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390" yWindow="555" windowWidth="25320" windowHeight="12390" tabRatio="816"/>
  </bookViews>
  <sheets>
    <sheet name="Dbl_1" sheetId="11" r:id="rId1"/>
    <sheet name="Impressum_1" sheetId="12" r:id="rId2"/>
    <sheet name="Inhaltsverzeichnis_1" sheetId="15" r:id="rId3"/>
    <sheet name="Vorbemerkungen_1" sheetId="24" r:id="rId4"/>
    <sheet name="Karte_1" sheetId="25" r:id="rId5"/>
    <sheet name="Tabelle 1_1" sheetId="5" r:id="rId6"/>
    <sheet name="Grafikdaten 1_1" sheetId="19" state="hidden" r:id="rId7"/>
    <sheet name="Tabelle 2_1" sheetId="16" r:id="rId8"/>
    <sheet name="Grafikdaten 2_1" sheetId="20" state="hidden" r:id="rId9"/>
    <sheet name="Tabelle 3_1" sheetId="17" r:id="rId10"/>
    <sheet name="Grafikdaten 3_1" sheetId="21" state="hidden" r:id="rId11"/>
  </sheets>
  <definedNames>
    <definedName name="_xlnm.Print_Area" localSheetId="0">Dbl_1!$A$1:$G$51</definedName>
    <definedName name="_xlnm.Print_Area" localSheetId="5">'Tabelle 1_1'!$A$1:$P$59</definedName>
    <definedName name="_xlnm.Print_Area" localSheetId="7">'Tabelle 2_1'!$A$1:$W$60</definedName>
    <definedName name="_xlnm.Print_Area" localSheetId="9">'Tabelle 3_1'!$A$1:$Q$61</definedName>
    <definedName name="_xlnm.Print_Area" localSheetId="3">Vorbemerkungen_1!$A$1:$A$61</definedName>
  </definedNames>
  <calcPr calcId="145621"/>
</workbook>
</file>

<file path=xl/calcChain.xml><?xml version="1.0" encoding="utf-8"?>
<calcChain xmlns="http://schemas.openxmlformats.org/spreadsheetml/2006/main">
  <c r="N30" i="20" l="1"/>
  <c r="N31" i="20"/>
  <c r="N32" i="20"/>
  <c r="N33" i="20"/>
  <c r="N34" i="20"/>
  <c r="N35" i="20"/>
  <c r="N36" i="20"/>
  <c r="N29" i="20"/>
  <c r="N28" i="20"/>
  <c r="N27" i="20"/>
  <c r="N26" i="20"/>
  <c r="N25" i="20"/>
  <c r="N24" i="20"/>
  <c r="N23" i="20"/>
  <c r="N22" i="20"/>
  <c r="N21" i="20"/>
  <c r="N20" i="20"/>
  <c r="N19" i="20"/>
  <c r="N11" i="20"/>
  <c r="N12" i="20"/>
  <c r="N13" i="20"/>
  <c r="N14" i="20"/>
  <c r="N15" i="20"/>
  <c r="N16" i="20"/>
  <c r="N17" i="20"/>
  <c r="N10" i="20"/>
  <c r="N9" i="20"/>
  <c r="N8" i="20"/>
  <c r="N7" i="20"/>
  <c r="N5" i="20"/>
  <c r="N4" i="20"/>
  <c r="N3" i="20"/>
  <c r="N2" i="20"/>
  <c r="M11" i="20"/>
  <c r="M12" i="20"/>
  <c r="M13" i="20"/>
  <c r="M14" i="20"/>
  <c r="M15" i="20"/>
  <c r="M16" i="20"/>
  <c r="M17" i="20"/>
  <c r="M10" i="20"/>
  <c r="M9" i="20"/>
  <c r="M8" i="20"/>
  <c r="M7" i="20"/>
  <c r="M5" i="20"/>
  <c r="M4" i="20"/>
  <c r="M3" i="20"/>
  <c r="M2" i="20"/>
  <c r="M20" i="20"/>
  <c r="M21" i="20"/>
  <c r="M22" i="20"/>
  <c r="M23" i="20"/>
  <c r="M24" i="20"/>
  <c r="M25" i="20"/>
  <c r="M26" i="20"/>
  <c r="M27" i="20"/>
  <c r="M28" i="20"/>
  <c r="M29" i="20"/>
  <c r="M30" i="20"/>
  <c r="M31" i="20"/>
  <c r="M32" i="20"/>
  <c r="M33" i="20"/>
  <c r="M34" i="20"/>
  <c r="M35" i="20"/>
  <c r="M36" i="20"/>
  <c r="M19" i="20"/>
  <c r="J30" i="19" l="1"/>
  <c r="K30" i="19"/>
  <c r="N30" i="19" s="1"/>
  <c r="G25" i="19" s="1"/>
  <c r="L30" i="19"/>
  <c r="M30" i="19"/>
  <c r="J31" i="19"/>
  <c r="K31" i="19"/>
  <c r="L31" i="19"/>
  <c r="M31" i="19"/>
  <c r="J32" i="19"/>
  <c r="K32" i="19"/>
  <c r="L32" i="19"/>
  <c r="N32" i="19" s="1"/>
  <c r="G23" i="19" s="1"/>
  <c r="M32" i="19"/>
  <c r="J33" i="19"/>
  <c r="K33" i="19"/>
  <c r="N33" i="19" s="1"/>
  <c r="G22" i="19" s="1"/>
  <c r="L33" i="19"/>
  <c r="M33" i="19"/>
  <c r="J34" i="19"/>
  <c r="K34" i="19"/>
  <c r="N34" i="19" s="1"/>
  <c r="G21" i="19" s="1"/>
  <c r="L34" i="19"/>
  <c r="M34" i="19"/>
  <c r="J35" i="19"/>
  <c r="K35" i="19"/>
  <c r="L35" i="19"/>
  <c r="M35" i="19"/>
  <c r="J36" i="19"/>
  <c r="K36" i="19"/>
  <c r="L36" i="19"/>
  <c r="N36" i="19" s="1"/>
  <c r="G19" i="19" s="1"/>
  <c r="M36" i="19"/>
  <c r="M29" i="19"/>
  <c r="L29" i="19"/>
  <c r="K29" i="19"/>
  <c r="N29" i="19" s="1"/>
  <c r="G26" i="19" s="1"/>
  <c r="J29" i="19"/>
  <c r="M28" i="19"/>
  <c r="F27" i="19" s="1"/>
  <c r="L28" i="19"/>
  <c r="K28" i="19"/>
  <c r="D27" i="19" s="1"/>
  <c r="J28" i="19"/>
  <c r="M27" i="19"/>
  <c r="L27" i="19"/>
  <c r="K27" i="19"/>
  <c r="J27" i="19"/>
  <c r="M26" i="19"/>
  <c r="L26" i="19"/>
  <c r="K26" i="19"/>
  <c r="N26" i="19" s="1"/>
  <c r="G29" i="19" s="1"/>
  <c r="J26" i="19"/>
  <c r="M25" i="19"/>
  <c r="L25" i="19"/>
  <c r="K25" i="19"/>
  <c r="N25" i="19" s="1"/>
  <c r="G30" i="19" s="1"/>
  <c r="J25" i="19"/>
  <c r="M24" i="19"/>
  <c r="L24" i="19"/>
  <c r="K24" i="19"/>
  <c r="N24" i="19" s="1"/>
  <c r="G31" i="19" s="1"/>
  <c r="J24" i="19"/>
  <c r="M23" i="19"/>
  <c r="L23" i="19"/>
  <c r="K23" i="19"/>
  <c r="J23" i="19"/>
  <c r="M22" i="19"/>
  <c r="L22" i="19"/>
  <c r="K22" i="19"/>
  <c r="N22" i="19" s="1"/>
  <c r="G33" i="19" s="1"/>
  <c r="J22" i="19"/>
  <c r="M21" i="19"/>
  <c r="L21" i="19"/>
  <c r="K21" i="19"/>
  <c r="N21" i="19" s="1"/>
  <c r="G34" i="19" s="1"/>
  <c r="J21" i="19"/>
  <c r="M20" i="19"/>
  <c r="L20" i="19"/>
  <c r="K20" i="19"/>
  <c r="N20" i="19" s="1"/>
  <c r="G35" i="19" s="1"/>
  <c r="J20" i="19"/>
  <c r="M19" i="19"/>
  <c r="L19" i="19"/>
  <c r="K19" i="19"/>
  <c r="J19" i="19"/>
  <c r="J11" i="19"/>
  <c r="K11" i="19"/>
  <c r="L11" i="19"/>
  <c r="N11" i="19" s="1"/>
  <c r="G13" i="19" s="1"/>
  <c r="M11" i="19"/>
  <c r="J12" i="19"/>
  <c r="K12" i="19"/>
  <c r="N12" i="19" s="1"/>
  <c r="G12" i="19" s="1"/>
  <c r="L12" i="19"/>
  <c r="M12" i="19"/>
  <c r="J13" i="19"/>
  <c r="K13" i="19"/>
  <c r="N13" i="19" s="1"/>
  <c r="G11" i="19" s="1"/>
  <c r="L13" i="19"/>
  <c r="M13" i="19"/>
  <c r="J14" i="19"/>
  <c r="K14" i="19"/>
  <c r="L14" i="19"/>
  <c r="M14" i="19"/>
  <c r="J15" i="19"/>
  <c r="K15" i="19"/>
  <c r="L15" i="19"/>
  <c r="N15" i="19" s="1"/>
  <c r="G9" i="19" s="1"/>
  <c r="M15" i="19"/>
  <c r="J16" i="19"/>
  <c r="K16" i="19"/>
  <c r="N16" i="19" s="1"/>
  <c r="G8" i="19" s="1"/>
  <c r="L16" i="19"/>
  <c r="M16" i="19"/>
  <c r="J17" i="19"/>
  <c r="K17" i="19"/>
  <c r="N17" i="19" s="1"/>
  <c r="G7" i="19" s="1"/>
  <c r="L17" i="19"/>
  <c r="M17" i="19"/>
  <c r="M10" i="19"/>
  <c r="L10" i="19"/>
  <c r="K10" i="19"/>
  <c r="J10" i="19"/>
  <c r="M9" i="19"/>
  <c r="L9" i="19"/>
  <c r="K9" i="19"/>
  <c r="N9" i="19" s="1"/>
  <c r="G15" i="19" s="1"/>
  <c r="J9" i="19"/>
  <c r="M8" i="19"/>
  <c r="L8" i="19"/>
  <c r="K8" i="19"/>
  <c r="N8" i="19" s="1"/>
  <c r="G16" i="19" s="1"/>
  <c r="J8" i="19"/>
  <c r="M7" i="19"/>
  <c r="L7" i="19"/>
  <c r="K7" i="19"/>
  <c r="N7" i="19" s="1"/>
  <c r="G17" i="19" s="1"/>
  <c r="J7" i="19"/>
  <c r="C25" i="19"/>
  <c r="D25" i="19"/>
  <c r="E25" i="19"/>
  <c r="F25" i="19"/>
  <c r="C24" i="19"/>
  <c r="D24" i="19"/>
  <c r="E24" i="19"/>
  <c r="F24" i="19"/>
  <c r="C23" i="19"/>
  <c r="D23" i="19"/>
  <c r="E23" i="19"/>
  <c r="F23" i="19"/>
  <c r="C22" i="19"/>
  <c r="D22" i="19"/>
  <c r="E22" i="19"/>
  <c r="F22" i="19"/>
  <c r="C21" i="19"/>
  <c r="D21" i="19"/>
  <c r="E21" i="19"/>
  <c r="F21" i="19"/>
  <c r="C20" i="19"/>
  <c r="D20" i="19"/>
  <c r="E20" i="19"/>
  <c r="F20" i="19"/>
  <c r="C19" i="19"/>
  <c r="D19" i="19"/>
  <c r="E19" i="19"/>
  <c r="F19" i="19"/>
  <c r="F26" i="19"/>
  <c r="E26" i="19"/>
  <c r="D26" i="19"/>
  <c r="C26" i="19"/>
  <c r="E27" i="19"/>
  <c r="C27" i="19"/>
  <c r="F28" i="19"/>
  <c r="E28" i="19"/>
  <c r="D28" i="19"/>
  <c r="C28" i="19"/>
  <c r="F29" i="19"/>
  <c r="E29" i="19"/>
  <c r="D29" i="19"/>
  <c r="C29" i="19"/>
  <c r="F30" i="19"/>
  <c r="E30" i="19"/>
  <c r="D30" i="19"/>
  <c r="C30" i="19"/>
  <c r="F31" i="19"/>
  <c r="E31" i="19"/>
  <c r="D31" i="19"/>
  <c r="C31" i="19"/>
  <c r="F32" i="19"/>
  <c r="E32" i="19"/>
  <c r="D32" i="19"/>
  <c r="C32" i="19"/>
  <c r="F33" i="19"/>
  <c r="E33" i="19"/>
  <c r="D33" i="19"/>
  <c r="C33" i="19"/>
  <c r="F34" i="19"/>
  <c r="E34" i="19"/>
  <c r="D34" i="19"/>
  <c r="C34" i="19"/>
  <c r="F35" i="19"/>
  <c r="E35" i="19"/>
  <c r="D35" i="19"/>
  <c r="C35" i="19"/>
  <c r="F36" i="19"/>
  <c r="E36" i="19"/>
  <c r="D36" i="19"/>
  <c r="C36" i="19"/>
  <c r="C13" i="19"/>
  <c r="D13" i="19"/>
  <c r="E13" i="19"/>
  <c r="F13" i="19"/>
  <c r="C12" i="19"/>
  <c r="D12" i="19"/>
  <c r="E12" i="19"/>
  <c r="F12" i="19"/>
  <c r="C11" i="19"/>
  <c r="D11" i="19"/>
  <c r="E11" i="19"/>
  <c r="F11" i="19"/>
  <c r="C10" i="19"/>
  <c r="D10" i="19"/>
  <c r="E10" i="19"/>
  <c r="F10" i="19"/>
  <c r="C9" i="19"/>
  <c r="D9" i="19"/>
  <c r="E9" i="19"/>
  <c r="F9" i="19"/>
  <c r="C8" i="19"/>
  <c r="D8" i="19"/>
  <c r="E8" i="19"/>
  <c r="F8" i="19"/>
  <c r="C7" i="19"/>
  <c r="D7" i="19"/>
  <c r="E7" i="19"/>
  <c r="F7" i="19"/>
  <c r="F14" i="19"/>
  <c r="E14" i="19"/>
  <c r="D14" i="19"/>
  <c r="C14" i="19"/>
  <c r="F15" i="19"/>
  <c r="E15" i="19"/>
  <c r="D15" i="19"/>
  <c r="C15" i="19"/>
  <c r="F16" i="19"/>
  <c r="E16" i="19"/>
  <c r="D16" i="19"/>
  <c r="C16" i="19"/>
  <c r="F17" i="19"/>
  <c r="E17" i="19"/>
  <c r="D17" i="19"/>
  <c r="C17" i="19"/>
  <c r="K2" i="19"/>
  <c r="L2" i="19"/>
  <c r="M2" i="19"/>
  <c r="K3" i="19"/>
  <c r="L3" i="19"/>
  <c r="M3" i="19"/>
  <c r="K4" i="19"/>
  <c r="L4" i="19"/>
  <c r="N4" i="19" s="1"/>
  <c r="G3" i="19" s="1"/>
  <c r="M4" i="19"/>
  <c r="K5" i="19"/>
  <c r="L5" i="19"/>
  <c r="M5" i="19"/>
  <c r="J3" i="19"/>
  <c r="N3" i="19" s="1"/>
  <c r="G4" i="19" s="1"/>
  <c r="J4" i="19"/>
  <c r="J5" i="19"/>
  <c r="J2" i="19"/>
  <c r="F2" i="19"/>
  <c r="F3" i="19"/>
  <c r="F4" i="19"/>
  <c r="F5" i="19"/>
  <c r="E2" i="19"/>
  <c r="E3" i="19"/>
  <c r="E4" i="19"/>
  <c r="E5" i="19"/>
  <c r="D2" i="19"/>
  <c r="D3" i="19"/>
  <c r="D4" i="19"/>
  <c r="D5" i="19"/>
  <c r="C2" i="19"/>
  <c r="C3" i="19"/>
  <c r="C4" i="19"/>
  <c r="C5" i="19"/>
  <c r="B25" i="19"/>
  <c r="B24" i="19"/>
  <c r="B23" i="19"/>
  <c r="B22" i="19"/>
  <c r="B21" i="19"/>
  <c r="B20" i="19"/>
  <c r="B19" i="19"/>
  <c r="B26" i="19"/>
  <c r="B27" i="19"/>
  <c r="B28" i="19"/>
  <c r="B29" i="19"/>
  <c r="B30" i="19"/>
  <c r="B31" i="19"/>
  <c r="B32" i="19"/>
  <c r="B33" i="19"/>
  <c r="B34" i="19"/>
  <c r="B35" i="19"/>
  <c r="B36" i="19"/>
  <c r="B13" i="19"/>
  <c r="B12" i="19"/>
  <c r="B11" i="19"/>
  <c r="B10" i="19"/>
  <c r="B9" i="19"/>
  <c r="B8" i="19"/>
  <c r="B7" i="19"/>
  <c r="B14" i="19"/>
  <c r="B15" i="19"/>
  <c r="B16" i="19"/>
  <c r="B17" i="19"/>
  <c r="B4" i="19"/>
  <c r="B3" i="19"/>
  <c r="B2" i="19"/>
  <c r="B5" i="19"/>
  <c r="C54" i="19"/>
  <c r="B54" i="19"/>
  <c r="C53" i="19"/>
  <c r="B53" i="19"/>
  <c r="C52" i="19"/>
  <c r="B52" i="19"/>
  <c r="C51" i="19"/>
  <c r="B51" i="19"/>
  <c r="C50" i="19"/>
  <c r="B50" i="19"/>
  <c r="C49" i="19"/>
  <c r="B49" i="19"/>
  <c r="C48" i="19"/>
  <c r="B48" i="19"/>
  <c r="C47" i="19"/>
  <c r="B47" i="19"/>
  <c r="C46" i="19"/>
  <c r="B46" i="19"/>
  <c r="C45" i="19"/>
  <c r="B45" i="19"/>
  <c r="C44" i="19"/>
  <c r="B44" i="19"/>
  <c r="C43" i="19"/>
  <c r="B43" i="19"/>
  <c r="C42" i="19"/>
  <c r="B42" i="19"/>
  <c r="C41" i="19"/>
  <c r="B41" i="19"/>
  <c r="C40" i="19"/>
  <c r="B40" i="19"/>
  <c r="N35" i="19"/>
  <c r="G20" i="19" s="1"/>
  <c r="N31" i="19"/>
  <c r="G24" i="19" s="1"/>
  <c r="N27" i="19"/>
  <c r="G28" i="19" s="1"/>
  <c r="N23" i="19"/>
  <c r="G32" i="19" s="1"/>
  <c r="N19" i="19"/>
  <c r="G36" i="19" s="1"/>
  <c r="N14" i="19"/>
  <c r="G10" i="19" s="1"/>
  <c r="N10" i="19"/>
  <c r="G14" i="19" s="1"/>
  <c r="N5" i="19"/>
  <c r="G2" i="19" s="1"/>
  <c r="N28" i="19" l="1"/>
  <c r="G27" i="19" s="1"/>
  <c r="N2" i="19"/>
  <c r="G5" i="19" s="1"/>
  <c r="B44" i="21"/>
  <c r="B45" i="21"/>
  <c r="B46" i="21"/>
  <c r="B47" i="21"/>
  <c r="B48" i="21"/>
  <c r="B49" i="21"/>
  <c r="B50" i="21"/>
  <c r="B51" i="21"/>
  <c r="B52" i="21"/>
  <c r="B53" i="21"/>
  <c r="B43" i="21"/>
  <c r="B40" i="21" l="1"/>
  <c r="C40" i="21"/>
  <c r="B41" i="21"/>
  <c r="C41" i="21"/>
  <c r="B42" i="21"/>
  <c r="C42" i="21"/>
  <c r="C43" i="21"/>
  <c r="C44" i="21"/>
  <c r="C45" i="21"/>
  <c r="C46" i="21"/>
  <c r="C47" i="21"/>
  <c r="C48" i="21"/>
  <c r="C49" i="21"/>
  <c r="C50" i="21"/>
  <c r="C51" i="21"/>
  <c r="C52" i="21"/>
  <c r="C53" i="21"/>
  <c r="C39" i="21"/>
  <c r="B39" i="21"/>
  <c r="H34" i="21"/>
  <c r="I34" i="21"/>
  <c r="J34" i="21"/>
  <c r="H33" i="21"/>
  <c r="I33" i="21"/>
  <c r="J33" i="21"/>
  <c r="H32" i="21"/>
  <c r="I32" i="21"/>
  <c r="J32" i="21"/>
  <c r="H31" i="21"/>
  <c r="I31" i="21"/>
  <c r="J31" i="21"/>
  <c r="H30" i="21"/>
  <c r="I30" i="21"/>
  <c r="J30" i="21"/>
  <c r="H29" i="21"/>
  <c r="I29" i="21"/>
  <c r="J29" i="21"/>
  <c r="H28" i="21"/>
  <c r="I28" i="21"/>
  <c r="J28" i="21"/>
  <c r="H27" i="21"/>
  <c r="I27" i="21"/>
  <c r="J27" i="21"/>
  <c r="H26" i="21"/>
  <c r="I26" i="21"/>
  <c r="J26" i="21"/>
  <c r="H25" i="21"/>
  <c r="I25" i="21"/>
  <c r="J25" i="21"/>
  <c r="H24" i="21"/>
  <c r="I24" i="21"/>
  <c r="J24" i="21"/>
  <c r="H23" i="21"/>
  <c r="I23" i="21"/>
  <c r="J23" i="21"/>
  <c r="H22" i="21"/>
  <c r="I22" i="21"/>
  <c r="J22" i="21"/>
  <c r="H21" i="21"/>
  <c r="I21" i="21"/>
  <c r="J21" i="21"/>
  <c r="H20" i="21"/>
  <c r="I20" i="21"/>
  <c r="J20" i="21"/>
  <c r="H19" i="21"/>
  <c r="I19" i="21"/>
  <c r="J19" i="21"/>
  <c r="J35" i="21"/>
  <c r="E35" i="21" s="1"/>
  <c r="I35" i="21"/>
  <c r="H35" i="21"/>
  <c r="C35" i="21" s="1"/>
  <c r="J36" i="21"/>
  <c r="I36" i="21"/>
  <c r="D36" i="21" s="1"/>
  <c r="H36" i="21"/>
  <c r="B35" i="21"/>
  <c r="D35" i="21"/>
  <c r="B34" i="21"/>
  <c r="C34" i="21"/>
  <c r="D34" i="21"/>
  <c r="E34" i="21"/>
  <c r="B33" i="21"/>
  <c r="C33" i="21"/>
  <c r="D33" i="21"/>
  <c r="E33" i="21"/>
  <c r="B32" i="21"/>
  <c r="C32" i="21"/>
  <c r="D32" i="21"/>
  <c r="E32" i="21"/>
  <c r="B31" i="21"/>
  <c r="C31" i="21"/>
  <c r="D31" i="21"/>
  <c r="E31" i="21"/>
  <c r="B30" i="21"/>
  <c r="C30" i="21"/>
  <c r="D30" i="21"/>
  <c r="E30" i="21"/>
  <c r="B29" i="21"/>
  <c r="C29" i="21"/>
  <c r="D29" i="21"/>
  <c r="E29" i="21"/>
  <c r="B28" i="21"/>
  <c r="C28" i="21"/>
  <c r="D28" i="21"/>
  <c r="E28" i="21"/>
  <c r="B27" i="21"/>
  <c r="C27" i="21"/>
  <c r="D27" i="21"/>
  <c r="E27" i="21"/>
  <c r="B26" i="21"/>
  <c r="C26" i="21"/>
  <c r="D26" i="21"/>
  <c r="E26" i="21"/>
  <c r="B25" i="21"/>
  <c r="C25" i="21"/>
  <c r="D25" i="21"/>
  <c r="E25" i="21"/>
  <c r="B24" i="21"/>
  <c r="C24" i="21"/>
  <c r="D24" i="21"/>
  <c r="E24" i="21"/>
  <c r="B23" i="21"/>
  <c r="C23" i="21"/>
  <c r="D23" i="21"/>
  <c r="E23" i="21"/>
  <c r="B22" i="21"/>
  <c r="C22" i="21"/>
  <c r="D22" i="21"/>
  <c r="E22" i="21"/>
  <c r="B21" i="21"/>
  <c r="C21" i="21"/>
  <c r="D21" i="21"/>
  <c r="E21" i="21"/>
  <c r="B20" i="21"/>
  <c r="C20" i="21"/>
  <c r="D20" i="21"/>
  <c r="E20" i="21"/>
  <c r="B19" i="21"/>
  <c r="C19" i="21"/>
  <c r="D19" i="21"/>
  <c r="E19" i="21"/>
  <c r="E36" i="21"/>
  <c r="C36" i="21"/>
  <c r="B36" i="21"/>
  <c r="H13" i="21"/>
  <c r="I13" i="21"/>
  <c r="J13" i="21"/>
  <c r="H12" i="21"/>
  <c r="I12" i="21"/>
  <c r="D12" i="21" s="1"/>
  <c r="J12" i="21"/>
  <c r="H11" i="21"/>
  <c r="I11" i="21"/>
  <c r="J11" i="21"/>
  <c r="H10" i="21"/>
  <c r="I10" i="21"/>
  <c r="J10" i="21"/>
  <c r="H9" i="21"/>
  <c r="I9" i="21"/>
  <c r="J9" i="21"/>
  <c r="H8" i="21"/>
  <c r="I8" i="21"/>
  <c r="J8" i="21"/>
  <c r="H7" i="21"/>
  <c r="I7" i="21"/>
  <c r="J7" i="21"/>
  <c r="J14" i="21"/>
  <c r="E14" i="21" s="1"/>
  <c r="I14" i="21"/>
  <c r="H14" i="21"/>
  <c r="C14" i="21" s="1"/>
  <c r="J15" i="21"/>
  <c r="I15" i="21"/>
  <c r="H15" i="21"/>
  <c r="J16" i="21"/>
  <c r="E16" i="21" s="1"/>
  <c r="I16" i="21"/>
  <c r="H16" i="21"/>
  <c r="C16" i="21" s="1"/>
  <c r="J17" i="21"/>
  <c r="I17" i="21"/>
  <c r="D17" i="21" s="1"/>
  <c r="H17" i="21"/>
  <c r="B16" i="21"/>
  <c r="D16" i="21"/>
  <c r="B15" i="21"/>
  <c r="C15" i="21"/>
  <c r="D15" i="21"/>
  <c r="E15" i="21"/>
  <c r="B14" i="21"/>
  <c r="D14" i="21"/>
  <c r="B13" i="21"/>
  <c r="C13" i="21"/>
  <c r="D13" i="21"/>
  <c r="E13" i="21"/>
  <c r="B12" i="21"/>
  <c r="C12" i="21"/>
  <c r="E12" i="21"/>
  <c r="B11" i="21"/>
  <c r="C11" i="21"/>
  <c r="D11" i="21"/>
  <c r="E11" i="21"/>
  <c r="B10" i="21"/>
  <c r="C10" i="21"/>
  <c r="D10" i="21"/>
  <c r="E10" i="21"/>
  <c r="B9" i="21"/>
  <c r="C9" i="21"/>
  <c r="D9" i="21"/>
  <c r="E9" i="21"/>
  <c r="B8" i="21"/>
  <c r="C8" i="21"/>
  <c r="D8" i="21"/>
  <c r="E8" i="21"/>
  <c r="B7" i="21"/>
  <c r="C7" i="21"/>
  <c r="D7" i="21"/>
  <c r="E7" i="21"/>
  <c r="E17" i="21"/>
  <c r="C17" i="21"/>
  <c r="B17" i="21"/>
  <c r="J2" i="21"/>
  <c r="E2" i="21" s="1"/>
  <c r="J3" i="21"/>
  <c r="E3" i="21" s="1"/>
  <c r="J4" i="21"/>
  <c r="E4" i="21" s="1"/>
  <c r="J5" i="21"/>
  <c r="E5" i="21" s="1"/>
  <c r="I2" i="21"/>
  <c r="D2" i="21" s="1"/>
  <c r="I3" i="21"/>
  <c r="D3" i="21" s="1"/>
  <c r="I4" i="21"/>
  <c r="D4" i="21" s="1"/>
  <c r="I5" i="21"/>
  <c r="D5" i="21" s="1"/>
  <c r="H4" i="21"/>
  <c r="C4" i="21" s="1"/>
  <c r="H3" i="21"/>
  <c r="C3" i="21" s="1"/>
  <c r="H2" i="21"/>
  <c r="C2" i="21" s="1"/>
  <c r="H5" i="21"/>
  <c r="C5" i="21" s="1"/>
  <c r="B2" i="21"/>
  <c r="B3" i="21"/>
  <c r="B4" i="21"/>
  <c r="B5" i="21"/>
  <c r="K20" i="20" l="1"/>
  <c r="L20" i="20"/>
  <c r="K21" i="20"/>
  <c r="L21" i="20"/>
  <c r="K22" i="20"/>
  <c r="L22" i="20"/>
  <c r="K23" i="20"/>
  <c r="L23" i="20"/>
  <c r="K24" i="20"/>
  <c r="L24" i="20"/>
  <c r="K25" i="20"/>
  <c r="L25" i="20"/>
  <c r="K26" i="20"/>
  <c r="L26" i="20"/>
  <c r="K27" i="20"/>
  <c r="L27" i="20"/>
  <c r="K28" i="20"/>
  <c r="L28" i="20"/>
  <c r="K29" i="20"/>
  <c r="L29" i="20"/>
  <c r="K30" i="20"/>
  <c r="L30" i="20"/>
  <c r="K31" i="20"/>
  <c r="L31" i="20"/>
  <c r="K32" i="20"/>
  <c r="L32" i="20"/>
  <c r="K33" i="20"/>
  <c r="L33" i="20"/>
  <c r="K34" i="20"/>
  <c r="L34" i="20"/>
  <c r="K35" i="20"/>
  <c r="L35" i="20"/>
  <c r="K36" i="20"/>
  <c r="L36" i="20"/>
  <c r="L19" i="20"/>
  <c r="K19" i="20"/>
  <c r="L8" i="20"/>
  <c r="L9" i="20"/>
  <c r="L10" i="20"/>
  <c r="L11" i="20"/>
  <c r="L12" i="20"/>
  <c r="L13" i="20"/>
  <c r="L14" i="20"/>
  <c r="L15" i="20"/>
  <c r="L16" i="20"/>
  <c r="L17" i="20"/>
  <c r="L7" i="20"/>
  <c r="K8" i="20"/>
  <c r="K9" i="20"/>
  <c r="K10" i="20"/>
  <c r="K11" i="20"/>
  <c r="K12" i="20"/>
  <c r="K13" i="20"/>
  <c r="K14" i="20"/>
  <c r="K15" i="20"/>
  <c r="K16" i="20"/>
  <c r="K17" i="20"/>
  <c r="K7" i="20"/>
  <c r="D8" i="20" l="1"/>
  <c r="A8" i="20" s="1"/>
  <c r="D10" i="20"/>
  <c r="C10" i="20" s="1"/>
  <c r="D12" i="20"/>
  <c r="C12" i="20" s="1"/>
  <c r="D16" i="20"/>
  <c r="C16" i="20" s="1"/>
  <c r="D17" i="20"/>
  <c r="A17" i="20" s="1"/>
  <c r="D13" i="20"/>
  <c r="C13" i="20" s="1"/>
  <c r="D9" i="20"/>
  <c r="B9" i="20" s="1"/>
  <c r="D15" i="20"/>
  <c r="A15" i="20" s="1"/>
  <c r="D11" i="20"/>
  <c r="A11" i="20" s="1"/>
  <c r="D7" i="20"/>
  <c r="C7" i="20" s="1"/>
  <c r="D14" i="20"/>
  <c r="B14" i="20" s="1"/>
  <c r="B8" i="20"/>
  <c r="C8" i="20"/>
  <c r="C9" i="20" l="1"/>
  <c r="A10" i="20"/>
  <c r="B10" i="20"/>
  <c r="A9" i="20"/>
  <c r="A12" i="20"/>
  <c r="B12" i="20"/>
  <c r="A16" i="20"/>
  <c r="B16" i="20"/>
  <c r="B13" i="20"/>
  <c r="C11" i="20"/>
  <c r="B17" i="20"/>
  <c r="C15" i="20"/>
  <c r="A13" i="20"/>
  <c r="A7" i="20"/>
  <c r="B7" i="20"/>
  <c r="B11" i="20"/>
  <c r="C17" i="20"/>
  <c r="B15" i="20"/>
  <c r="C14" i="20"/>
  <c r="A14" i="20"/>
  <c r="K3" i="20"/>
  <c r="L3" i="20"/>
  <c r="K4" i="20"/>
  <c r="L4" i="20"/>
  <c r="K5" i="20"/>
  <c r="L5" i="20"/>
  <c r="L2" i="20"/>
  <c r="K2" i="20"/>
  <c r="B41" i="20" l="1"/>
  <c r="B42" i="20"/>
  <c r="B43" i="20"/>
  <c r="B44" i="20"/>
  <c r="B45" i="20"/>
  <c r="B46" i="20"/>
  <c r="B47" i="20"/>
  <c r="B48" i="20"/>
  <c r="B49" i="20"/>
  <c r="B50" i="20"/>
  <c r="B51" i="20"/>
  <c r="B52" i="20"/>
  <c r="B53" i="20"/>
  <c r="B54" i="20"/>
  <c r="B40" i="20"/>
  <c r="A54" i="20"/>
  <c r="A53" i="20"/>
  <c r="A52" i="20"/>
  <c r="A51" i="20"/>
  <c r="A50" i="20"/>
  <c r="A49" i="20"/>
  <c r="A48" i="20"/>
  <c r="A47" i="20"/>
  <c r="A46" i="20"/>
  <c r="A45" i="20"/>
  <c r="A44" i="20"/>
  <c r="A43" i="20"/>
  <c r="A42" i="20"/>
  <c r="A41" i="20"/>
  <c r="A40" i="20"/>
  <c r="I30" i="20"/>
  <c r="D30" i="20" s="1"/>
  <c r="I31" i="20"/>
  <c r="D31" i="20" s="1"/>
  <c r="I32" i="20"/>
  <c r="D32" i="20" s="1"/>
  <c r="I33" i="20"/>
  <c r="D33" i="20" s="1"/>
  <c r="I34" i="20"/>
  <c r="D34" i="20" s="1"/>
  <c r="I35" i="20"/>
  <c r="D35" i="20" s="1"/>
  <c r="I36" i="20"/>
  <c r="D36" i="20" s="1"/>
  <c r="I29" i="20"/>
  <c r="D29" i="20" s="1"/>
  <c r="I28" i="20"/>
  <c r="D28" i="20" s="1"/>
  <c r="I27" i="20"/>
  <c r="D27" i="20" s="1"/>
  <c r="I26" i="20"/>
  <c r="D26" i="20" s="1"/>
  <c r="I25" i="20"/>
  <c r="D25" i="20" s="1"/>
  <c r="I24" i="20"/>
  <c r="D24" i="20" s="1"/>
  <c r="I23" i="20"/>
  <c r="D23" i="20" s="1"/>
  <c r="I22" i="20"/>
  <c r="D22" i="20" s="1"/>
  <c r="I21" i="20"/>
  <c r="D21" i="20" s="1"/>
  <c r="I20" i="20"/>
  <c r="D20" i="20" s="1"/>
  <c r="I19" i="20"/>
  <c r="D19" i="20" s="1"/>
  <c r="I11" i="20"/>
  <c r="I12" i="20"/>
  <c r="I13" i="20"/>
  <c r="I14" i="20"/>
  <c r="I15" i="20"/>
  <c r="I16" i="20"/>
  <c r="I17" i="20"/>
  <c r="I10" i="20"/>
  <c r="I9" i="20"/>
  <c r="I8" i="20"/>
  <c r="I7" i="20"/>
  <c r="I5" i="20"/>
  <c r="D5" i="20" s="1"/>
  <c r="I4" i="20"/>
  <c r="D4" i="20" s="1"/>
  <c r="I3" i="20"/>
  <c r="D3" i="20" s="1"/>
  <c r="I2" i="20"/>
  <c r="D2" i="20" s="1"/>
  <c r="B19" i="20" l="1"/>
  <c r="C19" i="20"/>
  <c r="A19" i="20"/>
  <c r="C27" i="20"/>
  <c r="B27" i="20"/>
  <c r="A27" i="20"/>
  <c r="B31" i="20"/>
  <c r="C31" i="20"/>
  <c r="A31" i="20"/>
  <c r="C20" i="20"/>
  <c r="B20" i="20"/>
  <c r="A20" i="20"/>
  <c r="C28" i="20"/>
  <c r="B28" i="20"/>
  <c r="A28" i="20"/>
  <c r="B30" i="20"/>
  <c r="C30" i="20"/>
  <c r="A30" i="20"/>
  <c r="C3" i="20"/>
  <c r="B3" i="20"/>
  <c r="A3" i="20"/>
  <c r="B21" i="20"/>
  <c r="C21" i="20"/>
  <c r="A21" i="20"/>
  <c r="C25" i="20"/>
  <c r="B25" i="20"/>
  <c r="A25" i="20"/>
  <c r="B29" i="20"/>
  <c r="C29" i="20"/>
  <c r="A29" i="20"/>
  <c r="C33" i="20"/>
  <c r="B33" i="20"/>
  <c r="A33" i="20"/>
  <c r="B5" i="20"/>
  <c r="C5" i="20"/>
  <c r="A5" i="20"/>
  <c r="B23" i="20"/>
  <c r="C23" i="20"/>
  <c r="A23" i="20"/>
  <c r="C35" i="20"/>
  <c r="B35" i="20"/>
  <c r="A35" i="20"/>
  <c r="C2" i="20"/>
  <c r="B2" i="20"/>
  <c r="A2" i="20"/>
  <c r="C24" i="20"/>
  <c r="B24" i="20"/>
  <c r="A24" i="20"/>
  <c r="B34" i="20"/>
  <c r="C34" i="20"/>
  <c r="A34" i="20"/>
  <c r="C4" i="20"/>
  <c r="B4" i="20"/>
  <c r="A4" i="20"/>
  <c r="B22" i="20"/>
  <c r="C22" i="20"/>
  <c r="A22" i="20"/>
  <c r="B26" i="20"/>
  <c r="C26" i="20"/>
  <c r="A26" i="20"/>
  <c r="C36" i="20"/>
  <c r="B36" i="20"/>
  <c r="A36" i="20"/>
  <c r="C32" i="20"/>
  <c r="B32" i="20"/>
  <c r="A32" i="20"/>
  <c r="P43" i="19"/>
  <c r="P42" i="19"/>
  <c r="P41" i="19"/>
  <c r="P40" i="19"/>
  <c r="O43" i="19"/>
  <c r="O42" i="19"/>
  <c r="O41" i="19"/>
  <c r="O40" i="19"/>
  <c r="O45" i="19"/>
  <c r="O46" i="19"/>
  <c r="O47" i="19"/>
  <c r="O48" i="19"/>
  <c r="O49" i="19"/>
  <c r="O50" i="19"/>
  <c r="O51" i="19"/>
  <c r="O52" i="19"/>
  <c r="O53" i="19"/>
  <c r="O54" i="19"/>
  <c r="O44" i="19"/>
  <c r="T19" i="19"/>
  <c r="T20" i="19"/>
  <c r="T21" i="19"/>
  <c r="O21" i="19" s="1"/>
  <c r="S21" i="19" s="1"/>
  <c r="T22" i="19"/>
  <c r="T23" i="19"/>
  <c r="T24" i="19"/>
  <c r="T25" i="19"/>
  <c r="O25" i="19" s="1"/>
  <c r="S25" i="19" s="1"/>
  <c r="T26" i="19"/>
  <c r="O26" i="19" s="1"/>
  <c r="S26" i="19" s="1"/>
  <c r="T27" i="19"/>
  <c r="O27" i="19" s="1"/>
  <c r="R27" i="19" s="1"/>
  <c r="T28" i="19"/>
  <c r="O28" i="19" s="1"/>
  <c r="R28" i="19" s="1"/>
  <c r="T29" i="19"/>
  <c r="O29" i="19" s="1"/>
  <c r="S29" i="19" s="1"/>
  <c r="T30" i="19"/>
  <c r="O30" i="19" s="1"/>
  <c r="S30" i="19" s="1"/>
  <c r="T31" i="19"/>
  <c r="O31" i="19" s="1"/>
  <c r="R31" i="19" s="1"/>
  <c r="T32" i="19"/>
  <c r="O32" i="19" s="1"/>
  <c r="R32" i="19" s="1"/>
  <c r="T33" i="19"/>
  <c r="O33" i="19" s="1"/>
  <c r="S33" i="19" s="1"/>
  <c r="T34" i="19"/>
  <c r="O34" i="19" s="1"/>
  <c r="S34" i="19" s="1"/>
  <c r="T35" i="19"/>
  <c r="O35" i="19" s="1"/>
  <c r="R35" i="19" s="1"/>
  <c r="T36" i="19"/>
  <c r="O36" i="19" s="1"/>
  <c r="R36" i="19" s="1"/>
  <c r="O20" i="19"/>
  <c r="R20" i="19" s="1"/>
  <c r="O22" i="19"/>
  <c r="S22" i="19" s="1"/>
  <c r="O23" i="19"/>
  <c r="R23" i="19" s="1"/>
  <c r="O24" i="19"/>
  <c r="R24" i="19" s="1"/>
  <c r="O19" i="19"/>
  <c r="R19" i="19" s="1"/>
  <c r="T8" i="19"/>
  <c r="T10" i="19"/>
  <c r="O10" i="19" s="1"/>
  <c r="P10" i="19" s="1"/>
  <c r="T12" i="19"/>
  <c r="O12" i="19" s="1"/>
  <c r="S12" i="19" s="1"/>
  <c r="T14" i="19"/>
  <c r="O14" i="19" s="1"/>
  <c r="P14" i="19" s="1"/>
  <c r="T16" i="19"/>
  <c r="O16" i="19" s="1"/>
  <c r="S16" i="19" s="1"/>
  <c r="T7" i="19"/>
  <c r="O7" i="19" s="1"/>
  <c r="P7" i="19" s="1"/>
  <c r="T9" i="19"/>
  <c r="O9" i="19" s="1"/>
  <c r="T11" i="19"/>
  <c r="O11" i="19" s="1"/>
  <c r="T13" i="19"/>
  <c r="O13" i="19" s="1"/>
  <c r="P13" i="19" s="1"/>
  <c r="T15" i="19"/>
  <c r="O15" i="19" s="1"/>
  <c r="T17" i="19"/>
  <c r="O17" i="19" s="1"/>
  <c r="O8" i="19"/>
  <c r="S8" i="19" s="1"/>
  <c r="Q26" i="19" l="1"/>
  <c r="R22" i="19"/>
  <c r="P22" i="19"/>
  <c r="P26" i="19"/>
  <c r="Q24" i="19"/>
  <c r="Q36" i="19"/>
  <c r="R34" i="19"/>
  <c r="S32" i="19"/>
  <c r="S36" i="19"/>
  <c r="P34" i="19"/>
  <c r="Q20" i="19"/>
  <c r="Q28" i="19"/>
  <c r="R26" i="19"/>
  <c r="S24" i="19"/>
  <c r="S20" i="19"/>
  <c r="P30" i="19"/>
  <c r="Q22" i="19"/>
  <c r="Q32" i="19"/>
  <c r="R30" i="19"/>
  <c r="S28" i="19"/>
  <c r="S11" i="19"/>
  <c r="Q11" i="19"/>
  <c r="Q12" i="19"/>
  <c r="R12" i="19"/>
  <c r="P11" i="19"/>
  <c r="R11" i="19"/>
  <c r="P8" i="19"/>
  <c r="Q16" i="19"/>
  <c r="Q8" i="19"/>
  <c r="R8" i="19"/>
  <c r="P16" i="19"/>
  <c r="Q13" i="19"/>
  <c r="R16" i="19"/>
  <c r="P12" i="19"/>
  <c r="P17" i="19"/>
  <c r="R17" i="19"/>
  <c r="S17" i="19"/>
  <c r="Q17" i="19"/>
  <c r="S9" i="19"/>
  <c r="P9" i="19"/>
  <c r="R9" i="19"/>
  <c r="Q9" i="19"/>
  <c r="Q15" i="19"/>
  <c r="R15" i="19"/>
  <c r="P15" i="19"/>
  <c r="S15" i="19"/>
  <c r="S7" i="19"/>
  <c r="S14" i="19"/>
  <c r="S10" i="19"/>
  <c r="R14" i="19"/>
  <c r="R10" i="19"/>
  <c r="S13" i="19"/>
  <c r="Q7" i="19"/>
  <c r="Q14" i="19"/>
  <c r="Q10" i="19"/>
  <c r="R13" i="19"/>
  <c r="P35" i="19"/>
  <c r="P31" i="19"/>
  <c r="P27" i="19"/>
  <c r="P23" i="19"/>
  <c r="Q19" i="19"/>
  <c r="Q23" i="19"/>
  <c r="Q27" i="19"/>
  <c r="Q31" i="19"/>
  <c r="Q35" i="19"/>
  <c r="R21" i="19"/>
  <c r="R25" i="19"/>
  <c r="R29" i="19"/>
  <c r="R33" i="19"/>
  <c r="S19" i="19"/>
  <c r="S23" i="19"/>
  <c r="S27" i="19"/>
  <c r="S31" i="19"/>
  <c r="S35" i="19"/>
  <c r="P19" i="19"/>
  <c r="P33" i="19"/>
  <c r="P29" i="19"/>
  <c r="P25" i="19"/>
  <c r="P21" i="19"/>
  <c r="Q21" i="19"/>
  <c r="Q25" i="19"/>
  <c r="Q29" i="19"/>
  <c r="Q33" i="19"/>
  <c r="R7" i="19"/>
  <c r="P36" i="19"/>
  <c r="P32" i="19"/>
  <c r="P28" i="19"/>
  <c r="P24" i="19"/>
  <c r="P20" i="19"/>
  <c r="Q30" i="19"/>
  <c r="Q34" i="19"/>
  <c r="P45" i="19"/>
  <c r="P46" i="19"/>
  <c r="P47" i="19"/>
  <c r="P48" i="19"/>
  <c r="P49" i="19"/>
  <c r="P50" i="19"/>
  <c r="P51" i="19"/>
  <c r="P52" i="19"/>
  <c r="P53" i="19"/>
  <c r="P54" i="19"/>
  <c r="P44" i="19"/>
  <c r="T5" i="19" l="1"/>
  <c r="O5" i="19" s="1"/>
  <c r="T4" i="19"/>
  <c r="O4" i="19" s="1"/>
  <c r="T3" i="19"/>
  <c r="O3" i="19" s="1"/>
  <c r="T2" i="19"/>
  <c r="O2" i="19" s="1"/>
  <c r="P2" i="19" l="1"/>
  <c r="S2" i="19"/>
  <c r="R2" i="19"/>
  <c r="Q2" i="19"/>
  <c r="R4" i="19"/>
  <c r="S4" i="19"/>
  <c r="Q4" i="19"/>
  <c r="P4" i="19"/>
  <c r="S3" i="19"/>
  <c r="P3" i="19"/>
  <c r="R3" i="19"/>
  <c r="Q3" i="19"/>
  <c r="P5" i="19"/>
  <c r="S5" i="19"/>
  <c r="R5" i="19"/>
  <c r="Q5" i="19"/>
</calcChain>
</file>

<file path=xl/sharedStrings.xml><?xml version="1.0" encoding="utf-8"?>
<sst xmlns="http://schemas.openxmlformats.org/spreadsheetml/2006/main" count="487" uniqueCount="161">
  <si>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</si>
  <si>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</si>
  <si>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</si>
  <si>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</si>
  <si>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</si>
  <si>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</si>
  <si>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</si>
  <si>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</si>
  <si>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</si>
  <si>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</si>
  <si>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</si>
  <si>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</si>
  <si>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</si>
  <si>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</si>
  <si>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</si>
  <si>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</si>
  <si>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</si>
  <si>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</si>
  <si>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</si>
  <si>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</si>
  <si>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</si>
  <si>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</si>
  <si>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</si>
  <si>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</si>
  <si>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</si>
  <si>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</si>
  <si>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</si>
  <si>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</si>
  <si>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</si>
  <si>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</si>
  <si>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</si>
  <si>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</si>
  <si>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</si>
  <si>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</si>
  <si>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</si>
  <si>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</si>
  <si>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Inhaltsverzeichnis</t>
  </si>
  <si>
    <t>Tabellen</t>
  </si>
  <si>
    <t>Seite</t>
  </si>
  <si>
    <t>1.</t>
  </si>
  <si>
    <t>2.</t>
  </si>
  <si>
    <t>3.</t>
  </si>
  <si>
    <t>Dithmarschen</t>
  </si>
  <si>
    <t>Herzogtum Lauenburg</t>
  </si>
  <si>
    <t>Nordfriesland</t>
  </si>
  <si>
    <t>Ostholstein</t>
  </si>
  <si>
    <t>Pinneberg</t>
  </si>
  <si>
    <t>Plön</t>
  </si>
  <si>
    <t>Rendsburg-Eckernförde</t>
  </si>
  <si>
    <t>Schleswig-Flensburg</t>
  </si>
  <si>
    <t>Segeberg</t>
  </si>
  <si>
    <t>Steinburg</t>
  </si>
  <si>
    <t>Kreisfreie Städte</t>
  </si>
  <si>
    <t>Heide, Stadt</t>
  </si>
  <si>
    <t>Geesthacht, Stadt</t>
  </si>
  <si>
    <t>Husum, Stadt</t>
  </si>
  <si>
    <t>Bad Schwartau, Stadt</t>
  </si>
  <si>
    <t>Elmshorn, Stadt</t>
  </si>
  <si>
    <t>Pinneberg, Stadt</t>
  </si>
  <si>
    <t>Quickborn, Stadt</t>
  </si>
  <si>
    <t>Wedel, Stadt</t>
  </si>
  <si>
    <t>Eckernförde, Stadt</t>
  </si>
  <si>
    <t>Rendsburg, Stadt</t>
  </si>
  <si>
    <t>Schleswig, Stadt</t>
  </si>
  <si>
    <t>Henstedt-Ulzburg</t>
  </si>
  <si>
    <t>Kaltenkirchen, Stadt</t>
  </si>
  <si>
    <t>Norderstedt, Stadt</t>
  </si>
  <si>
    <t>Itzehoe, Stadt</t>
  </si>
  <si>
    <t>Ahrensburg, Stadt</t>
  </si>
  <si>
    <t>Bad Oldesloe, Stadt</t>
  </si>
  <si>
    <t>Reinbek, Stadt</t>
  </si>
  <si>
    <t>Schleswig-Holstein</t>
  </si>
  <si>
    <t>Minimum</t>
  </si>
  <si>
    <t>Maximum</t>
  </si>
  <si>
    <t>Anzahl</t>
  </si>
  <si>
    <t>Kreise</t>
  </si>
  <si>
    <t>FLENSBURG</t>
  </si>
  <si>
    <t>KIEL</t>
  </si>
  <si>
    <t>LÜBECK</t>
  </si>
  <si>
    <t>NEUMÜNSTER</t>
  </si>
  <si>
    <t>je 1 000 Einw.</t>
  </si>
  <si>
    <t>6</t>
  </si>
  <si>
    <t>Kreise und Städte</t>
  </si>
  <si>
    <t>in Schleswig-Holstein im Vergleich</t>
  </si>
  <si>
    <t>TEST</t>
  </si>
  <si>
    <t>Region</t>
  </si>
  <si>
    <t>Schleswig-Holstein.regional</t>
  </si>
  <si>
    <t>Kreise und Städte in Schleswig-Holstein im Vergleich</t>
  </si>
  <si>
    <t>Test</t>
  </si>
  <si>
    <t>http://region.statistik-nord.de</t>
  </si>
  <si>
    <t xml:space="preserve">Weitere regionalstatistische Angaben für die Kreise, kreisfreien Städte und die Gemeinden in Schleswig-Holstein finden Sie in dem Internetangebot Meine Region: </t>
  </si>
  <si>
    <t>Stormarn</t>
  </si>
  <si>
    <t>9</t>
  </si>
  <si>
    <t>12</t>
  </si>
  <si>
    <t>Kreise, kreisfreie Städte und ausgewählte Gemeinden in Schleswig-Holstein</t>
  </si>
  <si>
    <t>Band 2</t>
  </si>
  <si>
    <t>1 - 2</t>
  </si>
  <si>
    <t>Wohnungen mit … Räumen</t>
  </si>
  <si>
    <t>Wohn-gebäude
insgesamt</t>
  </si>
  <si>
    <r>
      <t>m</t>
    </r>
    <r>
      <rPr>
        <vertAlign val="superscript"/>
        <sz val="8"/>
        <color theme="1"/>
        <rFont val="Arial"/>
        <family val="2"/>
      </rPr>
      <t>2</t>
    </r>
  </si>
  <si>
    <t>Durchschnittliche
Wohnfläche</t>
  </si>
  <si>
    <t>je Wohnung</t>
  </si>
  <si>
    <t>je Einw.</t>
  </si>
  <si>
    <t>5
und mehr</t>
  </si>
  <si>
    <t>Woh-nungen in Ein- und Zwei-Familien-häusern</t>
  </si>
  <si>
    <t>1 - 2 Räume</t>
  </si>
  <si>
    <t>3 Räume</t>
  </si>
  <si>
    <t>4 Räume</t>
  </si>
  <si>
    <t>5 Räume und mehr</t>
  </si>
  <si>
    <t>Wohnfläche je Einwohner</t>
  </si>
  <si>
    <r>
      <t>Woh-nungen</t>
    </r>
    <r>
      <rPr>
        <vertAlign val="superscript"/>
        <sz val="8"/>
        <rFont val="Arial"/>
        <family val="2"/>
      </rPr>
      <t>2</t>
    </r>
    <r>
      <rPr>
        <sz val="8"/>
        <rFont val="Arial"/>
        <family val="2"/>
      </rPr>
      <t xml:space="preserve"> insgesamt</t>
    </r>
  </si>
  <si>
    <t>Wohnge-bäude</t>
  </si>
  <si>
    <r>
      <t>1 000 m</t>
    </r>
    <r>
      <rPr>
        <vertAlign val="superscript"/>
        <sz val="8"/>
        <rFont val="Arial"/>
        <family val="2"/>
      </rPr>
      <t>3</t>
    </r>
  </si>
  <si>
    <t>Raum-inhalt</t>
  </si>
  <si>
    <t>Woh-nungen</t>
  </si>
  <si>
    <t>Wohn-räume (einschl. Küchen)</t>
  </si>
  <si>
    <t>Wohn-fläche</t>
  </si>
  <si>
    <t>1 000 EUR</t>
  </si>
  <si>
    <t>Baumaßnahmen an bestehenden Wohngebäuden</t>
  </si>
  <si>
    <r>
      <t>1 000 m</t>
    </r>
    <r>
      <rPr>
        <vertAlign val="superscript"/>
        <sz val="8"/>
        <rFont val="Arial"/>
        <family val="2"/>
      </rPr>
      <t>2</t>
    </r>
  </si>
  <si>
    <t>Wohnungen</t>
  </si>
  <si>
    <t>Errichtung neuer Wohngebäude (Neubau)</t>
  </si>
  <si>
    <t>Wohnungen, Neubau</t>
  </si>
  <si>
    <t>Wohnungen durch Baumaßnahmen</t>
  </si>
  <si>
    <t>Genehmigte Wohnungen je 1 000 Einw.</t>
  </si>
  <si>
    <t>Neubau</t>
  </si>
  <si>
    <t>3 und mehr</t>
  </si>
  <si>
    <t>Wohnungen in Wohn- und Nichtwohngebäuden</t>
  </si>
  <si>
    <t>3 - 4</t>
  </si>
  <si>
    <t>5 und mehr</t>
  </si>
  <si>
    <t>ins-gesamt</t>
  </si>
  <si>
    <t>Wohnungen in Wohngebäuden</t>
  </si>
  <si>
    <t>Fertiggestellte Wohnungen in Wohngebäuden (Neubau) je 1 000 Einwohner</t>
  </si>
  <si>
    <r>
      <t xml:space="preserve">KREISFREIE STADT
Kreis
</t>
    </r>
    <r>
      <rPr>
        <i/>
        <sz val="8"/>
        <rFont val="Arial"/>
        <family val="2"/>
      </rPr>
      <t>Ausgewählte Gemeinde</t>
    </r>
  </si>
  <si>
    <t>Ausgewählte Gemeinden</t>
  </si>
  <si>
    <t>veran-schlagte Kosten</t>
  </si>
  <si>
    <r>
      <t>Alle Baumaßnahmen</t>
    </r>
    <r>
      <rPr>
        <vertAlign val="superscript"/>
        <sz val="8"/>
        <rFont val="Arial"/>
        <family val="2"/>
      </rPr>
      <t>2</t>
    </r>
  </si>
  <si>
    <r>
      <t>Wohngebäude</t>
    </r>
    <r>
      <rPr>
        <vertAlign val="superscript"/>
        <sz val="8"/>
        <rFont val="Arial"/>
        <family val="2"/>
      </rPr>
      <t>1</t>
    </r>
  </si>
  <si>
    <t>davon mit … Wohnungen</t>
  </si>
  <si>
    <r>
      <t>davon mit … Räumen</t>
    </r>
    <r>
      <rPr>
        <vertAlign val="superscript"/>
        <sz val="8"/>
        <rFont val="Arial"/>
        <family val="2"/>
      </rPr>
      <t>3</t>
    </r>
  </si>
  <si>
    <t>Marion Oechsle</t>
  </si>
  <si>
    <t>040 42831-1808</t>
  </si>
  <si>
    <r>
      <rPr>
        <b/>
        <sz val="10"/>
        <color theme="1"/>
        <rFont val="Arial"/>
        <family val="2"/>
      </rPr>
      <t>Ausgewählte Gemeinden:</t>
    </r>
    <r>
      <rPr>
        <sz val="10"/>
        <color theme="1"/>
        <rFont val="Arial"/>
        <family val="2"/>
      </rPr>
      <t xml:space="preserve"> Gemeinden mit mehr als 20 000 Einw. am 31.12.2016</t>
    </r>
  </si>
  <si>
    <t>Bautätigkeit, Wohnen 2017</t>
  </si>
  <si>
    <t>© Statistisches Amt für Hamburg und Schleswig-Holstein, Hamburg 2019
Auszugsweise Vervielfältigung und Verbreitung mit Quellenangabe gestattet.</t>
  </si>
  <si>
    <t>Wohngebäude- und Wohnungsbestand am 31.12.2017</t>
  </si>
  <si>
    <t>Baugenehmigungen im Wohnbau im Jahr 2017</t>
  </si>
  <si>
    <t>Fertiggestellte Wohngebäude und Wohungen im Jahr 2017</t>
  </si>
  <si>
    <t>Zum Vergleich 2016</t>
  </si>
  <si>
    <r>
      <t>1. Wohngebäude- und Wohnungsbestand</t>
    </r>
    <r>
      <rPr>
        <b/>
        <vertAlign val="superscript"/>
        <sz val="10"/>
        <rFont val="Arial"/>
        <family val="2"/>
      </rPr>
      <t>1</t>
    </r>
    <r>
      <rPr>
        <b/>
        <sz val="10"/>
        <rFont val="Arial"/>
        <family val="2"/>
      </rPr>
      <t xml:space="preserve"> am 31.12.2017</t>
    </r>
  </si>
  <si>
    <t>Wohnungsbestand nach Anzahl der Räume in % am 31.12.2017</t>
  </si>
  <si>
    <t>Wohnfläche je Einw. am 31.12.2017</t>
  </si>
  <si>
    <r>
      <t>2. Baugenehmigungen</t>
    </r>
    <r>
      <rPr>
        <b/>
        <vertAlign val="superscript"/>
        <sz val="10"/>
        <rFont val="Arial"/>
        <family val="2"/>
      </rPr>
      <t>1</t>
    </r>
    <r>
      <rPr>
        <b/>
        <sz val="10"/>
        <rFont val="Arial"/>
        <family val="2"/>
      </rPr>
      <t xml:space="preserve"> im Wohnbau, einschließlich Wohnheime im Jahr 2017</t>
    </r>
  </si>
  <si>
    <t>Baugenehmigungen für Wohnungen im Jahr 2017</t>
  </si>
  <si>
    <t>3. Fertiggestellte Wohngebäude und Wohungen im Jahr 2017</t>
  </si>
  <si>
    <t>Fertiggestellte Wohnungen (alle Baumaßnahmen) nach Anzahl der Räume in % im Jahr 2017</t>
  </si>
  <si>
    <t>Band 2 der Reihe „Schleswig-Holstein.regional“</t>
  </si>
  <si>
    <t>bautaetigkeit@statistik-nord.de</t>
  </si>
  <si>
    <t>Genehmigte Wohnungen in Wohngebäuden (Neubau) je 1 000 Einw. im Jahr 2017</t>
  </si>
  <si>
    <t>Fertiggestellte Wohnungen in Wohngebäuden (Neubau) je 1 000 Einw. im Jahr 2017</t>
  </si>
  <si>
    <t xml:space="preserve">Herausgegeben am: 15. Februar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</si>
</sst>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quot;  &quot;;\-###\ ###\ ##0&quot;  &quot;;&quot;-  &quot;"/>
    <numFmt numFmtId="166" formatCode="###\ ##0.0&quot;  &quot;;\-###\ ##0.0&quot;  &quot;;&quot;-  &quot;"/>
    <numFmt numFmtId="167" formatCode="###,###,###,###;\-###,###,###,###"/>
    <numFmt numFmtId="168" formatCode="_-* #,##0.00\ [$€]_-;\-* #,##0.00\ [$€]_-;_-* &quot;-&quot;??\ [$€]_-;_-@_-"/>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0&quot;  &quot;;\-###\ ###\ ##0.0&quot;  &quot;;&quot;–  &quot;"/>
    <numFmt numFmtId="190" formatCode="###\ ###\ ##0&quot;  &quot;;\-###\ ###\ ##0&quot;  &quot;;&quot;–  &quot;"/>
    <numFmt numFmtId="191" formatCode="###\ ##0&quot;  &quot;;\-###\ ##0&quot;  &quot;;&quot;-  &quot;"/>
  </numFmts>
  <fonts count="10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b/>
      <sz val="8"/>
      <color theme="1"/>
      <name val="Arial"/>
      <family val="2"/>
    </font>
    <font>
      <b/>
      <sz val="8"/>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7"/>
      <name val="Arial"/>
      <family val="2"/>
    </font>
    <font>
      <i/>
      <sz val="8"/>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vertAlign val="superscript"/>
      <sz val="8"/>
      <name val="Arial"/>
      <family val="2"/>
    </font>
    <font>
      <sz val="30"/>
      <color theme="1"/>
      <name val="Arial"/>
      <family val="2"/>
    </font>
    <font>
      <u/>
      <sz val="10"/>
      <color theme="10"/>
      <name val="Arial"/>
      <family val="2"/>
    </font>
    <font>
      <sz val="11"/>
      <name val="MetaNormalLF-Roman"/>
      <family val="2"/>
    </font>
    <font>
      <sz val="11"/>
      <name val="MetaNormalLF-Roman"/>
    </font>
    <font>
      <vertAlign val="superscript"/>
      <sz val="8"/>
      <color theme="1"/>
      <name val="Arial"/>
      <family val="2"/>
    </font>
    <font>
      <b/>
      <vertAlign val="superscript"/>
      <sz val="10"/>
      <name val="Arial"/>
      <family val="2"/>
    </font>
  </fonts>
  <fills count="7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679">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4" fillId="0" borderId="0"/>
    <xf numFmtId="0" fontId="35"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0"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2" borderId="0" applyNumberFormat="0" applyBorder="0" applyAlignment="0" applyProtection="0"/>
    <xf numFmtId="0" fontId="44" fillId="5" borderId="4" applyNumberFormat="0" applyAlignment="0" applyProtection="0"/>
    <xf numFmtId="0" fontId="45" fillId="6" borderId="5" applyNumberFormat="0" applyAlignment="0" applyProtection="0"/>
    <xf numFmtId="0" fontId="46" fillId="6" borderId="4" applyNumberFormat="0" applyAlignment="0" applyProtection="0"/>
    <xf numFmtId="0" fontId="47" fillId="0" borderId="6" applyNumberFormat="0" applyFill="0" applyAlignment="0" applyProtection="0"/>
    <xf numFmtId="0" fontId="48" fillId="7" borderId="7" applyNumberFormat="0" applyAlignment="0" applyProtection="0"/>
    <xf numFmtId="0" fontId="49" fillId="0" borderId="0" applyNumberFormat="0" applyFill="0" applyBorder="0" applyAlignment="0" applyProtection="0"/>
    <xf numFmtId="0" fontId="2" fillId="8" borderId="8" applyNumberFormat="0" applyFont="0" applyAlignment="0" applyProtection="0"/>
    <xf numFmtId="0" fontId="50" fillId="0" borderId="0" applyNumberFormat="0" applyFill="0" applyBorder="0" applyAlignment="0" applyProtection="0"/>
    <xf numFmtId="0" fontId="9" fillId="0" borderId="9" applyNumberFormat="0" applyFill="0" applyAlignment="0" applyProtection="0"/>
    <xf numFmtId="0" fontId="5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1" fillId="32" borderId="0" applyNumberFormat="0" applyBorder="0" applyAlignment="0" applyProtection="0"/>
    <xf numFmtId="0" fontId="1" fillId="0" borderId="0"/>
    <xf numFmtId="0" fontId="1" fillId="0" borderId="0"/>
    <xf numFmtId="0" fontId="1" fillId="0" borderId="0"/>
    <xf numFmtId="0" fontId="3" fillId="0" borderId="0"/>
    <xf numFmtId="0" fontId="2" fillId="0" borderId="0"/>
    <xf numFmtId="0" fontId="2" fillId="0" borderId="0"/>
    <xf numFmtId="0" fontId="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3" fillId="0" borderId="0"/>
    <xf numFmtId="0" fontId="1" fillId="0" borderId="0"/>
    <xf numFmtId="0" fontId="1" fillId="0" borderId="0"/>
    <xf numFmtId="0" fontId="1" fillId="0" borderId="0"/>
    <xf numFmtId="0" fontId="1" fillId="0" borderId="0"/>
    <xf numFmtId="0" fontId="54" fillId="0" borderId="0" applyNumberFormat="0" applyFill="0" applyBorder="0" applyAlignment="0" applyProtection="0">
      <alignment vertical="top"/>
      <protection locked="0"/>
    </xf>
    <xf numFmtId="0" fontId="1" fillId="0" borderId="0"/>
    <xf numFmtId="0" fontId="1" fillId="0" borderId="0"/>
    <xf numFmtId="0" fontId="54" fillId="0" borderId="0" applyNumberFormat="0" applyFill="0" applyBorder="0" applyAlignment="0" applyProtection="0">
      <alignment vertical="top"/>
      <protection locked="0"/>
    </xf>
    <xf numFmtId="0" fontId="1" fillId="0" borderId="0"/>
    <xf numFmtId="49" fontId="82" fillId="69" borderId="36">
      <alignment horizontal="center" vertical="center" wrapText="1"/>
    </xf>
    <xf numFmtId="0" fontId="81" fillId="73" borderId="0">
      <alignment horizontal="center" wrapText="1"/>
    </xf>
    <xf numFmtId="0" fontId="59" fillId="41" borderId="0" applyNumberFormat="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42" borderId="0" applyNumberFormat="0" applyBorder="0" applyAlignment="0" applyProtection="0"/>
    <xf numFmtId="0" fontId="1" fillId="0" borderId="0"/>
    <xf numFmtId="0" fontId="60" fillId="53" borderId="0" applyNumberFormat="0" applyBorder="0" applyAlignment="0" applyProtection="0"/>
    <xf numFmtId="0" fontId="7" fillId="69" borderId="0" applyFont="0" applyAlignment="0"/>
    <xf numFmtId="0" fontId="3" fillId="39" borderId="24">
      <alignment horizontal="centerContinuous" wrapText="1"/>
    </xf>
    <xf numFmtId="0" fontId="59" fillId="42" borderId="0" applyNumberFormat="0" applyBorder="0" applyAlignment="0" applyProtection="0"/>
    <xf numFmtId="172" fontId="3" fillId="0" borderId="0" applyFont="0" applyFill="0" applyBorder="0" applyAlignment="0" applyProtection="0"/>
    <xf numFmtId="0" fontId="1" fillId="0" borderId="0"/>
    <xf numFmtId="0" fontId="8" fillId="67" borderId="0">
      <alignment horizontal="center"/>
    </xf>
    <xf numFmtId="0" fontId="2" fillId="0" borderId="0"/>
    <xf numFmtId="0" fontId="58" fillId="41" borderId="0" applyNumberFormat="0" applyBorder="0" applyAlignment="0" applyProtection="0"/>
    <xf numFmtId="0" fontId="61" fillId="57" borderId="0" applyNumberFormat="0" applyBorder="0" applyAlignment="0" applyProtection="0"/>
    <xf numFmtId="0" fontId="69" fillId="39" borderId="0">
      <alignment horizontal="right"/>
    </xf>
    <xf numFmtId="177" fontId="77" fillId="0" borderId="24">
      <alignment horizontal="center" vertical="center"/>
      <protection locked="0"/>
    </xf>
    <xf numFmtId="0" fontId="59" fillId="51" borderId="0" applyNumberFormat="0" applyBorder="0" applyAlignment="0" applyProtection="0"/>
    <xf numFmtId="0" fontId="70" fillId="39" borderId="0">
      <alignment horizontal="center"/>
    </xf>
    <xf numFmtId="0" fontId="1" fillId="0" borderId="0"/>
    <xf numFmtId="0" fontId="80" fillId="46" borderId="0" applyNumberFormat="0" applyBorder="0" applyAlignment="0" applyProtection="0"/>
    <xf numFmtId="0" fontId="1" fillId="0" borderId="0"/>
    <xf numFmtId="0" fontId="56" fillId="0" borderId="0">
      <alignment vertical="top"/>
    </xf>
    <xf numFmtId="0" fontId="61" fillId="53" borderId="0" applyNumberFormat="0" applyBorder="0" applyAlignment="0" applyProtection="0"/>
    <xf numFmtId="0" fontId="7" fillId="0" borderId="0"/>
    <xf numFmtId="164" fontId="73" fillId="39" borderId="0" applyBorder="0">
      <alignment horizontal="right" vertical="center"/>
      <protection locked="0"/>
    </xf>
    <xf numFmtId="0" fontId="58" fillId="43" borderId="0" applyNumberFormat="0" applyBorder="0" applyAlignment="0" applyProtection="0"/>
    <xf numFmtId="171" fontId="52" fillId="0" borderId="0">
      <alignment horizontal="right"/>
    </xf>
    <xf numFmtId="0" fontId="1" fillId="0" borderId="0"/>
    <xf numFmtId="0" fontId="79" fillId="69" borderId="0">
      <alignment horizontal="left" vertical="center" wrapText="1"/>
    </xf>
    <xf numFmtId="0" fontId="1" fillId="0" borderId="0"/>
    <xf numFmtId="0" fontId="58" fillId="44" borderId="0" applyNumberFormat="0" applyBorder="0" applyAlignment="0" applyProtection="0"/>
    <xf numFmtId="0" fontId="61" fillId="56" borderId="0" applyNumberFormat="0" applyBorder="0" applyAlignment="0" applyProtection="0"/>
    <xf numFmtId="0" fontId="7" fillId="39" borderId="24"/>
    <xf numFmtId="176" fontId="55" fillId="39" borderId="0">
      <alignment horizontal="center" vertical="center"/>
      <protection hidden="1"/>
    </xf>
    <xf numFmtId="0" fontId="59" fillId="47" borderId="0" applyNumberFormat="0" applyBorder="0" applyAlignment="0" applyProtection="0"/>
    <xf numFmtId="0" fontId="3" fillId="67" borderId="0">
      <alignment horizontal="center" wrapText="1"/>
    </xf>
    <xf numFmtId="0" fontId="1" fillId="0" borderId="0"/>
    <xf numFmtId="0" fontId="67" fillId="72" borderId="0">
      <alignment horizontal="right" vertical="top" wrapText="1"/>
    </xf>
    <xf numFmtId="0" fontId="1" fillId="0" borderId="0"/>
    <xf numFmtId="0" fontId="60" fillId="53" borderId="0" applyNumberFormat="0" applyBorder="0" applyAlignment="0" applyProtection="0"/>
    <xf numFmtId="0" fontId="7" fillId="39" borderId="25"/>
    <xf numFmtId="175" fontId="3" fillId="0" borderId="0" applyFont="0" applyFill="0" applyBorder="0" applyAlignment="0" applyProtection="0"/>
    <xf numFmtId="0" fontId="59" fillId="48" borderId="0" applyNumberFormat="0" applyBorder="0" applyAlignment="0" applyProtection="0"/>
    <xf numFmtId="0" fontId="3" fillId="0" borderId="0" applyNumberFormat="0" applyAlignment="0">
      <alignment horizontal="centerContinuous"/>
    </xf>
    <xf numFmtId="0" fontId="87" fillId="72" borderId="27">
      <alignment horizontal="left" vertical="top" wrapText="1"/>
    </xf>
    <xf numFmtId="179" fontId="77" fillId="0" borderId="24">
      <alignment horizontal="center" vertical="center"/>
      <protection locked="0"/>
    </xf>
    <xf numFmtId="0" fontId="1" fillId="0" borderId="0"/>
    <xf numFmtId="0" fontId="1" fillId="0" borderId="0"/>
    <xf numFmtId="0" fontId="61" fillId="58" borderId="0" applyNumberFormat="0" applyBorder="0" applyAlignment="0" applyProtection="0"/>
    <xf numFmtId="0" fontId="1" fillId="8" borderId="8" applyNumberFormat="0" applyFont="0" applyAlignment="0" applyProtection="0"/>
    <xf numFmtId="0" fontId="76" fillId="68" borderId="33">
      <protection locked="0"/>
    </xf>
    <xf numFmtId="0" fontId="58" fillId="42" borderId="0" applyNumberFormat="0" applyBorder="0" applyAlignment="0" applyProtection="0"/>
    <xf numFmtId="0" fontId="67" fillId="66" borderId="34">
      <alignment horizontal="right" vertical="top" wrapText="1"/>
    </xf>
    <xf numFmtId="0" fontId="1" fillId="0" borderId="0"/>
    <xf numFmtId="0" fontId="3" fillId="70" borderId="0" applyNumberFormat="0" applyFont="0" applyBorder="0" applyAlignment="0"/>
    <xf numFmtId="0" fontId="1" fillId="0" borderId="0"/>
    <xf numFmtId="168" fontId="52" fillId="0" borderId="0" applyFont="0" applyFill="0" applyBorder="0" applyAlignment="0" applyProtection="0"/>
    <xf numFmtId="0" fontId="61" fillId="52" borderId="0" applyNumberFormat="0" applyBorder="0" applyAlignment="0" applyProtection="0"/>
    <xf numFmtId="0" fontId="83" fillId="50" borderId="0" applyNumberFormat="0" applyBorder="0" applyAlignment="0" applyProtection="0"/>
    <xf numFmtId="0" fontId="72" fillId="63" borderId="0" applyNumberFormat="0" applyBorder="0" applyAlignment="0">
      <alignment horizontal="right"/>
    </xf>
    <xf numFmtId="0" fontId="58" fillId="42" borderId="0" applyNumberFormat="0" applyBorder="0" applyAlignment="0" applyProtection="0"/>
    <xf numFmtId="170" fontId="52" fillId="0" borderId="0">
      <alignment horizontal="right"/>
    </xf>
    <xf numFmtId="0" fontId="1" fillId="0" borderId="0"/>
    <xf numFmtId="0" fontId="3" fillId="68" borderId="24" applyNumberFormat="0" applyFont="0" applyAlignment="0">
      <protection locked="0"/>
    </xf>
    <xf numFmtId="0" fontId="1" fillId="0" borderId="0"/>
    <xf numFmtId="0" fontId="58" fillId="43" borderId="0" applyNumberFormat="0" applyBorder="0" applyAlignment="0" applyProtection="0"/>
    <xf numFmtId="0" fontId="61" fillId="61" borderId="0" applyNumberFormat="0" applyBorder="0" applyAlignment="0" applyProtection="0"/>
    <xf numFmtId="181" fontId="52" fillId="0" borderId="0">
      <alignment horizontal="right"/>
    </xf>
    <xf numFmtId="168" fontId="52" fillId="0" borderId="0" applyFont="0" applyFill="0" applyBorder="0" applyAlignment="0" applyProtection="0"/>
    <xf numFmtId="0" fontId="59" fillId="53" borderId="0" applyNumberFormat="0" applyBorder="0" applyAlignment="0" applyProtection="0"/>
    <xf numFmtId="0" fontId="69" fillId="39" borderId="0">
      <alignment horizontal="center" vertical="center"/>
    </xf>
    <xf numFmtId="0" fontId="1" fillId="0" borderId="0"/>
    <xf numFmtId="1" fontId="73" fillId="39" borderId="0" applyBorder="0">
      <alignment horizontal="right" vertical="center"/>
      <protection locked="0"/>
    </xf>
    <xf numFmtId="0" fontId="1" fillId="0" borderId="0"/>
    <xf numFmtId="0" fontId="2" fillId="0" borderId="0"/>
    <xf numFmtId="0" fontId="60" fillId="54" borderId="0" applyNumberFormat="0" applyBorder="0" applyAlignment="0" applyProtection="0"/>
    <xf numFmtId="0" fontId="7" fillId="39" borderId="22"/>
    <xf numFmtId="173" fontId="3" fillId="0" borderId="0" applyFont="0" applyFill="0" applyBorder="0" applyAlignment="0" applyProtection="0"/>
    <xf numFmtId="0" fontId="59" fillId="46" borderId="0" applyNumberFormat="0" applyBorder="0" applyAlignment="0" applyProtection="0"/>
    <xf numFmtId="1" fontId="62" fillId="36" borderId="0">
      <alignment horizontal="center" vertical="center"/>
    </xf>
    <xf numFmtId="0" fontId="87" fillId="72" borderId="24">
      <alignment horizontal="left" vertical="top" wrapText="1"/>
    </xf>
    <xf numFmtId="176" fontId="77" fillId="0" borderId="24">
      <alignment horizontal="center" vertical="center"/>
      <protection locked="0"/>
    </xf>
    <xf numFmtId="0" fontId="1" fillId="0" borderId="0"/>
    <xf numFmtId="0" fontId="1" fillId="0" borderId="0"/>
    <xf numFmtId="0" fontId="61" fillId="56" borderId="0" applyNumberFormat="0" applyBorder="0" applyAlignment="0" applyProtection="0"/>
    <xf numFmtId="0" fontId="84" fillId="70" borderId="37" applyNumberFormat="0" applyFont="0" applyAlignment="0" applyProtection="0"/>
    <xf numFmtId="0" fontId="74" fillId="0" borderId="35" applyNumberFormat="0" applyFill="0" applyAlignment="0" applyProtection="0"/>
    <xf numFmtId="0" fontId="58" fillId="50" borderId="0" applyNumberFormat="0" applyBorder="0" applyAlignment="0" applyProtection="0"/>
    <xf numFmtId="0" fontId="66" fillId="64" borderId="32" applyNumberFormat="0" applyAlignment="0" applyProtection="0"/>
    <xf numFmtId="0" fontId="1" fillId="0" borderId="0"/>
    <xf numFmtId="0" fontId="56" fillId="39" borderId="0">
      <alignment horizontal="left"/>
    </xf>
    <xf numFmtId="0" fontId="1" fillId="0" borderId="0"/>
    <xf numFmtId="0" fontId="2" fillId="0" borderId="0"/>
    <xf numFmtId="0" fontId="60" fillId="42" borderId="0" applyNumberFormat="0" applyBorder="0" applyAlignment="0" applyProtection="0"/>
    <xf numFmtId="0" fontId="7" fillId="39" borderId="23">
      <alignment horizontal="center" wrapText="1"/>
    </xf>
    <xf numFmtId="0" fontId="34" fillId="68" borderId="24">
      <protection locked="0"/>
    </xf>
    <xf numFmtId="0" fontId="59" fillId="44" borderId="0" applyNumberFormat="0" applyBorder="0" applyAlignment="0" applyProtection="0"/>
    <xf numFmtId="169" fontId="64" fillId="63" borderId="30" applyFont="0" applyBorder="0" applyAlignment="0">
      <alignment horizontal="right"/>
    </xf>
    <xf numFmtId="0" fontId="87" fillId="72" borderId="26">
      <alignment horizontal="left" vertical="top"/>
    </xf>
    <xf numFmtId="0" fontId="55" fillId="39" borderId="24">
      <alignment horizontal="left"/>
    </xf>
    <xf numFmtId="0" fontId="1" fillId="0" borderId="0"/>
    <xf numFmtId="0" fontId="58" fillId="41" borderId="0" applyNumberFormat="0" applyBorder="0" applyAlignment="0" applyProtection="0"/>
    <xf numFmtId="0" fontId="61" fillId="59" borderId="0" applyNumberFormat="0" applyBorder="0" applyAlignment="0" applyProtection="0"/>
    <xf numFmtId="180" fontId="85" fillId="0" borderId="0"/>
    <xf numFmtId="0" fontId="3" fillId="68" borderId="24"/>
    <xf numFmtId="0" fontId="59" fillId="51" borderId="0" applyNumberFormat="0" applyBorder="0" applyAlignment="0" applyProtection="0"/>
    <xf numFmtId="0" fontId="7" fillId="0" borderId="24"/>
    <xf numFmtId="0" fontId="1" fillId="0" borderId="0"/>
    <xf numFmtId="0" fontId="3" fillId="71" borderId="24" applyNumberFormat="0" applyFont="0" applyBorder="0" applyAlignment="0"/>
    <xf numFmtId="0" fontId="1" fillId="0" borderId="0"/>
    <xf numFmtId="0" fontId="2" fillId="0" borderId="0"/>
    <xf numFmtId="0" fontId="60" fillId="46" borderId="0" applyNumberFormat="0" applyBorder="0" applyAlignment="0" applyProtection="0"/>
    <xf numFmtId="0" fontId="7" fillId="39" borderId="25"/>
    <xf numFmtId="174" fontId="3" fillId="0" borderId="0" applyFont="0" applyFill="0" applyBorder="0" applyAlignment="0" applyProtection="0"/>
    <xf numFmtId="0" fontId="59" fillId="47" borderId="0" applyNumberFormat="0" applyBorder="0" applyAlignment="0" applyProtection="0"/>
    <xf numFmtId="0" fontId="63" fillId="0" borderId="24">
      <alignment horizontal="center" vertical="center"/>
      <protection locked="0"/>
    </xf>
    <xf numFmtId="0" fontId="88" fillId="72" borderId="26">
      <alignment horizontal="left" vertical="top" wrapText="1"/>
    </xf>
    <xf numFmtId="178" fontId="77" fillId="0" borderId="24">
      <alignment horizontal="center" vertical="center"/>
      <protection locked="0"/>
    </xf>
    <xf numFmtId="0" fontId="1" fillId="0" borderId="0"/>
    <xf numFmtId="0" fontId="3" fillId="0" borderId="0"/>
    <xf numFmtId="0" fontId="61" fillId="57" borderId="0" applyNumberFormat="0" applyBorder="0" applyAlignment="0" applyProtection="0"/>
    <xf numFmtId="0" fontId="1" fillId="8" borderId="8" applyNumberFormat="0" applyFont="0" applyAlignment="0" applyProtection="0"/>
    <xf numFmtId="0" fontId="75" fillId="0" borderId="0" applyNumberFormat="0" applyFill="0" applyBorder="0" applyAlignment="0" applyProtection="0"/>
    <xf numFmtId="0" fontId="58" fillId="49" borderId="0" applyNumberFormat="0" applyBorder="0" applyAlignment="0" applyProtection="0"/>
    <xf numFmtId="0" fontId="7" fillId="65" borderId="33"/>
    <xf numFmtId="0" fontId="1" fillId="0" borderId="0"/>
    <xf numFmtId="0" fontId="3" fillId="70" borderId="0" applyNumberFormat="0" applyFont="0" applyBorder="0" applyAlignment="0"/>
    <xf numFmtId="0" fontId="1" fillId="0" borderId="0"/>
    <xf numFmtId="0" fontId="3" fillId="0" borderId="0"/>
    <xf numFmtId="0" fontId="61" fillId="55" borderId="0" applyNumberFormat="0" applyBorder="0" applyAlignment="0" applyProtection="0"/>
    <xf numFmtId="172" fontId="3" fillId="0" borderId="0" applyFont="0" applyFill="0" applyBorder="0" applyAlignment="0" applyProtection="0"/>
    <xf numFmtId="0" fontId="71" fillId="44" borderId="32" applyNumberFormat="0" applyAlignment="0" applyProtection="0"/>
    <xf numFmtId="0" fontId="58" fillId="49" borderId="0" applyNumberFormat="0" applyBorder="0" applyAlignment="0" applyProtection="0"/>
    <xf numFmtId="0" fontId="65" fillId="64" borderId="31" applyNumberFormat="0" applyAlignment="0" applyProtection="0"/>
    <xf numFmtId="0" fontId="89" fillId="45" borderId="0" applyNumberFormat="0" applyBorder="0" applyAlignment="0" applyProtection="0"/>
    <xf numFmtId="0" fontId="3" fillId="68" borderId="24" applyNumberFormat="0" applyFont="0" applyAlignment="0">
      <protection locked="0"/>
    </xf>
    <xf numFmtId="0" fontId="1" fillId="0" borderId="0"/>
    <xf numFmtId="0" fontId="58" fillId="42" borderId="0" applyNumberFormat="0" applyBorder="0" applyAlignment="0" applyProtection="0"/>
    <xf numFmtId="0" fontId="61" fillId="60" borderId="0" applyNumberFormat="0" applyBorder="0" applyAlignment="0" applyProtection="0"/>
    <xf numFmtId="9" fontId="3" fillId="0" borderId="0" applyNumberFormat="0" applyFont="0" applyFill="0" applyBorder="0" applyAlignment="0" applyProtection="0"/>
    <xf numFmtId="0" fontId="3" fillId="39" borderId="0"/>
    <xf numFmtId="0" fontId="59" fillId="52" borderId="0" applyNumberFormat="0" applyBorder="0" applyAlignment="0" applyProtection="0"/>
    <xf numFmtId="0" fontId="68" fillId="39" borderId="0">
      <alignment horizontal="center"/>
    </xf>
    <xf numFmtId="0" fontId="1" fillId="0" borderId="0"/>
    <xf numFmtId="0" fontId="3" fillId="71" borderId="24" applyNumberFormat="0" applyFont="0" applyBorder="0" applyAlignment="0"/>
    <xf numFmtId="0" fontId="1" fillId="0" borderId="0"/>
    <xf numFmtId="0" fontId="3" fillId="0" borderId="0"/>
    <xf numFmtId="0" fontId="60" fillId="42" borderId="0" applyNumberFormat="0" applyBorder="0" applyAlignment="0" applyProtection="0"/>
    <xf numFmtId="0" fontId="7" fillId="39" borderId="28">
      <alignment wrapText="1"/>
    </xf>
    <xf numFmtId="43" fontId="3" fillId="0" borderId="0" applyFont="0" applyFill="0" applyBorder="0" applyAlignment="0" applyProtection="0"/>
    <xf numFmtId="0" fontId="59" fillId="45" borderId="0" applyNumberFormat="0" applyBorder="0" applyAlignment="0" applyProtection="0"/>
    <xf numFmtId="0" fontId="61" fillId="62" borderId="0" applyNumberFormat="0" applyBorder="0" applyAlignment="0" applyProtection="0"/>
    <xf numFmtId="0" fontId="86" fillId="73" borderId="0">
      <alignment horizontal="center"/>
    </xf>
    <xf numFmtId="164" fontId="78" fillId="38" borderId="0">
      <alignment horizontal="center" vertical="center"/>
    </xf>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57" fillId="40" borderId="38" applyFont="0" applyAlignment="0">
      <alignment horizontal="center" vertical="center" wrapText="1"/>
    </xf>
    <xf numFmtId="0" fontId="90" fillId="74" borderId="0"/>
    <xf numFmtId="0" fontId="90" fillId="74" borderId="0"/>
    <xf numFmtId="0" fontId="90" fillId="37" borderId="0"/>
    <xf numFmtId="182" fontId="90" fillId="37" borderId="0" applyFill="0" applyBorder="0" applyAlignment="0">
      <alignment horizontal="right"/>
    </xf>
    <xf numFmtId="183" fontId="90" fillId="37" borderId="0" applyFill="0" applyBorder="0" applyProtection="0">
      <alignment horizontal="right"/>
    </xf>
    <xf numFmtId="182" fontId="90" fillId="37" borderId="0" applyFill="0" applyBorder="0" applyProtection="0">
      <alignment horizontal="right"/>
    </xf>
    <xf numFmtId="183" fontId="90" fillId="37" borderId="0" applyFill="0" applyBorder="0" applyProtection="0">
      <alignment horizontal="right"/>
    </xf>
    <xf numFmtId="184" fontId="90" fillId="37" borderId="0" applyFill="0">
      <alignment horizontal="right"/>
    </xf>
    <xf numFmtId="185" fontId="90" fillId="37" borderId="0" applyFill="0" applyBorder="0" applyProtection="0">
      <alignment horizontal="right"/>
    </xf>
    <xf numFmtId="184" fontId="82" fillId="37" borderId="0" applyFill="0">
      <alignment horizontal="right"/>
    </xf>
    <xf numFmtId="0" fontId="68" fillId="39" borderId="0">
      <alignment horizontal="center"/>
    </xf>
    <xf numFmtId="0" fontId="82" fillId="69" borderId="0">
      <alignment horizontal="left" vertical="center"/>
    </xf>
    <xf numFmtId="0" fontId="82" fillId="75" borderId="0">
      <alignment horizontal="left" vertical="center"/>
    </xf>
    <xf numFmtId="0" fontId="82" fillId="76" borderId="0">
      <alignment horizontal="left" vertical="center"/>
    </xf>
    <xf numFmtId="0" fontId="82" fillId="37" borderId="0">
      <alignment horizontal="left" vertical="center"/>
    </xf>
    <xf numFmtId="49" fontId="90" fillId="77" borderId="39" applyBorder="0" applyAlignment="0">
      <alignment horizontal="center" vertical="center" wrapText="1"/>
    </xf>
    <xf numFmtId="0" fontId="37" fillId="39" borderId="0"/>
    <xf numFmtId="0" fontId="90" fillId="74" borderId="40">
      <alignment horizontal="center"/>
    </xf>
    <xf numFmtId="0" fontId="90" fillId="74" borderId="40">
      <alignment horizontal="center"/>
    </xf>
    <xf numFmtId="0" fontId="90" fillId="37" borderId="40">
      <alignment horizontal="center"/>
    </xf>
    <xf numFmtId="169" fontId="72" fillId="63" borderId="0" applyFont="0" applyBorder="0" applyAlignment="0">
      <alignment horizontal="right"/>
    </xf>
    <xf numFmtId="49" fontId="91" fillId="63" borderId="0" applyFont="0" applyFill="0" applyBorder="0" applyAlignment="0" applyProtection="0">
      <alignment horizontal="right"/>
    </xf>
    <xf numFmtId="0" fontId="92" fillId="0" borderId="41" applyNumberFormat="0" applyFill="0" applyAlignment="0" applyProtection="0"/>
    <xf numFmtId="0" fontId="93" fillId="0" borderId="42" applyNumberFormat="0" applyFill="0" applyAlignment="0" applyProtection="0"/>
    <xf numFmtId="0" fontId="94" fillId="0" borderId="43"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49" fontId="96" fillId="69" borderId="36">
      <alignment horizontal="center" vertical="center" wrapText="1"/>
    </xf>
    <xf numFmtId="0" fontId="90" fillId="76" borderId="0">
      <alignment horizontal="center"/>
    </xf>
    <xf numFmtId="0" fontId="97" fillId="0" borderId="44" applyNumberFormat="0" applyFill="0" applyAlignment="0" applyProtection="0"/>
    <xf numFmtId="0" fontId="98" fillId="0" borderId="0"/>
    <xf numFmtId="186" fontId="3" fillId="0" borderId="0" applyFont="0" applyFill="0" applyBorder="0" applyAlignment="0" applyProtection="0"/>
    <xf numFmtId="0" fontId="60" fillId="0" borderId="0" applyNumberFormat="0" applyFill="0" applyBorder="0" applyAlignment="0" applyProtection="0"/>
    <xf numFmtId="49" fontId="73" fillId="39" borderId="0" applyBorder="0" applyAlignment="0">
      <alignment horizontal="right"/>
      <protection locked="0"/>
    </xf>
    <xf numFmtId="49" fontId="62" fillId="36" borderId="0">
      <alignment horizontal="left" vertical="center"/>
    </xf>
    <xf numFmtId="49" fontId="77" fillId="0" borderId="24">
      <alignment horizontal="left" vertical="center"/>
      <protection locked="0"/>
    </xf>
    <xf numFmtId="187" fontId="85" fillId="0" borderId="29">
      <alignment horizontal="right"/>
    </xf>
    <xf numFmtId="188" fontId="85" fillId="0" borderId="29">
      <alignment horizontal="left"/>
    </xf>
    <xf numFmtId="0" fontId="99" fillId="78" borderId="45" applyNumberFormat="0" applyAlignment="0" applyProtection="0"/>
    <xf numFmtId="0" fontId="90" fillId="76" borderId="0">
      <alignment horizontal="center"/>
    </xf>
    <xf numFmtId="0" fontId="19" fillId="0" borderId="0"/>
    <xf numFmtId="0" fontId="1" fillId="0" borderId="0"/>
    <xf numFmtId="0" fontId="102" fillId="0" borderId="0" applyNumberFormat="0" applyFill="0" applyBorder="0" applyAlignment="0" applyProtection="0"/>
    <xf numFmtId="0" fontId="34" fillId="0" borderId="0"/>
    <xf numFmtId="0" fontId="2" fillId="0" borderId="0"/>
    <xf numFmtId="0" fontId="2" fillId="0" borderId="0"/>
    <xf numFmtId="0" fontId="2" fillId="0" borderId="0"/>
    <xf numFmtId="0" fontId="3" fillId="0" borderId="0"/>
    <xf numFmtId="0" fontId="2" fillId="0" borderId="0"/>
    <xf numFmtId="0" fontId="2" fillId="8" borderId="8" applyNumberFormat="0" applyFont="0" applyAlignment="0" applyProtection="0"/>
    <xf numFmtId="9" fontId="103" fillId="0" borderId="0" applyFont="0" applyFill="0" applyBorder="0" applyAlignment="0" applyProtection="0"/>
    <xf numFmtId="9" fontId="103" fillId="0" borderId="0" applyFont="0" applyFill="0" applyBorder="0" applyAlignment="0" applyProtection="0"/>
    <xf numFmtId="0" fontId="104"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applyFill="0" applyAlignment="0"/>
    <xf numFmtId="0" fontId="34"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1"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3" fillId="0" borderId="0"/>
    <xf numFmtId="0" fontId="1" fillId="0" borderId="0"/>
    <xf numFmtId="0" fontId="3"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applyAlignment="0"/>
  </cellStyleXfs>
  <cellXfs count="182">
    <xf numFmtId="0" fontId="0" fillId="0" borderId="0" xfId="0"/>
    <xf numFmtId="0" fontId="5" fillId="0" borderId="0" xfId="0" applyFont="1"/>
    <xf numFmtId="0" fontId="6" fillId="0" borderId="0" xfId="0" applyFont="1"/>
    <xf numFmtId="0" fontId="5"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4"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8" fillId="0" borderId="0" xfId="0"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9"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horizontal="right"/>
    </xf>
    <xf numFmtId="49" fontId="11" fillId="0" borderId="0" xfId="0" applyNumberFormat="1" applyFont="1" applyAlignment="1"/>
    <xf numFmtId="49" fontId="0" fillId="0" borderId="0" xfId="0" applyNumberFormat="1" applyAlignment="1"/>
    <xf numFmtId="0" fontId="2"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12" fillId="33" borderId="10" xfId="0" applyFont="1" applyFill="1" applyBorder="1" applyAlignment="1">
      <alignment horizontal="center" vertical="center" wrapText="1"/>
    </xf>
    <xf numFmtId="0" fontId="12" fillId="0" borderId="13" xfId="0" applyFont="1" applyBorder="1" applyAlignment="1">
      <alignment horizontal="left" vertical="top" wrapText="1" indent="2"/>
    </xf>
    <xf numFmtId="0" fontId="12" fillId="0" borderId="0" xfId="0" applyFont="1"/>
    <xf numFmtId="0" fontId="7" fillId="0" borderId="14" xfId="0" applyFont="1" applyBorder="1"/>
    <xf numFmtId="165" fontId="12" fillId="0" borderId="0" xfId="0" applyNumberFormat="1" applyFont="1" applyAlignment="1">
      <alignment horizontal="right"/>
    </xf>
    <xf numFmtId="0" fontId="7" fillId="0" borderId="14" xfId="0" applyFont="1" applyBorder="1" applyAlignment="1">
      <alignment horizontal="left" indent="1"/>
    </xf>
    <xf numFmtId="0" fontId="12" fillId="0" borderId="14" xfId="0" applyFont="1" applyBorder="1"/>
    <xf numFmtId="0" fontId="11" fillId="0" borderId="0" xfId="0" applyFont="1"/>
    <xf numFmtId="0" fontId="0" fillId="0" borderId="0" xfId="0"/>
    <xf numFmtId="0" fontId="0" fillId="0" borderId="0" xfId="0"/>
    <xf numFmtId="0" fontId="0" fillId="0" borderId="0" xfId="0" applyFill="1"/>
    <xf numFmtId="0" fontId="53" fillId="0" borderId="14" xfId="0" applyFont="1" applyBorder="1" applyAlignment="1">
      <alignment horizontal="left" indent="1"/>
    </xf>
    <xf numFmtId="0" fontId="0" fillId="0" borderId="0" xfId="0"/>
    <xf numFmtId="0" fontId="11" fillId="0" borderId="0" xfId="0" applyFont="1"/>
    <xf numFmtId="0" fontId="7" fillId="33" borderId="10" xfId="0" quotePrefix="1" applyFont="1" applyFill="1" applyBorder="1" applyAlignment="1">
      <alignment horizontal="center" vertical="center" wrapText="1"/>
    </xf>
    <xf numFmtId="0" fontId="12" fillId="0" borderId="13" xfId="0" applyFont="1" applyBorder="1" applyAlignment="1">
      <alignment horizontal="left" vertical="top" wrapText="1" indent="2"/>
    </xf>
    <xf numFmtId="0" fontId="12" fillId="0" borderId="14" xfId="0" applyFont="1" applyBorder="1"/>
    <xf numFmtId="0" fontId="0" fillId="0" borderId="0" xfId="0"/>
    <xf numFmtId="0" fontId="11" fillId="0" borderId="0" xfId="0" applyFont="1"/>
    <xf numFmtId="0" fontId="0" fillId="0" borderId="0" xfId="0" applyAlignment="1">
      <alignment horizontal="left"/>
    </xf>
    <xf numFmtId="0" fontId="12" fillId="0" borderId="0" xfId="0" applyFont="1"/>
    <xf numFmtId="0" fontId="0" fillId="0" borderId="0" xfId="0" applyFill="1"/>
    <xf numFmtId="0" fontId="7" fillId="0" borderId="14" xfId="0" applyFont="1" applyBorder="1"/>
    <xf numFmtId="0" fontId="12" fillId="0" borderId="0" xfId="0" applyFont="1" applyBorder="1"/>
    <xf numFmtId="0" fontId="12" fillId="0" borderId="16" xfId="0" applyFont="1" applyBorder="1" applyAlignment="1">
      <alignment horizontal="left" vertical="top" wrapText="1" indent="2"/>
    </xf>
    <xf numFmtId="166" fontId="12" fillId="0" borderId="0" xfId="0" applyNumberFormat="1" applyFont="1" applyAlignment="1">
      <alignment horizontal="right"/>
    </xf>
    <xf numFmtId="0" fontId="12" fillId="0" borderId="0" xfId="0" applyFont="1" applyAlignment="1">
      <alignment horizontal="right"/>
    </xf>
    <xf numFmtId="165" fontId="12" fillId="0" borderId="0" xfId="0" applyNumberFormat="1" applyFont="1" applyBorder="1" applyAlignment="1">
      <alignment horizontal="right"/>
    </xf>
    <xf numFmtId="166" fontId="12" fillId="0" borderId="0" xfId="0" applyNumberFormat="1" applyFont="1" applyBorder="1" applyAlignment="1">
      <alignment horizontal="right"/>
    </xf>
    <xf numFmtId="0" fontId="7" fillId="0" borderId="0" xfId="0" applyFont="1" applyBorder="1" applyAlignment="1">
      <alignment horizontal="right"/>
    </xf>
    <xf numFmtId="0" fontId="12" fillId="0" borderId="0" xfId="0" applyFont="1" applyBorder="1" applyAlignment="1">
      <alignment horizontal="right"/>
    </xf>
    <xf numFmtId="165" fontId="36" fillId="0" borderId="0" xfId="0" applyNumberFormat="1" applyFont="1" applyAlignment="1">
      <alignment horizontal="right"/>
    </xf>
    <xf numFmtId="165" fontId="36" fillId="0" borderId="12" xfId="0" applyNumberFormat="1" applyFont="1" applyBorder="1" applyAlignment="1">
      <alignment horizontal="right"/>
    </xf>
    <xf numFmtId="166" fontId="36" fillId="0" borderId="12" xfId="0" applyNumberFormat="1" applyFont="1" applyBorder="1" applyAlignment="1">
      <alignment horizontal="right"/>
    </xf>
    <xf numFmtId="0" fontId="37" fillId="0" borderId="0" xfId="0" applyFont="1" applyBorder="1" applyAlignment="1">
      <alignment horizontal="right" wrapText="1"/>
    </xf>
    <xf numFmtId="189" fontId="36" fillId="0" borderId="0" xfId="0" applyNumberFormat="1" applyFont="1" applyAlignment="1">
      <alignment horizontal="right"/>
    </xf>
    <xf numFmtId="189" fontId="36" fillId="0" borderId="0" xfId="0" applyNumberFormat="1" applyFont="1" applyBorder="1" applyAlignment="1">
      <alignment horizontal="right"/>
    </xf>
    <xf numFmtId="189" fontId="36" fillId="0" borderId="12" xfId="0" applyNumberFormat="1" applyFont="1" applyBorder="1" applyAlignment="1">
      <alignment horizontal="right"/>
    </xf>
    <xf numFmtId="190" fontId="12" fillId="0" borderId="0" xfId="0" applyNumberFormat="1" applyFont="1" applyAlignment="1">
      <alignment horizontal="right"/>
    </xf>
    <xf numFmtId="189" fontId="12" fillId="0" borderId="0" xfId="0" applyNumberFormat="1" applyFont="1" applyAlignment="1">
      <alignment horizontal="right"/>
    </xf>
    <xf numFmtId="189" fontId="12" fillId="0" borderId="0" xfId="0" applyNumberFormat="1" applyFont="1" applyBorder="1" applyAlignment="1">
      <alignment horizontal="right"/>
    </xf>
    <xf numFmtId="190" fontId="36" fillId="0" borderId="0" xfId="0" applyNumberFormat="1" applyFont="1" applyAlignment="1">
      <alignment horizontal="right"/>
    </xf>
    <xf numFmtId="190" fontId="36" fillId="0" borderId="12" xfId="0" applyNumberFormat="1" applyFont="1" applyBorder="1" applyAlignment="1">
      <alignment horizontal="right"/>
    </xf>
    <xf numFmtId="190" fontId="36" fillId="0" borderId="0" xfId="0" applyNumberFormat="1" applyFont="1" applyBorder="1" applyAlignment="1">
      <alignment horizontal="right"/>
    </xf>
    <xf numFmtId="0" fontId="36" fillId="0" borderId="14" xfId="0" applyFont="1" applyBorder="1" applyAlignment="1">
      <alignment horizontal="left" indent="1"/>
    </xf>
    <xf numFmtId="0" fontId="37" fillId="0" borderId="15" xfId="0" applyFont="1" applyBorder="1" applyAlignment="1">
      <alignment horizontal="left" wrapText="1" indent="1"/>
    </xf>
    <xf numFmtId="0" fontId="3" fillId="0" borderId="0" xfId="0" applyFont="1" applyFill="1"/>
    <xf numFmtId="0" fontId="0" fillId="0" borderId="0" xfId="0" applyFill="1" applyBorder="1" applyAlignment="1"/>
    <xf numFmtId="0" fontId="7" fillId="0" borderId="0" xfId="0" quotePrefix="1" applyFont="1" applyFill="1" applyBorder="1" applyAlignment="1">
      <alignment horizontal="center" vertical="center" wrapText="1"/>
    </xf>
    <xf numFmtId="0" fontId="0" fillId="0" borderId="0" xfId="0"/>
    <xf numFmtId="0" fontId="12" fillId="0" borderId="0" xfId="0" applyFont="1"/>
    <xf numFmtId="166" fontId="36" fillId="0" borderId="0" xfId="0" applyNumberFormat="1" applyFont="1" applyAlignment="1">
      <alignment horizontal="right"/>
    </xf>
    <xf numFmtId="165" fontId="36" fillId="0" borderId="0" xfId="0" applyNumberFormat="1" applyFont="1" applyBorder="1" applyAlignment="1">
      <alignment horizontal="right"/>
    </xf>
    <xf numFmtId="166" fontId="36" fillId="0" borderId="0" xfId="0" applyNumberFormat="1" applyFont="1" applyBorder="1" applyAlignment="1">
      <alignment horizontal="right"/>
    </xf>
    <xf numFmtId="0" fontId="37" fillId="0" borderId="14" xfId="0" applyFont="1" applyBorder="1" applyAlignment="1">
      <alignment horizontal="left" wrapText="1" indent="1"/>
    </xf>
    <xf numFmtId="49" fontId="11" fillId="0" borderId="0" xfId="0" applyNumberFormat="1" applyFont="1" applyFill="1" applyAlignment="1">
      <alignment horizontal="left"/>
    </xf>
    <xf numFmtId="49" fontId="11" fillId="0" borderId="0" xfId="0" applyNumberFormat="1" applyFont="1" applyFill="1" applyAlignment="1">
      <alignment horizontal="right"/>
    </xf>
    <xf numFmtId="49" fontId="13" fillId="0" borderId="0" xfId="0" quotePrefix="1" applyNumberFormat="1" applyFont="1" applyFill="1" applyAlignment="1">
      <alignment horizontal="left"/>
    </xf>
    <xf numFmtId="49" fontId="13" fillId="0" borderId="0" xfId="0" applyNumberFormat="1" applyFont="1" applyFill="1" applyAlignment="1">
      <alignment horizontal="left"/>
    </xf>
    <xf numFmtId="49" fontId="11" fillId="0" borderId="0" xfId="0" applyNumberFormat="1" applyFont="1" applyFill="1" applyAlignment="1"/>
    <xf numFmtId="0" fontId="14" fillId="0" borderId="0" xfId="0" applyFont="1" applyAlignment="1">
      <alignment horizontal="left"/>
    </xf>
    <xf numFmtId="49" fontId="0" fillId="34" borderId="0" xfId="0" applyNumberFormat="1" applyFont="1" applyFill="1" applyAlignment="1">
      <alignment horizontal="left" vertical="center"/>
    </xf>
    <xf numFmtId="49" fontId="0" fillId="34" borderId="0" xfId="0" applyNumberFormat="1" applyFont="1" applyFill="1" applyAlignment="1">
      <alignment horizontal="right" vertical="center"/>
    </xf>
    <xf numFmtId="49" fontId="0" fillId="0" borderId="0" xfId="0" applyNumberFormat="1" applyFont="1" applyAlignment="1">
      <alignment horizontal="left" vertical="center"/>
    </xf>
    <xf numFmtId="49" fontId="0" fillId="0" borderId="0" xfId="0" applyNumberFormat="1" applyFont="1" applyAlignment="1">
      <alignment horizontal="right" vertical="center"/>
    </xf>
    <xf numFmtId="0" fontId="0" fillId="35" borderId="0" xfId="0" applyFill="1"/>
    <xf numFmtId="0" fontId="0" fillId="0" borderId="0" xfId="0" applyAlignment="1"/>
    <xf numFmtId="0" fontId="0" fillId="0" borderId="0" xfId="0" applyFill="1" applyBorder="1" applyAlignment="1">
      <alignment horizontal="center" vertical="center" wrapText="1"/>
    </xf>
    <xf numFmtId="0" fontId="12" fillId="0" borderId="0" xfId="0" applyFont="1" applyFill="1"/>
    <xf numFmtId="190" fontId="12" fillId="0" borderId="0" xfId="0" applyNumberFormat="1" applyFont="1" applyFill="1" applyAlignment="1">
      <alignment horizontal="right"/>
    </xf>
    <xf numFmtId="190" fontId="36" fillId="0" borderId="0" xfId="0" applyNumberFormat="1" applyFont="1" applyFill="1" applyAlignment="1">
      <alignment horizontal="right"/>
    </xf>
    <xf numFmtId="190" fontId="36" fillId="0" borderId="0" xfId="0" applyNumberFormat="1" applyFont="1" applyFill="1" applyBorder="1" applyAlignment="1">
      <alignment horizontal="right"/>
    </xf>
    <xf numFmtId="0" fontId="19" fillId="0" borderId="0" xfId="0" applyFont="1" applyAlignment="1">
      <alignment horizontal="left"/>
    </xf>
    <xf numFmtId="0" fontId="0" fillId="0" borderId="0" xfId="0" applyAlignment="1">
      <alignment vertical="top"/>
    </xf>
    <xf numFmtId="0" fontId="102" fillId="0" borderId="0" xfId="703" applyAlignment="1">
      <alignment horizontal="left"/>
    </xf>
    <xf numFmtId="0" fontId="0" fillId="0" borderId="0" xfId="0" applyFill="1"/>
    <xf numFmtId="0" fontId="7" fillId="0" borderId="0" xfId="0" quotePrefix="1" applyFont="1" applyFill="1" applyBorder="1" applyAlignment="1">
      <alignment horizontal="center" vertical="center" wrapText="1"/>
    </xf>
    <xf numFmtId="190" fontId="36" fillId="0" borderId="0" xfId="0" applyNumberFormat="1" applyFont="1" applyFill="1" applyBorder="1" applyAlignment="1">
      <alignment horizontal="right"/>
    </xf>
    <xf numFmtId="0" fontId="6" fillId="0" borderId="0" xfId="0" applyFont="1" applyAlignment="1">
      <alignment vertical="top"/>
    </xf>
    <xf numFmtId="0" fontId="7" fillId="33" borderId="19" xfId="0" applyFont="1" applyFill="1" applyBorder="1" applyAlignment="1">
      <alignment horizontal="center" vertical="center" wrapText="1"/>
    </xf>
    <xf numFmtId="0" fontId="7" fillId="33" borderId="19" xfId="0" quotePrefix="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3" fillId="0" borderId="0" xfId="57"/>
    <xf numFmtId="16" fontId="0" fillId="0" borderId="0" xfId="0" quotePrefix="1" applyNumberFormat="1"/>
    <xf numFmtId="191" fontId="36" fillId="0" borderId="12" xfId="0" applyNumberFormat="1" applyFont="1" applyBorder="1" applyAlignment="1">
      <alignment horizontal="right"/>
    </xf>
    <xf numFmtId="191" fontId="36" fillId="0" borderId="0" xfId="0" applyNumberFormat="1" applyFont="1" applyAlignment="1">
      <alignment horizontal="right"/>
    </xf>
    <xf numFmtId="0" fontId="0" fillId="0" borderId="0" xfId="0" applyFill="1"/>
    <xf numFmtId="0" fontId="0" fillId="0" borderId="0" xfId="0"/>
    <xf numFmtId="0" fontId="11" fillId="0" borderId="0" xfId="0" applyFont="1"/>
    <xf numFmtId="0" fontId="7" fillId="33" borderId="10" xfId="0" quotePrefix="1" applyFont="1" applyFill="1" applyBorder="1" applyAlignment="1">
      <alignment horizontal="center" vertical="center" wrapText="1"/>
    </xf>
    <xf numFmtId="0" fontId="12" fillId="0" borderId="0" xfId="0" applyFont="1"/>
    <xf numFmtId="189" fontId="36" fillId="0" borderId="0" xfId="0" applyNumberFormat="1" applyFont="1" applyAlignment="1">
      <alignment horizontal="right"/>
    </xf>
    <xf numFmtId="189" fontId="36" fillId="0" borderId="12" xfId="0" applyNumberFormat="1" applyFont="1" applyBorder="1" applyAlignment="1">
      <alignment horizontal="right"/>
    </xf>
    <xf numFmtId="0" fontId="0" fillId="35" borderId="0" xfId="0" applyFill="1"/>
    <xf numFmtId="0" fontId="7" fillId="33" borderId="11" xfId="0" quotePrefix="1" applyFont="1" applyFill="1" applyBorder="1" applyAlignment="1">
      <alignment horizontal="center" vertical="center" wrapText="1"/>
    </xf>
    <xf numFmtId="0" fontId="7" fillId="33" borderId="11" xfId="0" quotePrefix="1" applyFont="1" applyFill="1" applyBorder="1" applyAlignment="1">
      <alignment horizontal="center" vertical="center" wrapText="1"/>
    </xf>
    <xf numFmtId="0" fontId="0" fillId="0" borderId="0" xfId="0" applyFill="1" applyBorder="1"/>
    <xf numFmtId="0" fontId="11" fillId="0" borderId="0" xfId="0" applyFont="1" applyFill="1" applyBorder="1"/>
    <xf numFmtId="0" fontId="11" fillId="0" borderId="0" xfId="0" applyFont="1" applyFill="1" applyBorder="1" applyAlignment="1">
      <alignment wrapText="1"/>
    </xf>
    <xf numFmtId="167" fontId="12" fillId="0" borderId="0" xfId="0" applyNumberFormat="1" applyFont="1" applyFill="1" applyBorder="1"/>
    <xf numFmtId="191" fontId="36" fillId="0" borderId="0" xfId="0" applyNumberFormat="1" applyFont="1" applyBorder="1" applyAlignment="1">
      <alignment horizontal="right"/>
    </xf>
    <xf numFmtId="190" fontId="12" fillId="0" borderId="0" xfId="0" applyNumberFormat="1" applyFont="1" applyBorder="1" applyAlignment="1">
      <alignment horizontal="right"/>
    </xf>
    <xf numFmtId="190" fontId="7" fillId="0" borderId="0" xfId="0" applyNumberFormat="1" applyFont="1" applyBorder="1" applyAlignment="1">
      <alignment horizontal="right"/>
    </xf>
    <xf numFmtId="0" fontId="15" fillId="0" borderId="0" xfId="0" applyFont="1"/>
    <xf numFmtId="0" fontId="6" fillId="0" borderId="0" xfId="0" applyFont="1" applyAlignment="1">
      <alignment horizontal="right" vertical="center"/>
    </xf>
    <xf numFmtId="0" fontId="101" fillId="0" borderId="0" xfId="0" applyFont="1" applyAlignment="1">
      <alignment horizontal="right"/>
    </xf>
    <xf numFmtId="0" fontId="16" fillId="0" borderId="0" xfId="0" applyFont="1" applyAlignment="1">
      <alignment horizontal="right" vertical="center"/>
    </xf>
    <xf numFmtId="0" fontId="0" fillId="0" borderId="0" xfId="0" applyAlignment="1"/>
    <xf numFmtId="0" fontId="16" fillId="0" borderId="0" xfId="0" applyFont="1" applyAlignment="1">
      <alignment horizontal="right"/>
    </xf>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102" fillId="0" borderId="0" xfId="703" applyAlignment="1"/>
    <xf numFmtId="0" fontId="102" fillId="0" borderId="0" xfId="703" applyAlignment="1">
      <alignment horizontal="left" wrapText="1"/>
    </xf>
    <xf numFmtId="0" fontId="2" fillId="0" borderId="0" xfId="0" applyFont="1" applyAlignment="1">
      <alignment horizontal="left"/>
    </xf>
    <xf numFmtId="0" fontId="14" fillId="0" borderId="0" xfId="0" applyFont="1" applyAlignment="1">
      <alignment horizontal="left" vertical="top"/>
    </xf>
    <xf numFmtId="49" fontId="9" fillId="0" borderId="0" xfId="0" applyNumberFormat="1" applyFont="1" applyAlignment="1">
      <alignment horizontal="right"/>
    </xf>
    <xf numFmtId="49" fontId="0" fillId="34" borderId="0" xfId="0" applyNumberFormat="1" applyFont="1" applyFill="1" applyAlignment="1">
      <alignment horizontal="left" vertical="center"/>
    </xf>
    <xf numFmtId="49" fontId="11" fillId="0" borderId="0" xfId="0" applyNumberFormat="1" applyFont="1" applyFill="1" applyAlignment="1">
      <alignment horizontal="left"/>
    </xf>
    <xf numFmtId="0" fontId="14" fillId="0" borderId="0" xfId="0" applyFont="1" applyBorder="1" applyAlignment="1">
      <alignment horizontal="center" vertical="top"/>
    </xf>
    <xf numFmtId="0" fontId="0" fillId="0" borderId="0" xfId="0" applyAlignment="1">
      <alignment horizontal="center" vertical="top"/>
    </xf>
    <xf numFmtId="0" fontId="8" fillId="0" borderId="0" xfId="0" applyFont="1" applyBorder="1" applyAlignment="1">
      <alignment horizontal="center" vertical="top"/>
    </xf>
    <xf numFmtId="0" fontId="8" fillId="0" borderId="0" xfId="0" applyFont="1" applyBorder="1" applyAlignment="1">
      <alignment horizontal="center" vertical="center"/>
    </xf>
    <xf numFmtId="0" fontId="0" fillId="0" borderId="0" xfId="0" applyAlignment="1">
      <alignment vertical="center"/>
    </xf>
    <xf numFmtId="0" fontId="7" fillId="33" borderId="13" xfId="0" applyFont="1" applyFill="1" applyBorder="1" applyAlignment="1">
      <alignment horizontal="left" vertical="center" wrapText="1" indent="1"/>
    </xf>
    <xf numFmtId="0" fontId="7" fillId="33" borderId="14" xfId="0" applyFont="1" applyFill="1" applyBorder="1" applyAlignment="1">
      <alignment horizontal="left" vertical="center" indent="1"/>
    </xf>
    <xf numFmtId="0" fontId="7" fillId="33" borderId="15" xfId="0" applyFont="1" applyFill="1" applyBorder="1" applyAlignment="1">
      <alignment horizontal="left" vertical="center" indent="1"/>
    </xf>
    <xf numFmtId="0" fontId="7" fillId="33" borderId="19" xfId="0" quotePrefix="1" applyFont="1" applyFill="1" applyBorder="1" applyAlignment="1">
      <alignment horizontal="center" vertical="center" wrapText="1"/>
    </xf>
    <xf numFmtId="0" fontId="0" fillId="0" borderId="20" xfId="0" applyBorder="1" applyAlignment="1">
      <alignment horizontal="center" vertical="center" wrapText="1"/>
    </xf>
    <xf numFmtId="0" fontId="7" fillId="33" borderId="11" xfId="0" quotePrefix="1"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vertical="center" wrapText="1"/>
    </xf>
    <xf numFmtId="0" fontId="12" fillId="33" borderId="11" xfId="0" applyFont="1" applyFill="1" applyBorder="1" applyAlignment="1">
      <alignment horizontal="center" vertical="center" wrapText="1"/>
    </xf>
    <xf numFmtId="0" fontId="0" fillId="0" borderId="47" xfId="0" applyBorder="1" applyAlignment="1"/>
    <xf numFmtId="0" fontId="0" fillId="0" borderId="46" xfId="0" applyBorder="1" applyAlignment="1"/>
    <xf numFmtId="0" fontId="7" fillId="33" borderId="21" xfId="0" quotePrefix="1" applyFont="1" applyFill="1" applyBorder="1" applyAlignment="1">
      <alignment horizontal="center" vertical="center" wrapText="1"/>
    </xf>
    <xf numFmtId="0" fontId="0" fillId="0" borderId="18" xfId="0" applyBorder="1" applyAlignment="1">
      <alignment horizontal="center" vertical="center" wrapText="1"/>
    </xf>
    <xf numFmtId="0" fontId="7" fillId="33" borderId="17" xfId="0" quotePrefix="1" applyFont="1" applyFill="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applyFill="1" applyBorder="1" applyAlignment="1"/>
    <xf numFmtId="0" fontId="7" fillId="33" borderId="14" xfId="0" applyFont="1" applyFill="1" applyBorder="1" applyAlignment="1">
      <alignment horizontal="left" vertical="center" wrapText="1" indent="1"/>
    </xf>
    <xf numFmtId="0" fontId="0" fillId="0" borderId="16" xfId="0" applyBorder="1" applyAlignment="1"/>
    <xf numFmtId="0" fontId="0" fillId="0" borderId="21" xfId="0" applyBorder="1" applyAlignment="1">
      <alignment horizontal="center" vertical="center" wrapText="1"/>
    </xf>
    <xf numFmtId="0" fontId="0" fillId="0" borderId="14" xfId="0" applyBorder="1" applyAlignment="1">
      <alignment horizontal="center" vertical="center" wrapText="1"/>
    </xf>
  </cellXfs>
  <cellStyles count="1679">
    <cellStyle name="20 % - Akzent1" xfId="24" builtinId="30" hidden="1"/>
    <cellStyle name="20 % - Akzent1" xfId="82" builtinId="30" customBuiltin="1"/>
    <cellStyle name="20 % - Akzent1 2" xfId="420"/>
    <cellStyle name="20 % - Akzent1 3" xfId="950"/>
    <cellStyle name="20 % - Akzent1 3 2" xfId="1339"/>
    <cellStyle name="20 % - Akzent1 4" xfId="1127"/>
    <cellStyle name="20 % - Akzent1 5" xfId="741"/>
    <cellStyle name="20 % - Akzent2" xfId="28" builtinId="34" hidden="1"/>
    <cellStyle name="20 % - Akzent2" xfId="86" builtinId="34" customBuiltin="1"/>
    <cellStyle name="20 % - Akzent2 2" xfId="456"/>
    <cellStyle name="20 % - Akzent2 3" xfId="952"/>
    <cellStyle name="20 % - Akzent2 3 2" xfId="1341"/>
    <cellStyle name="20 % - Akzent2 4" xfId="1129"/>
    <cellStyle name="20 % - Akzent2 5" xfId="743"/>
    <cellStyle name="20 % - Akzent3" xfId="32" builtinId="38" hidden="1"/>
    <cellStyle name="20 % - Akzent3" xfId="90" builtinId="38" customBuiltin="1"/>
    <cellStyle name="20 % - Akzent3 2" xfId="384"/>
    <cellStyle name="20 % - Akzent3 3" xfId="954"/>
    <cellStyle name="20 % - Akzent3 3 2" xfId="1343"/>
    <cellStyle name="20 % - Akzent3 4" xfId="1131"/>
    <cellStyle name="20 % - Akzent3 5" xfId="745"/>
    <cellStyle name="20 % - Akzent4" xfId="36" builtinId="42" hidden="1"/>
    <cellStyle name="20 % - Akzent4" xfId="94" builtinId="42" customBuiltin="1"/>
    <cellStyle name="20 % - Akzent4 2" xfId="349"/>
    <cellStyle name="20 % - Akzent4 3" xfId="956"/>
    <cellStyle name="20 % - Akzent4 3 2" xfId="1345"/>
    <cellStyle name="20 % - Akzent4 4" xfId="1133"/>
    <cellStyle name="20 % - Akzent4 5" xfId="747"/>
    <cellStyle name="20 % - Akzent5" xfId="40" builtinId="46" hidden="1"/>
    <cellStyle name="20 % - Akzent5" xfId="98" builtinId="46" customBuiltin="1"/>
    <cellStyle name="20 % - Akzent5 2" xfId="331"/>
    <cellStyle name="20 % - Akzent5 3" xfId="958"/>
    <cellStyle name="20 % - Akzent5 3 2" xfId="1347"/>
    <cellStyle name="20 % - Akzent5 4" xfId="1135"/>
    <cellStyle name="20 % - Akzent5 5" xfId="749"/>
    <cellStyle name="20 % - Akzent6" xfId="44" builtinId="50" hidden="1"/>
    <cellStyle name="20 % - Akzent6" xfId="102" builtinId="50" customBuiltin="1"/>
    <cellStyle name="20 % - Akzent6 2" xfId="321"/>
    <cellStyle name="20 % - Akzent6 3" xfId="960"/>
    <cellStyle name="20 % - Akzent6 3 2" xfId="1349"/>
    <cellStyle name="20 % - Akzent6 4" xfId="1137"/>
    <cellStyle name="20 % - Akzent6 5" xfId="751"/>
    <cellStyle name="20% - Akzent1" xfId="326"/>
    <cellStyle name="20% - Akzent2" xfId="469"/>
    <cellStyle name="20% - Akzent3" xfId="397"/>
    <cellStyle name="20% - Akzent4" xfId="433"/>
    <cellStyle name="20% - Akzent5" xfId="361"/>
    <cellStyle name="20% - Akzent6" xfId="415"/>
    <cellStyle name="40 % - Akzent1" xfId="25" builtinId="31" hidden="1"/>
    <cellStyle name="40 % - Akzent1" xfId="83" builtinId="31" customBuiltin="1"/>
    <cellStyle name="40 % - Akzent1 2" xfId="451"/>
    <cellStyle name="40 % - Akzent1 3" xfId="951"/>
    <cellStyle name="40 % - Akzent1 3 2" xfId="1340"/>
    <cellStyle name="40 % - Akzent1 4" xfId="1128"/>
    <cellStyle name="40 % - Akzent1 5" xfId="742"/>
    <cellStyle name="40 % - Akzent2" xfId="29" builtinId="35" hidden="1"/>
    <cellStyle name="40 % - Akzent2" xfId="87" builtinId="35" customBuiltin="1"/>
    <cellStyle name="40 % - Akzent2 2" xfId="379"/>
    <cellStyle name="40 % - Akzent2 3" xfId="953"/>
    <cellStyle name="40 % - Akzent2 3 2" xfId="1342"/>
    <cellStyle name="40 % - Akzent2 4" xfId="1130"/>
    <cellStyle name="40 % - Akzent2 5" xfId="744"/>
    <cellStyle name="40 % - Akzent3" xfId="33" builtinId="39" hidden="1"/>
    <cellStyle name="40 % - Akzent3" xfId="91" builtinId="39" customBuiltin="1"/>
    <cellStyle name="40 % - Akzent3 2" xfId="344"/>
    <cellStyle name="40 % - Akzent3 3" xfId="955"/>
    <cellStyle name="40 % - Akzent3 3 2" xfId="1344"/>
    <cellStyle name="40 % - Akzent3 4" xfId="1132"/>
    <cellStyle name="40 % - Akzent3 5" xfId="746"/>
    <cellStyle name="40 % - Akzent4" xfId="37" builtinId="43" hidden="1"/>
    <cellStyle name="40 % - Akzent4" xfId="95" builtinId="43" customBuiltin="1"/>
    <cellStyle name="40 % - Akzent4 2" xfId="406"/>
    <cellStyle name="40 % - Akzent4 3" xfId="957"/>
    <cellStyle name="40 % - Akzent4 3 2" xfId="1346"/>
    <cellStyle name="40 % - Akzent4 4" xfId="1134"/>
    <cellStyle name="40 % - Akzent4 5" xfId="748"/>
    <cellStyle name="40 % - Akzent5" xfId="41" builtinId="47" hidden="1"/>
    <cellStyle name="40 % - Akzent5" xfId="99" builtinId="47" customBuiltin="1"/>
    <cellStyle name="40 % - Akzent5 2" xfId="442"/>
    <cellStyle name="40 % - Akzent5 3" xfId="959"/>
    <cellStyle name="40 % - Akzent5 3 2" xfId="1348"/>
    <cellStyle name="40 % - Akzent5 4" xfId="1136"/>
    <cellStyle name="40 % - Akzent5 5" xfId="750"/>
    <cellStyle name="40 % - Akzent6" xfId="45" builtinId="51" hidden="1"/>
    <cellStyle name="40 % - Akzent6" xfId="103" builtinId="51" customBuiltin="1"/>
    <cellStyle name="40 % - Akzent6 2" xfId="370"/>
    <cellStyle name="40 % - Akzent6 3" xfId="961"/>
    <cellStyle name="40 % - Akzent6 3 2" xfId="1350"/>
    <cellStyle name="40 % - Akzent6 4" xfId="1138"/>
    <cellStyle name="40 % - Akzent6 5" xfId="752"/>
    <cellStyle name="40% - Akzent1" xfId="424"/>
    <cellStyle name="40% - Akzent2" xfId="460"/>
    <cellStyle name="40% - Akzent3" xfId="388"/>
    <cellStyle name="40% - Akzent4" xfId="353"/>
    <cellStyle name="40% - Akzent5" xfId="335"/>
    <cellStyle name="40% - Akzent6" xfId="287"/>
    <cellStyle name="60 % - Akzent1" xfId="26" builtinId="32" hidden="1"/>
    <cellStyle name="60 % - Akzent1" xfId="84" builtinId="32" customBuiltin="1"/>
    <cellStyle name="60 % - Akzent1 2" xfId="323"/>
    <cellStyle name="60 % - Akzent2" xfId="30" builtinId="36" hidden="1"/>
    <cellStyle name="60 % - Akzent2" xfId="88" builtinId="36" customBuiltin="1"/>
    <cellStyle name="60 % - Akzent2 2" xfId="466"/>
    <cellStyle name="60 % - Akzent3" xfId="34" builtinId="40" hidden="1"/>
    <cellStyle name="60 % - Akzent3" xfId="92" builtinId="40" customBuiltin="1"/>
    <cellStyle name="60 % - Akzent3 2" xfId="394"/>
    <cellStyle name="60 % - Akzent4" xfId="38" builtinId="44" hidden="1"/>
    <cellStyle name="60 % - Akzent4" xfId="96" builtinId="44" customBuiltin="1"/>
    <cellStyle name="60 % - Akzent4 2" xfId="430"/>
    <cellStyle name="60 % - Akzent5" xfId="42" builtinId="48" hidden="1"/>
    <cellStyle name="60 % - Akzent5" xfId="100" builtinId="48" customBuiltin="1"/>
    <cellStyle name="60 % - Akzent5 2" xfId="358"/>
    <cellStyle name="60 % - Akzent6" xfId="46" builtinId="52" hidden="1"/>
    <cellStyle name="60 % - Akzent6" xfId="104" builtinId="52" customBuiltin="1"/>
    <cellStyle name="60 % - Akzent6 2" xfId="412"/>
    <cellStyle name="60% - Akzent1" xfId="448"/>
    <cellStyle name="60% - Akzent2" xfId="376"/>
    <cellStyle name="60% - Akzent3" xfId="341"/>
    <cellStyle name="60% - Akzent4" xfId="403"/>
    <cellStyle name="60% - Akzent5" xfId="439"/>
    <cellStyle name="60% - Akzent6" xfId="367"/>
    <cellStyle name="Akzent1" xfId="23" builtinId="29" hidden="1"/>
    <cellStyle name="Akzent1" xfId="81" builtinId="29" customBuiltin="1"/>
    <cellStyle name="Akzent1 2" xfId="421"/>
    <cellStyle name="Akzent2" xfId="27" builtinId="33" hidden="1"/>
    <cellStyle name="Akzent2" xfId="85" builtinId="33" customBuiltin="1"/>
    <cellStyle name="Akzent2 2" xfId="457"/>
    <cellStyle name="Akzent3" xfId="31" builtinId="37" hidden="1"/>
    <cellStyle name="Akzent3" xfId="89" builtinId="37" customBuiltin="1"/>
    <cellStyle name="Akzent3 2" xfId="385"/>
    <cellStyle name="Akzent4" xfId="35" builtinId="41" hidden="1"/>
    <cellStyle name="Akzent4" xfId="93" builtinId="41" customBuiltin="1"/>
    <cellStyle name="Akzent4 2" xfId="350"/>
    <cellStyle name="Akzent5" xfId="39" builtinId="45" hidden="1"/>
    <cellStyle name="Akzent5" xfId="97" builtinId="45" customBuiltin="1"/>
    <cellStyle name="Akzent5 2" xfId="332"/>
    <cellStyle name="Akzent6" xfId="43" builtinId="49" hidden="1"/>
    <cellStyle name="Akzent6" xfId="101" builtinId="49" customBuiltin="1"/>
    <cellStyle name="Akzent6 2" xfId="470"/>
    <cellStyle name="AllgAus" xfId="398"/>
    <cellStyle name="AllgEin" xfId="434"/>
    <cellStyle name="Arial, 10pt" xfId="49"/>
    <cellStyle name="Arial, 10pt 10" xfId="754"/>
    <cellStyle name="Arial, 10pt 2" xfId="131"/>
    <cellStyle name="Arial, 10pt 2 2" xfId="150"/>
    <cellStyle name="Arial, 10pt 2 2 2" xfId="188"/>
    <cellStyle name="Arial, 10pt 2 2 2 2" xfId="265"/>
    <cellStyle name="Arial, 10pt 2 2 2 2 2" xfId="1112"/>
    <cellStyle name="Arial, 10pt 2 2 2 2 2 2" xfId="1501"/>
    <cellStyle name="Arial, 10pt 2 2 2 2 3" xfId="1318"/>
    <cellStyle name="Arial, 10pt 2 2 2 2 4" xfId="1669"/>
    <cellStyle name="Arial, 10pt 2 2 2 2 5" xfId="915"/>
    <cellStyle name="Arial, 10pt 2 2 2 3" xfId="1036"/>
    <cellStyle name="Arial, 10pt 2 2 2 3 2" xfId="1425"/>
    <cellStyle name="Arial, 10pt 2 2 2 4" xfId="1242"/>
    <cellStyle name="Arial, 10pt 2 2 2 5" xfId="1593"/>
    <cellStyle name="Arial, 10pt 2 2 2 6" xfId="838"/>
    <cellStyle name="Arial, 10pt 2 2 3" xfId="227"/>
    <cellStyle name="Arial, 10pt 2 2 3 2" xfId="1074"/>
    <cellStyle name="Arial, 10pt 2 2 3 2 2" xfId="1463"/>
    <cellStyle name="Arial, 10pt 2 2 3 3" xfId="1280"/>
    <cellStyle name="Arial, 10pt 2 2 3 4" xfId="1631"/>
    <cellStyle name="Arial, 10pt 2 2 3 5" xfId="877"/>
    <cellStyle name="Arial, 10pt 2 2 4" xfId="998"/>
    <cellStyle name="Arial, 10pt 2 2 4 2" xfId="1387"/>
    <cellStyle name="Arial, 10pt 2 2 5" xfId="1204"/>
    <cellStyle name="Arial, 10pt 2 2 6" xfId="1555"/>
    <cellStyle name="Arial, 10pt 2 2 7" xfId="800"/>
    <cellStyle name="Arial, 10pt 2 3" xfId="169"/>
    <cellStyle name="Arial, 10pt 2 3 2" xfId="246"/>
    <cellStyle name="Arial, 10pt 2 3 2 2" xfId="1093"/>
    <cellStyle name="Arial, 10pt 2 3 2 2 2" xfId="1482"/>
    <cellStyle name="Arial, 10pt 2 3 2 3" xfId="1299"/>
    <cellStyle name="Arial, 10pt 2 3 2 4" xfId="1650"/>
    <cellStyle name="Arial, 10pt 2 3 2 5" xfId="896"/>
    <cellStyle name="Arial, 10pt 2 3 3" xfId="1017"/>
    <cellStyle name="Arial, 10pt 2 3 3 2" xfId="1406"/>
    <cellStyle name="Arial, 10pt 2 3 4" xfId="1223"/>
    <cellStyle name="Arial, 10pt 2 3 5" xfId="1574"/>
    <cellStyle name="Arial, 10pt 2 3 6" xfId="819"/>
    <cellStyle name="Arial, 10pt 2 4" xfId="208"/>
    <cellStyle name="Arial, 10pt 2 4 2" xfId="1055"/>
    <cellStyle name="Arial, 10pt 2 4 2 2" xfId="1444"/>
    <cellStyle name="Arial, 10pt 2 4 3" xfId="1261"/>
    <cellStyle name="Arial, 10pt 2 4 4" xfId="1612"/>
    <cellStyle name="Arial, 10pt 2 4 5" xfId="858"/>
    <cellStyle name="Arial, 10pt 2 5" xfId="979"/>
    <cellStyle name="Arial, 10pt 2 5 2" xfId="1368"/>
    <cellStyle name="Arial, 10pt 2 6" xfId="1185"/>
    <cellStyle name="Arial, 10pt 2 7" xfId="1536"/>
    <cellStyle name="Arial, 10pt 2 8" xfId="781"/>
    <cellStyle name="Arial, 10pt 3" xfId="140"/>
    <cellStyle name="Arial, 10pt 3 2" xfId="178"/>
    <cellStyle name="Arial, 10pt 3 2 2" xfId="255"/>
    <cellStyle name="Arial, 10pt 3 2 2 2" xfId="1102"/>
    <cellStyle name="Arial, 10pt 3 2 2 2 2" xfId="1491"/>
    <cellStyle name="Arial, 10pt 3 2 2 3" xfId="1308"/>
    <cellStyle name="Arial, 10pt 3 2 2 4" xfId="1659"/>
    <cellStyle name="Arial, 10pt 3 2 2 5" xfId="905"/>
    <cellStyle name="Arial, 10pt 3 2 3" xfId="1026"/>
    <cellStyle name="Arial, 10pt 3 2 3 2" xfId="1415"/>
    <cellStyle name="Arial, 10pt 3 2 4" xfId="1232"/>
    <cellStyle name="Arial, 10pt 3 2 5" xfId="1583"/>
    <cellStyle name="Arial, 10pt 3 2 6" xfId="828"/>
    <cellStyle name="Arial, 10pt 3 3" xfId="217"/>
    <cellStyle name="Arial, 10pt 3 3 2" xfId="1064"/>
    <cellStyle name="Arial, 10pt 3 3 2 2" xfId="1453"/>
    <cellStyle name="Arial, 10pt 3 3 3" xfId="1270"/>
    <cellStyle name="Arial, 10pt 3 3 4" xfId="1621"/>
    <cellStyle name="Arial, 10pt 3 3 5" xfId="867"/>
    <cellStyle name="Arial, 10pt 3 4" xfId="988"/>
    <cellStyle name="Arial, 10pt 3 4 2" xfId="1377"/>
    <cellStyle name="Arial, 10pt 3 5" xfId="1194"/>
    <cellStyle name="Arial, 10pt 3 6" xfId="1545"/>
    <cellStyle name="Arial, 10pt 3 7" xfId="790"/>
    <cellStyle name="Arial, 10pt 4" xfId="159"/>
    <cellStyle name="Arial, 10pt 4 2" xfId="236"/>
    <cellStyle name="Arial, 10pt 4 2 2" xfId="1083"/>
    <cellStyle name="Arial, 10pt 4 2 2 2" xfId="1472"/>
    <cellStyle name="Arial, 10pt 4 2 3" xfId="1289"/>
    <cellStyle name="Arial, 10pt 4 2 4" xfId="1640"/>
    <cellStyle name="Arial, 10pt 4 2 5" xfId="886"/>
    <cellStyle name="Arial, 10pt 4 3" xfId="1007"/>
    <cellStyle name="Arial, 10pt 4 3 2" xfId="1396"/>
    <cellStyle name="Arial, 10pt 4 4" xfId="1213"/>
    <cellStyle name="Arial, 10pt 4 5" xfId="1564"/>
    <cellStyle name="Arial, 10pt 4 6" xfId="809"/>
    <cellStyle name="Arial, 10pt 5" xfId="197"/>
    <cellStyle name="Arial, 10pt 5 2" xfId="1045"/>
    <cellStyle name="Arial, 10pt 5 2 2" xfId="1434"/>
    <cellStyle name="Arial, 10pt 5 3" xfId="1251"/>
    <cellStyle name="Arial, 10pt 5 4" xfId="1602"/>
    <cellStyle name="Arial, 10pt 5 5" xfId="847"/>
    <cellStyle name="Arial, 10pt 6" xfId="274"/>
    <cellStyle name="Arial, 10pt 6 2" xfId="1121"/>
    <cellStyle name="Arial, 10pt 6 2 2" xfId="1510"/>
    <cellStyle name="Arial, 10pt 6 3" xfId="1327"/>
    <cellStyle name="Arial, 10pt 6 4" xfId="1678"/>
    <cellStyle name="Arial, 10pt 6 5" xfId="924"/>
    <cellStyle name="Arial, 10pt 7" xfId="944"/>
    <cellStyle name="Arial, 10pt 7 2" xfId="1333"/>
    <cellStyle name="Arial, 10pt 8" xfId="1162"/>
    <cellStyle name="Arial, 10pt 9" xfId="1526"/>
    <cellStyle name="Arial, 8pt" xfId="47"/>
    <cellStyle name="Arial, 9pt" xfId="48"/>
    <cellStyle name="Ariel" xfId="362"/>
    <cellStyle name="Aus" xfId="416"/>
    <cellStyle name="Ausgabe" xfId="16" builtinId="21" hidden="1"/>
    <cellStyle name="Ausgabe" xfId="73" builtinId="21" customBuiltin="1"/>
    <cellStyle name="Ausgabe 2" xfId="452"/>
    <cellStyle name="BasisEineNK" xfId="380"/>
    <cellStyle name="BasisOhneNK" xfId="345"/>
    <cellStyle name="Berechnung" xfId="17" builtinId="22" hidden="1"/>
    <cellStyle name="Berechnung" xfId="74" builtinId="22" customBuiltin="1"/>
    <cellStyle name="Berechnung 2" xfId="407"/>
    <cellStyle name="bin" xfId="443"/>
    <cellStyle name="blue" xfId="371"/>
    <cellStyle name="cell" xfId="425"/>
    <cellStyle name="Col&amp;RowHeadings" xfId="461"/>
    <cellStyle name="ColCodes" xfId="389"/>
    <cellStyle name="ColTitles" xfId="354"/>
    <cellStyle name="column" xfId="336"/>
    <cellStyle name="Comma [0]_00grad" xfId="327"/>
    <cellStyle name="Comma 2" xfId="468"/>
    <cellStyle name="Comma_00grad" xfId="396"/>
    <cellStyle name="Currency [0]_00grad" xfId="432"/>
    <cellStyle name="Currency_00grad" xfId="360"/>
    <cellStyle name="DataEntryCells" xfId="414"/>
    <cellStyle name="Dezimal [0]" xfId="4" builtinId="6" hidden="1"/>
    <cellStyle name="Eingabe" xfId="15" builtinId="20" hidden="1"/>
    <cellStyle name="Eingabe" xfId="72" builtinId="20" customBuiltin="1"/>
    <cellStyle name="Eingabe 2" xfId="450"/>
    <cellStyle name="ErfAus" xfId="378"/>
    <cellStyle name="ErfEin" xfId="343"/>
    <cellStyle name="Ergebnis" xfId="22" builtinId="25" hidden="1"/>
    <cellStyle name="Ergebnis" xfId="80" builtinId="25" customBuiltin="1"/>
    <cellStyle name="Ergebnis 2" xfId="405"/>
    <cellStyle name="Erklärender Text" xfId="21" builtinId="53" hidden="1"/>
    <cellStyle name="Erklärender Text" xfId="79" builtinId="53" customBuiltin="1"/>
    <cellStyle name="Erklärender Text 2" xfId="441"/>
    <cellStyle name="ErrRpt_DataEntryCells" xfId="369"/>
    <cellStyle name="ErrRpt-DataEntryCells" xfId="423"/>
    <cellStyle name="ErrRpt-GreyBackground" xfId="459"/>
    <cellStyle name="Euro" xfId="375"/>
    <cellStyle name="Euro 2" xfId="387"/>
    <cellStyle name="Finz2Ein" xfId="352"/>
    <cellStyle name="Finz3Ein" xfId="334"/>
    <cellStyle name="FinzAus" xfId="472"/>
    <cellStyle name="FinzEin" xfId="400"/>
    <cellStyle name="FordDM" xfId="436"/>
    <cellStyle name="FordEU" xfId="364"/>
    <cellStyle name="formula" xfId="418"/>
    <cellStyle name="FreiWeiß" xfId="454"/>
    <cellStyle name="FreiWeiß 2" xfId="382"/>
    <cellStyle name="Fußnote" xfId="347"/>
    <cellStyle name="gap" xfId="409"/>
    <cellStyle name="GesperrtGelb" xfId="445"/>
    <cellStyle name="GesperrtGelb 2" xfId="373"/>
    <cellStyle name="GesperrtSchraffiert" xfId="427"/>
    <cellStyle name="GesperrtSchraffiert 2" xfId="463"/>
    <cellStyle name="GJhrEin" xfId="391"/>
    <cellStyle name="GreyBackground" xfId="356"/>
    <cellStyle name="Gut" xfId="13" builtinId="26" hidden="1"/>
    <cellStyle name="Gut" xfId="69" builtinId="26" customBuiltin="1"/>
    <cellStyle name="Gut 2" xfId="338"/>
    <cellStyle name="Hyperlink" xfId="703" builtinId="8"/>
    <cellStyle name="Hyperlink 2" xfId="283"/>
    <cellStyle name="Hyperlink 3" xfId="280"/>
    <cellStyle name="ISC" xfId="329"/>
    <cellStyle name="isced" xfId="325"/>
    <cellStyle name="ISCED Titles" xfId="286"/>
    <cellStyle name="Komma" xfId="3" builtinId="3" hidden="1"/>
    <cellStyle name="Kopf" xfId="285"/>
    <cellStyle name="Leerzellen/Rand grau" xfId="324"/>
    <cellStyle name="level1a" xfId="467"/>
    <cellStyle name="level2" xfId="395"/>
    <cellStyle name="level2a" xfId="431"/>
    <cellStyle name="level2a 2" xfId="359"/>
    <cellStyle name="level3" xfId="413"/>
    <cellStyle name="Migliaia (0)_conti99" xfId="449"/>
    <cellStyle name="Neutral" xfId="1" builtinId="28" hidden="1"/>
    <cellStyle name="Neutral" xfId="71" builtinId="28" customBuiltin="1"/>
    <cellStyle name="Neutral 2" xfId="377"/>
    <cellStyle name="Normal_00enrl" xfId="342"/>
    <cellStyle name="Notiz" xfId="20" builtinId="10" hidden="1"/>
    <cellStyle name="Notiz" xfId="78" builtinId="10" customBuiltin="1"/>
    <cellStyle name="Notiz 2" xfId="404"/>
    <cellStyle name="Notiz 2 2" xfId="440"/>
    <cellStyle name="Notiz 2 2 2" xfId="368"/>
    <cellStyle name="Notiz 3" xfId="710"/>
    <cellStyle name="Notiz 3 2" xfId="1167"/>
    <cellStyle name="Notiz 3 3" xfId="760"/>
    <cellStyle name="Notiz 4" xfId="949"/>
    <cellStyle name="Notiz 4 2" xfId="1338"/>
    <cellStyle name="o.Tausender" xfId="422"/>
    <cellStyle name="Percent_1 SubOverv.USd" xfId="458"/>
    <cellStyle name="Prozent" xfId="7" builtinId="5" hidden="1"/>
    <cellStyle name="Prozent 2" xfId="711"/>
    <cellStyle name="Prozent 3" xfId="712"/>
    <cellStyle name="ProzVeränderung" xfId="386"/>
    <cellStyle name="row" xfId="351"/>
    <cellStyle name="RowCodes" xfId="333"/>
    <cellStyle name="Row-Col Headings" xfId="471"/>
    <cellStyle name="RowTitles" xfId="399"/>
    <cellStyle name="RowTitles1-Detail" xfId="435"/>
    <cellStyle name="RowTitles-Col2" xfId="363"/>
    <cellStyle name="RowTitles-Detail" xfId="417"/>
    <cellStyle name="Schlecht" xfId="14" builtinId="27" hidden="1"/>
    <cellStyle name="Schlecht" xfId="70" builtinId="27" customBuiltin="1"/>
    <cellStyle name="Schlecht 2" xfId="453"/>
    <cellStyle name="Standard" xfId="0" builtinId="0" customBuiltin="1"/>
    <cellStyle name="Standard 10" xfId="288"/>
    <cellStyle name="Standard 10 2" xfId="346"/>
    <cellStyle name="Standard 10 2 2" xfId="408"/>
    <cellStyle name="Standard 10 2 3" xfId="931"/>
    <cellStyle name="Standard 10 2 4" xfId="1155"/>
    <cellStyle name="Standard 10 2 5" xfId="735"/>
    <cellStyle name="Standard 10 3" xfId="444"/>
    <cellStyle name="Standard 10 4" xfId="381"/>
    <cellStyle name="Standard 10 5" xfId="927"/>
    <cellStyle name="Standard 10 6" xfId="1144"/>
    <cellStyle name="Standard 10 7" xfId="721"/>
    <cellStyle name="Standard 11" xfId="372"/>
    <cellStyle name="Standard 11 2" xfId="426"/>
    <cellStyle name="Standard 11 2 2" xfId="462"/>
    <cellStyle name="Standard 11 2 3" xfId="936"/>
    <cellStyle name="Standard 11 2 4" xfId="1159"/>
    <cellStyle name="Standard 11 2 5" xfId="739"/>
    <cellStyle name="Standard 11 3" xfId="390"/>
    <cellStyle name="Standard 11 4" xfId="933"/>
    <cellStyle name="Standard 11 5" xfId="1148"/>
    <cellStyle name="Standard 11 6" xfId="727"/>
    <cellStyle name="Standard 12" xfId="355"/>
    <cellStyle name="Standard 12 2" xfId="337"/>
    <cellStyle name="Standard 12 2 2" xfId="328"/>
    <cellStyle name="Standard 12 2 2 2" xfId="282"/>
    <cellStyle name="Standard 12 2 3" xfId="930"/>
    <cellStyle name="Standard 12 2 4" xfId="1160"/>
    <cellStyle name="Standard 12 2 5" xfId="740"/>
    <cellStyle name="Standard 12 3" xfId="284"/>
    <cellStyle name="Standard 12 4" xfId="932"/>
    <cellStyle name="Standard 12 5" xfId="1149"/>
    <cellStyle name="Standard 12 6" xfId="728"/>
    <cellStyle name="Standard 13" xfId="322"/>
    <cellStyle name="Standard 13 2" xfId="465"/>
    <cellStyle name="Standard 13 2 2" xfId="702"/>
    <cellStyle name="Standard 13 3" xfId="281"/>
    <cellStyle name="Standard 13 4" xfId="928"/>
    <cellStyle name="Standard 13 5" xfId="1150"/>
    <cellStyle name="Standard 13 6" xfId="729"/>
    <cellStyle name="Standard 14" xfId="276"/>
    <cellStyle name="Standard 14 2" xfId="290"/>
    <cellStyle name="Standard 14 3" xfId="926"/>
    <cellStyle name="Standard 14 4" xfId="730"/>
    <cellStyle name="Standard 15" xfId="295"/>
    <cellStyle name="Standard 15 2" xfId="291"/>
    <cellStyle name="Standard 16" xfId="289"/>
    <cellStyle name="Standard 16 2" xfId="296"/>
    <cellStyle name="Standard 16 3" xfId="297"/>
    <cellStyle name="Standard 16 5" xfId="704"/>
    <cellStyle name="Standard 17" xfId="292"/>
    <cellStyle name="Standard 17 2" xfId="294"/>
    <cellStyle name="Standard 18" xfId="293"/>
    <cellStyle name="Standard 18 2" xfId="278"/>
    <cellStyle name="Standard 18 3" xfId="701"/>
    <cellStyle name="Standard 19" xfId="277"/>
    <cellStyle name="Standard 19 2" xfId="473"/>
    <cellStyle name="Standard 19 2 2" xfId="401"/>
    <cellStyle name="Standard 19 3" xfId="437"/>
    <cellStyle name="Standard 19 3 2" xfId="365"/>
    <cellStyle name="Standard 19 3 3" xfId="419"/>
    <cellStyle name="Standard 19 4" xfId="455"/>
    <cellStyle name="Standard 19 5" xfId="383"/>
    <cellStyle name="Standard 2" xfId="51"/>
    <cellStyle name="Standard 2 10" xfId="266"/>
    <cellStyle name="Standard 2 10 2" xfId="410"/>
    <cellStyle name="Standard 2 10 3" xfId="348"/>
    <cellStyle name="Standard 2 10 4" xfId="1113"/>
    <cellStyle name="Standard 2 10 4 2" xfId="1502"/>
    <cellStyle name="Standard 2 10 5" xfId="1319"/>
    <cellStyle name="Standard 2 10 6" xfId="1670"/>
    <cellStyle name="Standard 2 10 7" xfId="916"/>
    <cellStyle name="Standard 2 11" xfId="109"/>
    <cellStyle name="Standard 2 11 2" xfId="374"/>
    <cellStyle name="Standard 2 11 3" xfId="446"/>
    <cellStyle name="Standard 2 11 4" xfId="962"/>
    <cellStyle name="Standard 2 11 4 2" xfId="1351"/>
    <cellStyle name="Standard 2 11 5" xfId="1168"/>
    <cellStyle name="Standard 2 11 6" xfId="761"/>
    <cellStyle name="Standard 2 12" xfId="57"/>
    <cellStyle name="Standard 2 12 2" xfId="464"/>
    <cellStyle name="Standard 2 12 3" xfId="428"/>
    <cellStyle name="Standard 2 13" xfId="392"/>
    <cellStyle name="Standard 2 13 2" xfId="357"/>
    <cellStyle name="Standard 2 14" xfId="339"/>
    <cellStyle name="Standard 2 14 2" xfId="279"/>
    <cellStyle name="Standard 2 15" xfId="317"/>
    <cellStyle name="Standard 2 15 2" xfId="313"/>
    <cellStyle name="Standard 2 16" xfId="310"/>
    <cellStyle name="Standard 2 17" xfId="306"/>
    <cellStyle name="Standard 2 18" xfId="402"/>
    <cellStyle name="Standard 2 19" xfId="708"/>
    <cellStyle name="Standard 2 19 2" xfId="1516"/>
    <cellStyle name="Standard 2 2" xfId="52"/>
    <cellStyle name="Standard 2 2 10" xfId="709"/>
    <cellStyle name="Standard 2 2 10 2" xfId="1163"/>
    <cellStyle name="Standard 2 2 10 3" xfId="756"/>
    <cellStyle name="Standard 2 2 11" xfId="945"/>
    <cellStyle name="Standard 2 2 11 2" xfId="1334"/>
    <cellStyle name="Standard 2 2 12" xfId="1520"/>
    <cellStyle name="Standard 2 2 2" xfId="117"/>
    <cellStyle name="Standard 2 2 2 10" xfId="1524"/>
    <cellStyle name="Standard 2 2 2 11" xfId="769"/>
    <cellStyle name="Standard 2 2 2 2" xfId="129"/>
    <cellStyle name="Standard 2 2 2 2 2" xfId="148"/>
    <cellStyle name="Standard 2 2 2 2 2 2" xfId="186"/>
    <cellStyle name="Standard 2 2 2 2 2 2 2" xfId="263"/>
    <cellStyle name="Standard 2 2 2 2 2 2 2 2" xfId="1110"/>
    <cellStyle name="Standard 2 2 2 2 2 2 2 2 2" xfId="1499"/>
    <cellStyle name="Standard 2 2 2 2 2 2 2 3" xfId="1316"/>
    <cellStyle name="Standard 2 2 2 2 2 2 2 4" xfId="1667"/>
    <cellStyle name="Standard 2 2 2 2 2 2 2 5" xfId="913"/>
    <cellStyle name="Standard 2 2 2 2 2 2 3" xfId="1034"/>
    <cellStyle name="Standard 2 2 2 2 2 2 3 2" xfId="1423"/>
    <cellStyle name="Standard 2 2 2 2 2 2 4" xfId="1240"/>
    <cellStyle name="Standard 2 2 2 2 2 2 5" xfId="1591"/>
    <cellStyle name="Standard 2 2 2 2 2 2 6" xfId="836"/>
    <cellStyle name="Standard 2 2 2 2 2 3" xfId="225"/>
    <cellStyle name="Standard 2 2 2 2 2 3 2" xfId="1072"/>
    <cellStyle name="Standard 2 2 2 2 2 3 2 2" xfId="1461"/>
    <cellStyle name="Standard 2 2 2 2 2 3 3" xfId="1278"/>
    <cellStyle name="Standard 2 2 2 2 2 3 4" xfId="1629"/>
    <cellStyle name="Standard 2 2 2 2 2 3 5" xfId="875"/>
    <cellStyle name="Standard 2 2 2 2 2 4" xfId="996"/>
    <cellStyle name="Standard 2 2 2 2 2 4 2" xfId="1385"/>
    <cellStyle name="Standard 2 2 2 2 2 5" xfId="1202"/>
    <cellStyle name="Standard 2 2 2 2 2 6" xfId="1553"/>
    <cellStyle name="Standard 2 2 2 2 2 7" xfId="798"/>
    <cellStyle name="Standard 2 2 2 2 3" xfId="167"/>
    <cellStyle name="Standard 2 2 2 2 3 2" xfId="244"/>
    <cellStyle name="Standard 2 2 2 2 3 2 2" xfId="1091"/>
    <cellStyle name="Standard 2 2 2 2 3 2 2 2" xfId="1480"/>
    <cellStyle name="Standard 2 2 2 2 3 2 3" xfId="1297"/>
    <cellStyle name="Standard 2 2 2 2 3 2 4" xfId="1648"/>
    <cellStyle name="Standard 2 2 2 2 3 2 5" xfId="894"/>
    <cellStyle name="Standard 2 2 2 2 3 3" xfId="1015"/>
    <cellStyle name="Standard 2 2 2 2 3 3 2" xfId="1404"/>
    <cellStyle name="Standard 2 2 2 2 3 4" xfId="1221"/>
    <cellStyle name="Standard 2 2 2 2 3 5" xfId="1572"/>
    <cellStyle name="Standard 2 2 2 2 3 6" xfId="817"/>
    <cellStyle name="Standard 2 2 2 2 4" xfId="206"/>
    <cellStyle name="Standard 2 2 2 2 4 2" xfId="1053"/>
    <cellStyle name="Standard 2 2 2 2 4 2 2" xfId="1442"/>
    <cellStyle name="Standard 2 2 2 2 4 3" xfId="1259"/>
    <cellStyle name="Standard 2 2 2 2 4 4" xfId="1610"/>
    <cellStyle name="Standard 2 2 2 2 4 5" xfId="856"/>
    <cellStyle name="Standard 2 2 2 2 5" xfId="320"/>
    <cellStyle name="Standard 2 2 2 2 6" xfId="977"/>
    <cellStyle name="Standard 2 2 2 2 6 2" xfId="1366"/>
    <cellStyle name="Standard 2 2 2 2 7" xfId="1183"/>
    <cellStyle name="Standard 2 2 2 2 8" xfId="1534"/>
    <cellStyle name="Standard 2 2 2 2 9" xfId="779"/>
    <cellStyle name="Standard 2 2 2 3" xfId="138"/>
    <cellStyle name="Standard 2 2 2 3 2" xfId="176"/>
    <cellStyle name="Standard 2 2 2 3 2 2" xfId="253"/>
    <cellStyle name="Standard 2 2 2 3 2 2 2" xfId="1100"/>
    <cellStyle name="Standard 2 2 2 3 2 2 2 2" xfId="1489"/>
    <cellStyle name="Standard 2 2 2 3 2 2 3" xfId="1306"/>
    <cellStyle name="Standard 2 2 2 3 2 2 4" xfId="1657"/>
    <cellStyle name="Standard 2 2 2 3 2 2 5" xfId="903"/>
    <cellStyle name="Standard 2 2 2 3 2 3" xfId="1024"/>
    <cellStyle name="Standard 2 2 2 3 2 3 2" xfId="1413"/>
    <cellStyle name="Standard 2 2 2 3 2 4" xfId="1230"/>
    <cellStyle name="Standard 2 2 2 3 2 5" xfId="1581"/>
    <cellStyle name="Standard 2 2 2 3 2 6" xfId="826"/>
    <cellStyle name="Standard 2 2 2 3 3" xfId="215"/>
    <cellStyle name="Standard 2 2 2 3 3 2" xfId="1062"/>
    <cellStyle name="Standard 2 2 2 3 3 2 2" xfId="1451"/>
    <cellStyle name="Standard 2 2 2 3 3 3" xfId="1268"/>
    <cellStyle name="Standard 2 2 2 3 3 4" xfId="1619"/>
    <cellStyle name="Standard 2 2 2 3 3 5" xfId="865"/>
    <cellStyle name="Standard 2 2 2 3 4" xfId="316"/>
    <cellStyle name="Standard 2 2 2 3 5" xfId="986"/>
    <cellStyle name="Standard 2 2 2 3 5 2" xfId="1375"/>
    <cellStyle name="Standard 2 2 2 3 6" xfId="1192"/>
    <cellStyle name="Standard 2 2 2 3 7" xfId="1543"/>
    <cellStyle name="Standard 2 2 2 3 8" xfId="788"/>
    <cellStyle name="Standard 2 2 2 4" xfId="157"/>
    <cellStyle name="Standard 2 2 2 4 2" xfId="234"/>
    <cellStyle name="Standard 2 2 2 4 2 2" xfId="1081"/>
    <cellStyle name="Standard 2 2 2 4 2 2 2" xfId="1470"/>
    <cellStyle name="Standard 2 2 2 4 2 3" xfId="1287"/>
    <cellStyle name="Standard 2 2 2 4 2 4" xfId="1638"/>
    <cellStyle name="Standard 2 2 2 4 2 5" xfId="884"/>
    <cellStyle name="Standard 2 2 2 4 3" xfId="1005"/>
    <cellStyle name="Standard 2 2 2 4 3 2" xfId="1394"/>
    <cellStyle name="Standard 2 2 2 4 4" xfId="1211"/>
    <cellStyle name="Standard 2 2 2 4 5" xfId="1562"/>
    <cellStyle name="Standard 2 2 2 4 6" xfId="807"/>
    <cellStyle name="Standard 2 2 2 5" xfId="195"/>
    <cellStyle name="Standard 2 2 2 5 2" xfId="1043"/>
    <cellStyle name="Standard 2 2 2 5 2 2" xfId="1432"/>
    <cellStyle name="Standard 2 2 2 5 3" xfId="1249"/>
    <cellStyle name="Standard 2 2 2 5 4" xfId="1600"/>
    <cellStyle name="Standard 2 2 2 5 5" xfId="845"/>
    <cellStyle name="Standard 2 2 2 6" xfId="272"/>
    <cellStyle name="Standard 2 2 2 6 2" xfId="1119"/>
    <cellStyle name="Standard 2 2 2 6 2 2" xfId="1508"/>
    <cellStyle name="Standard 2 2 2 6 3" xfId="1325"/>
    <cellStyle name="Standard 2 2 2 6 4" xfId="1676"/>
    <cellStyle name="Standard 2 2 2 6 5" xfId="922"/>
    <cellStyle name="Standard 2 2 2 7" xfId="298"/>
    <cellStyle name="Standard 2 2 2 8" xfId="968"/>
    <cellStyle name="Standard 2 2 2 8 2" xfId="1357"/>
    <cellStyle name="Standard 2 2 2 9" xfId="1174"/>
    <cellStyle name="Standard 2 2 3" xfId="125"/>
    <cellStyle name="Standard 2 2 3 2" xfId="144"/>
    <cellStyle name="Standard 2 2 3 2 2" xfId="182"/>
    <cellStyle name="Standard 2 2 3 2 2 2" xfId="259"/>
    <cellStyle name="Standard 2 2 3 2 2 2 2" xfId="1106"/>
    <cellStyle name="Standard 2 2 3 2 2 2 2 2" xfId="1495"/>
    <cellStyle name="Standard 2 2 3 2 2 2 3" xfId="1312"/>
    <cellStyle name="Standard 2 2 3 2 2 2 4" xfId="1663"/>
    <cellStyle name="Standard 2 2 3 2 2 2 5" xfId="909"/>
    <cellStyle name="Standard 2 2 3 2 2 3" xfId="1030"/>
    <cellStyle name="Standard 2 2 3 2 2 3 2" xfId="1419"/>
    <cellStyle name="Standard 2 2 3 2 2 4" xfId="1236"/>
    <cellStyle name="Standard 2 2 3 2 2 5" xfId="1587"/>
    <cellStyle name="Standard 2 2 3 2 2 6" xfId="832"/>
    <cellStyle name="Standard 2 2 3 2 3" xfId="221"/>
    <cellStyle name="Standard 2 2 3 2 3 2" xfId="1068"/>
    <cellStyle name="Standard 2 2 3 2 3 2 2" xfId="1457"/>
    <cellStyle name="Standard 2 2 3 2 3 3" xfId="1274"/>
    <cellStyle name="Standard 2 2 3 2 3 4" xfId="1625"/>
    <cellStyle name="Standard 2 2 3 2 3 5" xfId="871"/>
    <cellStyle name="Standard 2 2 3 2 4" xfId="992"/>
    <cellStyle name="Standard 2 2 3 2 4 2" xfId="1381"/>
    <cellStyle name="Standard 2 2 3 2 5" xfId="1198"/>
    <cellStyle name="Standard 2 2 3 2 6" xfId="1549"/>
    <cellStyle name="Standard 2 2 3 2 7" xfId="794"/>
    <cellStyle name="Standard 2 2 3 3" xfId="163"/>
    <cellStyle name="Standard 2 2 3 3 2" xfId="240"/>
    <cellStyle name="Standard 2 2 3 3 2 2" xfId="1087"/>
    <cellStyle name="Standard 2 2 3 3 2 2 2" xfId="1476"/>
    <cellStyle name="Standard 2 2 3 3 2 3" xfId="1293"/>
    <cellStyle name="Standard 2 2 3 3 2 4" xfId="1644"/>
    <cellStyle name="Standard 2 2 3 3 2 5" xfId="890"/>
    <cellStyle name="Standard 2 2 3 3 3" xfId="1011"/>
    <cellStyle name="Standard 2 2 3 3 3 2" xfId="1400"/>
    <cellStyle name="Standard 2 2 3 3 4" xfId="1217"/>
    <cellStyle name="Standard 2 2 3 3 5" xfId="1568"/>
    <cellStyle name="Standard 2 2 3 3 6" xfId="813"/>
    <cellStyle name="Standard 2 2 3 4" xfId="202"/>
    <cellStyle name="Standard 2 2 3 4 2" xfId="1049"/>
    <cellStyle name="Standard 2 2 3 4 2 2" xfId="1438"/>
    <cellStyle name="Standard 2 2 3 4 3" xfId="1255"/>
    <cellStyle name="Standard 2 2 3 4 4" xfId="1606"/>
    <cellStyle name="Standard 2 2 3 4 5" xfId="852"/>
    <cellStyle name="Standard 2 2 3 5" xfId="312"/>
    <cellStyle name="Standard 2 2 3 6" xfId="973"/>
    <cellStyle name="Standard 2 2 3 6 2" xfId="1362"/>
    <cellStyle name="Standard 2 2 3 7" xfId="1179"/>
    <cellStyle name="Standard 2 2 3 8" xfId="1530"/>
    <cellStyle name="Standard 2 2 3 9" xfId="775"/>
    <cellStyle name="Standard 2 2 4" xfId="134"/>
    <cellStyle name="Standard 2 2 4 2" xfId="172"/>
    <cellStyle name="Standard 2 2 4 2 2" xfId="249"/>
    <cellStyle name="Standard 2 2 4 2 2 2" xfId="1096"/>
    <cellStyle name="Standard 2 2 4 2 2 2 2" xfId="1485"/>
    <cellStyle name="Standard 2 2 4 2 2 3" xfId="1302"/>
    <cellStyle name="Standard 2 2 4 2 2 4" xfId="1653"/>
    <cellStyle name="Standard 2 2 4 2 2 5" xfId="899"/>
    <cellStyle name="Standard 2 2 4 2 3" xfId="1020"/>
    <cellStyle name="Standard 2 2 4 2 3 2" xfId="1409"/>
    <cellStyle name="Standard 2 2 4 2 4" xfId="1226"/>
    <cellStyle name="Standard 2 2 4 2 5" xfId="1577"/>
    <cellStyle name="Standard 2 2 4 2 6" xfId="822"/>
    <cellStyle name="Standard 2 2 4 3" xfId="211"/>
    <cellStyle name="Standard 2 2 4 3 2" xfId="1058"/>
    <cellStyle name="Standard 2 2 4 3 2 2" xfId="1447"/>
    <cellStyle name="Standard 2 2 4 3 3" xfId="1264"/>
    <cellStyle name="Standard 2 2 4 3 4" xfId="1615"/>
    <cellStyle name="Standard 2 2 4 3 5" xfId="861"/>
    <cellStyle name="Standard 2 2 4 4" xfId="309"/>
    <cellStyle name="Standard 2 2 4 5" xfId="982"/>
    <cellStyle name="Standard 2 2 4 5 2" xfId="1371"/>
    <cellStyle name="Standard 2 2 4 6" xfId="1188"/>
    <cellStyle name="Standard 2 2 4 7" xfId="1539"/>
    <cellStyle name="Standard 2 2 4 8" xfId="784"/>
    <cellStyle name="Standard 2 2 5" xfId="153"/>
    <cellStyle name="Standard 2 2 5 2" xfId="230"/>
    <cellStyle name="Standard 2 2 5 2 2" xfId="1077"/>
    <cellStyle name="Standard 2 2 5 2 2 2" xfId="1466"/>
    <cellStyle name="Standard 2 2 5 2 3" xfId="1283"/>
    <cellStyle name="Standard 2 2 5 2 4" xfId="1634"/>
    <cellStyle name="Standard 2 2 5 2 5" xfId="880"/>
    <cellStyle name="Standard 2 2 5 3" xfId="302"/>
    <cellStyle name="Standard 2 2 5 4" xfId="1001"/>
    <cellStyle name="Standard 2 2 5 4 2" xfId="1390"/>
    <cellStyle name="Standard 2 2 5 5" xfId="1207"/>
    <cellStyle name="Standard 2 2 5 6" xfId="1558"/>
    <cellStyle name="Standard 2 2 5 7" xfId="803"/>
    <cellStyle name="Standard 2 2 6" xfId="191"/>
    <cellStyle name="Standard 2 2 6 2" xfId="1039"/>
    <cellStyle name="Standard 2 2 6 2 2" xfId="1428"/>
    <cellStyle name="Standard 2 2 6 3" xfId="1245"/>
    <cellStyle name="Standard 2 2 6 4" xfId="1596"/>
    <cellStyle name="Standard 2 2 6 5" xfId="841"/>
    <cellStyle name="Standard 2 2 7" xfId="268"/>
    <cellStyle name="Standard 2 2 7 2" xfId="1115"/>
    <cellStyle name="Standard 2 2 7 2 2" xfId="1504"/>
    <cellStyle name="Standard 2 2 7 3" xfId="1321"/>
    <cellStyle name="Standard 2 2 7 4" xfId="1672"/>
    <cellStyle name="Standard 2 2 7 5" xfId="918"/>
    <cellStyle name="Standard 2 2 8" xfId="113"/>
    <cellStyle name="Standard 2 2 8 2" xfId="964"/>
    <cellStyle name="Standard 2 2 8 2 2" xfId="1353"/>
    <cellStyle name="Standard 2 2 8 3" xfId="1170"/>
    <cellStyle name="Standard 2 2 8 4" xfId="765"/>
    <cellStyle name="Standard 2 2 9" xfId="60"/>
    <cellStyle name="Standard 2 20" xfId="1518"/>
    <cellStyle name="Standard 2 3" xfId="61"/>
    <cellStyle name="Standard 2 3 10" xfId="305"/>
    <cellStyle name="Standard 2 3 11" xfId="1517"/>
    <cellStyle name="Standard 2 3 12" xfId="1519"/>
    <cellStyle name="Standard 2 3 2" xfId="114"/>
    <cellStyle name="Standard 2 3 2 10" xfId="1171"/>
    <cellStyle name="Standard 2 3 2 11" xfId="1521"/>
    <cellStyle name="Standard 2 3 2 12" xfId="766"/>
    <cellStyle name="Standard 2 3 2 2" xfId="118"/>
    <cellStyle name="Standard 2 3 2 2 10" xfId="770"/>
    <cellStyle name="Standard 2 3 2 2 2" xfId="130"/>
    <cellStyle name="Standard 2 3 2 2 2 2" xfId="149"/>
    <cellStyle name="Standard 2 3 2 2 2 2 2" xfId="187"/>
    <cellStyle name="Standard 2 3 2 2 2 2 2 2" xfId="264"/>
    <cellStyle name="Standard 2 3 2 2 2 2 2 2 2" xfId="1111"/>
    <cellStyle name="Standard 2 3 2 2 2 2 2 2 2 2" xfId="1500"/>
    <cellStyle name="Standard 2 3 2 2 2 2 2 2 3" xfId="1317"/>
    <cellStyle name="Standard 2 3 2 2 2 2 2 2 4" xfId="1668"/>
    <cellStyle name="Standard 2 3 2 2 2 2 2 2 5" xfId="914"/>
    <cellStyle name="Standard 2 3 2 2 2 2 2 3" xfId="1035"/>
    <cellStyle name="Standard 2 3 2 2 2 2 2 3 2" xfId="1424"/>
    <cellStyle name="Standard 2 3 2 2 2 2 2 4" xfId="1241"/>
    <cellStyle name="Standard 2 3 2 2 2 2 2 5" xfId="1592"/>
    <cellStyle name="Standard 2 3 2 2 2 2 2 6" xfId="837"/>
    <cellStyle name="Standard 2 3 2 2 2 2 3" xfId="226"/>
    <cellStyle name="Standard 2 3 2 2 2 2 3 2" xfId="1073"/>
    <cellStyle name="Standard 2 3 2 2 2 2 3 2 2" xfId="1462"/>
    <cellStyle name="Standard 2 3 2 2 2 2 3 3" xfId="1279"/>
    <cellStyle name="Standard 2 3 2 2 2 2 3 4" xfId="1630"/>
    <cellStyle name="Standard 2 3 2 2 2 2 3 5" xfId="876"/>
    <cellStyle name="Standard 2 3 2 2 2 2 4" xfId="997"/>
    <cellStyle name="Standard 2 3 2 2 2 2 4 2" xfId="1386"/>
    <cellStyle name="Standard 2 3 2 2 2 2 5" xfId="1203"/>
    <cellStyle name="Standard 2 3 2 2 2 2 6" xfId="1554"/>
    <cellStyle name="Standard 2 3 2 2 2 2 7" xfId="799"/>
    <cellStyle name="Standard 2 3 2 2 2 3" xfId="168"/>
    <cellStyle name="Standard 2 3 2 2 2 3 2" xfId="245"/>
    <cellStyle name="Standard 2 3 2 2 2 3 2 2" xfId="1092"/>
    <cellStyle name="Standard 2 3 2 2 2 3 2 2 2" xfId="1481"/>
    <cellStyle name="Standard 2 3 2 2 2 3 2 3" xfId="1298"/>
    <cellStyle name="Standard 2 3 2 2 2 3 2 4" xfId="1649"/>
    <cellStyle name="Standard 2 3 2 2 2 3 2 5" xfId="895"/>
    <cellStyle name="Standard 2 3 2 2 2 3 3" xfId="1016"/>
    <cellStyle name="Standard 2 3 2 2 2 3 3 2" xfId="1405"/>
    <cellStyle name="Standard 2 3 2 2 2 3 4" xfId="1222"/>
    <cellStyle name="Standard 2 3 2 2 2 3 5" xfId="1573"/>
    <cellStyle name="Standard 2 3 2 2 2 3 6" xfId="818"/>
    <cellStyle name="Standard 2 3 2 2 2 4" xfId="207"/>
    <cellStyle name="Standard 2 3 2 2 2 4 2" xfId="1054"/>
    <cellStyle name="Standard 2 3 2 2 2 4 2 2" xfId="1443"/>
    <cellStyle name="Standard 2 3 2 2 2 4 3" xfId="1260"/>
    <cellStyle name="Standard 2 3 2 2 2 4 4" xfId="1611"/>
    <cellStyle name="Standard 2 3 2 2 2 4 5" xfId="857"/>
    <cellStyle name="Standard 2 3 2 2 2 5" xfId="978"/>
    <cellStyle name="Standard 2 3 2 2 2 5 2" xfId="1367"/>
    <cellStyle name="Standard 2 3 2 2 2 6" xfId="1184"/>
    <cellStyle name="Standard 2 3 2 2 2 7" xfId="1535"/>
    <cellStyle name="Standard 2 3 2 2 2 8" xfId="780"/>
    <cellStyle name="Standard 2 3 2 2 3" xfId="139"/>
    <cellStyle name="Standard 2 3 2 2 3 2" xfId="177"/>
    <cellStyle name="Standard 2 3 2 2 3 2 2" xfId="254"/>
    <cellStyle name="Standard 2 3 2 2 3 2 2 2" xfId="1101"/>
    <cellStyle name="Standard 2 3 2 2 3 2 2 2 2" xfId="1490"/>
    <cellStyle name="Standard 2 3 2 2 3 2 2 3" xfId="1307"/>
    <cellStyle name="Standard 2 3 2 2 3 2 2 4" xfId="1658"/>
    <cellStyle name="Standard 2 3 2 2 3 2 2 5" xfId="904"/>
    <cellStyle name="Standard 2 3 2 2 3 2 3" xfId="1025"/>
    <cellStyle name="Standard 2 3 2 2 3 2 3 2" xfId="1414"/>
    <cellStyle name="Standard 2 3 2 2 3 2 4" xfId="1231"/>
    <cellStyle name="Standard 2 3 2 2 3 2 5" xfId="1582"/>
    <cellStyle name="Standard 2 3 2 2 3 2 6" xfId="827"/>
    <cellStyle name="Standard 2 3 2 2 3 3" xfId="216"/>
    <cellStyle name="Standard 2 3 2 2 3 3 2" xfId="1063"/>
    <cellStyle name="Standard 2 3 2 2 3 3 2 2" xfId="1452"/>
    <cellStyle name="Standard 2 3 2 2 3 3 3" xfId="1269"/>
    <cellStyle name="Standard 2 3 2 2 3 3 4" xfId="1620"/>
    <cellStyle name="Standard 2 3 2 2 3 3 5" xfId="866"/>
    <cellStyle name="Standard 2 3 2 2 3 4" xfId="987"/>
    <cellStyle name="Standard 2 3 2 2 3 4 2" xfId="1376"/>
    <cellStyle name="Standard 2 3 2 2 3 5" xfId="1193"/>
    <cellStyle name="Standard 2 3 2 2 3 6" xfId="1544"/>
    <cellStyle name="Standard 2 3 2 2 3 7" xfId="789"/>
    <cellStyle name="Standard 2 3 2 2 4" xfId="158"/>
    <cellStyle name="Standard 2 3 2 2 4 2" xfId="235"/>
    <cellStyle name="Standard 2 3 2 2 4 2 2" xfId="1082"/>
    <cellStyle name="Standard 2 3 2 2 4 2 2 2" xfId="1471"/>
    <cellStyle name="Standard 2 3 2 2 4 2 3" xfId="1288"/>
    <cellStyle name="Standard 2 3 2 2 4 2 4" xfId="1639"/>
    <cellStyle name="Standard 2 3 2 2 4 2 5" xfId="885"/>
    <cellStyle name="Standard 2 3 2 2 4 3" xfId="1006"/>
    <cellStyle name="Standard 2 3 2 2 4 3 2" xfId="1395"/>
    <cellStyle name="Standard 2 3 2 2 4 4" xfId="1212"/>
    <cellStyle name="Standard 2 3 2 2 4 5" xfId="1563"/>
    <cellStyle name="Standard 2 3 2 2 4 6" xfId="808"/>
    <cellStyle name="Standard 2 3 2 2 5" xfId="196"/>
    <cellStyle name="Standard 2 3 2 2 5 2" xfId="1044"/>
    <cellStyle name="Standard 2 3 2 2 5 2 2" xfId="1433"/>
    <cellStyle name="Standard 2 3 2 2 5 3" xfId="1250"/>
    <cellStyle name="Standard 2 3 2 2 5 4" xfId="1601"/>
    <cellStyle name="Standard 2 3 2 2 5 5" xfId="846"/>
    <cellStyle name="Standard 2 3 2 2 6" xfId="273"/>
    <cellStyle name="Standard 2 3 2 2 6 2" xfId="1120"/>
    <cellStyle name="Standard 2 3 2 2 6 2 2" xfId="1509"/>
    <cellStyle name="Standard 2 3 2 2 6 3" xfId="1326"/>
    <cellStyle name="Standard 2 3 2 2 6 4" xfId="1677"/>
    <cellStyle name="Standard 2 3 2 2 6 5" xfId="923"/>
    <cellStyle name="Standard 2 3 2 2 7" xfId="969"/>
    <cellStyle name="Standard 2 3 2 2 7 2" xfId="1358"/>
    <cellStyle name="Standard 2 3 2 2 8" xfId="1175"/>
    <cellStyle name="Standard 2 3 2 2 9" xfId="1525"/>
    <cellStyle name="Standard 2 3 2 3" xfId="126"/>
    <cellStyle name="Standard 2 3 2 3 2" xfId="145"/>
    <cellStyle name="Standard 2 3 2 3 2 2" xfId="183"/>
    <cellStyle name="Standard 2 3 2 3 2 2 2" xfId="260"/>
    <cellStyle name="Standard 2 3 2 3 2 2 2 2" xfId="1107"/>
    <cellStyle name="Standard 2 3 2 3 2 2 2 2 2" xfId="1496"/>
    <cellStyle name="Standard 2 3 2 3 2 2 2 3" xfId="1313"/>
    <cellStyle name="Standard 2 3 2 3 2 2 2 4" xfId="1664"/>
    <cellStyle name="Standard 2 3 2 3 2 2 2 5" xfId="910"/>
    <cellStyle name="Standard 2 3 2 3 2 2 3" xfId="1031"/>
    <cellStyle name="Standard 2 3 2 3 2 2 3 2" xfId="1420"/>
    <cellStyle name="Standard 2 3 2 3 2 2 4" xfId="1237"/>
    <cellStyle name="Standard 2 3 2 3 2 2 5" xfId="1588"/>
    <cellStyle name="Standard 2 3 2 3 2 2 6" xfId="833"/>
    <cellStyle name="Standard 2 3 2 3 2 3" xfId="222"/>
    <cellStyle name="Standard 2 3 2 3 2 3 2" xfId="1069"/>
    <cellStyle name="Standard 2 3 2 3 2 3 2 2" xfId="1458"/>
    <cellStyle name="Standard 2 3 2 3 2 3 3" xfId="1275"/>
    <cellStyle name="Standard 2 3 2 3 2 3 4" xfId="1626"/>
    <cellStyle name="Standard 2 3 2 3 2 3 5" xfId="872"/>
    <cellStyle name="Standard 2 3 2 3 2 4" xfId="993"/>
    <cellStyle name="Standard 2 3 2 3 2 4 2" xfId="1382"/>
    <cellStyle name="Standard 2 3 2 3 2 5" xfId="1199"/>
    <cellStyle name="Standard 2 3 2 3 2 6" xfId="1550"/>
    <cellStyle name="Standard 2 3 2 3 2 7" xfId="795"/>
    <cellStyle name="Standard 2 3 2 3 3" xfId="164"/>
    <cellStyle name="Standard 2 3 2 3 3 2" xfId="241"/>
    <cellStyle name="Standard 2 3 2 3 3 2 2" xfId="1088"/>
    <cellStyle name="Standard 2 3 2 3 3 2 2 2" xfId="1477"/>
    <cellStyle name="Standard 2 3 2 3 3 2 3" xfId="1294"/>
    <cellStyle name="Standard 2 3 2 3 3 2 4" xfId="1645"/>
    <cellStyle name="Standard 2 3 2 3 3 2 5" xfId="891"/>
    <cellStyle name="Standard 2 3 2 3 3 3" xfId="1012"/>
    <cellStyle name="Standard 2 3 2 3 3 3 2" xfId="1401"/>
    <cellStyle name="Standard 2 3 2 3 3 4" xfId="1218"/>
    <cellStyle name="Standard 2 3 2 3 3 5" xfId="1569"/>
    <cellStyle name="Standard 2 3 2 3 3 6" xfId="814"/>
    <cellStyle name="Standard 2 3 2 3 4" xfId="203"/>
    <cellStyle name="Standard 2 3 2 3 4 2" xfId="1050"/>
    <cellStyle name="Standard 2 3 2 3 4 2 2" xfId="1439"/>
    <cellStyle name="Standard 2 3 2 3 4 3" xfId="1256"/>
    <cellStyle name="Standard 2 3 2 3 4 4" xfId="1607"/>
    <cellStyle name="Standard 2 3 2 3 4 5" xfId="853"/>
    <cellStyle name="Standard 2 3 2 3 5" xfId="974"/>
    <cellStyle name="Standard 2 3 2 3 5 2" xfId="1363"/>
    <cellStyle name="Standard 2 3 2 3 6" xfId="1180"/>
    <cellStyle name="Standard 2 3 2 3 7" xfId="1531"/>
    <cellStyle name="Standard 2 3 2 3 8" xfId="776"/>
    <cellStyle name="Standard 2 3 2 4" xfId="135"/>
    <cellStyle name="Standard 2 3 2 4 2" xfId="173"/>
    <cellStyle name="Standard 2 3 2 4 2 2" xfId="250"/>
    <cellStyle name="Standard 2 3 2 4 2 2 2" xfId="1097"/>
    <cellStyle name="Standard 2 3 2 4 2 2 2 2" xfId="1486"/>
    <cellStyle name="Standard 2 3 2 4 2 2 3" xfId="1303"/>
    <cellStyle name="Standard 2 3 2 4 2 2 4" xfId="1654"/>
    <cellStyle name="Standard 2 3 2 4 2 2 5" xfId="900"/>
    <cellStyle name="Standard 2 3 2 4 2 3" xfId="1021"/>
    <cellStyle name="Standard 2 3 2 4 2 3 2" xfId="1410"/>
    <cellStyle name="Standard 2 3 2 4 2 4" xfId="1227"/>
    <cellStyle name="Standard 2 3 2 4 2 5" xfId="1578"/>
    <cellStyle name="Standard 2 3 2 4 2 6" xfId="823"/>
    <cellStyle name="Standard 2 3 2 4 3" xfId="212"/>
    <cellStyle name="Standard 2 3 2 4 3 2" xfId="1059"/>
    <cellStyle name="Standard 2 3 2 4 3 2 2" xfId="1448"/>
    <cellStyle name="Standard 2 3 2 4 3 3" xfId="1265"/>
    <cellStyle name="Standard 2 3 2 4 3 4" xfId="1616"/>
    <cellStyle name="Standard 2 3 2 4 3 5" xfId="862"/>
    <cellStyle name="Standard 2 3 2 4 4" xfId="983"/>
    <cellStyle name="Standard 2 3 2 4 4 2" xfId="1372"/>
    <cellStyle name="Standard 2 3 2 4 5" xfId="1189"/>
    <cellStyle name="Standard 2 3 2 4 6" xfId="1540"/>
    <cellStyle name="Standard 2 3 2 4 7" xfId="785"/>
    <cellStyle name="Standard 2 3 2 5" xfId="154"/>
    <cellStyle name="Standard 2 3 2 5 2" xfId="231"/>
    <cellStyle name="Standard 2 3 2 5 2 2" xfId="1078"/>
    <cellStyle name="Standard 2 3 2 5 2 2 2" xfId="1467"/>
    <cellStyle name="Standard 2 3 2 5 2 3" xfId="1284"/>
    <cellStyle name="Standard 2 3 2 5 2 4" xfId="1635"/>
    <cellStyle name="Standard 2 3 2 5 2 5" xfId="881"/>
    <cellStyle name="Standard 2 3 2 5 3" xfId="1002"/>
    <cellStyle name="Standard 2 3 2 5 3 2" xfId="1391"/>
    <cellStyle name="Standard 2 3 2 5 4" xfId="1208"/>
    <cellStyle name="Standard 2 3 2 5 5" xfId="1559"/>
    <cellStyle name="Standard 2 3 2 5 6" xfId="804"/>
    <cellStyle name="Standard 2 3 2 6" xfId="192"/>
    <cellStyle name="Standard 2 3 2 6 2" xfId="1040"/>
    <cellStyle name="Standard 2 3 2 6 2 2" xfId="1429"/>
    <cellStyle name="Standard 2 3 2 6 3" xfId="1246"/>
    <cellStyle name="Standard 2 3 2 6 4" xfId="1597"/>
    <cellStyle name="Standard 2 3 2 6 5" xfId="842"/>
    <cellStyle name="Standard 2 3 2 7" xfId="269"/>
    <cellStyle name="Standard 2 3 2 7 2" xfId="1116"/>
    <cellStyle name="Standard 2 3 2 7 2 2" xfId="1505"/>
    <cellStyle name="Standard 2 3 2 7 3" xfId="1322"/>
    <cellStyle name="Standard 2 3 2 7 4" xfId="1673"/>
    <cellStyle name="Standard 2 3 2 7 5" xfId="919"/>
    <cellStyle name="Standard 2 3 2 8" xfId="301"/>
    <cellStyle name="Standard 2 3 2 9" xfId="965"/>
    <cellStyle name="Standard 2 3 2 9 2" xfId="1354"/>
    <cellStyle name="Standard 2 3 3" xfId="116"/>
    <cellStyle name="Standard 2 3 3 10" xfId="768"/>
    <cellStyle name="Standard 2 3 3 2" xfId="128"/>
    <cellStyle name="Standard 2 3 3 2 2" xfId="147"/>
    <cellStyle name="Standard 2 3 3 2 2 2" xfId="185"/>
    <cellStyle name="Standard 2 3 3 2 2 2 2" xfId="262"/>
    <cellStyle name="Standard 2 3 3 2 2 2 2 2" xfId="1109"/>
    <cellStyle name="Standard 2 3 3 2 2 2 2 2 2" xfId="1498"/>
    <cellStyle name="Standard 2 3 3 2 2 2 2 3" xfId="1315"/>
    <cellStyle name="Standard 2 3 3 2 2 2 2 4" xfId="1666"/>
    <cellStyle name="Standard 2 3 3 2 2 2 2 5" xfId="912"/>
    <cellStyle name="Standard 2 3 3 2 2 2 3" xfId="1033"/>
    <cellStyle name="Standard 2 3 3 2 2 2 3 2" xfId="1422"/>
    <cellStyle name="Standard 2 3 3 2 2 2 4" xfId="1239"/>
    <cellStyle name="Standard 2 3 3 2 2 2 5" xfId="1590"/>
    <cellStyle name="Standard 2 3 3 2 2 2 6" xfId="835"/>
    <cellStyle name="Standard 2 3 3 2 2 3" xfId="224"/>
    <cellStyle name="Standard 2 3 3 2 2 3 2" xfId="1071"/>
    <cellStyle name="Standard 2 3 3 2 2 3 2 2" xfId="1460"/>
    <cellStyle name="Standard 2 3 3 2 2 3 3" xfId="1277"/>
    <cellStyle name="Standard 2 3 3 2 2 3 4" xfId="1628"/>
    <cellStyle name="Standard 2 3 3 2 2 3 5" xfId="874"/>
    <cellStyle name="Standard 2 3 3 2 2 4" xfId="995"/>
    <cellStyle name="Standard 2 3 3 2 2 4 2" xfId="1384"/>
    <cellStyle name="Standard 2 3 3 2 2 5" xfId="1201"/>
    <cellStyle name="Standard 2 3 3 2 2 6" xfId="1552"/>
    <cellStyle name="Standard 2 3 3 2 2 7" xfId="797"/>
    <cellStyle name="Standard 2 3 3 2 3" xfId="166"/>
    <cellStyle name="Standard 2 3 3 2 3 2" xfId="243"/>
    <cellStyle name="Standard 2 3 3 2 3 2 2" xfId="1090"/>
    <cellStyle name="Standard 2 3 3 2 3 2 2 2" xfId="1479"/>
    <cellStyle name="Standard 2 3 3 2 3 2 3" xfId="1296"/>
    <cellStyle name="Standard 2 3 3 2 3 2 4" xfId="1647"/>
    <cellStyle name="Standard 2 3 3 2 3 2 5" xfId="893"/>
    <cellStyle name="Standard 2 3 3 2 3 3" xfId="1014"/>
    <cellStyle name="Standard 2 3 3 2 3 3 2" xfId="1403"/>
    <cellStyle name="Standard 2 3 3 2 3 4" xfId="1220"/>
    <cellStyle name="Standard 2 3 3 2 3 5" xfId="1571"/>
    <cellStyle name="Standard 2 3 3 2 3 6" xfId="816"/>
    <cellStyle name="Standard 2 3 3 2 4" xfId="205"/>
    <cellStyle name="Standard 2 3 3 2 4 2" xfId="1052"/>
    <cellStyle name="Standard 2 3 3 2 4 2 2" xfId="1441"/>
    <cellStyle name="Standard 2 3 3 2 4 3" xfId="1258"/>
    <cellStyle name="Standard 2 3 3 2 4 4" xfId="1609"/>
    <cellStyle name="Standard 2 3 3 2 4 5" xfId="855"/>
    <cellStyle name="Standard 2 3 3 2 5" xfId="976"/>
    <cellStyle name="Standard 2 3 3 2 5 2" xfId="1365"/>
    <cellStyle name="Standard 2 3 3 2 6" xfId="1182"/>
    <cellStyle name="Standard 2 3 3 2 7" xfId="1533"/>
    <cellStyle name="Standard 2 3 3 2 8" xfId="778"/>
    <cellStyle name="Standard 2 3 3 3" xfId="137"/>
    <cellStyle name="Standard 2 3 3 3 2" xfId="175"/>
    <cellStyle name="Standard 2 3 3 3 2 2" xfId="252"/>
    <cellStyle name="Standard 2 3 3 3 2 2 2" xfId="1099"/>
    <cellStyle name="Standard 2 3 3 3 2 2 2 2" xfId="1488"/>
    <cellStyle name="Standard 2 3 3 3 2 2 3" xfId="1305"/>
    <cellStyle name="Standard 2 3 3 3 2 2 4" xfId="1656"/>
    <cellStyle name="Standard 2 3 3 3 2 2 5" xfId="902"/>
    <cellStyle name="Standard 2 3 3 3 2 3" xfId="1023"/>
    <cellStyle name="Standard 2 3 3 3 2 3 2" xfId="1412"/>
    <cellStyle name="Standard 2 3 3 3 2 4" xfId="1229"/>
    <cellStyle name="Standard 2 3 3 3 2 5" xfId="1580"/>
    <cellStyle name="Standard 2 3 3 3 2 6" xfId="825"/>
    <cellStyle name="Standard 2 3 3 3 3" xfId="214"/>
    <cellStyle name="Standard 2 3 3 3 3 2" xfId="1061"/>
    <cellStyle name="Standard 2 3 3 3 3 2 2" xfId="1450"/>
    <cellStyle name="Standard 2 3 3 3 3 3" xfId="1267"/>
    <cellStyle name="Standard 2 3 3 3 3 4" xfId="1618"/>
    <cellStyle name="Standard 2 3 3 3 3 5" xfId="864"/>
    <cellStyle name="Standard 2 3 3 3 4" xfId="985"/>
    <cellStyle name="Standard 2 3 3 3 4 2" xfId="1374"/>
    <cellStyle name="Standard 2 3 3 3 5" xfId="1191"/>
    <cellStyle name="Standard 2 3 3 3 6" xfId="1542"/>
    <cellStyle name="Standard 2 3 3 3 7" xfId="787"/>
    <cellStyle name="Standard 2 3 3 4" xfId="156"/>
    <cellStyle name="Standard 2 3 3 4 2" xfId="233"/>
    <cellStyle name="Standard 2 3 3 4 2 2" xfId="1080"/>
    <cellStyle name="Standard 2 3 3 4 2 2 2" xfId="1469"/>
    <cellStyle name="Standard 2 3 3 4 2 3" xfId="1286"/>
    <cellStyle name="Standard 2 3 3 4 2 4" xfId="1637"/>
    <cellStyle name="Standard 2 3 3 4 2 5" xfId="883"/>
    <cellStyle name="Standard 2 3 3 4 3" xfId="1004"/>
    <cellStyle name="Standard 2 3 3 4 3 2" xfId="1393"/>
    <cellStyle name="Standard 2 3 3 4 4" xfId="1210"/>
    <cellStyle name="Standard 2 3 3 4 5" xfId="1561"/>
    <cellStyle name="Standard 2 3 3 4 6" xfId="806"/>
    <cellStyle name="Standard 2 3 3 5" xfId="194"/>
    <cellStyle name="Standard 2 3 3 5 2" xfId="1042"/>
    <cellStyle name="Standard 2 3 3 5 2 2" xfId="1431"/>
    <cellStyle name="Standard 2 3 3 5 3" xfId="1248"/>
    <cellStyle name="Standard 2 3 3 5 4" xfId="1599"/>
    <cellStyle name="Standard 2 3 3 5 5" xfId="844"/>
    <cellStyle name="Standard 2 3 3 6" xfId="271"/>
    <cellStyle name="Standard 2 3 3 6 2" xfId="1118"/>
    <cellStyle name="Standard 2 3 3 6 2 2" xfId="1507"/>
    <cellStyle name="Standard 2 3 3 6 3" xfId="1324"/>
    <cellStyle name="Standard 2 3 3 6 4" xfId="1675"/>
    <cellStyle name="Standard 2 3 3 6 5" xfId="921"/>
    <cellStyle name="Standard 2 3 3 7" xfId="967"/>
    <cellStyle name="Standard 2 3 3 7 2" xfId="1356"/>
    <cellStyle name="Standard 2 3 3 8" xfId="1173"/>
    <cellStyle name="Standard 2 3 3 9" xfId="1523"/>
    <cellStyle name="Standard 2 3 4" xfId="124"/>
    <cellStyle name="Standard 2 3 4 2" xfId="143"/>
    <cellStyle name="Standard 2 3 4 2 2" xfId="181"/>
    <cellStyle name="Standard 2 3 4 2 2 2" xfId="258"/>
    <cellStyle name="Standard 2 3 4 2 2 2 2" xfId="1105"/>
    <cellStyle name="Standard 2 3 4 2 2 2 2 2" xfId="1494"/>
    <cellStyle name="Standard 2 3 4 2 2 2 3" xfId="1311"/>
    <cellStyle name="Standard 2 3 4 2 2 2 4" xfId="1662"/>
    <cellStyle name="Standard 2 3 4 2 2 2 5" xfId="908"/>
    <cellStyle name="Standard 2 3 4 2 2 3" xfId="1029"/>
    <cellStyle name="Standard 2 3 4 2 2 3 2" xfId="1418"/>
    <cellStyle name="Standard 2 3 4 2 2 4" xfId="1235"/>
    <cellStyle name="Standard 2 3 4 2 2 5" xfId="1586"/>
    <cellStyle name="Standard 2 3 4 2 2 6" xfId="831"/>
    <cellStyle name="Standard 2 3 4 2 3" xfId="220"/>
    <cellStyle name="Standard 2 3 4 2 3 2" xfId="1067"/>
    <cellStyle name="Standard 2 3 4 2 3 2 2" xfId="1456"/>
    <cellStyle name="Standard 2 3 4 2 3 3" xfId="1273"/>
    <cellStyle name="Standard 2 3 4 2 3 4" xfId="1624"/>
    <cellStyle name="Standard 2 3 4 2 3 5" xfId="870"/>
    <cellStyle name="Standard 2 3 4 2 4" xfId="991"/>
    <cellStyle name="Standard 2 3 4 2 4 2" xfId="1380"/>
    <cellStyle name="Standard 2 3 4 2 5" xfId="1197"/>
    <cellStyle name="Standard 2 3 4 2 6" xfId="1548"/>
    <cellStyle name="Standard 2 3 4 2 7" xfId="793"/>
    <cellStyle name="Standard 2 3 4 3" xfId="162"/>
    <cellStyle name="Standard 2 3 4 3 2" xfId="239"/>
    <cellStyle name="Standard 2 3 4 3 2 2" xfId="1086"/>
    <cellStyle name="Standard 2 3 4 3 2 2 2" xfId="1475"/>
    <cellStyle name="Standard 2 3 4 3 2 3" xfId="1292"/>
    <cellStyle name="Standard 2 3 4 3 2 4" xfId="1643"/>
    <cellStyle name="Standard 2 3 4 3 2 5" xfId="889"/>
    <cellStyle name="Standard 2 3 4 3 3" xfId="1010"/>
    <cellStyle name="Standard 2 3 4 3 3 2" xfId="1399"/>
    <cellStyle name="Standard 2 3 4 3 4" xfId="1216"/>
    <cellStyle name="Standard 2 3 4 3 5" xfId="1567"/>
    <cellStyle name="Standard 2 3 4 3 6" xfId="812"/>
    <cellStyle name="Standard 2 3 4 4" xfId="201"/>
    <cellStyle name="Standard 2 3 4 4 2" xfId="1048"/>
    <cellStyle name="Standard 2 3 4 4 2 2" xfId="1437"/>
    <cellStyle name="Standard 2 3 4 4 3" xfId="1254"/>
    <cellStyle name="Standard 2 3 4 4 4" xfId="1605"/>
    <cellStyle name="Standard 2 3 4 4 5" xfId="851"/>
    <cellStyle name="Standard 2 3 4 5" xfId="972"/>
    <cellStyle name="Standard 2 3 4 5 2" xfId="1361"/>
    <cellStyle name="Standard 2 3 4 6" xfId="1178"/>
    <cellStyle name="Standard 2 3 4 7" xfId="1529"/>
    <cellStyle name="Standard 2 3 4 8" xfId="774"/>
    <cellStyle name="Standard 2 3 5" xfId="133"/>
    <cellStyle name="Standard 2 3 5 2" xfId="171"/>
    <cellStyle name="Standard 2 3 5 2 2" xfId="248"/>
    <cellStyle name="Standard 2 3 5 2 2 2" xfId="1095"/>
    <cellStyle name="Standard 2 3 5 2 2 2 2" xfId="1484"/>
    <cellStyle name="Standard 2 3 5 2 2 3" xfId="1301"/>
    <cellStyle name="Standard 2 3 5 2 2 4" xfId="1652"/>
    <cellStyle name="Standard 2 3 5 2 2 5" xfId="898"/>
    <cellStyle name="Standard 2 3 5 2 3" xfId="1019"/>
    <cellStyle name="Standard 2 3 5 2 3 2" xfId="1408"/>
    <cellStyle name="Standard 2 3 5 2 4" xfId="1225"/>
    <cellStyle name="Standard 2 3 5 2 5" xfId="1576"/>
    <cellStyle name="Standard 2 3 5 2 6" xfId="821"/>
    <cellStyle name="Standard 2 3 5 3" xfId="210"/>
    <cellStyle name="Standard 2 3 5 3 2" xfId="1057"/>
    <cellStyle name="Standard 2 3 5 3 2 2" xfId="1446"/>
    <cellStyle name="Standard 2 3 5 3 3" xfId="1263"/>
    <cellStyle name="Standard 2 3 5 3 4" xfId="1614"/>
    <cellStyle name="Standard 2 3 5 3 5" xfId="860"/>
    <cellStyle name="Standard 2 3 5 4" xfId="981"/>
    <cellStyle name="Standard 2 3 5 4 2" xfId="1370"/>
    <cellStyle name="Standard 2 3 5 5" xfId="1187"/>
    <cellStyle name="Standard 2 3 5 6" xfId="1538"/>
    <cellStyle name="Standard 2 3 5 7" xfId="783"/>
    <cellStyle name="Standard 2 3 6" xfId="152"/>
    <cellStyle name="Standard 2 3 6 2" xfId="229"/>
    <cellStyle name="Standard 2 3 6 2 2" xfId="1076"/>
    <cellStyle name="Standard 2 3 6 2 2 2" xfId="1465"/>
    <cellStyle name="Standard 2 3 6 2 3" xfId="1282"/>
    <cellStyle name="Standard 2 3 6 2 4" xfId="1633"/>
    <cellStyle name="Standard 2 3 6 2 5" xfId="879"/>
    <cellStyle name="Standard 2 3 6 3" xfId="1000"/>
    <cellStyle name="Standard 2 3 6 3 2" xfId="1389"/>
    <cellStyle name="Standard 2 3 6 4" xfId="1206"/>
    <cellStyle name="Standard 2 3 6 5" xfId="1557"/>
    <cellStyle name="Standard 2 3 6 6" xfId="802"/>
    <cellStyle name="Standard 2 3 7" xfId="190"/>
    <cellStyle name="Standard 2 3 7 2" xfId="1038"/>
    <cellStyle name="Standard 2 3 7 2 2" xfId="1427"/>
    <cellStyle name="Standard 2 3 7 3" xfId="1244"/>
    <cellStyle name="Standard 2 3 7 4" xfId="1595"/>
    <cellStyle name="Standard 2 3 7 5" xfId="840"/>
    <cellStyle name="Standard 2 3 8" xfId="267"/>
    <cellStyle name="Standard 2 3 8 2" xfId="1114"/>
    <cellStyle name="Standard 2 3 8 2 2" xfId="1503"/>
    <cellStyle name="Standard 2 3 8 3" xfId="1320"/>
    <cellStyle name="Standard 2 3 8 4" xfId="1671"/>
    <cellStyle name="Standard 2 3 8 5" xfId="917"/>
    <cellStyle name="Standard 2 3 9" xfId="110"/>
    <cellStyle name="Standard 2 3 9 2" xfId="963"/>
    <cellStyle name="Standard 2 3 9 2 2" xfId="1352"/>
    <cellStyle name="Standard 2 3 9 3" xfId="1169"/>
    <cellStyle name="Standard 2 3 9 4" xfId="762"/>
    <cellStyle name="Standard 2 4" xfId="62"/>
    <cellStyle name="Standard 2 4 2" xfId="127"/>
    <cellStyle name="Standard 2 4 2 2" xfId="146"/>
    <cellStyle name="Standard 2 4 2 2 2" xfId="184"/>
    <cellStyle name="Standard 2 4 2 2 2 2" xfId="261"/>
    <cellStyle name="Standard 2 4 2 2 2 2 2" xfId="1108"/>
    <cellStyle name="Standard 2 4 2 2 2 2 2 2" xfId="1497"/>
    <cellStyle name="Standard 2 4 2 2 2 2 3" xfId="1314"/>
    <cellStyle name="Standard 2 4 2 2 2 2 4" xfId="1665"/>
    <cellStyle name="Standard 2 4 2 2 2 2 5" xfId="911"/>
    <cellStyle name="Standard 2 4 2 2 2 3" xfId="1032"/>
    <cellStyle name="Standard 2 4 2 2 2 3 2" xfId="1421"/>
    <cellStyle name="Standard 2 4 2 2 2 4" xfId="1238"/>
    <cellStyle name="Standard 2 4 2 2 2 5" xfId="1589"/>
    <cellStyle name="Standard 2 4 2 2 2 6" xfId="834"/>
    <cellStyle name="Standard 2 4 2 2 3" xfId="223"/>
    <cellStyle name="Standard 2 4 2 2 3 2" xfId="1070"/>
    <cellStyle name="Standard 2 4 2 2 3 2 2" xfId="1459"/>
    <cellStyle name="Standard 2 4 2 2 3 3" xfId="1276"/>
    <cellStyle name="Standard 2 4 2 2 3 4" xfId="1627"/>
    <cellStyle name="Standard 2 4 2 2 3 5" xfId="873"/>
    <cellStyle name="Standard 2 4 2 2 4" xfId="994"/>
    <cellStyle name="Standard 2 4 2 2 4 2" xfId="1383"/>
    <cellStyle name="Standard 2 4 2 2 5" xfId="1200"/>
    <cellStyle name="Standard 2 4 2 2 6" xfId="1551"/>
    <cellStyle name="Standard 2 4 2 2 7" xfId="796"/>
    <cellStyle name="Standard 2 4 2 3" xfId="165"/>
    <cellStyle name="Standard 2 4 2 3 2" xfId="242"/>
    <cellStyle name="Standard 2 4 2 3 2 2" xfId="1089"/>
    <cellStyle name="Standard 2 4 2 3 2 2 2" xfId="1478"/>
    <cellStyle name="Standard 2 4 2 3 2 3" xfId="1295"/>
    <cellStyle name="Standard 2 4 2 3 2 4" xfId="1646"/>
    <cellStyle name="Standard 2 4 2 3 2 5" xfId="892"/>
    <cellStyle name="Standard 2 4 2 3 3" xfId="1013"/>
    <cellStyle name="Standard 2 4 2 3 3 2" xfId="1402"/>
    <cellStyle name="Standard 2 4 2 3 4" xfId="1219"/>
    <cellStyle name="Standard 2 4 2 3 5" xfId="1570"/>
    <cellStyle name="Standard 2 4 2 3 6" xfId="815"/>
    <cellStyle name="Standard 2 4 2 4" xfId="204"/>
    <cellStyle name="Standard 2 4 2 4 2" xfId="1051"/>
    <cellStyle name="Standard 2 4 2 4 2 2" xfId="1440"/>
    <cellStyle name="Standard 2 4 2 4 3" xfId="1257"/>
    <cellStyle name="Standard 2 4 2 4 4" xfId="1608"/>
    <cellStyle name="Standard 2 4 2 4 5" xfId="854"/>
    <cellStyle name="Standard 2 4 2 5" xfId="315"/>
    <cellStyle name="Standard 2 4 2 6" xfId="975"/>
    <cellStyle name="Standard 2 4 2 6 2" xfId="1364"/>
    <cellStyle name="Standard 2 4 2 7" xfId="1181"/>
    <cellStyle name="Standard 2 4 2 8" xfId="1532"/>
    <cellStyle name="Standard 2 4 2 9" xfId="777"/>
    <cellStyle name="Standard 2 4 3" xfId="136"/>
    <cellStyle name="Standard 2 4 3 2" xfId="174"/>
    <cellStyle name="Standard 2 4 3 2 2" xfId="251"/>
    <cellStyle name="Standard 2 4 3 2 2 2" xfId="1098"/>
    <cellStyle name="Standard 2 4 3 2 2 2 2" xfId="1487"/>
    <cellStyle name="Standard 2 4 3 2 2 3" xfId="1304"/>
    <cellStyle name="Standard 2 4 3 2 2 4" xfId="1655"/>
    <cellStyle name="Standard 2 4 3 2 2 5" xfId="901"/>
    <cellStyle name="Standard 2 4 3 2 3" xfId="1022"/>
    <cellStyle name="Standard 2 4 3 2 3 2" xfId="1411"/>
    <cellStyle name="Standard 2 4 3 2 4" xfId="1228"/>
    <cellStyle name="Standard 2 4 3 2 5" xfId="1579"/>
    <cellStyle name="Standard 2 4 3 2 6" xfId="824"/>
    <cellStyle name="Standard 2 4 3 3" xfId="213"/>
    <cellStyle name="Standard 2 4 3 3 2" xfId="1060"/>
    <cellStyle name="Standard 2 4 3 3 2 2" xfId="1449"/>
    <cellStyle name="Standard 2 4 3 3 3" xfId="1266"/>
    <cellStyle name="Standard 2 4 3 3 4" xfId="1617"/>
    <cellStyle name="Standard 2 4 3 3 5" xfId="863"/>
    <cellStyle name="Standard 2 4 3 4" xfId="984"/>
    <cellStyle name="Standard 2 4 3 4 2" xfId="1373"/>
    <cellStyle name="Standard 2 4 3 5" xfId="1190"/>
    <cellStyle name="Standard 2 4 3 6" xfId="1541"/>
    <cellStyle name="Standard 2 4 3 7" xfId="786"/>
    <cellStyle name="Standard 2 4 4" xfId="155"/>
    <cellStyle name="Standard 2 4 4 2" xfId="232"/>
    <cellStyle name="Standard 2 4 4 2 2" xfId="1079"/>
    <cellStyle name="Standard 2 4 4 2 2 2" xfId="1468"/>
    <cellStyle name="Standard 2 4 4 2 3" xfId="1285"/>
    <cellStyle name="Standard 2 4 4 2 4" xfId="1636"/>
    <cellStyle name="Standard 2 4 4 2 5" xfId="882"/>
    <cellStyle name="Standard 2 4 4 3" xfId="1003"/>
    <cellStyle name="Standard 2 4 4 3 2" xfId="1392"/>
    <cellStyle name="Standard 2 4 4 4" xfId="1209"/>
    <cellStyle name="Standard 2 4 4 5" xfId="1560"/>
    <cellStyle name="Standard 2 4 4 6" xfId="805"/>
    <cellStyle name="Standard 2 4 5" xfId="193"/>
    <cellStyle name="Standard 2 4 5 2" xfId="1041"/>
    <cellStyle name="Standard 2 4 5 2 2" xfId="1430"/>
    <cellStyle name="Standard 2 4 5 3" xfId="1247"/>
    <cellStyle name="Standard 2 4 5 4" xfId="1598"/>
    <cellStyle name="Standard 2 4 5 5" xfId="843"/>
    <cellStyle name="Standard 2 4 6" xfId="270"/>
    <cellStyle name="Standard 2 4 6 2" xfId="1117"/>
    <cellStyle name="Standard 2 4 6 2 2" xfId="1506"/>
    <cellStyle name="Standard 2 4 6 3" xfId="1323"/>
    <cellStyle name="Standard 2 4 6 4" xfId="1674"/>
    <cellStyle name="Standard 2 4 6 5" xfId="920"/>
    <cellStyle name="Standard 2 4 7" xfId="115"/>
    <cellStyle name="Standard 2 4 7 2" xfId="966"/>
    <cellStyle name="Standard 2 4 7 2 2" xfId="1355"/>
    <cellStyle name="Standard 2 4 7 3" xfId="1172"/>
    <cellStyle name="Standard 2 4 7 4" xfId="767"/>
    <cellStyle name="Standard 2 4 8" xfId="319"/>
    <cellStyle name="Standard 2 4 9" xfId="1522"/>
    <cellStyle name="Standard 2 5" xfId="105"/>
    <cellStyle name="Standard 2 5 2" xfId="308"/>
    <cellStyle name="Standard 2 6" xfId="123"/>
    <cellStyle name="Standard 2 6 2" xfId="142"/>
    <cellStyle name="Standard 2 6 2 2" xfId="180"/>
    <cellStyle name="Standard 2 6 2 2 2" xfId="257"/>
    <cellStyle name="Standard 2 6 2 2 2 2" xfId="1104"/>
    <cellStyle name="Standard 2 6 2 2 2 2 2" xfId="1493"/>
    <cellStyle name="Standard 2 6 2 2 2 3" xfId="1310"/>
    <cellStyle name="Standard 2 6 2 2 2 4" xfId="1661"/>
    <cellStyle name="Standard 2 6 2 2 2 5" xfId="907"/>
    <cellStyle name="Standard 2 6 2 2 3" xfId="1028"/>
    <cellStyle name="Standard 2 6 2 2 3 2" xfId="1417"/>
    <cellStyle name="Standard 2 6 2 2 4" xfId="1234"/>
    <cellStyle name="Standard 2 6 2 2 5" xfId="1585"/>
    <cellStyle name="Standard 2 6 2 2 6" xfId="830"/>
    <cellStyle name="Standard 2 6 2 3" xfId="219"/>
    <cellStyle name="Standard 2 6 2 3 2" xfId="1066"/>
    <cellStyle name="Standard 2 6 2 3 2 2" xfId="1455"/>
    <cellStyle name="Standard 2 6 2 3 3" xfId="1272"/>
    <cellStyle name="Standard 2 6 2 3 4" xfId="1623"/>
    <cellStyle name="Standard 2 6 2 3 5" xfId="869"/>
    <cellStyle name="Standard 2 6 2 4" xfId="300"/>
    <cellStyle name="Standard 2 6 2 5" xfId="990"/>
    <cellStyle name="Standard 2 6 2 5 2" xfId="1379"/>
    <cellStyle name="Standard 2 6 2 6" xfId="1196"/>
    <cellStyle name="Standard 2 6 2 7" xfId="1547"/>
    <cellStyle name="Standard 2 6 2 8" xfId="792"/>
    <cellStyle name="Standard 2 6 3" xfId="161"/>
    <cellStyle name="Standard 2 6 3 2" xfId="238"/>
    <cellStyle name="Standard 2 6 3 2 2" xfId="1085"/>
    <cellStyle name="Standard 2 6 3 2 2 2" xfId="1474"/>
    <cellStyle name="Standard 2 6 3 2 3" xfId="1291"/>
    <cellStyle name="Standard 2 6 3 2 4" xfId="1642"/>
    <cellStyle name="Standard 2 6 3 2 5" xfId="888"/>
    <cellStyle name="Standard 2 6 3 3" xfId="1009"/>
    <cellStyle name="Standard 2 6 3 3 2" xfId="1398"/>
    <cellStyle name="Standard 2 6 3 4" xfId="1215"/>
    <cellStyle name="Standard 2 6 3 5" xfId="1566"/>
    <cellStyle name="Standard 2 6 3 6" xfId="811"/>
    <cellStyle name="Standard 2 6 4" xfId="200"/>
    <cellStyle name="Standard 2 6 4 2" xfId="1047"/>
    <cellStyle name="Standard 2 6 4 2 2" xfId="1436"/>
    <cellStyle name="Standard 2 6 4 3" xfId="1253"/>
    <cellStyle name="Standard 2 6 4 4" xfId="1604"/>
    <cellStyle name="Standard 2 6 4 5" xfId="850"/>
    <cellStyle name="Standard 2 6 5" xfId="304"/>
    <cellStyle name="Standard 2 6 6" xfId="971"/>
    <cellStyle name="Standard 2 6 6 2" xfId="1360"/>
    <cellStyle name="Standard 2 6 7" xfId="1177"/>
    <cellStyle name="Standard 2 6 8" xfId="1528"/>
    <cellStyle name="Standard 2 6 9" xfId="773"/>
    <cellStyle name="Standard 2 7" xfId="132"/>
    <cellStyle name="Standard 2 7 2" xfId="170"/>
    <cellStyle name="Standard 2 7 2 2" xfId="247"/>
    <cellStyle name="Standard 2 7 2 2 2" xfId="1094"/>
    <cellStyle name="Standard 2 7 2 2 2 2" xfId="1483"/>
    <cellStyle name="Standard 2 7 2 2 3" xfId="1300"/>
    <cellStyle name="Standard 2 7 2 2 4" xfId="1651"/>
    <cellStyle name="Standard 2 7 2 2 5" xfId="897"/>
    <cellStyle name="Standard 2 7 2 3" xfId="314"/>
    <cellStyle name="Standard 2 7 2 4" xfId="1018"/>
    <cellStyle name="Standard 2 7 2 4 2" xfId="1407"/>
    <cellStyle name="Standard 2 7 2 5" xfId="1224"/>
    <cellStyle name="Standard 2 7 2 6" xfId="1575"/>
    <cellStyle name="Standard 2 7 2 7" xfId="820"/>
    <cellStyle name="Standard 2 7 3" xfId="209"/>
    <cellStyle name="Standard 2 7 3 2" xfId="1056"/>
    <cellStyle name="Standard 2 7 3 2 2" xfId="1445"/>
    <cellStyle name="Standard 2 7 3 3" xfId="1262"/>
    <cellStyle name="Standard 2 7 3 4" xfId="1613"/>
    <cellStyle name="Standard 2 7 3 5" xfId="859"/>
    <cellStyle name="Standard 2 7 4" xfId="318"/>
    <cellStyle name="Standard 2 7 5" xfId="980"/>
    <cellStyle name="Standard 2 7 5 2" xfId="1369"/>
    <cellStyle name="Standard 2 7 6" xfId="1186"/>
    <cellStyle name="Standard 2 7 7" xfId="1537"/>
    <cellStyle name="Standard 2 7 8" xfId="782"/>
    <cellStyle name="Standard 2 8" xfId="151"/>
    <cellStyle name="Standard 2 8 2" xfId="228"/>
    <cellStyle name="Standard 2 8 2 2" xfId="307"/>
    <cellStyle name="Standard 2 8 2 3" xfId="1075"/>
    <cellStyle name="Standard 2 8 2 3 2" xfId="1464"/>
    <cellStyle name="Standard 2 8 2 4" xfId="1281"/>
    <cellStyle name="Standard 2 8 2 5" xfId="1632"/>
    <cellStyle name="Standard 2 8 2 6" xfId="878"/>
    <cellStyle name="Standard 2 8 3" xfId="311"/>
    <cellStyle name="Standard 2 8 4" xfId="999"/>
    <cellStyle name="Standard 2 8 4 2" xfId="1388"/>
    <cellStyle name="Standard 2 8 5" xfId="1205"/>
    <cellStyle name="Standard 2 8 6" xfId="1556"/>
    <cellStyle name="Standard 2 8 7" xfId="801"/>
    <cellStyle name="Standard 2 9" xfId="189"/>
    <cellStyle name="Standard 2 9 2" xfId="299"/>
    <cellStyle name="Standard 2 9 3" xfId="303"/>
    <cellStyle name="Standard 2 9 4" xfId="1037"/>
    <cellStyle name="Standard 2 9 4 2" xfId="1426"/>
    <cellStyle name="Standard 2 9 5" xfId="1243"/>
    <cellStyle name="Standard 2 9 6" xfId="1594"/>
    <cellStyle name="Standard 2 9 7" xfId="839"/>
    <cellStyle name="Standard 2_0200" xfId="719"/>
    <cellStyle name="Standard 20" xfId="474"/>
    <cellStyle name="Standard 20 2" xfId="475"/>
    <cellStyle name="Standard 21" xfId="476"/>
    <cellStyle name="Standard 21 2" xfId="477"/>
    <cellStyle name="Standard 21 2 2" xfId="478"/>
    <cellStyle name="Standard 21 3" xfId="479"/>
    <cellStyle name="Standard 22" xfId="480"/>
    <cellStyle name="Standard 22 2" xfId="481"/>
    <cellStyle name="Standard 23" xfId="482"/>
    <cellStyle name="Standard 23 2" xfId="483"/>
    <cellStyle name="Standard 24" xfId="484"/>
    <cellStyle name="Standard 24 2" xfId="485"/>
    <cellStyle name="Standard 25" xfId="486"/>
    <cellStyle name="Standard 25 2" xfId="487"/>
    <cellStyle name="Standard 26" xfId="488"/>
    <cellStyle name="Standard 26 2" xfId="489"/>
    <cellStyle name="Standard 27" xfId="490"/>
    <cellStyle name="Standard 27 2" xfId="491"/>
    <cellStyle name="Standard 28" xfId="492"/>
    <cellStyle name="Standard 28 2" xfId="493"/>
    <cellStyle name="Standard 29" xfId="494"/>
    <cellStyle name="Standard 29 2" xfId="495"/>
    <cellStyle name="Standard 29 2 2" xfId="496"/>
    <cellStyle name="Standard 3" xfId="53"/>
    <cellStyle name="Standard 3 2" xfId="50"/>
    <cellStyle name="Standard 3 2 2" xfId="498"/>
    <cellStyle name="Standard 3 2 2 2" xfId="499"/>
    <cellStyle name="Standard 3 2 3" xfId="500"/>
    <cellStyle name="Standard 3 2 4" xfId="497"/>
    <cellStyle name="Standard 3 2 5" xfId="755"/>
    <cellStyle name="Standard 3 2 6" xfId="713"/>
    <cellStyle name="Standard 3 3" xfId="63"/>
    <cellStyle name="Standard 3 3 2" xfId="119"/>
    <cellStyle name="Standard 3 4" xfId="106"/>
    <cellStyle name="Standard 3 4 2" xfId="501"/>
    <cellStyle name="Standard 3 5" xfId="58"/>
    <cellStyle name="Standard 3 5 2" xfId="502"/>
    <cellStyle name="Standard 3 5 3" xfId="948"/>
    <cellStyle name="Standard 3 5 3 2" xfId="1337"/>
    <cellStyle name="Standard 3 5 4" xfId="1166"/>
    <cellStyle name="Standard 3 5 5" xfId="759"/>
    <cellStyle name="Standard 3 6" xfId="438"/>
    <cellStyle name="Standard 30" xfId="503"/>
    <cellStyle name="Standard 30 2" xfId="504"/>
    <cellStyle name="Standard 31" xfId="505"/>
    <cellStyle name="Standard 31 2" xfId="506"/>
    <cellStyle name="Standard 32" xfId="507"/>
    <cellStyle name="Standard 32 2" xfId="508"/>
    <cellStyle name="Standard 33" xfId="509"/>
    <cellStyle name="Standard 33 2" xfId="510"/>
    <cellStyle name="Standard 34" xfId="511"/>
    <cellStyle name="Standard 34 2" xfId="512"/>
    <cellStyle name="Standard 35" xfId="513"/>
    <cellStyle name="Standard 35 2" xfId="514"/>
    <cellStyle name="Standard 36" xfId="515"/>
    <cellStyle name="Standard 36 2" xfId="516"/>
    <cellStyle name="Standard 37" xfId="517"/>
    <cellStyle name="Standard 37 2" xfId="518"/>
    <cellStyle name="Standard 38" xfId="519"/>
    <cellStyle name="Standard 38 2" xfId="520"/>
    <cellStyle name="Standard 39" xfId="521"/>
    <cellStyle name="Standard 39 2" xfId="522"/>
    <cellStyle name="Standard 4" xfId="54"/>
    <cellStyle name="Standard 4 2" xfId="107"/>
    <cellStyle name="Standard 4 2 2" xfId="112"/>
    <cellStyle name="Standard 4 2 2 2" xfId="526"/>
    <cellStyle name="Standard 4 2 2 3" xfId="525"/>
    <cellStyle name="Standard 4 2 2 4" xfId="764"/>
    <cellStyle name="Standard 4 2 3" xfId="527"/>
    <cellStyle name="Standard 4 2 4" xfId="524"/>
    <cellStyle name="Standard 4 3" xfId="120"/>
    <cellStyle name="Standard 4 3 2" xfId="529"/>
    <cellStyle name="Standard 4 3 3" xfId="528"/>
    <cellStyle name="Standard 4 3 4" xfId="393"/>
    <cellStyle name="Standard 4 3 4 2" xfId="1123"/>
    <cellStyle name="Standard 4 3 4 2 2" xfId="1512"/>
    <cellStyle name="Standard 4 3 4 3" xfId="1329"/>
    <cellStyle name="Standard 4 3 4 4" xfId="934"/>
    <cellStyle name="Standard 4 4" xfId="108"/>
    <cellStyle name="Standard 4 4 2" xfId="530"/>
    <cellStyle name="Standard 4 5" xfId="56"/>
    <cellStyle name="Standard 4 5 2" xfId="523"/>
    <cellStyle name="Standard 4 6" xfId="705"/>
    <cellStyle name="Standard 4 6 2" xfId="1164"/>
    <cellStyle name="Standard 4 6 3" xfId="757"/>
    <cellStyle name="Standard 4 7" xfId="946"/>
    <cellStyle name="Standard 4 7 2" xfId="1335"/>
    <cellStyle name="Standard 40" xfId="531"/>
    <cellStyle name="Standard 40 2" xfId="532"/>
    <cellStyle name="Standard 41" xfId="533"/>
    <cellStyle name="Standard 41 2" xfId="534"/>
    <cellStyle name="Standard 42" xfId="535"/>
    <cellStyle name="Standard 42 2" xfId="536"/>
    <cellStyle name="Standard 43" xfId="537"/>
    <cellStyle name="Standard 43 2" xfId="538"/>
    <cellStyle name="Standard 44" xfId="539"/>
    <cellStyle name="Standard 44 2" xfId="540"/>
    <cellStyle name="Standard 45" xfId="541"/>
    <cellStyle name="Standard 45 2" xfId="542"/>
    <cellStyle name="Standard 46" xfId="543"/>
    <cellStyle name="Standard 46 2" xfId="544"/>
    <cellStyle name="Standard 47" xfId="545"/>
    <cellStyle name="Standard 47 2" xfId="546"/>
    <cellStyle name="Standard 48" xfId="547"/>
    <cellStyle name="Standard 48 2" xfId="548"/>
    <cellStyle name="Standard 49" xfId="549"/>
    <cellStyle name="Standard 49 2" xfId="550"/>
    <cellStyle name="Standard 5" xfId="55"/>
    <cellStyle name="Standard 5 2" xfId="111"/>
    <cellStyle name="Standard 5 2 2" xfId="552"/>
    <cellStyle name="Standard 5 2 2 2" xfId="553"/>
    <cellStyle name="Standard 5 2 2 3" xfId="938"/>
    <cellStyle name="Standard 5 2 2 4" xfId="1156"/>
    <cellStyle name="Standard 5 2 2 5" xfId="736"/>
    <cellStyle name="Standard 5 2 3" xfId="554"/>
    <cellStyle name="Standard 5 2 4" xfId="763"/>
    <cellStyle name="Standard 5 2 5" xfId="1145"/>
    <cellStyle name="Standard 5 2 6" xfId="723"/>
    <cellStyle name="Standard 5 3" xfId="275"/>
    <cellStyle name="Standard 5 3 2" xfId="556"/>
    <cellStyle name="Standard 5 3 3" xfId="555"/>
    <cellStyle name="Standard 5 3 4" xfId="925"/>
    <cellStyle name="Standard 5 3 5" xfId="1151"/>
    <cellStyle name="Standard 5 3 6" xfId="731"/>
    <cellStyle name="Standard 5 4" xfId="59"/>
    <cellStyle name="Standard 5 4 2" xfId="557"/>
    <cellStyle name="Standard 5 5" xfId="551"/>
    <cellStyle name="Standard 5 6" xfId="706"/>
    <cellStyle name="Standard 5 6 2" xfId="1165"/>
    <cellStyle name="Standard 5 6 3" xfId="758"/>
    <cellStyle name="Standard 5 7" xfId="947"/>
    <cellStyle name="Standard 5 7 2" xfId="1336"/>
    <cellStyle name="Standard 5 8" xfId="1140"/>
    <cellStyle name="Standard 5 9" xfId="714"/>
    <cellStyle name="Standard 5_0200" xfId="722"/>
    <cellStyle name="Standard 50" xfId="366"/>
    <cellStyle name="Standard 50 2" xfId="558"/>
    <cellStyle name="Standard 50 2 2" xfId="559"/>
    <cellStyle name="Standard 50 2 2 2" xfId="560"/>
    <cellStyle name="Standard 50 2 3" xfId="561"/>
    <cellStyle name="Standard 50 3" xfId="562"/>
    <cellStyle name="Standard 50 4" xfId="563"/>
    <cellStyle name="Standard 51" xfId="564"/>
    <cellStyle name="Standard 51 2" xfId="565"/>
    <cellStyle name="Standard 52" xfId="566"/>
    <cellStyle name="Standard 52 2" xfId="567"/>
    <cellStyle name="Standard 53" xfId="568"/>
    <cellStyle name="Standard 53 2" xfId="569"/>
    <cellStyle name="Standard 54" xfId="570"/>
    <cellStyle name="Standard 54 2" xfId="571"/>
    <cellStyle name="Standard 55" xfId="572"/>
    <cellStyle name="Standard 55 2" xfId="573"/>
    <cellStyle name="Standard 56" xfId="574"/>
    <cellStyle name="Standard 56 2" xfId="575"/>
    <cellStyle name="Standard 57" xfId="576"/>
    <cellStyle name="Standard 57 2" xfId="577"/>
    <cellStyle name="Standard 58" xfId="578"/>
    <cellStyle name="Standard 58 2" xfId="579"/>
    <cellStyle name="Standard 59" xfId="580"/>
    <cellStyle name="Standard 59 2" xfId="581"/>
    <cellStyle name="Standard 59 2 2" xfId="582"/>
    <cellStyle name="Standard 59 2 2 2" xfId="583"/>
    <cellStyle name="Standard 59 2 2 3" xfId="584"/>
    <cellStyle name="Standard 59 2 3" xfId="585"/>
    <cellStyle name="Standard 59 3" xfId="586"/>
    <cellStyle name="Standard 59 3 2" xfId="587"/>
    <cellStyle name="Standard 59 3 2 2" xfId="588"/>
    <cellStyle name="Standard 59 3 3" xfId="589"/>
    <cellStyle name="Standard 59 4" xfId="590"/>
    <cellStyle name="Standard 6" xfId="122"/>
    <cellStyle name="Standard 6 10" xfId="715"/>
    <cellStyle name="Standard 6 2" xfId="592"/>
    <cellStyle name="Standard 6 2 2" xfId="593"/>
    <cellStyle name="Standard 6 2 2 2" xfId="940"/>
    <cellStyle name="Standard 6 2 2 3" xfId="1157"/>
    <cellStyle name="Standard 6 2 2 4" xfId="737"/>
    <cellStyle name="Standard 6 2 3" xfId="939"/>
    <cellStyle name="Standard 6 2 4" xfId="1146"/>
    <cellStyle name="Standard 6 2 5" xfId="724"/>
    <cellStyle name="Standard 6 3" xfId="594"/>
    <cellStyle name="Standard 6 3 2" xfId="595"/>
    <cellStyle name="Standard 6 3 2 2" xfId="596"/>
    <cellStyle name="Standard 6 3 3" xfId="597"/>
    <cellStyle name="Standard 6 3 4" xfId="941"/>
    <cellStyle name="Standard 6 3 5" xfId="1152"/>
    <cellStyle name="Standard 6 3 6" xfId="732"/>
    <cellStyle name="Standard 6 4" xfId="598"/>
    <cellStyle name="Standard 6 4 2" xfId="599"/>
    <cellStyle name="Standard 6 5" xfId="600"/>
    <cellStyle name="Standard 6 6" xfId="591"/>
    <cellStyle name="Standard 6 7" xfId="429"/>
    <cellStyle name="Standard 6 7 2" xfId="1125"/>
    <cellStyle name="Standard 6 7 2 2" xfId="1514"/>
    <cellStyle name="Standard 6 7 3" xfId="1331"/>
    <cellStyle name="Standard 6 7 4" xfId="937"/>
    <cellStyle name="Standard 6 8" xfId="772"/>
    <cellStyle name="Standard 6 9" xfId="1141"/>
    <cellStyle name="Standard 6_0200" xfId="726"/>
    <cellStyle name="Standard 60" xfId="601"/>
    <cellStyle name="Standard 60 2" xfId="602"/>
    <cellStyle name="Standard 60 2 2" xfId="603"/>
    <cellStyle name="Standard 60 3" xfId="604"/>
    <cellStyle name="Standard 61" xfId="605"/>
    <cellStyle name="Standard 61 2" xfId="606"/>
    <cellStyle name="Standard 61 2 2" xfId="607"/>
    <cellStyle name="Standard 61 3" xfId="608"/>
    <cellStyle name="Standard 62" xfId="609"/>
    <cellStyle name="Standard 62 2" xfId="610"/>
    <cellStyle name="Standard 62 3" xfId="611"/>
    <cellStyle name="Standard 63" xfId="612"/>
    <cellStyle name="Standard 63 2" xfId="613"/>
    <cellStyle name="Standard 64" xfId="614"/>
    <cellStyle name="Standard 64 2" xfId="615"/>
    <cellStyle name="Standard 65" xfId="616"/>
    <cellStyle name="Standard 65 2" xfId="617"/>
    <cellStyle name="Standard 66" xfId="447"/>
    <cellStyle name="Standard 67" xfId="707"/>
    <cellStyle name="Standard 67 2" xfId="1161"/>
    <cellStyle name="Standard 67 3" xfId="753"/>
    <cellStyle name="Standard 68" xfId="943"/>
    <cellStyle name="Standard 68 2" xfId="1332"/>
    <cellStyle name="Standard 69" xfId="1139"/>
    <cellStyle name="Standard 7" xfId="121"/>
    <cellStyle name="Standard 7 10" xfId="970"/>
    <cellStyle name="Standard 7 10 2" xfId="1359"/>
    <cellStyle name="Standard 7 11" xfId="1142"/>
    <cellStyle name="Standard 7 12" xfId="1527"/>
    <cellStyle name="Standard 7 13" xfId="716"/>
    <cellStyle name="Standard 7 2" xfId="141"/>
    <cellStyle name="Standard 7 2 2" xfId="179"/>
    <cellStyle name="Standard 7 2 2 2" xfId="256"/>
    <cellStyle name="Standard 7 2 2 2 2" xfId="1103"/>
    <cellStyle name="Standard 7 2 2 2 2 2" xfId="1492"/>
    <cellStyle name="Standard 7 2 2 2 3" xfId="1309"/>
    <cellStyle name="Standard 7 2 2 2 4" xfId="1660"/>
    <cellStyle name="Standard 7 2 2 2 5" xfId="906"/>
    <cellStyle name="Standard 7 2 2 3" xfId="620"/>
    <cellStyle name="Standard 7 2 2 4" xfId="829"/>
    <cellStyle name="Standard 7 2 2 4 2" xfId="1233"/>
    <cellStyle name="Standard 7 2 2 5" xfId="1027"/>
    <cellStyle name="Standard 7 2 2 5 2" xfId="1416"/>
    <cellStyle name="Standard 7 2 2 6" xfId="1158"/>
    <cellStyle name="Standard 7 2 2 7" xfId="1584"/>
    <cellStyle name="Standard 7 2 2 8" xfId="738"/>
    <cellStyle name="Standard 7 2 3" xfId="218"/>
    <cellStyle name="Standard 7 2 3 2" xfId="621"/>
    <cellStyle name="Standard 7 2 3 3" xfId="1065"/>
    <cellStyle name="Standard 7 2 3 3 2" xfId="1454"/>
    <cellStyle name="Standard 7 2 3 4" xfId="1271"/>
    <cellStyle name="Standard 7 2 3 5" xfId="1622"/>
    <cellStyle name="Standard 7 2 3 6" xfId="868"/>
    <cellStyle name="Standard 7 2 4" xfId="619"/>
    <cellStyle name="Standard 7 2 5" xfId="791"/>
    <cellStyle name="Standard 7 2 5 2" xfId="1195"/>
    <cellStyle name="Standard 7 2 6" xfId="989"/>
    <cellStyle name="Standard 7 2 6 2" xfId="1378"/>
    <cellStyle name="Standard 7 2 7" xfId="1147"/>
    <cellStyle name="Standard 7 2 8" xfId="1546"/>
    <cellStyle name="Standard 7 2 9" xfId="725"/>
    <cellStyle name="Standard 7 3" xfId="160"/>
    <cellStyle name="Standard 7 3 2" xfId="237"/>
    <cellStyle name="Standard 7 3 2 2" xfId="623"/>
    <cellStyle name="Standard 7 3 2 3" xfId="1084"/>
    <cellStyle name="Standard 7 3 2 3 2" xfId="1473"/>
    <cellStyle name="Standard 7 3 2 4" xfId="1290"/>
    <cellStyle name="Standard 7 3 2 5" xfId="1641"/>
    <cellStyle name="Standard 7 3 2 6" xfId="887"/>
    <cellStyle name="Standard 7 3 3" xfId="622"/>
    <cellStyle name="Standard 7 3 4" xfId="810"/>
    <cellStyle name="Standard 7 3 4 2" xfId="1214"/>
    <cellStyle name="Standard 7 3 5" xfId="1008"/>
    <cellStyle name="Standard 7 3 5 2" xfId="1397"/>
    <cellStyle name="Standard 7 3 6" xfId="1153"/>
    <cellStyle name="Standard 7 3 7" xfId="1565"/>
    <cellStyle name="Standard 7 3 8" xfId="733"/>
    <cellStyle name="Standard 7 4" xfId="199"/>
    <cellStyle name="Standard 7 4 2" xfId="625"/>
    <cellStyle name="Standard 7 4 3" xfId="624"/>
    <cellStyle name="Standard 7 4 4" xfId="1046"/>
    <cellStyle name="Standard 7 4 4 2" xfId="1435"/>
    <cellStyle name="Standard 7 4 5" xfId="1252"/>
    <cellStyle name="Standard 7 4 6" xfId="1603"/>
    <cellStyle name="Standard 7 4 7" xfId="849"/>
    <cellStyle name="Standard 7 5" xfId="626"/>
    <cellStyle name="Standard 7 5 2" xfId="627"/>
    <cellStyle name="Standard 7 5 2 2" xfId="628"/>
    <cellStyle name="Standard 7 5 3" xfId="629"/>
    <cellStyle name="Standard 7 6" xfId="630"/>
    <cellStyle name="Standard 7 6 2" xfId="631"/>
    <cellStyle name="Standard 7 7" xfId="632"/>
    <cellStyle name="Standard 7 7 2" xfId="633"/>
    <cellStyle name="Standard 7 8" xfId="618"/>
    <cellStyle name="Standard 7 9" xfId="771"/>
    <cellStyle name="Standard 7 9 2" xfId="1176"/>
    <cellStyle name="Standard 7_0200" xfId="720"/>
    <cellStyle name="Standard 70" xfId="1126"/>
    <cellStyle name="Standard 71" xfId="1515"/>
    <cellStyle name="Standard 8" xfId="198"/>
    <cellStyle name="Standard 8 10" xfId="635"/>
    <cellStyle name="Standard 8 10 2" xfId="636"/>
    <cellStyle name="Standard 8 11" xfId="637"/>
    <cellStyle name="Standard 8 12" xfId="634"/>
    <cellStyle name="Standard 8 13" xfId="411"/>
    <cellStyle name="Standard 8 13 2" xfId="1124"/>
    <cellStyle name="Standard 8 13 2 2" xfId="1513"/>
    <cellStyle name="Standard 8 13 3" xfId="1330"/>
    <cellStyle name="Standard 8 13 4" xfId="935"/>
    <cellStyle name="Standard 8 14" xfId="848"/>
    <cellStyle name="Standard 8 15" xfId="1143"/>
    <cellStyle name="Standard 8 16" xfId="717"/>
    <cellStyle name="Standard 8 2" xfId="638"/>
    <cellStyle name="Standard 8 2 2" xfId="639"/>
    <cellStyle name="Standard 8 2 3" xfId="942"/>
    <cellStyle name="Standard 8 2 4" xfId="1154"/>
    <cellStyle name="Standard 8 2 5" xfId="734"/>
    <cellStyle name="Standard 8 3" xfId="640"/>
    <cellStyle name="Standard 8 3 2" xfId="641"/>
    <cellStyle name="Standard 8 4" xfId="642"/>
    <cellStyle name="Standard 8 4 2" xfId="643"/>
    <cellStyle name="Standard 8 4 2 2" xfId="644"/>
    <cellStyle name="Standard 8 4 3" xfId="645"/>
    <cellStyle name="Standard 8 5" xfId="646"/>
    <cellStyle name="Standard 8 5 2" xfId="647"/>
    <cellStyle name="Standard 8 6" xfId="648"/>
    <cellStyle name="Standard 8 6 2" xfId="649"/>
    <cellStyle name="Standard 8 7" xfId="650"/>
    <cellStyle name="Standard 8 7 2" xfId="651"/>
    <cellStyle name="Standard 8 8" xfId="652"/>
    <cellStyle name="Standard 8 8 2" xfId="653"/>
    <cellStyle name="Standard 8 9" xfId="654"/>
    <cellStyle name="Standard 8 9 2" xfId="655"/>
    <cellStyle name="Standard 9" xfId="330"/>
    <cellStyle name="Standard 9 2" xfId="657"/>
    <cellStyle name="Standard 9 2 2" xfId="658"/>
    <cellStyle name="Standard 9 3" xfId="659"/>
    <cellStyle name="Standard 9 4" xfId="656"/>
    <cellStyle name="Standard 9 5" xfId="929"/>
    <cellStyle name="Standard 9 5 2" xfId="1328"/>
    <cellStyle name="Standard 9 6" xfId="1122"/>
    <cellStyle name="Standard 9 6 2" xfId="1511"/>
    <cellStyle name="Standard 9 7" xfId="718"/>
    <cellStyle name="Stil 1" xfId="340"/>
    <cellStyle name="Stil 2" xfId="660"/>
    <cellStyle name="Tabelle grau" xfId="661"/>
    <cellStyle name="Tabelle grau 2" xfId="662"/>
    <cellStyle name="Tabelle Weiss" xfId="663"/>
    <cellStyle name="Tausender" xfId="664"/>
    <cellStyle name="Tausender 2" xfId="665"/>
    <cellStyle name="tausender 2 2" xfId="666"/>
    <cellStyle name="Tausender 3" xfId="667"/>
    <cellStyle name="Tausender Komma" xfId="668"/>
    <cellStyle name="tausender mit komma" xfId="669"/>
    <cellStyle name="Tausender_Komma" xfId="670"/>
    <cellStyle name="temp" xfId="671"/>
    <cellStyle name="Text grau" xfId="672"/>
    <cellStyle name="Text grau 2" xfId="673"/>
    <cellStyle name="Text grau 3" xfId="674"/>
    <cellStyle name="Text weiß" xfId="675"/>
    <cellStyle name="Textkasten rot" xfId="676"/>
    <cellStyle name="title1" xfId="677"/>
    <cellStyle name="Trennstrich grau" xfId="678"/>
    <cellStyle name="Trennstrich grau 2" xfId="679"/>
    <cellStyle name="Trennstrich weiß" xfId="680"/>
    <cellStyle name="TxtAus" xfId="681"/>
    <cellStyle name="TxtEin" xfId="682"/>
    <cellStyle name="Überschrift" xfId="8" builtinId="15" hidden="1"/>
    <cellStyle name="Überschrift" xfId="64" builtinId="15" customBuiltin="1"/>
    <cellStyle name="Überschrift 1" xfId="9" builtinId="16" hidden="1"/>
    <cellStyle name="Überschrift 1" xfId="65" builtinId="16" customBuiltin="1"/>
    <cellStyle name="Überschrift 1 2" xfId="683"/>
    <cellStyle name="Überschrift 2" xfId="10" builtinId="17" hidden="1"/>
    <cellStyle name="Überschrift 2" xfId="66" builtinId="17" customBuiltin="1"/>
    <cellStyle name="Überschrift 2 2" xfId="684"/>
    <cellStyle name="Überschrift 3" xfId="11" builtinId="18" hidden="1"/>
    <cellStyle name="Überschrift 3" xfId="67" builtinId="18" customBuiltin="1"/>
    <cellStyle name="Überschrift 3 2" xfId="685"/>
    <cellStyle name="Überschrift 4" xfId="12" builtinId="19" hidden="1"/>
    <cellStyle name="Überschrift 4" xfId="68" builtinId="19" customBuiltin="1"/>
    <cellStyle name="Überschrift 4 2" xfId="686"/>
    <cellStyle name="Überschrift 5" xfId="687"/>
    <cellStyle name="Überschrift Hintergrund Grau" xfId="688"/>
    <cellStyle name="Überschriften" xfId="689"/>
    <cellStyle name="Verknüpfte Zelle" xfId="18" builtinId="24" hidden="1"/>
    <cellStyle name="Verknüpfte Zelle" xfId="75" builtinId="24" customBuiltin="1"/>
    <cellStyle name="Verknüpfte Zelle 2" xfId="690"/>
    <cellStyle name="Versuch" xfId="691"/>
    <cellStyle name="Währung" xfId="5" builtinId="4" hidden="1"/>
    <cellStyle name="Währung [0]" xfId="6" builtinId="7" hidden="1"/>
    <cellStyle name="Währung 2" xfId="692"/>
    <cellStyle name="Warnender Text" xfId="2" builtinId="11" hidden="1"/>
    <cellStyle name="Warnender Text" xfId="77" builtinId="11" customBuiltin="1"/>
    <cellStyle name="Warnender Text 2" xfId="693"/>
    <cellStyle name="WisysEin" xfId="694"/>
    <cellStyle name="WzAus" xfId="695"/>
    <cellStyle name="WzEin" xfId="696"/>
    <cellStyle name="Zelle mit 2.Komma" xfId="697"/>
    <cellStyle name="Zelle mit Rand" xfId="698"/>
    <cellStyle name="Zelle überprüfen" xfId="19" builtinId="23" hidden="1"/>
    <cellStyle name="Zelle überprüfen" xfId="76" builtinId="23" customBuiltin="1"/>
    <cellStyle name="Zelle überprüfen 2" xfId="699"/>
    <cellStyle name="Zwischenüberschrift" xfId="700"/>
  </cellStyles>
  <dxfs count="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5C5854"/>
      <color rgb="FFD92401"/>
      <color rgb="FFFF0000"/>
      <color rgb="FFFF6600"/>
      <color rgb="FFFFCC33"/>
      <color rgb="FF224169"/>
      <color rgb="FFEBEBEB"/>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1_1'!$C$1</c:f>
              <c:strCache>
                <c:ptCount val="1"/>
                <c:pt idx="0">
                  <c:v>1 - 2 Räume</c:v>
                </c:pt>
              </c:strCache>
            </c:strRef>
          </c:tx>
          <c:spPr>
            <a:solidFill>
              <a:srgbClr val="224169"/>
            </a:solidFill>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1_1'!$B$2:$B$5</c:f>
              <c:strCache>
                <c:ptCount val="4"/>
                <c:pt idx="0">
                  <c:v>NEUMÜNSTER</c:v>
                </c:pt>
                <c:pt idx="1">
                  <c:v>LÜBECK</c:v>
                </c:pt>
                <c:pt idx="2">
                  <c:v>KIEL</c:v>
                </c:pt>
                <c:pt idx="3">
                  <c:v>FLENSBURG</c:v>
                </c:pt>
              </c:strCache>
            </c:strRef>
          </c:cat>
          <c:val>
            <c:numRef>
              <c:f>'Grafikdaten 1_1'!$C$2:$C$5</c:f>
              <c:numCache>
                <c:formatCode>General</c:formatCode>
                <c:ptCount val="4"/>
                <c:pt idx="0">
                  <c:v>12.196526245082046</c:v>
                </c:pt>
                <c:pt idx="1">
                  <c:v>17.475537659634366</c:v>
                </c:pt>
                <c:pt idx="2">
                  <c:v>19.00636373785866</c:v>
                </c:pt>
                <c:pt idx="3">
                  <c:v>17.134950613044619</c:v>
                </c:pt>
              </c:numCache>
            </c:numRef>
          </c:val>
        </c:ser>
        <c:ser>
          <c:idx val="1"/>
          <c:order val="1"/>
          <c:tx>
            <c:strRef>
              <c:f>'Grafikdaten 1_1'!$D$1</c:f>
              <c:strCache>
                <c:ptCount val="1"/>
                <c:pt idx="0">
                  <c:v>3 Räume</c:v>
                </c:pt>
              </c:strCache>
            </c:strRef>
          </c:tx>
          <c:spPr>
            <a:solidFill>
              <a:srgbClr val="D92401"/>
            </a:solidFill>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1_1'!$B$2:$B$5</c:f>
              <c:strCache>
                <c:ptCount val="4"/>
                <c:pt idx="0">
                  <c:v>NEUMÜNSTER</c:v>
                </c:pt>
                <c:pt idx="1">
                  <c:v>LÜBECK</c:v>
                </c:pt>
                <c:pt idx="2">
                  <c:v>KIEL</c:v>
                </c:pt>
                <c:pt idx="3">
                  <c:v>FLENSBURG</c:v>
                </c:pt>
              </c:strCache>
            </c:strRef>
          </c:cat>
          <c:val>
            <c:numRef>
              <c:f>'Grafikdaten 1_1'!$D$2:$D$5</c:f>
              <c:numCache>
                <c:formatCode>General</c:formatCode>
                <c:ptCount val="4"/>
                <c:pt idx="0">
                  <c:v>26.912004606083865</c:v>
                </c:pt>
                <c:pt idx="1">
                  <c:v>26.598476382218205</c:v>
                </c:pt>
                <c:pt idx="2">
                  <c:v>30.729783037475343</c:v>
                </c:pt>
                <c:pt idx="3">
                  <c:v>28.94540166037126</c:v>
                </c:pt>
              </c:numCache>
            </c:numRef>
          </c:val>
        </c:ser>
        <c:ser>
          <c:idx val="2"/>
          <c:order val="2"/>
          <c:tx>
            <c:strRef>
              <c:f>'Grafikdaten 1_1'!$E$1</c:f>
              <c:strCache>
                <c:ptCount val="1"/>
                <c:pt idx="0">
                  <c:v>4 Räume</c:v>
                </c:pt>
              </c:strCache>
            </c:strRef>
          </c:tx>
          <c:spPr>
            <a:solidFill>
              <a:srgbClr val="5C5854"/>
            </a:solidFill>
            <a:ln>
              <a:noFill/>
            </a:ln>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1_1'!$B$2:$B$5</c:f>
              <c:strCache>
                <c:ptCount val="4"/>
                <c:pt idx="0">
                  <c:v>NEUMÜNSTER</c:v>
                </c:pt>
                <c:pt idx="1">
                  <c:v>LÜBECK</c:v>
                </c:pt>
                <c:pt idx="2">
                  <c:v>KIEL</c:v>
                </c:pt>
                <c:pt idx="3">
                  <c:v>FLENSBURG</c:v>
                </c:pt>
              </c:strCache>
            </c:strRef>
          </c:cat>
          <c:val>
            <c:numRef>
              <c:f>'Grafikdaten 1_1'!$E$2:$E$5</c:f>
              <c:numCache>
                <c:formatCode>General</c:formatCode>
                <c:ptCount val="4"/>
                <c:pt idx="0">
                  <c:v>26.645715382400919</c:v>
                </c:pt>
                <c:pt idx="1">
                  <c:v>27.670809837827694</c:v>
                </c:pt>
                <c:pt idx="2">
                  <c:v>25.648468609281384</c:v>
                </c:pt>
                <c:pt idx="3">
                  <c:v>26.161956894984545</c:v>
                </c:pt>
              </c:numCache>
            </c:numRef>
          </c:val>
        </c:ser>
        <c:ser>
          <c:idx val="3"/>
          <c:order val="3"/>
          <c:tx>
            <c:strRef>
              <c:f>'Grafikdaten 1_1'!$F$1</c:f>
              <c:strCache>
                <c:ptCount val="1"/>
                <c:pt idx="0">
                  <c:v>5 Räume und mehr</c:v>
                </c:pt>
              </c:strCache>
            </c:strRef>
          </c:tx>
          <c:spPr>
            <a:solidFill>
              <a:srgbClr val="FFCC33"/>
            </a:solidFill>
          </c:spPr>
          <c:invertIfNegative val="0"/>
          <c:dLbls>
            <c:numFmt formatCode="#,##0.0" sourceLinked="0"/>
            <c:showLegendKey val="0"/>
            <c:showVal val="1"/>
            <c:showCatName val="0"/>
            <c:showSerName val="0"/>
            <c:showPercent val="0"/>
            <c:showBubbleSize val="0"/>
            <c:showLeaderLines val="0"/>
          </c:dLbls>
          <c:cat>
            <c:strRef>
              <c:f>'Grafikdaten 1_1'!$B$2:$B$5</c:f>
              <c:strCache>
                <c:ptCount val="4"/>
                <c:pt idx="0">
                  <c:v>NEUMÜNSTER</c:v>
                </c:pt>
                <c:pt idx="1">
                  <c:v>LÜBECK</c:v>
                </c:pt>
                <c:pt idx="2">
                  <c:v>KIEL</c:v>
                </c:pt>
                <c:pt idx="3">
                  <c:v>FLENSBURG</c:v>
                </c:pt>
              </c:strCache>
            </c:strRef>
          </c:cat>
          <c:val>
            <c:numRef>
              <c:f>'Grafikdaten 1_1'!$F$2:$F$5</c:f>
              <c:numCache>
                <c:formatCode>General</c:formatCode>
                <c:ptCount val="4"/>
                <c:pt idx="0">
                  <c:v>34.245753766433161</c:v>
                </c:pt>
                <c:pt idx="1">
                  <c:v>28.255176120319735</c:v>
                </c:pt>
                <c:pt idx="2">
                  <c:v>24.615384615384617</c:v>
                </c:pt>
                <c:pt idx="3">
                  <c:v>27.757690831599575</c:v>
                </c:pt>
              </c:numCache>
            </c:numRef>
          </c:val>
        </c:ser>
        <c:dLbls>
          <c:showLegendKey val="0"/>
          <c:showVal val="0"/>
          <c:showCatName val="0"/>
          <c:showSerName val="0"/>
          <c:showPercent val="0"/>
          <c:showBubbleSize val="0"/>
        </c:dLbls>
        <c:gapWidth val="80"/>
        <c:overlap val="100"/>
        <c:axId val="76887936"/>
        <c:axId val="76889472"/>
      </c:barChart>
      <c:catAx>
        <c:axId val="76887936"/>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pPr>
            <a:endParaRPr lang="de-DE"/>
          </a:p>
        </c:txPr>
        <c:crossAx val="76889472"/>
        <c:crosses val="autoZero"/>
        <c:auto val="1"/>
        <c:lblAlgn val="ctr"/>
        <c:lblOffset val="100"/>
        <c:noMultiLvlLbl val="0"/>
      </c:catAx>
      <c:valAx>
        <c:axId val="76889472"/>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76887936"/>
        <c:crosses val="autoZero"/>
        <c:crossBetween val="between"/>
      </c:valAx>
      <c:spPr>
        <a:noFill/>
        <a:ln>
          <a:noFill/>
        </a:ln>
        <a:effectLst/>
      </c:spPr>
    </c:plotArea>
    <c:legend>
      <c:legendPos val="r"/>
      <c:layout>
        <c:manualLayout>
          <c:xMode val="edge"/>
          <c:yMode val="edge"/>
          <c:x val="0.76564560249905078"/>
          <c:y val="0.38269197050653819"/>
          <c:w val="0.22613497117807463"/>
          <c:h val="0.34797670791690893"/>
        </c:manualLayout>
      </c:layout>
      <c:overlay val="1"/>
      <c:spPr>
        <a:noFill/>
        <a:ln>
          <a:noFill/>
        </a:ln>
        <a:effectLst/>
      </c:spPr>
      <c:txPr>
        <a:bodyPr/>
        <a:lstStyle/>
        <a:p>
          <a:pPr>
            <a:defRPr sz="800"/>
          </a:pPr>
          <a:endParaRPr lang="de-DE"/>
        </a:p>
      </c:txPr>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3_1'!$C$6</c:f>
              <c:strCache>
                <c:ptCount val="1"/>
                <c:pt idx="0">
                  <c:v>1 - 2</c:v>
                </c:pt>
              </c:strCache>
            </c:strRef>
          </c:tx>
          <c:spPr>
            <a:solidFill>
              <a:srgbClr val="224169"/>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3_1'!$C$7:$C$17</c:f>
              <c:numCache>
                <c:formatCode>General</c:formatCode>
                <c:ptCount val="11"/>
                <c:pt idx="0">
                  <c:v>12.09349593495935</c:v>
                </c:pt>
                <c:pt idx="1">
                  <c:v>10.846560846560847</c:v>
                </c:pt>
                <c:pt idx="2">
                  <c:v>10.344827586206897</c:v>
                </c:pt>
                <c:pt idx="3">
                  <c:v>10.60358890701468</c:v>
                </c:pt>
                <c:pt idx="4">
                  <c:v>17.745302713987474</c:v>
                </c:pt>
                <c:pt idx="5">
                  <c:v>7.1999999999999993</c:v>
                </c:pt>
                <c:pt idx="6">
                  <c:v>22.345132743362832</c:v>
                </c:pt>
                <c:pt idx="7">
                  <c:v>21.916411824668707</c:v>
                </c:pt>
                <c:pt idx="8">
                  <c:v>15.025161754133718</c:v>
                </c:pt>
                <c:pt idx="9">
                  <c:v>10.37037037037037</c:v>
                </c:pt>
                <c:pt idx="10">
                  <c:v>10.909090909090908</c:v>
                </c:pt>
              </c:numCache>
            </c:numRef>
          </c:val>
        </c:ser>
        <c:ser>
          <c:idx val="1"/>
          <c:order val="1"/>
          <c:tx>
            <c:strRef>
              <c:f>'Grafikdaten 3_1'!$D$6</c:f>
              <c:strCache>
                <c:ptCount val="1"/>
                <c:pt idx="0">
                  <c:v>3 - 4</c:v>
                </c:pt>
              </c:strCache>
            </c:strRef>
          </c:tx>
          <c:spPr>
            <a:solidFill>
              <a:srgbClr val="D92401"/>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3_1'!$D$7:$D$17</c:f>
              <c:numCache>
                <c:formatCode>General</c:formatCode>
                <c:ptCount val="11"/>
                <c:pt idx="0">
                  <c:v>40.447154471544714</c:v>
                </c:pt>
                <c:pt idx="1">
                  <c:v>42.592592592592595</c:v>
                </c:pt>
                <c:pt idx="2">
                  <c:v>44.743481917577796</c:v>
                </c:pt>
                <c:pt idx="3">
                  <c:v>48.368678629690045</c:v>
                </c:pt>
                <c:pt idx="4">
                  <c:v>41.127348643006265</c:v>
                </c:pt>
                <c:pt idx="5">
                  <c:v>39.466666666666669</c:v>
                </c:pt>
                <c:pt idx="6">
                  <c:v>41.924778761061951</c:v>
                </c:pt>
                <c:pt idx="7">
                  <c:v>49.949031600407743</c:v>
                </c:pt>
                <c:pt idx="8">
                  <c:v>51.761322789360179</c:v>
                </c:pt>
                <c:pt idx="9">
                  <c:v>39.351851851851855</c:v>
                </c:pt>
                <c:pt idx="10">
                  <c:v>39.090909090909093</c:v>
                </c:pt>
              </c:numCache>
            </c:numRef>
          </c:val>
        </c:ser>
        <c:ser>
          <c:idx val="2"/>
          <c:order val="2"/>
          <c:tx>
            <c:strRef>
              <c:f>'Grafikdaten 3_1'!$E$6</c:f>
              <c:strCache>
                <c:ptCount val="1"/>
                <c:pt idx="0">
                  <c:v>5 und mehr</c:v>
                </c:pt>
              </c:strCache>
            </c:strRef>
          </c:tx>
          <c:spPr>
            <a:solidFill>
              <a:srgbClr val="5C5854"/>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3_1'!$E$7:$E$17</c:f>
              <c:numCache>
                <c:formatCode>General</c:formatCode>
                <c:ptCount val="11"/>
                <c:pt idx="0">
                  <c:v>47.459349593495936</c:v>
                </c:pt>
                <c:pt idx="1">
                  <c:v>46.560846560846556</c:v>
                </c:pt>
                <c:pt idx="2">
                  <c:v>44.911690496215307</c:v>
                </c:pt>
                <c:pt idx="3">
                  <c:v>41.027732463295266</c:v>
                </c:pt>
                <c:pt idx="4">
                  <c:v>41.127348643006265</c:v>
                </c:pt>
                <c:pt idx="5">
                  <c:v>53.333333333333336</c:v>
                </c:pt>
                <c:pt idx="6">
                  <c:v>35.730088495575217</c:v>
                </c:pt>
                <c:pt idx="7">
                  <c:v>28.134556574923547</c:v>
                </c:pt>
                <c:pt idx="8">
                  <c:v>33.213515456506109</c:v>
                </c:pt>
                <c:pt idx="9">
                  <c:v>50.277777777777779</c:v>
                </c:pt>
                <c:pt idx="10">
                  <c:v>50</c:v>
                </c:pt>
              </c:numCache>
            </c:numRef>
          </c:val>
        </c:ser>
        <c:dLbls>
          <c:showLegendKey val="0"/>
          <c:showVal val="0"/>
          <c:showCatName val="0"/>
          <c:showSerName val="0"/>
          <c:showPercent val="0"/>
          <c:showBubbleSize val="0"/>
        </c:dLbls>
        <c:gapWidth val="40"/>
        <c:overlap val="100"/>
        <c:axId val="83158528"/>
        <c:axId val="83160064"/>
      </c:barChart>
      <c:catAx>
        <c:axId val="83158528"/>
        <c:scaling>
          <c:orientation val="minMax"/>
        </c:scaling>
        <c:delete val="0"/>
        <c:axPos val="l"/>
        <c:numFmt formatCode="General" sourceLinked="1"/>
        <c:majorTickMark val="out"/>
        <c:minorTickMark val="none"/>
        <c:tickLblPos val="low"/>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3160064"/>
        <c:crosses val="autoZero"/>
        <c:auto val="1"/>
        <c:lblAlgn val="ctr"/>
        <c:lblOffset val="100"/>
        <c:noMultiLvlLbl val="0"/>
      </c:catAx>
      <c:valAx>
        <c:axId val="83160064"/>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3158528"/>
        <c:crosses val="autoZero"/>
        <c:crossBetween val="between"/>
      </c:valAx>
      <c:spPr>
        <a:noFill/>
      </c:spPr>
    </c:plotArea>
    <c:legend>
      <c:legendPos val="r"/>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3_1'!$C$18</c:f>
              <c:strCache>
                <c:ptCount val="1"/>
                <c:pt idx="0">
                  <c:v>1 - 2</c:v>
                </c:pt>
              </c:strCache>
            </c:strRef>
          </c:tx>
          <c:spPr>
            <a:solidFill>
              <a:srgbClr val="224169"/>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3_1'!$C$19:$C$36</c:f>
              <c:numCache>
                <c:formatCode>General</c:formatCode>
                <c:ptCount val="18"/>
                <c:pt idx="0">
                  <c:v>5.8823529411764701</c:v>
                </c:pt>
                <c:pt idx="1">
                  <c:v>0</c:v>
                </c:pt>
                <c:pt idx="2">
                  <c:v>19.831223628691983</c:v>
                </c:pt>
                <c:pt idx="3">
                  <c:v>23.404255319148938</c:v>
                </c:pt>
                <c:pt idx="4">
                  <c:v>18.222222222222221</c:v>
                </c:pt>
                <c:pt idx="5">
                  <c:v>3.6363636363636362</c:v>
                </c:pt>
                <c:pt idx="6">
                  <c:v>8.064516129032258</c:v>
                </c:pt>
                <c:pt idx="7">
                  <c:v>13.664596273291925</c:v>
                </c:pt>
                <c:pt idx="8">
                  <c:v>59.493670886075947</c:v>
                </c:pt>
                <c:pt idx="9">
                  <c:v>28.703703703703702</c:v>
                </c:pt>
                <c:pt idx="10">
                  <c:v>27.397260273972602</c:v>
                </c:pt>
                <c:pt idx="11">
                  <c:v>11.267605633802818</c:v>
                </c:pt>
                <c:pt idx="12">
                  <c:v>36.585365853658537</c:v>
                </c:pt>
                <c:pt idx="13">
                  <c:v>22.760290556900724</c:v>
                </c:pt>
                <c:pt idx="14">
                  <c:v>35.897435897435898</c:v>
                </c:pt>
                <c:pt idx="15">
                  <c:v>33.333333333333329</c:v>
                </c:pt>
                <c:pt idx="16">
                  <c:v>23.188405797101449</c:v>
                </c:pt>
                <c:pt idx="17">
                  <c:v>50</c:v>
                </c:pt>
              </c:numCache>
            </c:numRef>
          </c:val>
        </c:ser>
        <c:ser>
          <c:idx val="1"/>
          <c:order val="1"/>
          <c:tx>
            <c:strRef>
              <c:f>'Grafikdaten 3_1'!$D$18</c:f>
              <c:strCache>
                <c:ptCount val="1"/>
                <c:pt idx="0">
                  <c:v>3 - 4</c:v>
                </c:pt>
              </c:strCache>
            </c:strRef>
          </c:tx>
          <c:spPr>
            <a:solidFill>
              <a:srgbClr val="D92401"/>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3_1'!$D$19:$D$36</c:f>
              <c:numCache>
                <c:formatCode>General</c:formatCode>
                <c:ptCount val="18"/>
                <c:pt idx="0">
                  <c:v>34.313725490196077</c:v>
                </c:pt>
                <c:pt idx="1">
                  <c:v>54.54545454545454</c:v>
                </c:pt>
                <c:pt idx="2">
                  <c:v>49.367088607594937</c:v>
                </c:pt>
                <c:pt idx="3">
                  <c:v>42.553191489361701</c:v>
                </c:pt>
                <c:pt idx="4">
                  <c:v>34.666666666666671</c:v>
                </c:pt>
                <c:pt idx="5">
                  <c:v>55.000000000000007</c:v>
                </c:pt>
                <c:pt idx="6">
                  <c:v>46.774193548387096</c:v>
                </c:pt>
                <c:pt idx="7">
                  <c:v>54.658385093167702</c:v>
                </c:pt>
                <c:pt idx="8">
                  <c:v>25.316455696202532</c:v>
                </c:pt>
                <c:pt idx="9">
                  <c:v>53.703703703703709</c:v>
                </c:pt>
                <c:pt idx="10">
                  <c:v>54.109589041095894</c:v>
                </c:pt>
                <c:pt idx="11">
                  <c:v>34.507042253521128</c:v>
                </c:pt>
                <c:pt idx="12">
                  <c:v>39.329268292682926</c:v>
                </c:pt>
                <c:pt idx="13">
                  <c:v>52.300242130750604</c:v>
                </c:pt>
                <c:pt idx="14">
                  <c:v>56.410256410256409</c:v>
                </c:pt>
                <c:pt idx="15">
                  <c:v>44.715447154471541</c:v>
                </c:pt>
                <c:pt idx="16">
                  <c:v>53.623188405797109</c:v>
                </c:pt>
                <c:pt idx="17">
                  <c:v>27.27272727272727</c:v>
                </c:pt>
              </c:numCache>
            </c:numRef>
          </c:val>
        </c:ser>
        <c:ser>
          <c:idx val="2"/>
          <c:order val="2"/>
          <c:tx>
            <c:strRef>
              <c:f>'Grafikdaten 3_1'!$E$18</c:f>
              <c:strCache>
                <c:ptCount val="1"/>
                <c:pt idx="0">
                  <c:v>5 und mehr</c:v>
                </c:pt>
              </c:strCache>
            </c:strRef>
          </c:tx>
          <c:spPr>
            <a:solidFill>
              <a:srgbClr val="5C5854"/>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3_1'!$B$19:$B$36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3_1'!$E$19:$E$36</c:f>
              <c:numCache>
                <c:formatCode>General</c:formatCode>
                <c:ptCount val="18"/>
                <c:pt idx="0">
                  <c:v>59.803921568627452</c:v>
                </c:pt>
                <c:pt idx="1">
                  <c:v>45.454545454545453</c:v>
                </c:pt>
                <c:pt idx="2">
                  <c:v>30.801687763713083</c:v>
                </c:pt>
                <c:pt idx="3">
                  <c:v>34.042553191489361</c:v>
                </c:pt>
                <c:pt idx="4">
                  <c:v>47.111111111111107</c:v>
                </c:pt>
                <c:pt idx="5">
                  <c:v>41.363636363636367</c:v>
                </c:pt>
                <c:pt idx="6">
                  <c:v>45.161290322580641</c:v>
                </c:pt>
                <c:pt idx="7">
                  <c:v>31.677018633540371</c:v>
                </c:pt>
                <c:pt idx="8">
                  <c:v>15.18987341772152</c:v>
                </c:pt>
                <c:pt idx="9">
                  <c:v>17.592592592592592</c:v>
                </c:pt>
                <c:pt idx="10">
                  <c:v>18.493150684931507</c:v>
                </c:pt>
                <c:pt idx="11">
                  <c:v>54.225352112676063</c:v>
                </c:pt>
                <c:pt idx="12">
                  <c:v>24.085365853658537</c:v>
                </c:pt>
                <c:pt idx="13">
                  <c:v>24.939467312348668</c:v>
                </c:pt>
                <c:pt idx="14">
                  <c:v>7.6923076923076925</c:v>
                </c:pt>
                <c:pt idx="15">
                  <c:v>21.951219512195124</c:v>
                </c:pt>
                <c:pt idx="16">
                  <c:v>23.188405797101449</c:v>
                </c:pt>
                <c:pt idx="17">
                  <c:v>22.727272727272727</c:v>
                </c:pt>
              </c:numCache>
            </c:numRef>
          </c:val>
        </c:ser>
        <c:dLbls>
          <c:showLegendKey val="0"/>
          <c:showVal val="0"/>
          <c:showCatName val="0"/>
          <c:showSerName val="0"/>
          <c:showPercent val="0"/>
          <c:showBubbleSize val="0"/>
        </c:dLbls>
        <c:gapWidth val="40"/>
        <c:overlap val="100"/>
        <c:axId val="82958208"/>
        <c:axId val="82959744"/>
      </c:barChart>
      <c:catAx>
        <c:axId val="82958208"/>
        <c:scaling>
          <c:orientation val="minMax"/>
        </c:scaling>
        <c:delete val="0"/>
        <c:axPos val="l"/>
        <c:numFmt formatCode="General" sourceLinked="1"/>
        <c:majorTickMark val="out"/>
        <c:minorTickMark val="none"/>
        <c:tickLblPos val="low"/>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82959744"/>
        <c:crosses val="autoZero"/>
        <c:auto val="1"/>
        <c:lblAlgn val="ctr"/>
        <c:lblOffset val="100"/>
        <c:noMultiLvlLbl val="0"/>
      </c:catAx>
      <c:valAx>
        <c:axId val="82959744"/>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2958208"/>
        <c:crosses val="autoZero"/>
        <c:crossBetween val="between"/>
      </c:valAx>
      <c:spPr>
        <a:noFill/>
      </c:spPr>
    </c:plotArea>
    <c:legend>
      <c:legendPos val="r"/>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1.4867107128850273E-2"/>
          <c:y val="1.9075083735111673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('Tabelle 3_1'!$A$9:$A$12,'Tabelle 3_1'!$A$14:$A$24)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3_1'!$B$39:$B$53</c:f>
              <c:numCache>
                <c:formatCode>General</c:formatCode>
                <c:ptCount val="15"/>
                <c:pt idx="0">
                  <c:v>2.4853421299382052</c:v>
                </c:pt>
                <c:pt idx="1">
                  <c:v>1.2906192149001987</c:v>
                </c:pt>
                <c:pt idx="2">
                  <c:v>1.7150676319122773</c:v>
                </c:pt>
                <c:pt idx="3">
                  <c:v>1.7142497006365414</c:v>
                </c:pt>
                <c:pt idx="4">
                  <c:v>2.1656537801524203</c:v>
                </c:pt>
                <c:pt idx="5">
                  <c:v>5.2123177983822435</c:v>
                </c:pt>
                <c:pt idx="6">
                  <c:v>7.5546046826461666</c:v>
                </c:pt>
                <c:pt idx="7">
                  <c:v>4.2077134766481867</c:v>
                </c:pt>
                <c:pt idx="8">
                  <c:v>5.2708675822453639</c:v>
                </c:pt>
                <c:pt idx="9">
                  <c:v>2.6000838235978954</c:v>
                </c:pt>
                <c:pt idx="10">
                  <c:v>3.0913259737310548</c:v>
                </c:pt>
                <c:pt idx="11">
                  <c:v>5.5989132995493804</c:v>
                </c:pt>
                <c:pt idx="12">
                  <c:v>4.1346592464191225</c:v>
                </c:pt>
                <c:pt idx="13">
                  <c:v>2.3477923913291239</c:v>
                </c:pt>
                <c:pt idx="14">
                  <c:v>3.8684879078821472</c:v>
                </c:pt>
              </c:numCache>
            </c:numRef>
          </c:val>
        </c:ser>
        <c:ser>
          <c:idx val="1"/>
          <c:order val="1"/>
          <c:tx>
            <c:v>Schleswig-Holstein</c:v>
          </c:tx>
          <c:spPr>
            <a:ln w="25400">
              <a:solidFill>
                <a:srgbClr val="224169"/>
              </a:solidFill>
              <a:prstDash val="dash"/>
            </a:ln>
          </c:spPr>
          <c:marker>
            <c:symbol val="none"/>
          </c:marker>
          <c:cat>
            <c:strRef>
              <c:f>('Tabelle 3_1'!$A$9:$A$12,'Tabelle 3_1'!$A$14:$A$24)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3_1'!$C$39:$C$53</c:f>
              <c:numCache>
                <c:formatCode>General</c:formatCode>
                <c:ptCount val="15"/>
                <c:pt idx="0">
                  <c:v>3.7289506858729315</c:v>
                </c:pt>
                <c:pt idx="1">
                  <c:v>3.7289506858729315</c:v>
                </c:pt>
                <c:pt idx="2">
                  <c:v>3.7289506858729315</c:v>
                </c:pt>
                <c:pt idx="3">
                  <c:v>3.7289506858729315</c:v>
                </c:pt>
                <c:pt idx="4">
                  <c:v>3.7289506858729315</c:v>
                </c:pt>
                <c:pt idx="5">
                  <c:v>3.7289506858729315</c:v>
                </c:pt>
                <c:pt idx="6">
                  <c:v>3.7289506858729315</c:v>
                </c:pt>
                <c:pt idx="7">
                  <c:v>3.7289506858729315</c:v>
                </c:pt>
                <c:pt idx="8">
                  <c:v>3.7289506858729315</c:v>
                </c:pt>
                <c:pt idx="9">
                  <c:v>3.7289506858729315</c:v>
                </c:pt>
                <c:pt idx="10">
                  <c:v>3.7289506858729315</c:v>
                </c:pt>
                <c:pt idx="11">
                  <c:v>3.7289506858729315</c:v>
                </c:pt>
                <c:pt idx="12">
                  <c:v>3.7289506858729315</c:v>
                </c:pt>
                <c:pt idx="13">
                  <c:v>3.7289506858729315</c:v>
                </c:pt>
                <c:pt idx="14">
                  <c:v>3.7289506858729315</c:v>
                </c:pt>
              </c:numCache>
            </c:numRef>
          </c:val>
        </c:ser>
        <c:dLbls>
          <c:showLegendKey val="0"/>
          <c:showVal val="0"/>
          <c:showCatName val="0"/>
          <c:showSerName val="0"/>
          <c:showPercent val="0"/>
          <c:showBubbleSize val="0"/>
        </c:dLbls>
        <c:axId val="83014400"/>
        <c:axId val="83015936"/>
      </c:radarChart>
      <c:catAx>
        <c:axId val="83014400"/>
        <c:scaling>
          <c:orientation val="minMax"/>
        </c:scaling>
        <c:delete val="0"/>
        <c:axPos val="b"/>
        <c:majorGridlines/>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83015936"/>
        <c:crosses val="autoZero"/>
        <c:auto val="1"/>
        <c:lblAlgn val="ctr"/>
        <c:lblOffset val="100"/>
        <c:noMultiLvlLbl val="0"/>
      </c:catAx>
      <c:valAx>
        <c:axId val="83015936"/>
        <c:scaling>
          <c:orientation val="minMax"/>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83014400"/>
        <c:crosses val="autoZero"/>
        <c:crossBetween val="between"/>
      </c:valAx>
      <c:spPr>
        <a:noFill/>
      </c:spPr>
    </c:plotArea>
    <c:legend>
      <c:legendPos val="r"/>
      <c:legendEntry>
        <c:idx val="0"/>
        <c:delete val="1"/>
      </c:legendEntry>
      <c:layout>
        <c:manualLayout>
          <c:xMode val="edge"/>
          <c:yMode val="edge"/>
          <c:x val="0.66711359355942579"/>
          <c:y val="0.91553208367610761"/>
          <c:w val="0.32395110093996871"/>
          <c:h val="7.7203304344419632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1_1'!$C$6</c:f>
              <c:strCache>
                <c:ptCount val="1"/>
                <c:pt idx="0">
                  <c:v>1 - 2 Räume</c:v>
                </c:pt>
              </c:strCache>
            </c:strRef>
          </c:tx>
          <c:spPr>
            <a:solidFill>
              <a:srgbClr val="224169"/>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1_1'!$C$7:$C$17</c:f>
              <c:numCache>
                <c:formatCode>General</c:formatCode>
                <c:ptCount val="11"/>
                <c:pt idx="0">
                  <c:v>8.9441846950365846</c:v>
                </c:pt>
                <c:pt idx="1">
                  <c:v>8.8291863837582039</c:v>
                </c:pt>
                <c:pt idx="2">
                  <c:v>9.7337983641066668</c:v>
                </c:pt>
                <c:pt idx="3">
                  <c:v>6.7074279939363306</c:v>
                </c:pt>
                <c:pt idx="4">
                  <c:v>8.8953608704650957</c:v>
                </c:pt>
                <c:pt idx="5">
                  <c:v>7.8290498142180978</c:v>
                </c:pt>
                <c:pt idx="6">
                  <c:v>11.610464772928601</c:v>
                </c:pt>
                <c:pt idx="7">
                  <c:v>12.72872265844083</c:v>
                </c:pt>
                <c:pt idx="8">
                  <c:v>10.374378413630064</c:v>
                </c:pt>
                <c:pt idx="9">
                  <c:v>9.5379664556827137</c:v>
                </c:pt>
                <c:pt idx="10">
                  <c:v>6.9254894098440474</c:v>
                </c:pt>
              </c:numCache>
            </c:numRef>
          </c:val>
        </c:ser>
        <c:ser>
          <c:idx val="1"/>
          <c:order val="1"/>
          <c:tx>
            <c:strRef>
              <c:f>'Grafikdaten 1_1'!$D$6</c:f>
              <c:strCache>
                <c:ptCount val="1"/>
                <c:pt idx="0">
                  <c:v>3 Räume</c:v>
                </c:pt>
              </c:strCache>
            </c:strRef>
          </c:tx>
          <c:spPr>
            <a:solidFill>
              <a:srgbClr val="D92401"/>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1_1'!$D$7:$D$17</c:f>
              <c:numCache>
                <c:formatCode>General</c:formatCode>
                <c:ptCount val="11"/>
                <c:pt idx="0">
                  <c:v>15.699430312315643</c:v>
                </c:pt>
                <c:pt idx="1">
                  <c:v>17.582048542207296</c:v>
                </c:pt>
                <c:pt idx="2">
                  <c:v>17.952880679214211</c:v>
                </c:pt>
                <c:pt idx="3">
                  <c:v>16.348660939868619</c:v>
                </c:pt>
                <c:pt idx="4">
                  <c:v>16.983530942313944</c:v>
                </c:pt>
                <c:pt idx="5">
                  <c:v>17.785726399531303</c:v>
                </c:pt>
                <c:pt idx="6">
                  <c:v>19.853409187844907</c:v>
                </c:pt>
                <c:pt idx="7">
                  <c:v>21.875876332024678</c:v>
                </c:pt>
                <c:pt idx="8">
                  <c:v>18.989973098557105</c:v>
                </c:pt>
                <c:pt idx="9">
                  <c:v>17.81216034780385</c:v>
                </c:pt>
                <c:pt idx="10">
                  <c:v>14.462472611665641</c:v>
                </c:pt>
              </c:numCache>
            </c:numRef>
          </c:val>
        </c:ser>
        <c:ser>
          <c:idx val="2"/>
          <c:order val="2"/>
          <c:tx>
            <c:strRef>
              <c:f>'Grafikdaten 1_1'!$E$6</c:f>
              <c:strCache>
                <c:ptCount val="1"/>
                <c:pt idx="0">
                  <c:v>4 Räume</c:v>
                </c:pt>
              </c:strCache>
            </c:strRef>
          </c:tx>
          <c:spPr>
            <a:solidFill>
              <a:srgbClr val="5C5854"/>
            </a:solidFill>
            <a:ln>
              <a:noFill/>
            </a:ln>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1_1'!$E$7:$E$17</c:f>
              <c:numCache>
                <c:formatCode>General</c:formatCode>
                <c:ptCount val="11"/>
                <c:pt idx="0">
                  <c:v>24.029901999630187</c:v>
                </c:pt>
                <c:pt idx="1">
                  <c:v>22.593497176003662</c:v>
                </c:pt>
                <c:pt idx="2">
                  <c:v>23.903772808128199</c:v>
                </c:pt>
                <c:pt idx="3">
                  <c:v>21.946437594744818</c:v>
                </c:pt>
                <c:pt idx="4">
                  <c:v>21.885071405339879</c:v>
                </c:pt>
                <c:pt idx="5">
                  <c:v>22.538967946840167</c:v>
                </c:pt>
                <c:pt idx="6">
                  <c:v>24.701273647119038</c:v>
                </c:pt>
                <c:pt idx="7">
                  <c:v>23.313937184520473</c:v>
                </c:pt>
                <c:pt idx="8">
                  <c:v>22.348577484307491</c:v>
                </c:pt>
                <c:pt idx="9">
                  <c:v>23.414956417961342</c:v>
                </c:pt>
                <c:pt idx="10">
                  <c:v>21.60420455684601</c:v>
                </c:pt>
              </c:numCache>
            </c:numRef>
          </c:val>
        </c:ser>
        <c:ser>
          <c:idx val="3"/>
          <c:order val="3"/>
          <c:tx>
            <c:strRef>
              <c:f>'Grafikdaten 1_1'!$F$6</c:f>
              <c:strCache>
                <c:ptCount val="1"/>
                <c:pt idx="0">
                  <c:v>5 Räume und mehr</c:v>
                </c:pt>
              </c:strCache>
            </c:strRef>
          </c:tx>
          <c:spPr>
            <a:solidFill>
              <a:srgbClr val="FFCC33"/>
            </a:solidFill>
          </c:spPr>
          <c:invertIfNegative val="0"/>
          <c:dLbls>
            <c:numFmt formatCode="#,##0.0" sourceLinked="0"/>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1_1'!$B$7:$B$17</c:f>
              <c:strCache>
                <c:ptCount val="11"/>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strCache>
            </c:strRef>
          </c:cat>
          <c:val>
            <c:numRef>
              <c:f>'Grafikdaten 1_1'!$F$7:$F$17</c:f>
              <c:numCache>
                <c:formatCode>General</c:formatCode>
                <c:ptCount val="11"/>
                <c:pt idx="0">
                  <c:v>51.326482993017585</c:v>
                </c:pt>
                <c:pt idx="1">
                  <c:v>50.995267898030839</c:v>
                </c:pt>
                <c:pt idx="2">
                  <c:v>48.409548148550925</c:v>
                </c:pt>
                <c:pt idx="3">
                  <c:v>54.997473471450235</c:v>
                </c:pt>
                <c:pt idx="4">
                  <c:v>52.236036781881076</c:v>
                </c:pt>
                <c:pt idx="5">
                  <c:v>51.846255839410425</c:v>
                </c:pt>
                <c:pt idx="6">
                  <c:v>43.834852392107457</c:v>
                </c:pt>
                <c:pt idx="7">
                  <c:v>42.081463825014019</c:v>
                </c:pt>
                <c:pt idx="8">
                  <c:v>48.287071003505339</c:v>
                </c:pt>
                <c:pt idx="9">
                  <c:v>49.234916778552098</c:v>
                </c:pt>
                <c:pt idx="10">
                  <c:v>57.007833421644307</c:v>
                </c:pt>
              </c:numCache>
            </c:numRef>
          </c:val>
        </c:ser>
        <c:dLbls>
          <c:showLegendKey val="0"/>
          <c:showVal val="0"/>
          <c:showCatName val="0"/>
          <c:showSerName val="0"/>
          <c:showPercent val="0"/>
          <c:showBubbleSize val="0"/>
        </c:dLbls>
        <c:gapWidth val="40"/>
        <c:overlap val="100"/>
        <c:axId val="80031104"/>
        <c:axId val="80041088"/>
      </c:barChart>
      <c:catAx>
        <c:axId val="80031104"/>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0041088"/>
        <c:crosses val="autoZero"/>
        <c:auto val="1"/>
        <c:lblAlgn val="ctr"/>
        <c:lblOffset val="100"/>
        <c:noMultiLvlLbl val="0"/>
      </c:catAx>
      <c:valAx>
        <c:axId val="80041088"/>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0031104"/>
        <c:crosses val="autoZero"/>
        <c:crossBetween val="between"/>
      </c:valAx>
      <c:spPr>
        <a:noFill/>
      </c:spPr>
    </c:plotArea>
    <c:legend>
      <c:legendPos val="r"/>
      <c:layout>
        <c:manualLayout>
          <c:xMode val="edge"/>
          <c:yMode val="edge"/>
          <c:x val="0.76608161068044789"/>
          <c:y val="0.38706721321378945"/>
          <c:w val="0.22571425495262704"/>
          <c:h val="0.33499820542069558"/>
        </c:manualLayout>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1_1'!$C$18</c:f>
              <c:strCache>
                <c:ptCount val="1"/>
                <c:pt idx="0">
                  <c:v>1 - 2 Räume</c:v>
                </c:pt>
              </c:strCache>
            </c:strRef>
          </c:tx>
          <c:spPr>
            <a:solidFill>
              <a:srgbClr val="224169"/>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1_1'!$C$19:$C$36</c:f>
              <c:numCache>
                <c:formatCode>General</c:formatCode>
                <c:ptCount val="18"/>
                <c:pt idx="0">
                  <c:v>9.6356151852416527</c:v>
                </c:pt>
                <c:pt idx="1">
                  <c:v>11.035582410204766</c:v>
                </c:pt>
                <c:pt idx="2">
                  <c:v>12.913443381860269</c:v>
                </c:pt>
                <c:pt idx="3">
                  <c:v>14.665908444697184</c:v>
                </c:pt>
                <c:pt idx="4">
                  <c:v>12.823177532191016</c:v>
                </c:pt>
                <c:pt idx="5">
                  <c:v>13.090484075192363</c:v>
                </c:pt>
                <c:pt idx="6">
                  <c:v>7.9151334846942767</c:v>
                </c:pt>
                <c:pt idx="7">
                  <c:v>12.330583382439601</c:v>
                </c:pt>
                <c:pt idx="8">
                  <c:v>18.041008061956454</c:v>
                </c:pt>
                <c:pt idx="9">
                  <c:v>13.460137596114933</c:v>
                </c:pt>
                <c:pt idx="10">
                  <c:v>15.59488248886885</c:v>
                </c:pt>
                <c:pt idx="11">
                  <c:v>10.033151326053042</c:v>
                </c:pt>
                <c:pt idx="12">
                  <c:v>16.958082715531308</c:v>
                </c:pt>
                <c:pt idx="13">
                  <c:v>13.525938255459122</c:v>
                </c:pt>
                <c:pt idx="14">
                  <c:v>13.767495001428163</c:v>
                </c:pt>
                <c:pt idx="15">
                  <c:v>9.8918575063613225</c:v>
                </c:pt>
                <c:pt idx="16">
                  <c:v>17.581113162753891</c:v>
                </c:pt>
                <c:pt idx="17">
                  <c:v>11.392735824405539</c:v>
                </c:pt>
              </c:numCache>
            </c:numRef>
          </c:val>
        </c:ser>
        <c:ser>
          <c:idx val="1"/>
          <c:order val="1"/>
          <c:tx>
            <c:strRef>
              <c:f>'Grafikdaten 1_1'!$D$18</c:f>
              <c:strCache>
                <c:ptCount val="1"/>
                <c:pt idx="0">
                  <c:v>3 Räume</c:v>
                </c:pt>
              </c:strCache>
            </c:strRef>
          </c:tx>
          <c:spPr>
            <a:solidFill>
              <a:srgbClr val="D92401"/>
            </a:solidFill>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1_1'!$D$19:$D$36</c:f>
              <c:numCache>
                <c:formatCode>General</c:formatCode>
                <c:ptCount val="18"/>
                <c:pt idx="0">
                  <c:v>19.591401128220763</c:v>
                </c:pt>
                <c:pt idx="1">
                  <c:v>14.694528365223231</c:v>
                </c:pt>
                <c:pt idx="2">
                  <c:v>17.372236096728997</c:v>
                </c:pt>
                <c:pt idx="3">
                  <c:v>24.122831959056011</c:v>
                </c:pt>
                <c:pt idx="4">
                  <c:v>22.1813849741458</c:v>
                </c:pt>
                <c:pt idx="5">
                  <c:v>22.382390182136945</c:v>
                </c:pt>
                <c:pt idx="6">
                  <c:v>15.955531198622094</c:v>
                </c:pt>
                <c:pt idx="7">
                  <c:v>26.74572775486152</c:v>
                </c:pt>
                <c:pt idx="8">
                  <c:v>29.042087221481623</c:v>
                </c:pt>
                <c:pt idx="9">
                  <c:v>22.339133953864831</c:v>
                </c:pt>
                <c:pt idx="10">
                  <c:v>27.43617201149749</c:v>
                </c:pt>
                <c:pt idx="11">
                  <c:v>16.721918876755069</c:v>
                </c:pt>
                <c:pt idx="12">
                  <c:v>23.579055345735998</c:v>
                </c:pt>
                <c:pt idx="13">
                  <c:v>21.37676851741767</c:v>
                </c:pt>
                <c:pt idx="14">
                  <c:v>23.964581548129104</c:v>
                </c:pt>
                <c:pt idx="15">
                  <c:v>21.079834605597963</c:v>
                </c:pt>
                <c:pt idx="16">
                  <c:v>21.801635452387234</c:v>
                </c:pt>
                <c:pt idx="17">
                  <c:v>21.339604564062363</c:v>
                </c:pt>
              </c:numCache>
            </c:numRef>
          </c:val>
        </c:ser>
        <c:ser>
          <c:idx val="2"/>
          <c:order val="2"/>
          <c:tx>
            <c:strRef>
              <c:f>'Grafikdaten 1_1'!$E$18</c:f>
              <c:strCache>
                <c:ptCount val="1"/>
                <c:pt idx="0">
                  <c:v>4 Räume</c:v>
                </c:pt>
              </c:strCache>
            </c:strRef>
          </c:tx>
          <c:spPr>
            <a:solidFill>
              <a:srgbClr val="5C5854"/>
            </a:solidFill>
            <a:ln>
              <a:noFill/>
            </a:ln>
          </c:spPr>
          <c:invertIfNegative val="0"/>
          <c:dLbls>
            <c:numFmt formatCode="#,##0.0" sourceLinked="0"/>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1_1'!$E$19:$E$36</c:f>
              <c:numCache>
                <c:formatCode>General</c:formatCode>
                <c:ptCount val="18"/>
                <c:pt idx="0">
                  <c:v>25.285866747979874</c:v>
                </c:pt>
                <c:pt idx="1">
                  <c:v>23.825109097012419</c:v>
                </c:pt>
                <c:pt idx="2">
                  <c:v>23.01273070597551</c:v>
                </c:pt>
                <c:pt idx="3">
                  <c:v>26.232584589138469</c:v>
                </c:pt>
                <c:pt idx="4">
                  <c:v>26.88837067829261</c:v>
                </c:pt>
                <c:pt idx="5">
                  <c:v>23.35638453296971</c:v>
                </c:pt>
                <c:pt idx="6">
                  <c:v>22.524074219055819</c:v>
                </c:pt>
                <c:pt idx="7">
                  <c:v>26.856216853270475</c:v>
                </c:pt>
                <c:pt idx="8">
                  <c:v>24.541357201802832</c:v>
                </c:pt>
                <c:pt idx="9">
                  <c:v>25.722379603399432</c:v>
                </c:pt>
                <c:pt idx="10">
                  <c:v>25.54810347742772</c:v>
                </c:pt>
                <c:pt idx="11">
                  <c:v>25.117004680187204</c:v>
                </c:pt>
                <c:pt idx="12">
                  <c:v>24.446309507157178</c:v>
                </c:pt>
                <c:pt idx="13">
                  <c:v>27.218325209051642</c:v>
                </c:pt>
                <c:pt idx="14">
                  <c:v>25.678377606398172</c:v>
                </c:pt>
                <c:pt idx="15">
                  <c:v>27.258269720101779</c:v>
                </c:pt>
                <c:pt idx="16">
                  <c:v>25.982590345555263</c:v>
                </c:pt>
                <c:pt idx="17">
                  <c:v>26.269488720494731</c:v>
                </c:pt>
              </c:numCache>
            </c:numRef>
          </c:val>
        </c:ser>
        <c:ser>
          <c:idx val="3"/>
          <c:order val="3"/>
          <c:tx>
            <c:strRef>
              <c:f>'Grafikdaten 1_1'!$F$18</c:f>
              <c:strCache>
                <c:ptCount val="1"/>
                <c:pt idx="0">
                  <c:v>5 Räume und mehr</c:v>
                </c:pt>
              </c:strCache>
            </c:strRef>
          </c:tx>
          <c:spPr>
            <a:solidFill>
              <a:srgbClr val="FFCC33"/>
            </a:solidFill>
          </c:spPr>
          <c:invertIfNegative val="0"/>
          <c:dLbls>
            <c:numFmt formatCode="#,##0.0" sourceLinked="0"/>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'Grafikdaten 1_1'!$B$19:$B$36</c:f>
              <c:strCache>
                <c:ptCount val="18"/>
                <c:pt idx="0">
                  <c:v>Reinbek, Stadt</c:v>
                </c:pt>
                <c:pt idx="1">
                  <c:v>Bad Oldesloe, Stadt</c:v>
                </c:pt>
                <c:pt idx="2">
                  <c:v>Ahrensburg, Stadt</c:v>
                </c:pt>
                <c:pt idx="3">
                  <c:v>Itzehoe, Stadt</c:v>
                </c:pt>
                <c:pt idx="4">
                  <c:v>Norderstedt, Stadt</c:v>
                </c:pt>
                <c:pt idx="5">
                  <c:v>Kaltenkirchen, Stadt</c:v>
                </c:pt>
                <c:pt idx="6">
                  <c:v>Henstedt-Ulzburg</c:v>
                </c:pt>
                <c:pt idx="7">
                  <c:v>Schleswig, Stadt</c:v>
                </c:pt>
                <c:pt idx="8">
                  <c:v>Rendsburg, Stadt</c:v>
                </c:pt>
                <c:pt idx="9">
                  <c:v>Eckernförde, Stadt</c:v>
                </c:pt>
                <c:pt idx="10">
                  <c:v>Wedel, Stadt</c:v>
                </c:pt>
                <c:pt idx="11">
                  <c:v>Quickborn, Stadt</c:v>
                </c:pt>
                <c:pt idx="12">
                  <c:v>Pinneberg, Stadt</c:v>
                </c:pt>
                <c:pt idx="13">
                  <c:v>Elmshorn, Stadt</c:v>
                </c:pt>
                <c:pt idx="14">
                  <c:v>Bad Schwartau, Stadt</c:v>
                </c:pt>
                <c:pt idx="15">
                  <c:v>Husum, Stadt</c:v>
                </c:pt>
                <c:pt idx="16">
                  <c:v>Geesthacht, Stadt</c:v>
                </c:pt>
                <c:pt idx="17">
                  <c:v>Heide, Stadt</c:v>
                </c:pt>
              </c:strCache>
            </c:strRef>
          </c:cat>
          <c:val>
            <c:numRef>
              <c:f>'Grafikdaten 1_1'!$F$19:$F$36</c:f>
              <c:numCache>
                <c:formatCode>General</c:formatCode>
                <c:ptCount val="18"/>
                <c:pt idx="0">
                  <c:v>45.487116938557712</c:v>
                </c:pt>
                <c:pt idx="1">
                  <c:v>50.444780127559582</c:v>
                </c:pt>
                <c:pt idx="2">
                  <c:v>46.70158981543522</c:v>
                </c:pt>
                <c:pt idx="3">
                  <c:v>34.978675007108329</c:v>
                </c:pt>
                <c:pt idx="4">
                  <c:v>38.10706681537058</c:v>
                </c:pt>
                <c:pt idx="5">
                  <c:v>41.170741209700985</c:v>
                </c:pt>
                <c:pt idx="6">
                  <c:v>53.60526109762781</c:v>
                </c:pt>
                <c:pt idx="7">
                  <c:v>34.0674720094284</c:v>
                </c:pt>
                <c:pt idx="8">
                  <c:v>28.375547514759091</c:v>
                </c:pt>
                <c:pt idx="9">
                  <c:v>38.478348846620804</c:v>
                </c:pt>
                <c:pt idx="10">
                  <c:v>31.420842022205942</c:v>
                </c:pt>
                <c:pt idx="11">
                  <c:v>48.127925117004686</c:v>
                </c:pt>
                <c:pt idx="12">
                  <c:v>35.016552431575512</c:v>
                </c:pt>
                <c:pt idx="13">
                  <c:v>37.878968018071575</c:v>
                </c:pt>
                <c:pt idx="14">
                  <c:v>36.589545844044558</c:v>
                </c:pt>
                <c:pt idx="15">
                  <c:v>41.770038167938935</c:v>
                </c:pt>
                <c:pt idx="16">
                  <c:v>34.634661039303616</c:v>
                </c:pt>
                <c:pt idx="17">
                  <c:v>40.998170891037368</c:v>
                </c:pt>
              </c:numCache>
            </c:numRef>
          </c:val>
        </c:ser>
        <c:dLbls>
          <c:showLegendKey val="0"/>
          <c:showVal val="0"/>
          <c:showCatName val="0"/>
          <c:showSerName val="0"/>
          <c:showPercent val="0"/>
          <c:showBubbleSize val="0"/>
        </c:dLbls>
        <c:gapWidth val="40"/>
        <c:overlap val="100"/>
        <c:axId val="81867904"/>
        <c:axId val="81869440"/>
      </c:barChart>
      <c:catAx>
        <c:axId val="81867904"/>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81869440"/>
        <c:crosses val="autoZero"/>
        <c:auto val="1"/>
        <c:lblAlgn val="ctr"/>
        <c:lblOffset val="100"/>
        <c:noMultiLvlLbl val="0"/>
      </c:catAx>
      <c:valAx>
        <c:axId val="81869440"/>
        <c:scaling>
          <c:orientation val="minMax"/>
          <c:max val="100"/>
          <c:min val="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1867904"/>
        <c:crosses val="autoZero"/>
        <c:crossBetween val="between"/>
      </c:valAx>
      <c:spPr>
        <a:noFill/>
      </c:spPr>
    </c:plotArea>
    <c:legend>
      <c:legendPos val="r"/>
      <c:layout>
        <c:manualLayout>
          <c:xMode val="edge"/>
          <c:yMode val="edge"/>
          <c:x val="0.76863338108857837"/>
          <c:y val="0.42124447831285738"/>
          <c:w val="0.22589286791795751"/>
          <c:h val="0.23361646500504929"/>
        </c:manualLayout>
      </c:layout>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1.5592447495787165E-2"/>
          <c:y val="2.309114899895064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4"/>
              <c:layout>
                <c:manualLayout>
                  <c:x val="-1.969057665260197E-2"/>
                  <c:y val="-3.0227324415954025E-2"/>
                </c:manualLayout>
              </c:layout>
              <c:showLegendKey val="0"/>
              <c:showVal val="1"/>
              <c:showCatName val="0"/>
              <c:showSerName val="0"/>
              <c:showPercent val="0"/>
              <c:showBubbleSize val="0"/>
            </c:dLbl>
            <c:dLbl>
              <c:idx val="7"/>
              <c:layout>
                <c:manualLayout>
                  <c:x val="0"/>
                  <c:y val="-2.3509935526183561E-2"/>
                </c:manualLayout>
              </c:layout>
              <c:showLegendKey val="0"/>
              <c:showVal val="1"/>
              <c:showCatName val="0"/>
              <c:showSerName val="0"/>
              <c:showPercent val="0"/>
              <c:showBubbleSize val="0"/>
            </c:dLbl>
            <c:dLbl>
              <c:idx val="11"/>
              <c:layout>
                <c:manualLayout>
                  <c:x val="1.1251758087201125E-2"/>
                  <c:y val="-3.3585622180262232E-3"/>
                </c:manualLayout>
              </c:layout>
              <c:showLegendKey val="0"/>
              <c:showVal val="1"/>
              <c:showCatName val="0"/>
              <c:showSerName val="0"/>
              <c:showPercent val="0"/>
              <c:showBubbleSize val="0"/>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('Tabelle 1_1'!$A$7:$A$10,'Tabelle 1_1'!$A$12:$A$22)</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1_1'!$O$40:$O$54</c:f>
              <c:numCache>
                <c:formatCode>General</c:formatCode>
                <c:ptCount val="15"/>
                <c:pt idx="0">
                  <c:v>44.080739728193947</c:v>
                </c:pt>
                <c:pt idx="1">
                  <c:v>38.88497356247202</c:v>
                </c:pt>
                <c:pt idx="2">
                  <c:v>40.49861315285829</c:v>
                </c:pt>
                <c:pt idx="3">
                  <c:v>43.080821831474125</c:v>
                </c:pt>
                <c:pt idx="4">
                  <c:v>54.289245917855027</c:v>
                </c:pt>
                <c:pt idx="5">
                  <c:v>47.526398196599246</c:v>
                </c:pt>
                <c:pt idx="6">
                  <c:v>58.140376642371059</c:v>
                </c:pt>
                <c:pt idx="7">
                  <c:v>52.862666015235511</c:v>
                </c:pt>
                <c:pt idx="8">
                  <c:v>45.683335358949918</c:v>
                </c:pt>
                <c:pt idx="9">
                  <c:v>50.10467859859363</c:v>
                </c:pt>
                <c:pt idx="10">
                  <c:v>50.357330178520414</c:v>
                </c:pt>
                <c:pt idx="11">
                  <c:v>52.851786689924459</c:v>
                </c:pt>
                <c:pt idx="12">
                  <c:v>46.322306358908861</c:v>
                </c:pt>
                <c:pt idx="13">
                  <c:v>49.358900716494574</c:v>
                </c:pt>
                <c:pt idx="14">
                  <c:v>47.206630043881354</c:v>
                </c:pt>
              </c:numCache>
            </c:numRef>
          </c:val>
        </c:ser>
        <c:ser>
          <c:idx val="1"/>
          <c:order val="1"/>
          <c:tx>
            <c:v>Schleswig-Holstein</c:v>
          </c:tx>
          <c:spPr>
            <a:ln w="25400">
              <a:solidFill>
                <a:srgbClr val="224169"/>
              </a:solidFill>
              <a:prstDash val="dash"/>
            </a:ln>
          </c:spPr>
          <c:marker>
            <c:symbol val="none"/>
          </c:marker>
          <c:cat>
            <c:strRef>
              <c:f>('Tabelle 1_1'!$A$7:$A$10,'Tabelle 1_1'!$A$12:$A$22)</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1_1'!$P$40:$P$54</c:f>
              <c:numCache>
                <c:formatCode>General</c:formatCode>
                <c:ptCount val="15"/>
                <c:pt idx="0">
                  <c:v>47.814830053487739</c:v>
                </c:pt>
                <c:pt idx="1">
                  <c:v>47.814830053487739</c:v>
                </c:pt>
                <c:pt idx="2">
                  <c:v>47.814830053487739</c:v>
                </c:pt>
                <c:pt idx="3">
                  <c:v>47.814830053487739</c:v>
                </c:pt>
                <c:pt idx="4">
                  <c:v>47.814830053487739</c:v>
                </c:pt>
                <c:pt idx="5">
                  <c:v>47.814830053487739</c:v>
                </c:pt>
                <c:pt idx="6">
                  <c:v>47.814830053487739</c:v>
                </c:pt>
                <c:pt idx="7">
                  <c:v>47.814830053487739</c:v>
                </c:pt>
                <c:pt idx="8">
                  <c:v>47.814830053487739</c:v>
                </c:pt>
                <c:pt idx="9">
                  <c:v>47.814830053487739</c:v>
                </c:pt>
                <c:pt idx="10">
                  <c:v>47.814830053487739</c:v>
                </c:pt>
                <c:pt idx="11">
                  <c:v>47.814830053487739</c:v>
                </c:pt>
                <c:pt idx="12">
                  <c:v>47.814830053487739</c:v>
                </c:pt>
                <c:pt idx="13">
                  <c:v>47.814830053487739</c:v>
                </c:pt>
                <c:pt idx="14">
                  <c:v>47.814830053487739</c:v>
                </c:pt>
              </c:numCache>
            </c:numRef>
          </c:val>
        </c:ser>
        <c:dLbls>
          <c:showLegendKey val="0"/>
          <c:showVal val="0"/>
          <c:showCatName val="0"/>
          <c:showSerName val="0"/>
          <c:showPercent val="0"/>
          <c:showBubbleSize val="0"/>
        </c:dLbls>
        <c:axId val="82382848"/>
        <c:axId val="82384384"/>
      </c:radarChart>
      <c:catAx>
        <c:axId val="82382848"/>
        <c:scaling>
          <c:orientation val="minMax"/>
        </c:scaling>
        <c:delete val="0"/>
        <c:axPos val="b"/>
        <c:majorGridlines/>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82384384"/>
        <c:crosses val="autoZero"/>
        <c:auto val="1"/>
        <c:lblAlgn val="ctr"/>
        <c:lblOffset val="100"/>
        <c:noMultiLvlLbl val="0"/>
      </c:catAx>
      <c:valAx>
        <c:axId val="82384384"/>
        <c:scaling>
          <c:orientation val="minMax"/>
          <c:max val="60"/>
          <c:min val="30"/>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82382848"/>
        <c:crosses val="autoZero"/>
        <c:crossBetween val="between"/>
      </c:valAx>
      <c:spPr>
        <a:noFill/>
      </c:spPr>
    </c:plotArea>
    <c:legend>
      <c:legendPos val="r"/>
      <c:legendEntry>
        <c:idx val="0"/>
        <c:delete val="1"/>
      </c:legendEntry>
      <c:layout>
        <c:manualLayout>
          <c:xMode val="edge"/>
          <c:yMode val="edge"/>
          <c:x val="0.68448590665297271"/>
          <c:y val="0.89630304750805578"/>
          <c:w val="0.28789776881754514"/>
          <c:h val="9.8119898200580702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2_1'!$B$1</c:f>
              <c:strCache>
                <c:ptCount val="1"/>
                <c:pt idx="0">
                  <c:v>Wohnungen, Neubau</c:v>
                </c:pt>
              </c:strCache>
            </c:strRef>
          </c:tx>
          <c:spPr>
            <a:solidFill>
              <a:srgbClr val="224169"/>
            </a:solidFill>
          </c:spPr>
          <c:invertIfNegative val="0"/>
          <c:cat>
            <c:strRef>
              <c:f>'Grafikdaten 2_1'!$A$2:$A$5</c:f>
              <c:strCache>
                <c:ptCount val="4"/>
                <c:pt idx="0">
                  <c:v>NEUMÜNSTER</c:v>
                </c:pt>
                <c:pt idx="1">
                  <c:v>KIEL</c:v>
                </c:pt>
                <c:pt idx="2">
                  <c:v>LÜBECK</c:v>
                </c:pt>
                <c:pt idx="3">
                  <c:v>FLENSBURG</c:v>
                </c:pt>
              </c:strCache>
            </c:strRef>
          </c:cat>
          <c:val>
            <c:numRef>
              <c:f>'Grafikdaten 2_1'!$B$2:$B$5</c:f>
              <c:numCache>
                <c:formatCode>General</c:formatCode>
                <c:ptCount val="4"/>
                <c:pt idx="0">
                  <c:v>185</c:v>
                </c:pt>
                <c:pt idx="1">
                  <c:v>497</c:v>
                </c:pt>
                <c:pt idx="2">
                  <c:v>660</c:v>
                </c:pt>
                <c:pt idx="3">
                  <c:v>706</c:v>
                </c:pt>
              </c:numCache>
            </c:numRef>
          </c:val>
        </c:ser>
        <c:ser>
          <c:idx val="1"/>
          <c:order val="1"/>
          <c:tx>
            <c:strRef>
              <c:f>'Grafikdaten 2_1'!$C$1</c:f>
              <c:strCache>
                <c:ptCount val="1"/>
                <c:pt idx="0">
                  <c:v>Wohnungen durch Baumaßnahmen</c:v>
                </c:pt>
              </c:strCache>
            </c:strRef>
          </c:tx>
          <c:spPr>
            <a:solidFill>
              <a:srgbClr val="D92401"/>
            </a:solidFill>
          </c:spPr>
          <c:invertIfNegative val="0"/>
          <c:cat>
            <c:strRef>
              <c:f>'Grafikdaten 2_1'!$A$2:$A$5</c:f>
              <c:strCache>
                <c:ptCount val="4"/>
                <c:pt idx="0">
                  <c:v>NEUMÜNSTER</c:v>
                </c:pt>
                <c:pt idx="1">
                  <c:v>KIEL</c:v>
                </c:pt>
                <c:pt idx="2">
                  <c:v>LÜBECK</c:v>
                </c:pt>
                <c:pt idx="3">
                  <c:v>FLENSBURG</c:v>
                </c:pt>
              </c:strCache>
            </c:strRef>
          </c:cat>
          <c:val>
            <c:numRef>
              <c:f>'Grafikdaten 2_1'!$C$2:$C$5</c:f>
              <c:numCache>
                <c:formatCode>General</c:formatCode>
                <c:ptCount val="4"/>
                <c:pt idx="0">
                  <c:v>21</c:v>
                </c:pt>
                <c:pt idx="1">
                  <c:v>118</c:v>
                </c:pt>
                <c:pt idx="2">
                  <c:v>16</c:v>
                </c:pt>
                <c:pt idx="3">
                  <c:v>59</c:v>
                </c:pt>
              </c:numCache>
            </c:numRef>
          </c:val>
        </c:ser>
        <c:ser>
          <c:idx val="2"/>
          <c:order val="2"/>
          <c:tx>
            <c:strRef>
              <c:f>'Grafikdaten 2_1'!$D$1</c:f>
              <c:strCache>
                <c:ptCount val="1"/>
              </c:strCache>
            </c:strRef>
          </c:tx>
          <c:spPr>
            <a:noFill/>
            <a:ln>
              <a:noFill/>
            </a:ln>
          </c:spPr>
          <c:invertIfNegative val="0"/>
          <c:dLbls>
            <c:numFmt formatCode="###\ ###\ ##0&quot;  &quot;;\-###\ ###\ ##0&quot;  &quot;;&quot;0&quot;" sourceLinked="0"/>
            <c:txPr>
              <a:bodyPr/>
              <a:lstStyle/>
              <a:p>
                <a:pPr>
                  <a:defRPr sz="800">
                    <a:solidFill>
                      <a:sysClr val="windowText" lastClr="000000"/>
                    </a:solidFill>
                  </a:defRPr>
                </a:pPr>
                <a:endParaRPr lang="de-DE"/>
              </a:p>
            </c:txPr>
            <c:dLblPos val="inBase"/>
            <c:showLegendKey val="0"/>
            <c:showVal val="1"/>
            <c:showCatName val="0"/>
            <c:showSerName val="0"/>
            <c:showPercent val="0"/>
            <c:showBubbleSize val="0"/>
            <c:separator> </c:separator>
            <c:showLeaderLines val="0"/>
          </c:dLbls>
          <c:cat>
            <c:strRef>
              <c:f>'Grafikdaten 2_1'!$A$2:$A$5</c:f>
              <c:strCache>
                <c:ptCount val="4"/>
                <c:pt idx="0">
                  <c:v>NEUMÜNSTER</c:v>
                </c:pt>
                <c:pt idx="1">
                  <c:v>KIEL</c:v>
                </c:pt>
                <c:pt idx="2">
                  <c:v>LÜBECK</c:v>
                </c:pt>
                <c:pt idx="3">
                  <c:v>FLENSBURG</c:v>
                </c:pt>
              </c:strCache>
            </c:strRef>
          </c:cat>
          <c:val>
            <c:numRef>
              <c:f>'Grafikdaten 2_1'!$D$2:$D$5</c:f>
              <c:numCache>
                <c:formatCode>General</c:formatCode>
                <c:ptCount val="4"/>
                <c:pt idx="0">
                  <c:v>206</c:v>
                </c:pt>
                <c:pt idx="1">
                  <c:v>615</c:v>
                </c:pt>
                <c:pt idx="2">
                  <c:v>676</c:v>
                </c:pt>
                <c:pt idx="3">
                  <c:v>765</c:v>
                </c:pt>
              </c:numCache>
            </c:numRef>
          </c:val>
        </c:ser>
        <c:dLbls>
          <c:showLegendKey val="0"/>
          <c:showVal val="0"/>
          <c:showCatName val="0"/>
          <c:showSerName val="0"/>
          <c:showPercent val="0"/>
          <c:showBubbleSize val="0"/>
        </c:dLbls>
        <c:gapWidth val="80"/>
        <c:overlap val="100"/>
        <c:axId val="79772288"/>
        <c:axId val="79778176"/>
      </c:barChart>
      <c:catAx>
        <c:axId val="79772288"/>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pPr>
            <a:endParaRPr lang="de-DE"/>
          </a:p>
        </c:txPr>
        <c:crossAx val="79778176"/>
        <c:crosses val="autoZero"/>
        <c:auto val="1"/>
        <c:lblAlgn val="ctr"/>
        <c:lblOffset val="100"/>
        <c:noMultiLvlLbl val="0"/>
      </c:catAx>
      <c:valAx>
        <c:axId val="79778176"/>
        <c:scaling>
          <c:orientation val="minMax"/>
          <c:max val="1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79772288"/>
        <c:crosses val="autoZero"/>
        <c:crossBetween val="between"/>
      </c:valAx>
      <c:spPr>
        <a:noFill/>
        <a:ln>
          <a:noFill/>
        </a:ln>
        <a:effectLst/>
      </c:spPr>
    </c:plotArea>
    <c:legend>
      <c:legendPos val="r"/>
      <c:overlay val="1"/>
      <c:spPr>
        <a:noFill/>
        <a:ln>
          <a:noFill/>
        </a:ln>
        <a:effectLst/>
      </c:spPr>
      <c:txPr>
        <a:bodyPr/>
        <a:lstStyle/>
        <a:p>
          <a:pPr>
            <a:defRPr sz="800"/>
          </a:pPr>
          <a:endParaRPr lang="de-DE"/>
        </a:p>
      </c:txPr>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Kreise</a:t>
            </a:r>
          </a:p>
        </c:rich>
      </c:tx>
      <c:layout>
        <c:manualLayout>
          <c:xMode val="edge"/>
          <c:yMode val="edge"/>
          <c:x val="2.1116688239807422E-2"/>
          <c:y val="2.5155563485514197E-2"/>
        </c:manualLayout>
      </c:layout>
      <c:overlay val="0"/>
    </c:title>
    <c:autoTitleDeleted val="0"/>
    <c:plotArea>
      <c:layout>
        <c:manualLayout>
          <c:layoutTarget val="inner"/>
          <c:xMode val="edge"/>
          <c:yMode val="edge"/>
          <c:x val="0.27258634479019911"/>
          <c:y val="0.18154702803174125"/>
          <c:w val="0.48328737647700537"/>
          <c:h val="0.6972536768752603"/>
        </c:manualLayout>
      </c:layout>
      <c:barChart>
        <c:barDir val="bar"/>
        <c:grouping val="stacked"/>
        <c:varyColors val="0"/>
        <c:ser>
          <c:idx val="0"/>
          <c:order val="0"/>
          <c:tx>
            <c:strRef>
              <c:f>'Grafikdaten 2_1'!$B$6</c:f>
              <c:strCache>
                <c:ptCount val="1"/>
                <c:pt idx="0">
                  <c:v>Wohnungen, Neubau</c:v>
                </c:pt>
              </c:strCache>
            </c:strRef>
          </c:tx>
          <c:spPr>
            <a:solidFill>
              <a:srgbClr val="224169"/>
            </a:solidFill>
          </c:spPr>
          <c:invertIfNegative val="0"/>
          <c:cat>
            <c:strRef>
              <c:f>'Grafikdaten 2_1'!$A$7:$A$17</c:f>
              <c:strCache>
                <c:ptCount val="11"/>
                <c:pt idx="0">
                  <c:v>Steinburg</c:v>
                </c:pt>
                <c:pt idx="1">
                  <c:v>Plön</c:v>
                </c:pt>
                <c:pt idx="2">
                  <c:v>Dithmarschen</c:v>
                </c:pt>
                <c:pt idx="3">
                  <c:v>Herzogtum Lauenburg</c:v>
                </c:pt>
                <c:pt idx="4">
                  <c:v>Ostholstein</c:v>
                </c:pt>
                <c:pt idx="5">
                  <c:v>Nordfriesland</c:v>
                </c:pt>
                <c:pt idx="6">
                  <c:v>Stormarn</c:v>
                </c:pt>
                <c:pt idx="7">
                  <c:v>Rendsburg-Eckernförde</c:v>
                </c:pt>
                <c:pt idx="8">
                  <c:v>Schleswig-Flensburg</c:v>
                </c:pt>
                <c:pt idx="9">
                  <c:v>Pinneberg</c:v>
                </c:pt>
                <c:pt idx="10">
                  <c:v>Segeberg</c:v>
                </c:pt>
              </c:strCache>
            </c:strRef>
          </c:cat>
          <c:val>
            <c:numRef>
              <c:f>'Grafikdaten 2_1'!$B$7:$B$17</c:f>
              <c:numCache>
                <c:formatCode>General</c:formatCode>
                <c:ptCount val="11"/>
                <c:pt idx="0">
                  <c:v>336</c:v>
                </c:pt>
                <c:pt idx="1">
                  <c:v>397</c:v>
                </c:pt>
                <c:pt idx="2">
                  <c:v>406</c:v>
                </c:pt>
                <c:pt idx="3">
                  <c:v>871</c:v>
                </c:pt>
                <c:pt idx="4">
                  <c:v>1021</c:v>
                </c:pt>
                <c:pt idx="5">
                  <c:v>1106</c:v>
                </c:pt>
                <c:pt idx="6">
                  <c:v>1170</c:v>
                </c:pt>
                <c:pt idx="7">
                  <c:v>1197</c:v>
                </c:pt>
                <c:pt idx="8">
                  <c:v>1386</c:v>
                </c:pt>
                <c:pt idx="9">
                  <c:v>1371</c:v>
                </c:pt>
                <c:pt idx="10">
                  <c:v>1545</c:v>
                </c:pt>
              </c:numCache>
            </c:numRef>
          </c:val>
        </c:ser>
        <c:ser>
          <c:idx val="1"/>
          <c:order val="1"/>
          <c:tx>
            <c:strRef>
              <c:f>'Grafikdaten 2_1'!$C$6</c:f>
              <c:strCache>
                <c:ptCount val="1"/>
                <c:pt idx="0">
                  <c:v>Wohnungen durch Baumaßnahmen</c:v>
                </c:pt>
              </c:strCache>
            </c:strRef>
          </c:tx>
          <c:spPr>
            <a:solidFill>
              <a:srgbClr val="D92401"/>
            </a:solidFill>
          </c:spPr>
          <c:invertIfNegative val="0"/>
          <c:cat>
            <c:strRef>
              <c:f>'Grafikdaten 2_1'!$A$7:$A$17</c:f>
              <c:strCache>
                <c:ptCount val="11"/>
                <c:pt idx="0">
                  <c:v>Steinburg</c:v>
                </c:pt>
                <c:pt idx="1">
                  <c:v>Plön</c:v>
                </c:pt>
                <c:pt idx="2">
                  <c:v>Dithmarschen</c:v>
                </c:pt>
                <c:pt idx="3">
                  <c:v>Herzogtum Lauenburg</c:v>
                </c:pt>
                <c:pt idx="4">
                  <c:v>Ostholstein</c:v>
                </c:pt>
                <c:pt idx="5">
                  <c:v>Nordfriesland</c:v>
                </c:pt>
                <c:pt idx="6">
                  <c:v>Stormarn</c:v>
                </c:pt>
                <c:pt idx="7">
                  <c:v>Rendsburg-Eckernförde</c:v>
                </c:pt>
                <c:pt idx="8">
                  <c:v>Schleswig-Flensburg</c:v>
                </c:pt>
                <c:pt idx="9">
                  <c:v>Pinneberg</c:v>
                </c:pt>
                <c:pt idx="10">
                  <c:v>Segeberg</c:v>
                </c:pt>
              </c:strCache>
            </c:strRef>
          </c:cat>
          <c:val>
            <c:numRef>
              <c:f>'Grafikdaten 2_1'!$C$7:$C$17</c:f>
              <c:numCache>
                <c:formatCode>General</c:formatCode>
                <c:ptCount val="11"/>
                <c:pt idx="0">
                  <c:v>57</c:v>
                </c:pt>
                <c:pt idx="1">
                  <c:v>54</c:v>
                </c:pt>
                <c:pt idx="2">
                  <c:v>50</c:v>
                </c:pt>
                <c:pt idx="3">
                  <c:v>75</c:v>
                </c:pt>
                <c:pt idx="4">
                  <c:v>47</c:v>
                </c:pt>
                <c:pt idx="5">
                  <c:v>107</c:v>
                </c:pt>
                <c:pt idx="6">
                  <c:v>51</c:v>
                </c:pt>
                <c:pt idx="7">
                  <c:v>44</c:v>
                </c:pt>
                <c:pt idx="8">
                  <c:v>77</c:v>
                </c:pt>
                <c:pt idx="9">
                  <c:v>159</c:v>
                </c:pt>
                <c:pt idx="10">
                  <c:v>56</c:v>
                </c:pt>
              </c:numCache>
            </c:numRef>
          </c:val>
        </c:ser>
        <c:ser>
          <c:idx val="2"/>
          <c:order val="2"/>
          <c:tx>
            <c:strRef>
              <c:f>'Grafikdaten 2_1'!$D$6</c:f>
              <c:strCache>
                <c:ptCount val="1"/>
              </c:strCache>
            </c:strRef>
          </c:tx>
          <c:spPr>
            <a:noFill/>
            <a:ln>
              <a:noFill/>
            </a:ln>
          </c:spPr>
          <c:invertIfNegative val="0"/>
          <c:dLbls>
            <c:dLbl>
              <c:idx val="8"/>
              <c:numFmt formatCode="###\ ###\ ##0&quot;  &quot;;\-###\ ###\ ##0&quot;  &quot;;&quot;0&quot;" sourceLinked="0"/>
              <c:spPr>
                <a:noFill/>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dLbl>
            <c:numFmt formatCode="###\ ###\ ##0&quot;  &quot;;\-###\ ###\ ##0&quot;  &quot;;&quot;0&quot;" sourceLinked="0"/>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dLbls>
          <c:cat>
            <c:strRef>
              <c:f>'Grafikdaten 2_1'!$A$7:$A$17</c:f>
              <c:strCache>
                <c:ptCount val="11"/>
                <c:pt idx="0">
                  <c:v>Steinburg</c:v>
                </c:pt>
                <c:pt idx="1">
                  <c:v>Plön</c:v>
                </c:pt>
                <c:pt idx="2">
                  <c:v>Dithmarschen</c:v>
                </c:pt>
                <c:pt idx="3">
                  <c:v>Herzogtum Lauenburg</c:v>
                </c:pt>
                <c:pt idx="4">
                  <c:v>Ostholstein</c:v>
                </c:pt>
                <c:pt idx="5">
                  <c:v>Nordfriesland</c:v>
                </c:pt>
                <c:pt idx="6">
                  <c:v>Stormarn</c:v>
                </c:pt>
                <c:pt idx="7">
                  <c:v>Rendsburg-Eckernförde</c:v>
                </c:pt>
                <c:pt idx="8">
                  <c:v>Schleswig-Flensburg</c:v>
                </c:pt>
                <c:pt idx="9">
                  <c:v>Pinneberg</c:v>
                </c:pt>
                <c:pt idx="10">
                  <c:v>Segeberg</c:v>
                </c:pt>
              </c:strCache>
            </c:strRef>
          </c:cat>
          <c:val>
            <c:numRef>
              <c:f>'Grafikdaten 2_1'!$D$7:$D$17</c:f>
              <c:numCache>
                <c:formatCode>General</c:formatCode>
                <c:ptCount val="11"/>
                <c:pt idx="0">
                  <c:v>393</c:v>
                </c:pt>
                <c:pt idx="1">
                  <c:v>451</c:v>
                </c:pt>
                <c:pt idx="2">
                  <c:v>456</c:v>
                </c:pt>
                <c:pt idx="3">
                  <c:v>946</c:v>
                </c:pt>
                <c:pt idx="4">
                  <c:v>1068</c:v>
                </c:pt>
                <c:pt idx="5">
                  <c:v>1213</c:v>
                </c:pt>
                <c:pt idx="6">
                  <c:v>1221</c:v>
                </c:pt>
                <c:pt idx="7">
                  <c:v>1241</c:v>
                </c:pt>
                <c:pt idx="8">
                  <c:v>1463</c:v>
                </c:pt>
                <c:pt idx="9">
                  <c:v>1530</c:v>
                </c:pt>
                <c:pt idx="10">
                  <c:v>1601</c:v>
                </c:pt>
              </c:numCache>
            </c:numRef>
          </c:val>
        </c:ser>
        <c:dLbls>
          <c:showLegendKey val="0"/>
          <c:showVal val="0"/>
          <c:showCatName val="0"/>
          <c:showSerName val="0"/>
          <c:showPercent val="0"/>
          <c:showBubbleSize val="0"/>
        </c:dLbls>
        <c:gapWidth val="40"/>
        <c:overlap val="100"/>
        <c:axId val="79813632"/>
        <c:axId val="79815424"/>
      </c:barChart>
      <c:catAx>
        <c:axId val="79813632"/>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79815424"/>
        <c:crosses val="autoZero"/>
        <c:auto val="1"/>
        <c:lblAlgn val="ctr"/>
        <c:lblOffset val="100"/>
        <c:noMultiLvlLbl val="0"/>
      </c:catAx>
      <c:valAx>
        <c:axId val="79815424"/>
        <c:scaling>
          <c:orientation val="minMax"/>
          <c:max val="20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79813632"/>
        <c:crosses val="autoZero"/>
        <c:crossBetween val="between"/>
      </c:valAx>
      <c:spPr>
        <a:noFill/>
      </c:spPr>
    </c:plotArea>
    <c:legend>
      <c:legendPos val="r"/>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Ausgewählte Gemeinden</a:t>
            </a:r>
          </a:p>
        </c:rich>
      </c:tx>
      <c:layout>
        <c:manualLayout>
          <c:xMode val="edge"/>
          <c:yMode val="edge"/>
          <c:x val="1.7570673924681868E-2"/>
          <c:y val="2.4858664383424621E-2"/>
        </c:manualLayout>
      </c:layout>
      <c:overlay val="0"/>
    </c:title>
    <c:autoTitleDeleted val="0"/>
    <c:plotArea>
      <c:layout>
        <c:manualLayout>
          <c:layoutTarget val="inner"/>
          <c:xMode val="edge"/>
          <c:yMode val="edge"/>
          <c:x val="0.26540593268322848"/>
          <c:y val="0.11307520229390934"/>
          <c:w val="0.48709440812977711"/>
          <c:h val="0.80831674613434545"/>
        </c:manualLayout>
      </c:layout>
      <c:barChart>
        <c:barDir val="bar"/>
        <c:grouping val="stacked"/>
        <c:varyColors val="0"/>
        <c:ser>
          <c:idx val="0"/>
          <c:order val="0"/>
          <c:tx>
            <c:strRef>
              <c:f>'Grafikdaten 2_1'!$B$18</c:f>
              <c:strCache>
                <c:ptCount val="1"/>
                <c:pt idx="0">
                  <c:v>Wohnungen, Neubau</c:v>
                </c:pt>
              </c:strCache>
            </c:strRef>
          </c:tx>
          <c:spPr>
            <a:solidFill>
              <a:srgbClr val="224169"/>
            </a:solidFill>
          </c:spPr>
          <c:invertIfNegative val="0"/>
          <c:cat>
            <c:strRef>
              <c:f>'Grafikdaten 2_1'!$A$19:$A$36</c:f>
              <c:strCache>
                <c:ptCount val="18"/>
                <c:pt idx="0">
                  <c:v>Heide, Stadt</c:v>
                </c:pt>
                <c:pt idx="1">
                  <c:v>Bad Oldesloe, Stadt</c:v>
                </c:pt>
                <c:pt idx="2">
                  <c:v>Itzehoe, Stadt</c:v>
                </c:pt>
                <c:pt idx="3">
                  <c:v>Rendsburg, Stadt</c:v>
                </c:pt>
                <c:pt idx="4">
                  <c:v>Henstedt-Ulzburg</c:v>
                </c:pt>
                <c:pt idx="5">
                  <c:v>Wedel, Stadt</c:v>
                </c:pt>
                <c:pt idx="6">
                  <c:v>Elmshorn, Stadt</c:v>
                </c:pt>
                <c:pt idx="7">
                  <c:v>Bad Schwartau, Stadt</c:v>
                </c:pt>
                <c:pt idx="8">
                  <c:v>Reinbek, Stadt</c:v>
                </c:pt>
                <c:pt idx="9">
                  <c:v>Geesthacht, Stadt</c:v>
                </c:pt>
                <c:pt idx="10">
                  <c:v>Pinneberg, Stadt</c:v>
                </c:pt>
                <c:pt idx="11">
                  <c:v>Quickborn, Stadt</c:v>
                </c:pt>
                <c:pt idx="12">
                  <c:v>Eckernförde, Stadt</c:v>
                </c:pt>
                <c:pt idx="13">
                  <c:v>Schleswig, Stadt</c:v>
                </c:pt>
                <c:pt idx="14">
                  <c:v>Husum, Stadt</c:v>
                </c:pt>
                <c:pt idx="15">
                  <c:v>Kaltenkirchen, Stadt</c:v>
                </c:pt>
                <c:pt idx="16">
                  <c:v>Ahrensburg, Stadt</c:v>
                </c:pt>
                <c:pt idx="17">
                  <c:v>Norderstedt, Stadt</c:v>
                </c:pt>
              </c:strCache>
            </c:strRef>
          </c:cat>
          <c:val>
            <c:numRef>
              <c:f>'Grafikdaten 2_1'!$B$19:$B$36</c:f>
              <c:numCache>
                <c:formatCode>General</c:formatCode>
                <c:ptCount val="18"/>
                <c:pt idx="0">
                  <c:v>27</c:v>
                </c:pt>
                <c:pt idx="1">
                  <c:v>34</c:v>
                </c:pt>
                <c:pt idx="2">
                  <c:v>67</c:v>
                </c:pt>
                <c:pt idx="3">
                  <c:v>79</c:v>
                </c:pt>
                <c:pt idx="4">
                  <c:v>106</c:v>
                </c:pt>
                <c:pt idx="5">
                  <c:v>90</c:v>
                </c:pt>
                <c:pt idx="6">
                  <c:v>133</c:v>
                </c:pt>
                <c:pt idx="7">
                  <c:v>138</c:v>
                </c:pt>
                <c:pt idx="8">
                  <c:v>145</c:v>
                </c:pt>
                <c:pt idx="9">
                  <c:v>143</c:v>
                </c:pt>
                <c:pt idx="10">
                  <c:v>160</c:v>
                </c:pt>
                <c:pt idx="11">
                  <c:v>155</c:v>
                </c:pt>
                <c:pt idx="12">
                  <c:v>190</c:v>
                </c:pt>
                <c:pt idx="13">
                  <c:v>194</c:v>
                </c:pt>
                <c:pt idx="14">
                  <c:v>202</c:v>
                </c:pt>
                <c:pt idx="15">
                  <c:v>248</c:v>
                </c:pt>
                <c:pt idx="16">
                  <c:v>374</c:v>
                </c:pt>
                <c:pt idx="17">
                  <c:v>527</c:v>
                </c:pt>
              </c:numCache>
            </c:numRef>
          </c:val>
        </c:ser>
        <c:ser>
          <c:idx val="1"/>
          <c:order val="1"/>
          <c:tx>
            <c:strRef>
              <c:f>'Grafikdaten 2_1'!$C$18</c:f>
              <c:strCache>
                <c:ptCount val="1"/>
                <c:pt idx="0">
                  <c:v>Wohnungen durch Baumaßnahmen</c:v>
                </c:pt>
              </c:strCache>
            </c:strRef>
          </c:tx>
          <c:spPr>
            <a:solidFill>
              <a:srgbClr val="D92401"/>
            </a:solidFill>
          </c:spPr>
          <c:invertIfNegative val="0"/>
          <c:cat>
            <c:strRef>
              <c:f>'Grafikdaten 2_1'!$A$19:$A$36</c:f>
              <c:strCache>
                <c:ptCount val="18"/>
                <c:pt idx="0">
                  <c:v>Heide, Stadt</c:v>
                </c:pt>
                <c:pt idx="1">
                  <c:v>Bad Oldesloe, Stadt</c:v>
                </c:pt>
                <c:pt idx="2">
                  <c:v>Itzehoe, Stadt</c:v>
                </c:pt>
                <c:pt idx="3">
                  <c:v>Rendsburg, Stadt</c:v>
                </c:pt>
                <c:pt idx="4">
                  <c:v>Henstedt-Ulzburg</c:v>
                </c:pt>
                <c:pt idx="5">
                  <c:v>Wedel, Stadt</c:v>
                </c:pt>
                <c:pt idx="6">
                  <c:v>Elmshorn, Stadt</c:v>
                </c:pt>
                <c:pt idx="7">
                  <c:v>Bad Schwartau, Stadt</c:v>
                </c:pt>
                <c:pt idx="8">
                  <c:v>Reinbek, Stadt</c:v>
                </c:pt>
                <c:pt idx="9">
                  <c:v>Geesthacht, Stadt</c:v>
                </c:pt>
                <c:pt idx="10">
                  <c:v>Pinneberg, Stadt</c:v>
                </c:pt>
                <c:pt idx="11">
                  <c:v>Quickborn, Stadt</c:v>
                </c:pt>
                <c:pt idx="12">
                  <c:v>Eckernförde, Stadt</c:v>
                </c:pt>
                <c:pt idx="13">
                  <c:v>Schleswig, Stadt</c:v>
                </c:pt>
                <c:pt idx="14">
                  <c:v>Husum, Stadt</c:v>
                </c:pt>
                <c:pt idx="15">
                  <c:v>Kaltenkirchen, Stadt</c:v>
                </c:pt>
                <c:pt idx="16">
                  <c:v>Ahrensburg, Stadt</c:v>
                </c:pt>
                <c:pt idx="17">
                  <c:v>Norderstedt, Stadt</c:v>
                </c:pt>
              </c:strCache>
            </c:strRef>
          </c:cat>
          <c:val>
            <c:numRef>
              <c:f>'Grafikdaten 2_1'!$C$19:$C$36</c:f>
              <c:numCache>
                <c:formatCode>General</c:formatCode>
                <c:ptCount val="18"/>
                <c:pt idx="0">
                  <c:v>10</c:v>
                </c:pt>
                <c:pt idx="1">
                  <c:v>5</c:v>
                </c:pt>
                <c:pt idx="2">
                  <c:v>19</c:v>
                </c:pt>
                <c:pt idx="3">
                  <c:v>10</c:v>
                </c:pt>
                <c:pt idx="4">
                  <c:v>2</c:v>
                </c:pt>
                <c:pt idx="5">
                  <c:v>35</c:v>
                </c:pt>
                <c:pt idx="6">
                  <c:v>10</c:v>
                </c:pt>
                <c:pt idx="7">
                  <c:v>10</c:v>
                </c:pt>
                <c:pt idx="8">
                  <c:v>5</c:v>
                </c:pt>
                <c:pt idx="9">
                  <c:v>15</c:v>
                </c:pt>
                <c:pt idx="10">
                  <c:v>4</c:v>
                </c:pt>
                <c:pt idx="11">
                  <c:v>10</c:v>
                </c:pt>
                <c:pt idx="12">
                  <c:v>10</c:v>
                </c:pt>
                <c:pt idx="13">
                  <c:v>20</c:v>
                </c:pt>
                <c:pt idx="14">
                  <c:v>29</c:v>
                </c:pt>
                <c:pt idx="15">
                  <c:v>0</c:v>
                </c:pt>
                <c:pt idx="16">
                  <c:v>10</c:v>
                </c:pt>
                <c:pt idx="17">
                  <c:v>24</c:v>
                </c:pt>
              </c:numCache>
            </c:numRef>
          </c:val>
        </c:ser>
        <c:ser>
          <c:idx val="2"/>
          <c:order val="2"/>
          <c:tx>
            <c:strRef>
              <c:f>'Grafikdaten 2_1'!$D$18</c:f>
              <c:strCache>
                <c:ptCount val="1"/>
              </c:strCache>
            </c:strRef>
          </c:tx>
          <c:spPr>
            <a:noFill/>
            <a:ln>
              <a:noFill/>
            </a:ln>
          </c:spPr>
          <c:invertIfNegative val="0"/>
          <c:dLbls>
            <c:numFmt formatCode="###\ ###\ ##0&quot;  &quot;;\-###\ ###\ ##0&quot;  &quot;;&quot;0&quot;" sourceLinked="0"/>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dLblPos val="inBase"/>
            <c:showLegendKey val="0"/>
            <c:showVal val="1"/>
            <c:showCatName val="0"/>
            <c:showSerName val="0"/>
            <c:showPercent val="0"/>
            <c:showBubbleSize val="0"/>
            <c:showLeaderLines val="0"/>
          </c:dLbls>
          <c:cat>
            <c:strRef>
              <c:f>'Grafikdaten 2_1'!$A$19:$A$36</c:f>
              <c:strCache>
                <c:ptCount val="18"/>
                <c:pt idx="0">
                  <c:v>Heide, Stadt</c:v>
                </c:pt>
                <c:pt idx="1">
                  <c:v>Bad Oldesloe, Stadt</c:v>
                </c:pt>
                <c:pt idx="2">
                  <c:v>Itzehoe, Stadt</c:v>
                </c:pt>
                <c:pt idx="3">
                  <c:v>Rendsburg, Stadt</c:v>
                </c:pt>
                <c:pt idx="4">
                  <c:v>Henstedt-Ulzburg</c:v>
                </c:pt>
                <c:pt idx="5">
                  <c:v>Wedel, Stadt</c:v>
                </c:pt>
                <c:pt idx="6">
                  <c:v>Elmshorn, Stadt</c:v>
                </c:pt>
                <c:pt idx="7">
                  <c:v>Bad Schwartau, Stadt</c:v>
                </c:pt>
                <c:pt idx="8">
                  <c:v>Reinbek, Stadt</c:v>
                </c:pt>
                <c:pt idx="9">
                  <c:v>Geesthacht, Stadt</c:v>
                </c:pt>
                <c:pt idx="10">
                  <c:v>Pinneberg, Stadt</c:v>
                </c:pt>
                <c:pt idx="11">
                  <c:v>Quickborn, Stadt</c:v>
                </c:pt>
                <c:pt idx="12">
                  <c:v>Eckernförde, Stadt</c:v>
                </c:pt>
                <c:pt idx="13">
                  <c:v>Schleswig, Stadt</c:v>
                </c:pt>
                <c:pt idx="14">
                  <c:v>Husum, Stadt</c:v>
                </c:pt>
                <c:pt idx="15">
                  <c:v>Kaltenkirchen, Stadt</c:v>
                </c:pt>
                <c:pt idx="16">
                  <c:v>Ahrensburg, Stadt</c:v>
                </c:pt>
                <c:pt idx="17">
                  <c:v>Norderstedt, Stadt</c:v>
                </c:pt>
              </c:strCache>
            </c:strRef>
          </c:cat>
          <c:val>
            <c:numRef>
              <c:f>'Grafikdaten 2_1'!$D$19:$D$36</c:f>
              <c:numCache>
                <c:formatCode>General</c:formatCode>
                <c:ptCount val="18"/>
                <c:pt idx="0">
                  <c:v>37</c:v>
                </c:pt>
                <c:pt idx="1">
                  <c:v>39</c:v>
                </c:pt>
                <c:pt idx="2">
                  <c:v>86</c:v>
                </c:pt>
                <c:pt idx="3">
                  <c:v>89</c:v>
                </c:pt>
                <c:pt idx="4">
                  <c:v>108</c:v>
                </c:pt>
                <c:pt idx="5">
                  <c:v>125</c:v>
                </c:pt>
                <c:pt idx="6">
                  <c:v>143</c:v>
                </c:pt>
                <c:pt idx="7">
                  <c:v>148</c:v>
                </c:pt>
                <c:pt idx="8">
                  <c:v>150</c:v>
                </c:pt>
                <c:pt idx="9">
                  <c:v>158</c:v>
                </c:pt>
                <c:pt idx="10">
                  <c:v>164</c:v>
                </c:pt>
                <c:pt idx="11">
                  <c:v>165</c:v>
                </c:pt>
                <c:pt idx="12">
                  <c:v>200</c:v>
                </c:pt>
                <c:pt idx="13">
                  <c:v>214</c:v>
                </c:pt>
                <c:pt idx="14">
                  <c:v>231</c:v>
                </c:pt>
                <c:pt idx="15">
                  <c:v>248</c:v>
                </c:pt>
                <c:pt idx="16">
                  <c:v>384</c:v>
                </c:pt>
                <c:pt idx="17">
                  <c:v>551</c:v>
                </c:pt>
              </c:numCache>
            </c:numRef>
          </c:val>
        </c:ser>
        <c:dLbls>
          <c:showLegendKey val="0"/>
          <c:showVal val="0"/>
          <c:showCatName val="0"/>
          <c:showSerName val="0"/>
          <c:showPercent val="0"/>
          <c:showBubbleSize val="0"/>
        </c:dLbls>
        <c:gapWidth val="40"/>
        <c:overlap val="100"/>
        <c:axId val="82496128"/>
        <c:axId val="82497920"/>
      </c:barChart>
      <c:catAx>
        <c:axId val="82496128"/>
        <c:scaling>
          <c:orientation val="minMax"/>
        </c:scaling>
        <c:delete val="0"/>
        <c:axPos val="l"/>
        <c:numFmt formatCode="General" sourceLinked="1"/>
        <c:majorTickMark val="out"/>
        <c:minorTickMark val="none"/>
        <c:tickLblPos val="nextTo"/>
        <c:spPr>
          <a:ln w="3175">
            <a:solidFill>
              <a:schemeClr val="tx2"/>
            </a:solidFill>
          </a:ln>
        </c:spPr>
        <c:txPr>
          <a:bodyPr/>
          <a:lstStyle/>
          <a:p>
            <a:pPr>
              <a:defRPr sz="800" i="1">
                <a:latin typeface="Arial" panose="020B0604020202020204" pitchFamily="34" charset="0"/>
                <a:cs typeface="Arial" panose="020B0604020202020204" pitchFamily="34" charset="0"/>
              </a:defRPr>
            </a:pPr>
            <a:endParaRPr lang="de-DE"/>
          </a:p>
        </c:txPr>
        <c:crossAx val="82497920"/>
        <c:crosses val="autoZero"/>
        <c:auto val="1"/>
        <c:lblAlgn val="ctr"/>
        <c:lblOffset val="100"/>
        <c:noMultiLvlLbl val="0"/>
      </c:catAx>
      <c:valAx>
        <c:axId val="82497920"/>
        <c:scaling>
          <c:orientation val="minMax"/>
          <c:max val="6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latin typeface="Arial" panose="020B0604020202020204" pitchFamily="34" charset="0"/>
                <a:cs typeface="Arial" panose="020B0604020202020204" pitchFamily="34" charset="0"/>
              </a:defRPr>
            </a:pPr>
            <a:endParaRPr lang="de-DE"/>
          </a:p>
        </c:txPr>
        <c:crossAx val="82496128"/>
        <c:crosses val="autoZero"/>
        <c:crossBetween val="between"/>
      </c:valAx>
      <c:spPr>
        <a:noFill/>
      </c:spPr>
    </c:plotArea>
    <c:legend>
      <c:legendPos val="r"/>
      <c:overlay val="1"/>
      <c:spPr>
        <a:noFill/>
        <a:ln>
          <a:noFill/>
        </a:ln>
      </c:spPr>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Kreisfreie Städte und Kreise</a:t>
            </a:r>
          </a:p>
        </c:rich>
      </c:tx>
      <c:layout>
        <c:manualLayout>
          <c:xMode val="edge"/>
          <c:yMode val="edge"/>
          <c:x val="2.1948549534756421E-2"/>
          <c:y val="2.6080170855922458E-2"/>
        </c:manualLayout>
      </c:layout>
      <c:overlay val="1"/>
    </c:title>
    <c:autoTitleDeleted val="0"/>
    <c:plotArea>
      <c:layout/>
      <c:radarChart>
        <c:radarStyle val="marker"/>
        <c:varyColors val="0"/>
        <c:ser>
          <c:idx val="0"/>
          <c:order val="0"/>
          <c:tx>
            <c:v>Kreise</c:v>
          </c:tx>
          <c:spPr>
            <a:ln w="38100">
              <a:solidFill>
                <a:srgbClr val="D92401"/>
              </a:solidFill>
            </a:ln>
          </c:spPr>
          <c:marker>
            <c:symbol val="none"/>
          </c:marker>
          <c:dLbls>
            <c:dLbl>
              <c:idx val="6"/>
              <c:layout>
                <c:manualLayout>
                  <c:x val="0"/>
                  <c:y val="-4.6504450355583801E-2"/>
                </c:manualLayout>
              </c:layout>
              <c:showLegendKey val="0"/>
              <c:showVal val="1"/>
              <c:showCatName val="0"/>
              <c:showSerName val="0"/>
              <c:showPercent val="0"/>
              <c:showBubbleSize val="0"/>
            </c:dLbl>
            <c:dLbl>
              <c:idx val="11"/>
              <c:layout>
                <c:manualLayout>
                  <c:x val="2.2503516174402251E-2"/>
                  <c:y val="-3.9860957447643321E-2"/>
                </c:manualLayout>
              </c:layout>
              <c:showLegendKey val="0"/>
              <c:showVal val="1"/>
              <c:showCatName val="0"/>
              <c:showSerName val="0"/>
              <c:showPercent val="0"/>
              <c:showBubbleSize val="0"/>
            </c:dLbl>
            <c:numFmt formatCode="#,##0.0" sourceLinked="0"/>
            <c:spPr>
              <a:solidFill>
                <a:srgbClr val="EBEBEB"/>
              </a:solidFill>
              <a:ln>
                <a:noFill/>
              </a:ln>
            </c:spPr>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dLbls>
          <c:cat>
            <c:strRef>
              <c:f>('Tabelle 2_1'!$A$8:$A$11,'Tabelle 2_1'!$A$13:$A$23)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2_1'!$A$40:$A$54</c:f>
              <c:numCache>
                <c:formatCode>General</c:formatCode>
                <c:ptCount val="15"/>
                <c:pt idx="0">
                  <c:v>7.9756888351653323</c:v>
                </c:pt>
                <c:pt idx="1">
                  <c:v>2.0044929681418715</c:v>
                </c:pt>
                <c:pt idx="2">
                  <c:v>3.0510637117576902</c:v>
                </c:pt>
                <c:pt idx="3">
                  <c:v>2.3318837839541184</c:v>
                </c:pt>
                <c:pt idx="4">
                  <c:v>3.042406348587829</c:v>
                </c:pt>
                <c:pt idx="5">
                  <c:v>4.4422003937288981</c:v>
                </c:pt>
                <c:pt idx="6">
                  <c:v>6.6843142232053276</c:v>
                </c:pt>
                <c:pt idx="7">
                  <c:v>5.0901368005424166</c:v>
                </c:pt>
                <c:pt idx="8">
                  <c:v>4.3849268539189286</c:v>
                </c:pt>
                <c:pt idx="9">
                  <c:v>3.0812933670697444</c:v>
                </c:pt>
                <c:pt idx="10">
                  <c:v>4.3842620741185687</c:v>
                </c:pt>
                <c:pt idx="11">
                  <c:v>6.947263950918031</c:v>
                </c:pt>
                <c:pt idx="12">
                  <c:v>5.6381716996624398</c:v>
                </c:pt>
                <c:pt idx="13">
                  <c:v>2.5529392993093389</c:v>
                </c:pt>
                <c:pt idx="14">
                  <c:v>4.8252994160150449</c:v>
                </c:pt>
              </c:numCache>
            </c:numRef>
          </c:val>
        </c:ser>
        <c:ser>
          <c:idx val="1"/>
          <c:order val="1"/>
          <c:tx>
            <c:v>Schleswig-Holstein</c:v>
          </c:tx>
          <c:spPr>
            <a:ln w="25400">
              <a:solidFill>
                <a:srgbClr val="224169"/>
              </a:solidFill>
              <a:prstDash val="dash"/>
            </a:ln>
          </c:spPr>
          <c:marker>
            <c:symbol val="none"/>
          </c:marker>
          <c:cat>
            <c:strRef>
              <c:f>('Tabelle 2_1'!$A$8:$A$11,'Tabelle 2_1'!$A$13:$A$23)</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'Grafikdaten 2_1'!$B$40:$B$54</c:f>
              <c:numCache>
                <c:formatCode>General</c:formatCode>
                <c:ptCount val="15"/>
                <c:pt idx="0">
                  <c:v>4.4480263656468688</c:v>
                </c:pt>
                <c:pt idx="1">
                  <c:v>4.4480263656468688</c:v>
                </c:pt>
                <c:pt idx="2">
                  <c:v>4.4480263656468688</c:v>
                </c:pt>
                <c:pt idx="3">
                  <c:v>4.4480263656468688</c:v>
                </c:pt>
                <c:pt idx="4">
                  <c:v>4.4480263656468688</c:v>
                </c:pt>
                <c:pt idx="5">
                  <c:v>4.4480263656468688</c:v>
                </c:pt>
                <c:pt idx="6">
                  <c:v>4.4480263656468688</c:v>
                </c:pt>
                <c:pt idx="7">
                  <c:v>4.4480263656468688</c:v>
                </c:pt>
                <c:pt idx="8">
                  <c:v>4.4480263656468688</c:v>
                </c:pt>
                <c:pt idx="9">
                  <c:v>4.4480263656468688</c:v>
                </c:pt>
                <c:pt idx="10">
                  <c:v>4.4480263656468688</c:v>
                </c:pt>
                <c:pt idx="11">
                  <c:v>4.4480263656468688</c:v>
                </c:pt>
                <c:pt idx="12">
                  <c:v>4.4480263656468688</c:v>
                </c:pt>
                <c:pt idx="13">
                  <c:v>4.4480263656468688</c:v>
                </c:pt>
                <c:pt idx="14">
                  <c:v>4.4480263656468688</c:v>
                </c:pt>
              </c:numCache>
            </c:numRef>
          </c:val>
        </c:ser>
        <c:dLbls>
          <c:showLegendKey val="0"/>
          <c:showVal val="0"/>
          <c:showCatName val="0"/>
          <c:showSerName val="0"/>
          <c:showPercent val="0"/>
          <c:showBubbleSize val="0"/>
        </c:dLbls>
        <c:axId val="83068416"/>
        <c:axId val="83069952"/>
      </c:radarChart>
      <c:catAx>
        <c:axId val="83068416"/>
        <c:scaling>
          <c:orientation val="minMax"/>
        </c:scaling>
        <c:delete val="0"/>
        <c:axPos val="b"/>
        <c:majorGridlines/>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83069952"/>
        <c:crosses val="autoZero"/>
        <c:auto val="1"/>
        <c:lblAlgn val="ctr"/>
        <c:lblOffset val="100"/>
        <c:noMultiLvlLbl val="0"/>
      </c:catAx>
      <c:valAx>
        <c:axId val="83069952"/>
        <c:scaling>
          <c:orientation val="minMax"/>
        </c:scaling>
        <c:delete val="0"/>
        <c:axPos val="l"/>
        <c:majorGridlines>
          <c:spPr>
            <a:ln>
              <a:noFill/>
            </a:ln>
          </c:spPr>
        </c:majorGridlines>
        <c:numFmt formatCode="General" sourceLinked="0"/>
        <c:majorTickMark val="cross"/>
        <c:minorTickMark val="none"/>
        <c:tickLblPos val="none"/>
        <c:spPr>
          <a:noFill/>
          <a:ln w="3175">
            <a:solidFill>
              <a:srgbClr val="1E4B7D"/>
            </a:solidFill>
          </a:ln>
        </c:spPr>
        <c:txPr>
          <a:bodyPr/>
          <a:lstStyle/>
          <a:p>
            <a:pPr>
              <a:defRPr b="1"/>
            </a:pPr>
            <a:endParaRPr lang="de-DE"/>
          </a:p>
        </c:txPr>
        <c:crossAx val="83068416"/>
        <c:crosses val="autoZero"/>
        <c:crossBetween val="between"/>
      </c:valAx>
      <c:spPr>
        <a:noFill/>
      </c:spPr>
    </c:plotArea>
    <c:legend>
      <c:legendPos val="r"/>
      <c:legendEntry>
        <c:idx val="0"/>
        <c:delete val="1"/>
      </c:legendEntry>
      <c:layout>
        <c:manualLayout>
          <c:xMode val="edge"/>
          <c:yMode val="edge"/>
          <c:x val="0.67527081457812943"/>
          <c:y val="0.90239526745203358"/>
          <c:w val="0.30753073969202127"/>
          <c:h val="9.0581191885897985E-2"/>
        </c:manualLayout>
      </c:layout>
      <c:overlay val="1"/>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spPr>
    <a:solidFill>
      <a:srgbClr val="EBEBEB"/>
    </a:solidFill>
    <a:ln w="9525">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de-DE" sz="900"/>
              <a:t>Kreisfreie Städte</a:t>
            </a:r>
          </a:p>
        </c:rich>
      </c:tx>
      <c:layout>
        <c:manualLayout>
          <c:xMode val="edge"/>
          <c:yMode val="edge"/>
          <c:x val="1.8512663979974434E-2"/>
          <c:y val="2.6456669031191395E-2"/>
        </c:manualLayout>
      </c:layout>
      <c:overlay val="0"/>
    </c:title>
    <c:autoTitleDeleted val="0"/>
    <c:plotArea>
      <c:layout>
        <c:manualLayout>
          <c:layoutTarget val="inner"/>
          <c:xMode val="edge"/>
          <c:yMode val="edge"/>
          <c:x val="0.27060942941072663"/>
          <c:y val="0.16404917554703485"/>
          <c:w val="0.48640804279663485"/>
          <c:h val="0.69895523522810188"/>
        </c:manualLayout>
      </c:layout>
      <c:barChart>
        <c:barDir val="bar"/>
        <c:grouping val="stacked"/>
        <c:varyColors val="0"/>
        <c:ser>
          <c:idx val="0"/>
          <c:order val="0"/>
          <c:tx>
            <c:strRef>
              <c:f>'Grafikdaten 3_1'!$C$1</c:f>
              <c:strCache>
                <c:ptCount val="1"/>
                <c:pt idx="0">
                  <c:v>1 - 2</c:v>
                </c:pt>
              </c:strCache>
            </c:strRef>
          </c:tx>
          <c:spPr>
            <a:solidFill>
              <a:srgbClr val="224169"/>
            </a:solidFill>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3_1'!$B$2:$B$5</c:f>
              <c:strCache>
                <c:ptCount val="4"/>
                <c:pt idx="0">
                  <c:v>NEUMÜNSTER</c:v>
                </c:pt>
                <c:pt idx="1">
                  <c:v>LÜBECK</c:v>
                </c:pt>
                <c:pt idx="2">
                  <c:v>KIEL</c:v>
                </c:pt>
                <c:pt idx="3">
                  <c:v>FLENSBURG</c:v>
                </c:pt>
              </c:strCache>
            </c:strRef>
          </c:cat>
          <c:val>
            <c:numRef>
              <c:f>'Grafikdaten 3_1'!$C$2:$C$5</c:f>
              <c:numCache>
                <c:formatCode>General</c:formatCode>
                <c:ptCount val="4"/>
                <c:pt idx="0">
                  <c:v>5.755395683453238</c:v>
                </c:pt>
                <c:pt idx="1">
                  <c:v>36.093418259023352</c:v>
                </c:pt>
                <c:pt idx="2">
                  <c:v>27.039627039627039</c:v>
                </c:pt>
                <c:pt idx="3">
                  <c:v>8.1545064377682408</c:v>
                </c:pt>
              </c:numCache>
            </c:numRef>
          </c:val>
        </c:ser>
        <c:ser>
          <c:idx val="1"/>
          <c:order val="1"/>
          <c:tx>
            <c:strRef>
              <c:f>'Grafikdaten 3_1'!$D$1</c:f>
              <c:strCache>
                <c:ptCount val="1"/>
                <c:pt idx="0">
                  <c:v>3 - 4</c:v>
                </c:pt>
              </c:strCache>
            </c:strRef>
          </c:tx>
          <c:spPr>
            <a:solidFill>
              <a:srgbClr val="D92401"/>
            </a:solidFill>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3_1'!$B$2:$B$5</c:f>
              <c:strCache>
                <c:ptCount val="4"/>
                <c:pt idx="0">
                  <c:v>NEUMÜNSTER</c:v>
                </c:pt>
                <c:pt idx="1">
                  <c:v>LÜBECK</c:v>
                </c:pt>
                <c:pt idx="2">
                  <c:v>KIEL</c:v>
                </c:pt>
                <c:pt idx="3">
                  <c:v>FLENSBURG</c:v>
                </c:pt>
              </c:strCache>
            </c:strRef>
          </c:cat>
          <c:val>
            <c:numRef>
              <c:f>'Grafikdaten 3_1'!$D$2:$D$5</c:f>
              <c:numCache>
                <c:formatCode>General</c:formatCode>
                <c:ptCount val="4"/>
                <c:pt idx="0">
                  <c:v>46.762589928057551</c:v>
                </c:pt>
                <c:pt idx="1">
                  <c:v>40.552016985138003</c:v>
                </c:pt>
                <c:pt idx="2">
                  <c:v>48.717948717948715</c:v>
                </c:pt>
                <c:pt idx="3">
                  <c:v>55.793991416309005</c:v>
                </c:pt>
              </c:numCache>
            </c:numRef>
          </c:val>
        </c:ser>
        <c:ser>
          <c:idx val="2"/>
          <c:order val="2"/>
          <c:tx>
            <c:strRef>
              <c:f>'Grafikdaten 3_1'!$E$1</c:f>
              <c:strCache>
                <c:ptCount val="1"/>
                <c:pt idx="0">
                  <c:v>5 und mehr</c:v>
                </c:pt>
              </c:strCache>
            </c:strRef>
          </c:tx>
          <c:spPr>
            <a:solidFill>
              <a:srgbClr val="5C5854"/>
            </a:solidFill>
          </c:spPr>
          <c:invertIfNegative val="0"/>
          <c:dLbls>
            <c:numFmt formatCode="#,##0.0" sourceLinked="0"/>
            <c:txPr>
              <a:bodyPr/>
              <a:lstStyle/>
              <a:p>
                <a:pPr>
                  <a:defRPr>
                    <a:solidFill>
                      <a:schemeClr val="bg1"/>
                    </a:solidFill>
                  </a:defRPr>
                </a:pPr>
                <a:endParaRPr lang="de-DE"/>
              </a:p>
            </c:txPr>
            <c:showLegendKey val="0"/>
            <c:showVal val="1"/>
            <c:showCatName val="0"/>
            <c:showSerName val="0"/>
            <c:showPercent val="0"/>
            <c:showBubbleSize val="0"/>
            <c:showLeaderLines val="0"/>
          </c:dLbls>
          <c:cat>
            <c:strRef>
              <c:f>'Grafikdaten 3_1'!$B$2:$B$5</c:f>
              <c:strCache>
                <c:ptCount val="4"/>
                <c:pt idx="0">
                  <c:v>NEUMÜNSTER</c:v>
                </c:pt>
                <c:pt idx="1">
                  <c:v>LÜBECK</c:v>
                </c:pt>
                <c:pt idx="2">
                  <c:v>KIEL</c:v>
                </c:pt>
                <c:pt idx="3">
                  <c:v>FLENSBURG</c:v>
                </c:pt>
              </c:strCache>
            </c:strRef>
          </c:cat>
          <c:val>
            <c:numRef>
              <c:f>'Grafikdaten 3_1'!$E$2:$E$5</c:f>
              <c:numCache>
                <c:formatCode>General</c:formatCode>
                <c:ptCount val="4"/>
                <c:pt idx="0">
                  <c:v>47.482014388489205</c:v>
                </c:pt>
                <c:pt idx="1">
                  <c:v>23.354564755838641</c:v>
                </c:pt>
                <c:pt idx="2">
                  <c:v>24.242424242424242</c:v>
                </c:pt>
                <c:pt idx="3">
                  <c:v>36.051502145922747</c:v>
                </c:pt>
              </c:numCache>
            </c:numRef>
          </c:val>
        </c:ser>
        <c:dLbls>
          <c:showLegendKey val="0"/>
          <c:showVal val="0"/>
          <c:showCatName val="0"/>
          <c:showSerName val="0"/>
          <c:showPercent val="0"/>
          <c:showBubbleSize val="0"/>
        </c:dLbls>
        <c:gapWidth val="80"/>
        <c:overlap val="100"/>
        <c:axId val="83127296"/>
        <c:axId val="83137280"/>
      </c:barChart>
      <c:catAx>
        <c:axId val="83127296"/>
        <c:scaling>
          <c:orientation val="minMax"/>
        </c:scaling>
        <c:delete val="0"/>
        <c:axPos val="l"/>
        <c:numFmt formatCode="General" sourceLinked="1"/>
        <c:majorTickMark val="out"/>
        <c:minorTickMark val="none"/>
        <c:tickLblPos val="low"/>
        <c:spPr>
          <a:ln w="3175">
            <a:solidFill>
              <a:schemeClr val="tx2"/>
            </a:solidFill>
          </a:ln>
        </c:spPr>
        <c:txPr>
          <a:bodyPr anchor="t" anchorCtr="1"/>
          <a:lstStyle/>
          <a:p>
            <a:pPr>
              <a:defRPr sz="800"/>
            </a:pPr>
            <a:endParaRPr lang="de-DE"/>
          </a:p>
        </c:txPr>
        <c:crossAx val="83137280"/>
        <c:crosses val="autoZero"/>
        <c:auto val="1"/>
        <c:lblAlgn val="ctr"/>
        <c:lblOffset val="100"/>
        <c:noMultiLvlLbl val="0"/>
      </c:catAx>
      <c:valAx>
        <c:axId val="83137280"/>
        <c:scaling>
          <c:orientation val="minMax"/>
          <c:max val="100"/>
        </c:scaling>
        <c:delete val="0"/>
        <c:axPos val="b"/>
        <c:majorGridlines>
          <c:spPr>
            <a:ln>
              <a:noFill/>
            </a:ln>
          </c:spPr>
        </c:majorGridlines>
        <c:numFmt formatCode="###\ ###\ ##0&quot;  &quot;;\-###\ ###\ ##0&quot;  &quot;;&quot;0&quot;" sourceLinked="0"/>
        <c:majorTickMark val="out"/>
        <c:minorTickMark val="none"/>
        <c:tickLblPos val="nextTo"/>
        <c:spPr>
          <a:ln w="3175">
            <a:solidFill>
              <a:schemeClr val="tx2"/>
            </a:solidFill>
          </a:ln>
        </c:spPr>
        <c:txPr>
          <a:bodyPr/>
          <a:lstStyle/>
          <a:p>
            <a:pPr>
              <a:defRPr sz="800"/>
            </a:pPr>
            <a:endParaRPr lang="de-DE"/>
          </a:p>
        </c:txPr>
        <c:crossAx val="83127296"/>
        <c:crosses val="autoZero"/>
        <c:crossBetween val="between"/>
      </c:valAx>
      <c:spPr>
        <a:noFill/>
        <a:ln>
          <a:noFill/>
        </a:ln>
        <a:effectLst/>
      </c:spPr>
    </c:plotArea>
    <c:legend>
      <c:legendPos val="r"/>
      <c:overlay val="0"/>
    </c:legend>
    <c:plotVisOnly val="1"/>
    <c:dispBlanksAs val="gap"/>
    <c:showDLblsOverMax val="0"/>
  </c:chart>
  <c:spPr>
    <a:solidFill>
      <a:srgbClr val="EBEBEB"/>
    </a:solidFill>
    <a:ln w="9525" cmpd="sng">
      <a:noFill/>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7</xdr:col>
      <xdr:colOff>1447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118091</xdr:rowOff>
    </xdr:from>
    <xdr:to>
      <xdr:col>7</xdr:col>
      <xdr:colOff>0</xdr:colOff>
      <xdr:row>50</xdr:row>
      <xdr:rowOff>154899</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671291"/>
          <a:ext cx="6444000" cy="3113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19047</xdr:colOff>
      <xdr:row>0</xdr:row>
      <xdr:rowOff>0</xdr:rowOff>
    </xdr:from>
    <xdr:ext cx="6444000" cy="9877425"/>
    <xdr:sp macro="" textlink="">
      <xdr:nvSpPr>
        <xdr:cNvPr id="3" name="Textfeld 2"/>
        <xdr:cNvSpPr txBox="1">
          <a:spLocks/>
        </xdr:cNvSpPr>
      </xdr:nvSpPr>
      <xdr:spPr>
        <a:xfrm>
          <a:off x="19047" y="0"/>
          <a:ext cx="6444000" cy="98774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lvl="0" indent="0"/>
          <a:r>
            <a:rPr lang="de-DE" sz="1200" b="1" baseline="0">
              <a:solidFill>
                <a:schemeClr val="dk1"/>
              </a:solidFill>
              <a:latin typeface="Arial" pitchFamily="34" charset="0"/>
              <a:ea typeface="+mn-ea"/>
              <a:cs typeface="Arial" pitchFamily="34" charset="0"/>
            </a:rPr>
            <a:t>Wohngebäude- und Wohnungsbestand</a:t>
          </a:r>
        </a:p>
        <a:p>
          <a:pPr marL="0" lvl="0" indent="0"/>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 </a:t>
          </a:r>
        </a:p>
        <a:p>
          <a:pPr lvl="0"/>
          <a:endParaRPr lang="de-DE" sz="800" b="1" baseline="0">
            <a:solidFill>
              <a:schemeClr val="dk1"/>
            </a:solidFill>
            <a:latin typeface="Arial" pitchFamily="34" charset="0"/>
            <a:ea typeface="+mn-ea"/>
            <a:cs typeface="Arial" pitchFamily="34" charset="0"/>
          </a:endParaRPr>
        </a:p>
        <a:p>
          <a:pPr lvl="0"/>
          <a:r>
            <a:rPr lang="de-DE" sz="1200" b="1" baseline="0">
              <a:latin typeface="Arial" pitchFamily="34" charset="0"/>
              <a:cs typeface="Arial" pitchFamily="34" charset="0"/>
            </a:rPr>
            <a:t>Wohngebäude</a:t>
          </a:r>
        </a:p>
        <a:p>
          <a:pPr lvl="0"/>
          <a:endParaRPr lang="de-DE" sz="8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 </a:t>
          </a:r>
        </a:p>
        <a:p>
          <a:pPr lvl="0"/>
          <a:endParaRPr lang="de-DE" sz="800" b="1" baseline="0">
            <a:solidFill>
              <a:schemeClr val="dk1"/>
            </a:solidFill>
            <a:latin typeface="Arial" pitchFamily="34" charset="0"/>
            <a:ea typeface="+mn-ea"/>
            <a:cs typeface="Arial" pitchFamily="34" charset="0"/>
          </a:endParaRPr>
        </a:p>
        <a:p>
          <a:pPr lvl="0" algn="l"/>
          <a:r>
            <a:rPr lang="de-DE" sz="1200" b="1" baseline="0">
              <a:latin typeface="Arial" pitchFamily="34" charset="0"/>
              <a:cs typeface="Arial" pitchFamily="34" charset="0"/>
            </a:rPr>
            <a:t>Wohnungen</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a:t>
          </a:r>
          <a:r>
            <a:rPr lang="de-DE" sz="1000">
              <a:solidFill>
                <a:schemeClr val="dk1"/>
              </a:solidFill>
              <a:effectLst/>
              <a:latin typeface="Arial" panose="020B0604020202020204" pitchFamily="34" charset="0"/>
              <a:ea typeface="+mn-ea"/>
              <a:cs typeface="Arial" panose="020B0604020202020204" pitchFamily="34" charset="0"/>
            </a:rPr>
            <a:t>„sonstige Wohneinheiten“</a:t>
          </a:r>
          <a:r>
            <a:rPr lang="de-DE" sz="1000" baseline="0">
              <a:latin typeface="Arial" pitchFamily="34" charset="0"/>
              <a:cs typeface="Arial" pitchFamily="34" charset="0"/>
            </a:rPr>
            <a:t> (d.h. Wohneinheiten ohne Küche oder fest installierte Kochgelegenheit) als Wohnung. </a:t>
          </a:r>
        </a:p>
        <a:p>
          <a:pPr lvl="0"/>
          <a:endParaRPr lang="de-DE" sz="800" b="1" baseline="0">
            <a:latin typeface="Arial" pitchFamily="34" charset="0"/>
            <a:cs typeface="Arial" pitchFamily="34" charset="0"/>
          </a:endParaRPr>
        </a:p>
        <a:p>
          <a:pPr marL="0" lvl="0" indent="0" algn="l"/>
          <a:r>
            <a:rPr lang="de-DE" sz="1200" b="1" baseline="0">
              <a:solidFill>
                <a:schemeClr val="dk1"/>
              </a:solidFill>
              <a:latin typeface="Arial" pitchFamily="34" charset="0"/>
              <a:ea typeface="+mn-ea"/>
              <a:cs typeface="Arial" pitchFamily="34" charset="0"/>
            </a:rPr>
            <a:t>Räume </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Räume sind alle zu Wohnzwecken bestimmte Zimmer mit einer Wohnfläche von mindestens </a:t>
          </a:r>
        </a:p>
        <a:p>
          <a:pPr lvl="0"/>
          <a:r>
            <a:rPr lang="de-DE" sz="1000" baseline="0">
              <a:latin typeface="Arial" pitchFamily="34" charset="0"/>
              <a:cs typeface="Arial" pitchFamily="34" charset="0"/>
            </a:rPr>
            <a:t>6 m</a:t>
          </a:r>
          <a:r>
            <a:rPr lang="de-DE" sz="1000" baseline="30000">
              <a:latin typeface="Arial" pitchFamily="34" charset="0"/>
              <a:cs typeface="Arial" pitchFamily="34" charset="0"/>
            </a:rPr>
            <a:t>2</a:t>
          </a:r>
          <a:r>
            <a:rPr lang="de-DE" sz="1000" baseline="0">
              <a:latin typeface="Arial" pitchFamily="34" charset="0"/>
              <a:cs typeface="Arial" pitchFamily="34" charset="0"/>
            </a:rPr>
            <a:t> sowie abgeschlossene Küchen unabhängig von deren Größe.</a:t>
          </a:r>
        </a:p>
        <a:p>
          <a:pPr lvl="0"/>
          <a:endParaRPr lang="de-DE" sz="800" baseline="0">
            <a:latin typeface="Arial" pitchFamily="34" charset="0"/>
            <a:cs typeface="Arial" pitchFamily="34" charset="0"/>
          </a:endParaRPr>
        </a:p>
        <a:p>
          <a:pPr marL="0" lvl="0" indent="0" algn="l"/>
          <a:r>
            <a:rPr lang="de-DE" sz="1200" b="1" baseline="0">
              <a:solidFill>
                <a:schemeClr val="dk1"/>
              </a:solidFill>
              <a:latin typeface="Arial" pitchFamily="34" charset="0"/>
              <a:ea typeface="+mn-ea"/>
              <a:cs typeface="Arial" pitchFamily="34" charset="0"/>
            </a:rPr>
            <a:t>Wohnfläche</a:t>
          </a:r>
        </a:p>
        <a:p>
          <a:pPr marL="0" lvl="0" indent="0" algn="l"/>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lvl="0" indent="0"/>
          <a:endParaRPr lang="de-DE" sz="800" baseline="0">
            <a:solidFill>
              <a:schemeClr val="dk1"/>
            </a:solidFill>
            <a:latin typeface="Arial" pitchFamily="34" charset="0"/>
            <a:ea typeface="+mn-ea"/>
            <a:cs typeface="Arial" pitchFamily="34" charset="0"/>
          </a:endParaRPr>
        </a:p>
        <a:p>
          <a:pPr marL="0" lvl="0" indent="0" algn="l"/>
          <a:r>
            <a:rPr lang="de-DE" sz="1200" b="1" baseline="0">
              <a:solidFill>
                <a:schemeClr val="dk1"/>
              </a:solidFill>
              <a:latin typeface="Arial" pitchFamily="34" charset="0"/>
              <a:ea typeface="+mn-ea"/>
              <a:cs typeface="Arial" pitchFamily="34" charset="0"/>
            </a:rPr>
            <a:t>Baugenehmigung</a:t>
          </a:r>
        </a:p>
        <a:p>
          <a:pPr marL="0" lvl="0" indent="0" algn="l"/>
          <a:endParaRPr lang="de-DE" sz="800" b="1" baseline="0">
            <a:solidFill>
              <a:schemeClr val="dk1"/>
            </a:solidFill>
            <a:latin typeface="Arial" pitchFamily="34" charset="0"/>
            <a:ea typeface="+mn-ea"/>
            <a:cs typeface="Arial" pitchFamily="34" charset="0"/>
          </a:endParaRPr>
        </a:p>
        <a:p>
          <a:pPr marL="0" lvl="0" indent="0" algn="l"/>
          <a:r>
            <a:rPr lang="de-DE" sz="1000" baseline="0">
              <a:solidFill>
                <a:schemeClr val="dk1"/>
              </a:solidFill>
              <a:latin typeface="Arial" pitchFamily="34" charset="0"/>
              <a:ea typeface="+mn-ea"/>
              <a:cs typeface="Arial" pitchFamily="34" charset="0"/>
            </a:rPr>
            <a:t>Baumaßnahmen, durch die Wohn- oder Nutzraum zu- oder abgeht bzw. bauliche Veränderungen vorgenommen werden, sind genehmigungs- bzw. anzeigepflichtig.</a:t>
          </a: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endParaRPr lang="de-DE" sz="1200" b="1" baseline="0">
            <a:solidFill>
              <a:schemeClr val="dk1"/>
            </a:solidFill>
            <a:latin typeface="Arial" pitchFamily="34" charset="0"/>
            <a:ea typeface="+mn-ea"/>
            <a:cs typeface="Arial" pitchFamily="34" charset="0"/>
          </a:endParaRPr>
        </a:p>
        <a:p>
          <a:pPr marL="0" lvl="0" indent="0" algn="l"/>
          <a:r>
            <a:rPr lang="de-DE" sz="1200" b="1" baseline="0">
              <a:solidFill>
                <a:schemeClr val="dk1"/>
              </a:solidFill>
              <a:latin typeface="Arial" pitchFamily="34" charset="0"/>
              <a:ea typeface="+mn-ea"/>
              <a:cs typeface="Arial" pitchFamily="34" charset="0"/>
            </a:rPr>
            <a:t>Rauminhalt</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Rauminhalt ist das von den äußeren Abstellräumen, Begrenzungsflächen eines Gebäudes eingeschlossene Volumen (Bruttorauminhalt); d. h. </a:t>
          </a:r>
        </a:p>
        <a:p>
          <a:pPr lvl="0"/>
          <a:r>
            <a:rPr lang="de-DE" sz="1000" baseline="0">
              <a:latin typeface="Arial" pitchFamily="34" charset="0"/>
              <a:cs typeface="Arial" pitchFamily="34" charset="0"/>
            </a:rPr>
            <a:t>das Produkt aus der überbauten Fläche und der anzusetzenden Höhe, es umfasst auch den Rauminhalt der Konstruktion (DIN 277 Teil 1 in der jeweils gültigen Fassung).</a:t>
          </a:r>
        </a:p>
        <a:p>
          <a:pPr lvl="0"/>
          <a:endParaRPr lang="de-DE" sz="800" baseline="0">
            <a:latin typeface="Arial" pitchFamily="34" charset="0"/>
            <a:cs typeface="Arial" pitchFamily="34" charset="0"/>
          </a:endParaRPr>
        </a:p>
        <a:p>
          <a:pPr marL="0" lvl="0" indent="0"/>
          <a:r>
            <a:rPr lang="de-DE" sz="1200" b="1" baseline="0">
              <a:solidFill>
                <a:schemeClr val="dk1"/>
              </a:solidFill>
              <a:latin typeface="Arial" pitchFamily="34" charset="0"/>
              <a:ea typeface="+mn-ea"/>
              <a:cs typeface="Arial" pitchFamily="34" charset="0"/>
            </a:rPr>
            <a:t>Veranschlagte Kosten</a:t>
          </a:r>
        </a:p>
        <a:p>
          <a:pPr lvl="0"/>
          <a:endParaRPr lang="de-DE" sz="800" baseline="0">
            <a:latin typeface="Arial" pitchFamily="34" charset="0"/>
            <a:cs typeface="Arial" pitchFamily="34" charset="0"/>
          </a:endParaRPr>
        </a:p>
        <a:p>
          <a:pPr lvl="0"/>
          <a:r>
            <a:rPr lang="de-DE" sz="1000" baseline="0">
              <a:latin typeface="Arial" pitchFamily="34" charset="0"/>
              <a:cs typeface="Arial" pitchFamily="34" charset="0"/>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lvl="0"/>
          <a:endParaRPr lang="de-DE" sz="800" baseline="0">
            <a:latin typeface="Arial" pitchFamily="34" charset="0"/>
            <a:cs typeface="Arial" pitchFamily="34" charset="0"/>
          </a:endParaRPr>
        </a:p>
        <a:p>
          <a:pPr marL="0" lvl="0" indent="0"/>
          <a:r>
            <a:rPr lang="de-DE" sz="1200" b="1" baseline="0">
              <a:solidFill>
                <a:schemeClr val="dk1"/>
              </a:solidFill>
              <a:latin typeface="Arial" pitchFamily="34" charset="0"/>
              <a:ea typeface="+mn-ea"/>
              <a:cs typeface="Arial" pitchFamily="34" charset="0"/>
            </a:rPr>
            <a:t>Baumaßnahmen an bestehenden Gebäuden </a:t>
          </a:r>
        </a:p>
        <a:p>
          <a:pPr lvl="0"/>
          <a:endParaRPr lang="de-DE" sz="800" b="0" baseline="0">
            <a:latin typeface="Arial" pitchFamily="34" charset="0"/>
            <a:cs typeface="Arial" pitchFamily="34" charset="0"/>
          </a:endParaRPr>
        </a:p>
        <a:p>
          <a:pPr lvl="0"/>
          <a:r>
            <a:rPr lang="de-DE" sz="1000" b="0" baseline="0">
              <a:latin typeface="Arial" pitchFamily="34" charset="0"/>
              <a:cs typeface="Arial" pitchFamily="34" charset="0"/>
            </a:rPr>
            <a:t>Baumaßnahmen an bestehenden Gebäuden sind bauliche Veränderungen an bestehenden Gebäuden durch Umbau Ausbau-, Erweiterungs- oder Wieder-herstellungsmaßnahmen. 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lvl="0"/>
          <a:endParaRPr lang="de-DE" sz="800" b="0" baseline="0">
            <a:latin typeface="Arial" pitchFamily="34" charset="0"/>
            <a:cs typeface="Arial" pitchFamily="34" charset="0"/>
          </a:endParaRPr>
        </a:p>
        <a:p>
          <a:pPr lvl="0"/>
          <a:r>
            <a:rPr lang="de-DE" sz="1200" b="1" baseline="0">
              <a:solidFill>
                <a:schemeClr val="dk1"/>
              </a:solidFill>
              <a:latin typeface="Arial" pitchFamily="34" charset="0"/>
              <a:ea typeface="+mn-ea"/>
              <a:cs typeface="Arial" pitchFamily="34" charset="0"/>
            </a:rPr>
            <a:t>Baufertigstellung</a:t>
          </a:r>
        </a:p>
        <a:p>
          <a:pPr marL="0" lvl="0" indent="0"/>
          <a:endParaRPr lang="de-DE" sz="800"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Ein Bauvorhaben gilt als fertig gestellt, wenn die Arbeiten am Bauvorhaben weitgehend abgeschlossen sind und das Gebäude bzw. die Wohnungen bezogen werden. Entscheidend für die Fertigstellung ist die Ingebrauchnahme und nicht die Schlussabnahme des Bauobjekts durch die Bauaufsichtsbehörde.</a:t>
          </a:r>
        </a:p>
        <a:p>
          <a:pPr marL="0" lvl="0" indent="0"/>
          <a:endParaRPr lang="de-DE" sz="800" baseline="0">
            <a:solidFill>
              <a:schemeClr val="dk1"/>
            </a:solidFill>
            <a:latin typeface="Arial" pitchFamily="34" charset="0"/>
            <a:ea typeface="+mn-ea"/>
            <a:cs typeface="Arial" pitchFamily="34" charset="0"/>
          </a:endParaRPr>
        </a:p>
        <a:p>
          <a:pPr marL="0" lvl="0" indent="0"/>
          <a:r>
            <a:rPr lang="de-DE" sz="1200" b="1" baseline="0">
              <a:solidFill>
                <a:schemeClr val="dk1"/>
              </a:solidFill>
              <a:latin typeface="Arial" pitchFamily="34" charset="0"/>
              <a:ea typeface="+mn-ea"/>
              <a:cs typeface="Arial" pitchFamily="34" charset="0"/>
            </a:rPr>
            <a:t>Nichtwohngebäude</a:t>
          </a:r>
        </a:p>
        <a:p>
          <a:pPr marL="0" lvl="0" indent="0"/>
          <a:endParaRPr lang="de-DE" sz="800" b="1" baseline="0">
            <a:solidFill>
              <a:schemeClr val="dk1"/>
            </a:solidFill>
            <a:latin typeface="Arial" pitchFamily="34" charset="0"/>
            <a:ea typeface="+mn-ea"/>
            <a:cs typeface="Arial" pitchFamily="34" charset="0"/>
          </a:endParaRPr>
        </a:p>
        <a:p>
          <a:pPr marL="0" lvl="0" indent="0"/>
          <a:r>
            <a:rPr lang="de-DE" sz="1000" baseline="0">
              <a:solidFill>
                <a:schemeClr val="dk1"/>
              </a:solidFill>
              <a:latin typeface="Arial" pitchFamily="34" charset="0"/>
              <a:ea typeface="+mn-ea"/>
              <a:cs typeface="Arial" pitchFamily="34" charset="0"/>
            </a:rPr>
            <a:t>Nichtwohngebäude sind Gebäude, die ausschließlich</a:t>
          </a:r>
        </a:p>
        <a:p>
          <a:pPr marL="0" lvl="0" indent="0"/>
          <a:r>
            <a:rPr lang="de-DE" sz="1000" baseline="0">
              <a:solidFill>
                <a:schemeClr val="dk1"/>
              </a:solidFill>
              <a:latin typeface="Arial" pitchFamily="34" charset="0"/>
              <a:ea typeface="+mn-ea"/>
              <a:cs typeface="Arial" pitchFamily="34" charset="0"/>
            </a:rPr>
            <a:t>oder überwiegend für Nichtwohnzwecke (gemessen</a:t>
          </a:r>
        </a:p>
        <a:p>
          <a:pPr marL="0" lvl="0" indent="0"/>
          <a:r>
            <a:rPr lang="de-DE" sz="1000" baseline="0">
              <a:solidFill>
                <a:schemeClr val="dk1"/>
              </a:solidFill>
              <a:latin typeface="Arial" pitchFamily="34" charset="0"/>
              <a:ea typeface="+mn-ea"/>
              <a:cs typeface="Arial" pitchFamily="34" charset="0"/>
            </a:rPr>
            <a:t>an der Gesamtnutzfläche) bestimmt sind. Hierzu zählen zum Beispiel Anstaltsgebäude, Büro- und Verwaltungsgebäude, landwirtschaftliche Betriebsgebäude und nichtlandwirtschaftliche Betriebsgebäude wie Fabrikgebäude, Handelsgebäude, Lagergebäude, Hotels.</a:t>
          </a:r>
        </a:p>
        <a:p>
          <a:pPr marL="0" lvl="0" indent="0"/>
          <a:endParaRPr lang="de-DE" sz="1000" baseline="0">
            <a:solidFill>
              <a:schemeClr val="dk1"/>
            </a:solidFill>
            <a:latin typeface="Arial" pitchFamily="34" charset="0"/>
            <a:ea typeface="+mn-ea"/>
            <a:cs typeface="Arial" pitchFamily="34" charset="0"/>
          </a:endParaRPr>
        </a:p>
        <a:p>
          <a:pPr marL="0" lvl="0" indent="0"/>
          <a:endParaRPr lang="de-DE" sz="1000" baseline="0">
            <a:solidFill>
              <a:schemeClr val="dk1"/>
            </a:solidFill>
            <a:latin typeface="Arial" pitchFamily="34" charset="0"/>
            <a:ea typeface="+mn-ea"/>
            <a:cs typeface="Arial" pitchFamily="34" charset="0"/>
          </a:endParaRPr>
        </a:p>
        <a:p>
          <a:pPr lvl="0"/>
          <a:endParaRPr lang="de-DE" sz="1000" b="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28574</xdr:colOff>
      <xdr:row>4</xdr:row>
      <xdr:rowOff>9523</xdr:rowOff>
    </xdr:from>
    <xdr:to>
      <xdr:col>7</xdr:col>
      <xdr:colOff>759579</xdr:colOff>
      <xdr:row>52</xdr:row>
      <xdr:rowOff>148566</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33" t="11174" r="7849" b="13920"/>
        <a:stretch/>
      </xdr:blipFill>
      <xdr:spPr>
        <a:xfrm>
          <a:off x="28574" y="695323"/>
          <a:ext cx="6341230" cy="79114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6052</xdr:colOff>
      <xdr:row>1</xdr:row>
      <xdr:rowOff>166137</xdr:rowOff>
    </xdr:from>
    <xdr:to>
      <xdr:col>12</xdr:col>
      <xdr:colOff>832</xdr:colOff>
      <xdr:row>13</xdr:row>
      <xdr:rowOff>47397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829775</xdr:colOff>
      <xdr:row>15</xdr:row>
      <xdr:rowOff>17970</xdr:rowOff>
    </xdr:from>
    <xdr:to>
      <xdr:col>11</xdr:col>
      <xdr:colOff>4727015</xdr:colOff>
      <xdr:row>29</xdr:row>
      <xdr:rowOff>28914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15492</xdr:colOff>
      <xdr:row>31</xdr:row>
      <xdr:rowOff>17862</xdr:rowOff>
    </xdr:from>
    <xdr:to>
      <xdr:col>12</xdr:col>
      <xdr:colOff>15240</xdr:colOff>
      <xdr:row>52</xdr:row>
      <xdr:rowOff>45642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xdr:row>
      <xdr:rowOff>152400</xdr:rowOff>
    </xdr:from>
    <xdr:to>
      <xdr:col>15</xdr:col>
      <xdr:colOff>0</xdr:colOff>
      <xdr:row>23</xdr:row>
      <xdr:rowOff>161880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21</xdr:row>
      <xdr:rowOff>91440</xdr:rowOff>
    </xdr:from>
    <xdr:to>
      <xdr:col>14</xdr:col>
      <xdr:colOff>2141220</xdr:colOff>
      <xdr:row>23</xdr:row>
      <xdr:rowOff>68580</xdr:rowOff>
    </xdr:to>
    <xdr:sp macro="" textlink="">
      <xdr:nvSpPr>
        <xdr:cNvPr id="7" name="Textfeld 6"/>
        <xdr:cNvSpPr txBox="1"/>
      </xdr:nvSpPr>
      <xdr:spPr>
        <a:xfrm>
          <a:off x="13403580" y="6080760"/>
          <a:ext cx="214122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Grafikmittelpunkt beginnt bei 30 m</a:t>
          </a:r>
          <a:r>
            <a:rPr lang="de-DE" sz="800" baseline="30000">
              <a:latin typeface="Arial" panose="020B0604020202020204" pitchFamily="34" charset="0"/>
              <a:cs typeface="Arial" panose="020B0604020202020204" pitchFamily="34" charset="0"/>
            </a:rPr>
            <a:t>2</a:t>
          </a:r>
        </a:p>
      </xdr:txBody>
    </xdr:sp>
    <xdr:clientData/>
  </xdr:twoCellAnchor>
  <xdr:twoCellAnchor>
    <xdr:from>
      <xdr:col>13</xdr:col>
      <xdr:colOff>19050</xdr:colOff>
      <xdr:row>26</xdr:row>
      <xdr:rowOff>0</xdr:rowOff>
    </xdr:from>
    <xdr:to>
      <xdr:col>15</xdr:col>
      <xdr:colOff>17145</xdr:colOff>
      <xdr:row>32</xdr:row>
      <xdr:rowOff>121920</xdr:rowOff>
    </xdr:to>
    <xdr:sp macro="" textlink="">
      <xdr:nvSpPr>
        <xdr:cNvPr id="8" name="Textfeld 7"/>
        <xdr:cNvSpPr txBox="1"/>
      </xdr:nvSpPr>
      <xdr:spPr>
        <a:xfrm>
          <a:off x="12239625" y="4486275"/>
          <a:ext cx="5303520" cy="1093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Wohngebäude- und Wohnungsbestand</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Fortschreibungsergebnisse auf Grundlage der endgültigen Ergebnisse der Gebäude- und Wohnungszählung 2011</a:t>
          </a:r>
        </a:p>
        <a:p>
          <a:r>
            <a:rPr lang="de-DE" sz="800" b="1" baseline="30000">
              <a:latin typeface="Arial" panose="020B0604020202020204" pitchFamily="34" charset="0"/>
              <a:cs typeface="Arial" panose="020B0604020202020204" pitchFamily="34" charset="0"/>
            </a:rPr>
            <a:t>2</a:t>
          </a:r>
          <a:r>
            <a:rPr lang="de-DE" sz="800" b="1">
              <a:latin typeface="Arial" panose="020B0604020202020204" pitchFamily="34" charset="0"/>
              <a:cs typeface="Arial" panose="020B0604020202020204" pitchFamily="34" charset="0"/>
            </a:rPr>
            <a:t>  Wohnungen</a:t>
          </a:r>
          <a:r>
            <a:rPr lang="de-DE" sz="800">
              <a:latin typeface="Arial" panose="020B0604020202020204" pitchFamily="34" charset="0"/>
              <a:cs typeface="Arial" panose="020B0604020202020204" pitchFamily="34" charset="0"/>
            </a:rPr>
            <a:t>	</a:t>
          </a:r>
        </a:p>
        <a:p>
          <a:pPr marL="90000"/>
          <a:r>
            <a:rPr lang="de-DE" sz="800">
              <a:latin typeface="Arial" panose="020B0604020202020204" pitchFamily="34" charset="0"/>
              <a:cs typeface="Arial" panose="020B0604020202020204" pitchFamily="34" charset="0"/>
            </a:rPr>
            <a:t>in Wohn- und Nichtwohngebäuden, einschließlich Wohnheimen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6052</xdr:colOff>
      <xdr:row>1</xdr:row>
      <xdr:rowOff>166137</xdr:rowOff>
    </xdr:from>
    <xdr:to>
      <xdr:col>13</xdr:col>
      <xdr:colOff>15240</xdr:colOff>
      <xdr:row>13</xdr:row>
      <xdr:rowOff>93117</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14435</xdr:colOff>
      <xdr:row>15</xdr:row>
      <xdr:rowOff>101790</xdr:rowOff>
    </xdr:from>
    <xdr:to>
      <xdr:col>13</xdr:col>
      <xdr:colOff>10235</xdr:colOff>
      <xdr:row>29</xdr:row>
      <xdr:rowOff>112734</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7872</xdr:colOff>
      <xdr:row>31</xdr:row>
      <xdr:rowOff>63582</xdr:rowOff>
    </xdr:from>
    <xdr:to>
      <xdr:col>13</xdr:col>
      <xdr:colOff>7620</xdr:colOff>
      <xdr:row>52</xdr:row>
      <xdr:rowOff>38100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1</xdr:row>
      <xdr:rowOff>152400</xdr:rowOff>
    </xdr:from>
    <xdr:to>
      <xdr:col>16</xdr:col>
      <xdr:colOff>0</xdr:colOff>
      <xdr:row>24</xdr:row>
      <xdr:rowOff>32340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17145</xdr:colOff>
      <xdr:row>26</xdr:row>
      <xdr:rowOff>0</xdr:rowOff>
    </xdr:from>
    <xdr:to>
      <xdr:col>16</xdr:col>
      <xdr:colOff>15240</xdr:colOff>
      <xdr:row>32</xdr:row>
      <xdr:rowOff>121920</xdr:rowOff>
    </xdr:to>
    <xdr:sp macro="" textlink="">
      <xdr:nvSpPr>
        <xdr:cNvPr id="6" name="Textfeld 5"/>
        <xdr:cNvSpPr txBox="1"/>
      </xdr:nvSpPr>
      <xdr:spPr>
        <a:xfrm>
          <a:off x="12513945" y="4594860"/>
          <a:ext cx="5454015" cy="1127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Baugenehmigungen</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einschließlich Wohnheime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6052</xdr:colOff>
      <xdr:row>2</xdr:row>
      <xdr:rowOff>13737</xdr:rowOff>
    </xdr:from>
    <xdr:to>
      <xdr:col>13</xdr:col>
      <xdr:colOff>15240</xdr:colOff>
      <xdr:row>13</xdr:row>
      <xdr:rowOff>161697</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6815</xdr:colOff>
      <xdr:row>16</xdr:row>
      <xdr:rowOff>25590</xdr:rowOff>
    </xdr:from>
    <xdr:to>
      <xdr:col>13</xdr:col>
      <xdr:colOff>2615</xdr:colOff>
      <xdr:row>30</xdr:row>
      <xdr:rowOff>36534</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7872</xdr:colOff>
      <xdr:row>32</xdr:row>
      <xdr:rowOff>2622</xdr:rowOff>
    </xdr:from>
    <xdr:to>
      <xdr:col>13</xdr:col>
      <xdr:colOff>7620</xdr:colOff>
      <xdr:row>52</xdr:row>
      <xdr:rowOff>160020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2</xdr:row>
      <xdr:rowOff>0</xdr:rowOff>
    </xdr:from>
    <xdr:to>
      <xdr:col>16</xdr:col>
      <xdr:colOff>0</xdr:colOff>
      <xdr:row>24</xdr:row>
      <xdr:rowOff>24720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15240</xdr:colOff>
      <xdr:row>26</xdr:row>
      <xdr:rowOff>129540</xdr:rowOff>
    </xdr:from>
    <xdr:to>
      <xdr:col>15</xdr:col>
      <xdr:colOff>4632960</xdr:colOff>
      <xdr:row>33</xdr:row>
      <xdr:rowOff>83820</xdr:rowOff>
    </xdr:to>
    <xdr:sp macro="" textlink="">
      <xdr:nvSpPr>
        <xdr:cNvPr id="13" name="Textfeld 12"/>
        <xdr:cNvSpPr txBox="1"/>
      </xdr:nvSpPr>
      <xdr:spPr>
        <a:xfrm>
          <a:off x="12512040" y="4594860"/>
          <a:ext cx="5433060" cy="1127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spcAft>
              <a:spcPts val="600"/>
            </a:spcAft>
          </a:pPr>
          <a:r>
            <a:rPr lang="de-DE" sz="800" b="1">
              <a:latin typeface="Arial" panose="020B0604020202020204" pitchFamily="34" charset="0"/>
              <a:cs typeface="Arial" panose="020B0604020202020204" pitchFamily="34" charset="0"/>
            </a:rPr>
            <a:t>Anmerkungen zu den Daten</a:t>
          </a:r>
        </a:p>
        <a:p>
          <a:pPr>
            <a:spcAft>
              <a:spcPts val="0"/>
            </a:spcAft>
          </a:pPr>
          <a:r>
            <a:rPr lang="de-DE" sz="800" b="1" baseline="30000">
              <a:latin typeface="Arial" panose="020B0604020202020204" pitchFamily="34" charset="0"/>
              <a:cs typeface="Arial" panose="020B0604020202020204" pitchFamily="34" charset="0"/>
            </a:rPr>
            <a:t>1</a:t>
          </a:r>
          <a:r>
            <a:rPr lang="de-DE" sz="800" b="1">
              <a:latin typeface="Arial" panose="020B0604020202020204" pitchFamily="34" charset="0"/>
              <a:cs typeface="Arial" panose="020B0604020202020204" pitchFamily="34" charset="0"/>
            </a:rPr>
            <a:t>  </a:t>
          </a:r>
          <a:r>
            <a:rPr lang="de-DE" sz="800" b="1" baseline="0">
              <a:latin typeface="Arial" panose="020B0604020202020204" pitchFamily="34" charset="0"/>
              <a:cs typeface="Arial" panose="020B0604020202020204" pitchFamily="34" charset="0"/>
            </a:rPr>
            <a:t>Wohngebäude</a:t>
          </a:r>
          <a:r>
            <a:rPr lang="de-DE" sz="800">
              <a:latin typeface="Arial" panose="020B0604020202020204" pitchFamily="34" charset="0"/>
              <a:cs typeface="Arial" panose="020B0604020202020204" pitchFamily="34" charset="0"/>
            </a:rPr>
            <a:t>	</a:t>
          </a:r>
        </a:p>
        <a:p>
          <a:pPr marL="90000">
            <a:spcAft>
              <a:spcPts val="600"/>
            </a:spcAft>
          </a:pPr>
          <a:r>
            <a:rPr lang="de-DE" sz="800">
              <a:latin typeface="Arial" panose="020B0604020202020204" pitchFamily="34" charset="0"/>
              <a:cs typeface="Arial" panose="020B0604020202020204" pitchFamily="34" charset="0"/>
            </a:rPr>
            <a:t>ohne Wohnheime</a:t>
          </a:r>
        </a:p>
        <a:p>
          <a:pPr marL="0">
            <a:spcAft>
              <a:spcPts val="0"/>
            </a:spcAft>
          </a:pPr>
          <a:r>
            <a:rPr lang="de-DE" sz="800" b="1" baseline="30000">
              <a:latin typeface="Arial" panose="020B0604020202020204" pitchFamily="34" charset="0"/>
              <a:cs typeface="Arial" panose="020B0604020202020204" pitchFamily="34" charset="0"/>
            </a:rPr>
            <a:t>2</a:t>
          </a:r>
          <a:r>
            <a:rPr lang="de-DE" sz="800" b="1">
              <a:latin typeface="Arial" panose="020B0604020202020204" pitchFamily="34" charset="0"/>
              <a:cs typeface="Arial" panose="020B0604020202020204" pitchFamily="34" charset="0"/>
            </a:rPr>
            <a:t> Alle Baumaßnahmen</a:t>
          </a:r>
        </a:p>
        <a:p>
          <a:pPr marL="90000">
            <a:spcAft>
              <a:spcPts val="600"/>
            </a:spcAft>
          </a:pPr>
          <a:r>
            <a:rPr lang="de-DE" sz="800">
              <a:latin typeface="Arial" panose="020B0604020202020204" pitchFamily="34" charset="0"/>
              <a:cs typeface="Arial" panose="020B0604020202020204" pitchFamily="34" charset="0"/>
            </a:rPr>
            <a:t>Neubau und Baumaßnahmen an bestehenden Gebäuden</a:t>
          </a:r>
        </a:p>
        <a:p>
          <a:r>
            <a:rPr lang="de-DE" sz="800" b="1" baseline="30000">
              <a:solidFill>
                <a:schemeClr val="dk1"/>
              </a:solidFill>
              <a:latin typeface="Arial" panose="020B0604020202020204" pitchFamily="34" charset="0"/>
              <a:ea typeface="+mn-ea"/>
              <a:cs typeface="Arial" panose="020B0604020202020204" pitchFamily="34" charset="0"/>
            </a:rPr>
            <a:t>3</a:t>
          </a:r>
          <a:r>
            <a:rPr lang="de-DE" sz="800" b="1">
              <a:solidFill>
                <a:schemeClr val="dk1"/>
              </a:solidFill>
              <a:effectLst/>
              <a:latin typeface="Arial" panose="020B0604020202020204" pitchFamily="34" charset="0"/>
              <a:ea typeface="+mn-ea"/>
              <a:cs typeface="Arial" panose="020B0604020202020204" pitchFamily="34" charset="0"/>
            </a:rPr>
            <a:t>  Räume</a:t>
          </a:r>
          <a:r>
            <a:rPr lang="de-DE" sz="800">
              <a:solidFill>
                <a:schemeClr val="dk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a:p>
          <a:pPr marL="90000" indent="0">
            <a:spcAft>
              <a:spcPts val="600"/>
            </a:spcAft>
          </a:pPr>
          <a:r>
            <a:rPr lang="de-DE" sz="800">
              <a:solidFill>
                <a:schemeClr val="dk1"/>
              </a:solidFill>
              <a:latin typeface="Arial" panose="020B0604020202020204" pitchFamily="34" charset="0"/>
              <a:ea typeface="+mn-ea"/>
              <a:cs typeface="Arial" panose="020B0604020202020204" pitchFamily="34" charset="0"/>
            </a:rPr>
            <a:t>einschließlich Küchen</a:t>
          </a:r>
        </a:p>
        <a:p>
          <a:pPr marL="90000" indent="0">
            <a:spcAft>
              <a:spcPts val="600"/>
            </a:spcAft>
          </a:pPr>
          <a:endParaRPr lang="de-DE" sz="80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 Id="rId6" Type="http://schemas.openxmlformats.org/officeDocument/2006/relationships/printerSettings" Target="../printerSettings/printerSettings2.bin"/><Relationship Id="rId5" Type="http://schemas.openxmlformats.org/officeDocument/2006/relationships/hyperlink" Target="http://region.statistik-nord.de/main/1" TargetMode="External"/><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zoomScaleNormal="100" zoomScaleSheetLayoutView="100" workbookViewId="0"/>
  </sheetViews>
  <sheetFormatPr baseColWidth="10" defaultColWidth="11.28515625" defaultRowHeight="12.75"/>
  <cols>
    <col min="1" max="7" width="13.140625" customWidth="1"/>
    <col min="8" max="26" width="2.140625" customWidth="1"/>
    <col min="27" max="74" width="12.140625" customWidth="1"/>
  </cols>
  <sheetData>
    <row r="1" spans="1:7">
      <c r="A1" s="106"/>
    </row>
    <row r="3" spans="1:7" ht="20.25">
      <c r="A3" s="136" t="s">
        <v>13</v>
      </c>
      <c r="B3" s="136"/>
      <c r="C3" s="136"/>
      <c r="D3" s="136"/>
    </row>
    <row r="4" spans="1:7" ht="20.25">
      <c r="A4" s="136" t="s">
        <v>14</v>
      </c>
      <c r="B4" s="136"/>
      <c r="C4" s="136"/>
      <c r="D4" s="136"/>
    </row>
    <row r="11" spans="1:7" ht="15">
      <c r="A11" s="1"/>
      <c r="F11" s="2"/>
      <c r="G11" s="3"/>
    </row>
    <row r="13" spans="1:7">
      <c r="A13" s="5"/>
    </row>
    <row r="15" spans="1:7" ht="23.25">
      <c r="A15" s="139"/>
      <c r="B15" s="139"/>
      <c r="C15" s="139"/>
      <c r="D15" s="139"/>
      <c r="E15" s="139"/>
      <c r="F15" s="139"/>
      <c r="G15" s="139"/>
    </row>
    <row r="16" spans="1:7" ht="15" customHeight="1">
      <c r="D16" s="137"/>
      <c r="E16" s="137"/>
      <c r="F16" s="137"/>
      <c r="G16" s="137"/>
    </row>
    <row r="17" spans="1:13" ht="15" customHeight="1"/>
    <row r="18" spans="1:13" ht="37.5">
      <c r="A18" s="138" t="s">
        <v>82</v>
      </c>
      <c r="B18" s="138"/>
      <c r="C18" s="138"/>
      <c r="D18" s="138"/>
      <c r="E18" s="138"/>
      <c r="F18" s="138"/>
      <c r="G18" s="138"/>
    </row>
    <row r="19" spans="1:13" ht="37.5">
      <c r="A19" s="138" t="s">
        <v>83</v>
      </c>
      <c r="B19" s="138"/>
      <c r="C19" s="138"/>
      <c r="D19" s="138"/>
      <c r="E19" s="138"/>
      <c r="F19" s="138"/>
      <c r="G19" s="138"/>
    </row>
    <row r="20" spans="1:13" ht="28.35" customHeight="1">
      <c r="A20" s="141" t="s">
        <v>143</v>
      </c>
      <c r="B20" s="138"/>
      <c r="C20" s="138"/>
      <c r="D20" s="138"/>
      <c r="E20" s="138"/>
      <c r="F20" s="138"/>
      <c r="G20" s="138"/>
    </row>
    <row r="21" spans="1:13" ht="15" customHeight="1">
      <c r="A21" s="9"/>
      <c r="B21" s="9"/>
      <c r="C21" s="9"/>
      <c r="D21" s="9"/>
      <c r="E21" s="9"/>
      <c r="F21" s="9"/>
      <c r="G21" s="82"/>
    </row>
    <row r="22" spans="1:13" ht="15">
      <c r="A22" s="82"/>
      <c r="B22" s="82"/>
      <c r="C22" s="82"/>
      <c r="D22" s="82"/>
      <c r="E22" s="142" t="s">
        <v>160</v>
      </c>
      <c r="F22" s="142"/>
      <c r="G22" s="142"/>
    </row>
    <row r="30" spans="1:13" ht="22.7" customHeight="1">
      <c r="A30" s="139" t="s">
        <v>86</v>
      </c>
      <c r="B30" s="140"/>
      <c r="C30" s="140"/>
      <c r="D30" s="140"/>
      <c r="E30" s="140"/>
      <c r="F30" s="140"/>
      <c r="G30" s="140"/>
      <c r="H30" s="99"/>
      <c r="I30" s="99"/>
      <c r="J30" s="99"/>
      <c r="K30" s="99"/>
      <c r="L30" s="99"/>
      <c r="M30" s="99"/>
    </row>
    <row r="31" spans="1:13" ht="22.7" customHeight="1">
      <c r="A31" s="139" t="s">
        <v>95</v>
      </c>
      <c r="B31" s="140"/>
      <c r="C31" s="140"/>
      <c r="D31" s="140"/>
      <c r="E31" s="140"/>
      <c r="F31" s="140"/>
      <c r="G31" s="140"/>
    </row>
  </sheetData>
  <mergeCells count="10">
    <mergeCell ref="A31:G31"/>
    <mergeCell ref="A30:G30"/>
    <mergeCell ref="A20:G20"/>
    <mergeCell ref="E22:G22"/>
    <mergeCell ref="A15:G15"/>
    <mergeCell ref="A3:D3"/>
    <mergeCell ref="A4:D4"/>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Standard"&amp;8SH.regional Band 2 - 2017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Normal="100" zoomScaleSheetLayoutView="100" workbookViewId="0">
      <selection sqref="A1:K1"/>
    </sheetView>
  </sheetViews>
  <sheetFormatPr baseColWidth="10" defaultColWidth="10.28515625" defaultRowHeight="12.75"/>
  <cols>
    <col min="1" max="1" width="21" style="4" customWidth="1"/>
    <col min="2" max="5" width="7.140625" style="50" customWidth="1"/>
    <col min="6" max="6" width="6.42578125" style="50" customWidth="1"/>
    <col min="7" max="7" width="6.42578125" style="120" customWidth="1"/>
    <col min="8" max="11" width="7.140625" style="50" customWidth="1"/>
    <col min="12" max="12" width="11.85546875" style="54" customWidth="1"/>
    <col min="13" max="13" width="67.7109375" style="54" customWidth="1"/>
    <col min="14" max="15" width="11.85546875" style="54" customWidth="1"/>
    <col min="16" max="16" width="67.7109375" style="54" customWidth="1"/>
    <col min="17" max="17" width="11.85546875" style="54" customWidth="1"/>
    <col min="18" max="19" width="12.28515625" style="129" hidden="1" customWidth="1"/>
    <col min="20" max="16384" width="10.28515625" style="50"/>
  </cols>
  <sheetData>
    <row r="1" spans="1:19" ht="13.9" customHeight="1">
      <c r="A1" s="158" t="s">
        <v>154</v>
      </c>
      <c r="B1" s="158"/>
      <c r="C1" s="158"/>
      <c r="D1" s="158"/>
      <c r="E1" s="158"/>
      <c r="F1" s="158"/>
      <c r="G1" s="158"/>
      <c r="H1" s="158"/>
      <c r="I1" s="158"/>
      <c r="J1" s="158"/>
      <c r="K1" s="140"/>
      <c r="L1" s="157" t="s">
        <v>155</v>
      </c>
      <c r="M1" s="157"/>
      <c r="N1" s="157"/>
      <c r="O1" s="157" t="s">
        <v>159</v>
      </c>
      <c r="P1" s="157"/>
      <c r="Q1" s="157"/>
    </row>
    <row r="2" spans="1:19" ht="6.75" customHeight="1"/>
    <row r="3" spans="1:19" s="51" customFormat="1" ht="13.9" customHeight="1">
      <c r="A3" s="160" t="s">
        <v>133</v>
      </c>
      <c r="B3" s="165" t="s">
        <v>125</v>
      </c>
      <c r="C3" s="166"/>
      <c r="D3" s="166"/>
      <c r="E3" s="166"/>
      <c r="F3" s="166"/>
      <c r="G3" s="167"/>
      <c r="H3" s="165" t="s">
        <v>136</v>
      </c>
      <c r="I3" s="166"/>
      <c r="J3" s="166"/>
      <c r="K3" s="166"/>
      <c r="L3" s="81"/>
      <c r="M3" s="81"/>
      <c r="N3" s="81"/>
      <c r="O3" s="81"/>
      <c r="P3" s="81"/>
      <c r="Q3" s="81"/>
      <c r="R3" s="176"/>
      <c r="S3" s="176"/>
    </row>
    <row r="4" spans="1:19" s="121" customFormat="1" ht="23.45" customHeight="1">
      <c r="A4" s="178"/>
      <c r="B4" s="165" t="s">
        <v>137</v>
      </c>
      <c r="C4" s="166"/>
      <c r="D4" s="166"/>
      <c r="E4" s="166"/>
      <c r="F4" s="173" t="s">
        <v>131</v>
      </c>
      <c r="G4" s="174"/>
      <c r="H4" s="173" t="s">
        <v>127</v>
      </c>
      <c r="I4" s="179"/>
      <c r="J4" s="179"/>
      <c r="K4" s="179"/>
      <c r="L4" s="109"/>
      <c r="M4" s="109"/>
      <c r="N4" s="109"/>
      <c r="O4" s="109"/>
      <c r="P4" s="109"/>
      <c r="Q4" s="109"/>
      <c r="R4" s="176"/>
      <c r="S4" s="176"/>
    </row>
    <row r="5" spans="1:19" s="51" customFormat="1" ht="16.149999999999999" customHeight="1">
      <c r="A5" s="161"/>
      <c r="B5" s="173" t="s">
        <v>130</v>
      </c>
      <c r="C5" s="165" t="s">
        <v>138</v>
      </c>
      <c r="D5" s="166"/>
      <c r="E5" s="166"/>
      <c r="F5" s="180"/>
      <c r="G5" s="181"/>
      <c r="H5" s="173" t="s">
        <v>130</v>
      </c>
      <c r="I5" s="165" t="s">
        <v>139</v>
      </c>
      <c r="J5" s="166"/>
      <c r="K5" s="166"/>
      <c r="L5" s="100"/>
      <c r="M5" s="100"/>
      <c r="N5" s="100"/>
      <c r="O5" s="100"/>
      <c r="P5" s="100"/>
      <c r="Q5" s="100"/>
      <c r="R5" s="177"/>
      <c r="S5" s="177"/>
    </row>
    <row r="6" spans="1:19" s="51" customFormat="1" ht="24" customHeight="1">
      <c r="A6" s="161"/>
      <c r="B6" s="172"/>
      <c r="C6" s="128">
        <v>1</v>
      </c>
      <c r="D6" s="128">
        <v>2</v>
      </c>
      <c r="E6" s="128" t="s">
        <v>126</v>
      </c>
      <c r="F6" s="172"/>
      <c r="G6" s="175"/>
      <c r="H6" s="172"/>
      <c r="I6" s="128" t="s">
        <v>96</v>
      </c>
      <c r="J6" s="128" t="s">
        <v>128</v>
      </c>
      <c r="K6" s="128" t="s">
        <v>129</v>
      </c>
      <c r="L6" s="81"/>
      <c r="M6" s="81"/>
      <c r="N6" s="81"/>
      <c r="O6" s="81"/>
      <c r="P6" s="81"/>
      <c r="Q6" s="81"/>
      <c r="R6" s="109"/>
      <c r="S6" s="109"/>
    </row>
    <row r="7" spans="1:19" s="51" customFormat="1" ht="24" customHeight="1">
      <c r="A7" s="162"/>
      <c r="B7" s="122" t="s">
        <v>74</v>
      </c>
      <c r="C7" s="122" t="s">
        <v>74</v>
      </c>
      <c r="D7" s="122" t="s">
        <v>74</v>
      </c>
      <c r="E7" s="122" t="s">
        <v>74</v>
      </c>
      <c r="F7" s="122" t="s">
        <v>74</v>
      </c>
      <c r="G7" s="122" t="s">
        <v>80</v>
      </c>
      <c r="H7" s="122" t="s">
        <v>74</v>
      </c>
      <c r="I7" s="122" t="s">
        <v>74</v>
      </c>
      <c r="J7" s="122" t="s">
        <v>74</v>
      </c>
      <c r="K7" s="128" t="s">
        <v>74</v>
      </c>
      <c r="L7" s="101"/>
      <c r="M7" s="101"/>
      <c r="N7" s="101"/>
      <c r="O7" s="101"/>
      <c r="P7" s="101"/>
      <c r="Q7" s="101"/>
      <c r="R7" s="109"/>
      <c r="S7" s="109"/>
    </row>
    <row r="8" spans="1:19" ht="5.85" customHeight="1">
      <c r="A8" s="48"/>
      <c r="B8" s="53"/>
      <c r="C8" s="53"/>
      <c r="D8" s="53"/>
      <c r="E8" s="53"/>
      <c r="F8" s="53"/>
      <c r="G8" s="123"/>
      <c r="H8" s="53"/>
      <c r="I8" s="53"/>
      <c r="J8" s="56"/>
      <c r="K8" s="57"/>
      <c r="L8" s="102"/>
      <c r="M8" s="102"/>
      <c r="N8" s="102"/>
      <c r="O8" s="102"/>
      <c r="P8" s="102"/>
      <c r="Q8" s="102"/>
    </row>
    <row r="9" spans="1:19" ht="14.25" customHeight="1">
      <c r="A9" s="38" t="s">
        <v>76</v>
      </c>
      <c r="B9" s="71">
        <v>65</v>
      </c>
      <c r="C9" s="71">
        <v>47</v>
      </c>
      <c r="D9" s="71">
        <v>1</v>
      </c>
      <c r="E9" s="71">
        <v>17</v>
      </c>
      <c r="F9" s="71">
        <v>220</v>
      </c>
      <c r="G9" s="72">
        <v>2.4853421299382052</v>
      </c>
      <c r="H9" s="71">
        <v>233</v>
      </c>
      <c r="I9" s="71">
        <v>19</v>
      </c>
      <c r="J9" s="134">
        <v>130</v>
      </c>
      <c r="K9" s="135">
        <v>84</v>
      </c>
      <c r="L9" s="102"/>
      <c r="M9" s="102"/>
      <c r="N9" s="102"/>
      <c r="O9" s="102"/>
      <c r="P9" s="102"/>
      <c r="Q9" s="102"/>
    </row>
    <row r="10" spans="1:19">
      <c r="A10" s="38" t="s">
        <v>77</v>
      </c>
      <c r="B10" s="71">
        <v>108</v>
      </c>
      <c r="C10" s="71">
        <v>82</v>
      </c>
      <c r="D10" s="71">
        <v>2</v>
      </c>
      <c r="E10" s="71">
        <v>24</v>
      </c>
      <c r="F10" s="71">
        <v>320</v>
      </c>
      <c r="G10" s="72">
        <v>1.2906192149001987</v>
      </c>
      <c r="H10" s="71">
        <v>429</v>
      </c>
      <c r="I10" s="71">
        <v>116</v>
      </c>
      <c r="J10" s="134">
        <v>209</v>
      </c>
      <c r="K10" s="135">
        <v>104</v>
      </c>
      <c r="L10" s="102"/>
      <c r="M10" s="102"/>
      <c r="N10" s="102"/>
      <c r="O10" s="102"/>
      <c r="P10" s="102"/>
      <c r="Q10" s="102"/>
    </row>
    <row r="11" spans="1:19">
      <c r="A11" s="38" t="s">
        <v>78</v>
      </c>
      <c r="B11" s="71">
        <v>130</v>
      </c>
      <c r="C11" s="71">
        <v>107</v>
      </c>
      <c r="D11" s="71">
        <v>3</v>
      </c>
      <c r="E11" s="71">
        <v>20</v>
      </c>
      <c r="F11" s="71">
        <v>371</v>
      </c>
      <c r="G11" s="72">
        <v>1.7150676319122773</v>
      </c>
      <c r="H11" s="71">
        <v>471</v>
      </c>
      <c r="I11" s="71">
        <v>170</v>
      </c>
      <c r="J11" s="134">
        <v>191</v>
      </c>
      <c r="K11" s="135">
        <v>110</v>
      </c>
      <c r="L11" s="102"/>
      <c r="M11" s="102"/>
      <c r="N11" s="102"/>
      <c r="O11" s="102"/>
      <c r="P11" s="102"/>
      <c r="Q11" s="102"/>
    </row>
    <row r="12" spans="1:19">
      <c r="A12" s="38" t="s">
        <v>79</v>
      </c>
      <c r="B12" s="71">
        <v>68</v>
      </c>
      <c r="C12" s="71">
        <v>55</v>
      </c>
      <c r="D12" s="71">
        <v>2</v>
      </c>
      <c r="E12" s="71">
        <v>11</v>
      </c>
      <c r="F12" s="71">
        <v>136</v>
      </c>
      <c r="G12" s="72">
        <v>1.7142497006365414</v>
      </c>
      <c r="H12" s="71">
        <v>139</v>
      </c>
      <c r="I12" s="71">
        <v>8</v>
      </c>
      <c r="J12" s="134">
        <v>65</v>
      </c>
      <c r="K12" s="135">
        <v>66</v>
      </c>
      <c r="L12" s="102"/>
      <c r="M12" s="102"/>
      <c r="N12" s="102"/>
      <c r="O12" s="102"/>
      <c r="P12" s="102"/>
      <c r="Q12" s="102"/>
    </row>
    <row r="13" spans="1:19" s="51" customFormat="1" ht="7.15" customHeight="1">
      <c r="A13" s="38"/>
      <c r="B13" s="37"/>
      <c r="C13" s="37"/>
      <c r="D13" s="37"/>
      <c r="E13" s="37"/>
      <c r="F13" s="72"/>
      <c r="G13" s="72"/>
      <c r="H13" s="37"/>
      <c r="I13" s="37"/>
      <c r="J13" s="61"/>
      <c r="K13" s="62"/>
      <c r="L13" s="102"/>
      <c r="M13" s="102"/>
      <c r="N13" s="102"/>
      <c r="O13" s="102"/>
      <c r="P13" s="102"/>
      <c r="Q13" s="102"/>
      <c r="R13" s="130"/>
      <c r="S13" s="130"/>
    </row>
    <row r="14" spans="1:19">
      <c r="A14" s="38" t="s">
        <v>42</v>
      </c>
      <c r="B14" s="71">
        <v>211</v>
      </c>
      <c r="C14" s="71">
        <v>182</v>
      </c>
      <c r="D14" s="71">
        <v>16</v>
      </c>
      <c r="E14" s="71">
        <v>13</v>
      </c>
      <c r="F14" s="71">
        <v>289</v>
      </c>
      <c r="G14" s="72">
        <v>2.1656537801524203</v>
      </c>
      <c r="H14" s="71">
        <v>330</v>
      </c>
      <c r="I14" s="71">
        <v>36</v>
      </c>
      <c r="J14" s="134">
        <v>129</v>
      </c>
      <c r="K14" s="135">
        <v>165</v>
      </c>
      <c r="L14" s="102"/>
      <c r="M14" s="102"/>
      <c r="N14" s="102"/>
      <c r="O14" s="102"/>
      <c r="P14" s="102"/>
      <c r="Q14" s="102"/>
    </row>
    <row r="15" spans="1:19">
      <c r="A15" s="38" t="s">
        <v>43</v>
      </c>
      <c r="B15" s="71">
        <v>620</v>
      </c>
      <c r="C15" s="71">
        <v>529</v>
      </c>
      <c r="D15" s="71">
        <v>48</v>
      </c>
      <c r="E15" s="71">
        <v>43</v>
      </c>
      <c r="F15" s="71">
        <v>1022</v>
      </c>
      <c r="G15" s="72">
        <v>5.2123177983822435</v>
      </c>
      <c r="H15" s="71">
        <v>1080</v>
      </c>
      <c r="I15" s="71">
        <v>112</v>
      </c>
      <c r="J15" s="134">
        <v>425</v>
      </c>
      <c r="K15" s="135">
        <v>543</v>
      </c>
      <c r="L15" s="102"/>
      <c r="M15" s="102"/>
      <c r="N15" s="102"/>
      <c r="O15" s="102"/>
      <c r="P15" s="102"/>
      <c r="Q15" s="102"/>
    </row>
    <row r="16" spans="1:19">
      <c r="A16" s="38" t="s">
        <v>44</v>
      </c>
      <c r="B16" s="71">
        <v>732</v>
      </c>
      <c r="C16" s="71">
        <v>503</v>
      </c>
      <c r="D16" s="71">
        <v>138</v>
      </c>
      <c r="E16" s="71">
        <v>91</v>
      </c>
      <c r="F16" s="71">
        <v>1250</v>
      </c>
      <c r="G16" s="72">
        <v>7.5546046826461666</v>
      </c>
      <c r="H16" s="71">
        <v>1391</v>
      </c>
      <c r="I16" s="71">
        <v>209</v>
      </c>
      <c r="J16" s="134">
        <v>720</v>
      </c>
      <c r="K16" s="135">
        <v>462</v>
      </c>
      <c r="L16" s="102"/>
      <c r="M16" s="102"/>
      <c r="N16" s="102"/>
      <c r="O16" s="102"/>
      <c r="P16" s="102"/>
      <c r="Q16" s="102"/>
    </row>
    <row r="17" spans="1:19">
      <c r="A17" s="38" t="s">
        <v>45</v>
      </c>
      <c r="B17" s="71">
        <v>373</v>
      </c>
      <c r="C17" s="71">
        <v>265</v>
      </c>
      <c r="D17" s="71">
        <v>51</v>
      </c>
      <c r="E17" s="71">
        <v>57</v>
      </c>
      <c r="F17" s="71">
        <v>844</v>
      </c>
      <c r="G17" s="72">
        <v>4.2077134766481867</v>
      </c>
      <c r="H17" s="71">
        <v>981</v>
      </c>
      <c r="I17" s="71">
        <v>215</v>
      </c>
      <c r="J17" s="134">
        <v>490</v>
      </c>
      <c r="K17" s="135">
        <v>276</v>
      </c>
      <c r="L17" s="102"/>
      <c r="M17" s="102"/>
      <c r="N17" s="102"/>
      <c r="O17" s="102"/>
      <c r="P17" s="102"/>
      <c r="Q17" s="102"/>
    </row>
    <row r="18" spans="1:19">
      <c r="A18" s="38" t="s">
        <v>46</v>
      </c>
      <c r="B18" s="71">
        <v>738</v>
      </c>
      <c r="C18" s="71">
        <v>608</v>
      </c>
      <c r="D18" s="71">
        <v>31</v>
      </c>
      <c r="E18" s="71">
        <v>99</v>
      </c>
      <c r="F18" s="71">
        <v>1648</v>
      </c>
      <c r="G18" s="72">
        <v>5.2708675822453639</v>
      </c>
      <c r="H18" s="71">
        <v>1808</v>
      </c>
      <c r="I18" s="71">
        <v>404</v>
      </c>
      <c r="J18" s="134">
        <v>758</v>
      </c>
      <c r="K18" s="135">
        <v>646</v>
      </c>
      <c r="L18" s="102"/>
      <c r="M18" s="102"/>
      <c r="N18" s="102"/>
      <c r="O18" s="102"/>
      <c r="P18" s="102"/>
      <c r="Q18" s="102"/>
    </row>
    <row r="19" spans="1:19">
      <c r="A19" s="38" t="s">
        <v>47</v>
      </c>
      <c r="B19" s="71">
        <v>234</v>
      </c>
      <c r="C19" s="71">
        <v>199</v>
      </c>
      <c r="D19" s="71">
        <v>17</v>
      </c>
      <c r="E19" s="71">
        <v>18</v>
      </c>
      <c r="F19" s="71">
        <v>335</v>
      </c>
      <c r="G19" s="72">
        <v>2.6000838235978954</v>
      </c>
      <c r="H19" s="71">
        <v>375</v>
      </c>
      <c r="I19" s="71">
        <v>27</v>
      </c>
      <c r="J19" s="134">
        <v>148</v>
      </c>
      <c r="K19" s="135">
        <v>200</v>
      </c>
      <c r="L19" s="102"/>
      <c r="M19" s="102"/>
      <c r="N19" s="102"/>
      <c r="O19" s="102"/>
      <c r="P19" s="102"/>
      <c r="Q19" s="102"/>
    </row>
    <row r="20" spans="1:19">
      <c r="A20" s="38" t="s">
        <v>48</v>
      </c>
      <c r="B20" s="71">
        <v>501</v>
      </c>
      <c r="C20" s="71">
        <v>413</v>
      </c>
      <c r="D20" s="71">
        <v>39</v>
      </c>
      <c r="E20" s="71">
        <v>49</v>
      </c>
      <c r="F20" s="71">
        <v>844</v>
      </c>
      <c r="G20" s="72">
        <v>3.0913259737310548</v>
      </c>
      <c r="H20" s="71">
        <v>958</v>
      </c>
      <c r="I20" s="71">
        <v>170</v>
      </c>
      <c r="J20" s="134">
        <v>394</v>
      </c>
      <c r="K20" s="135">
        <v>394</v>
      </c>
      <c r="L20" s="102"/>
      <c r="M20" s="102"/>
      <c r="N20" s="102"/>
      <c r="O20" s="102"/>
      <c r="P20" s="102"/>
      <c r="Q20" s="102"/>
    </row>
    <row r="21" spans="1:19">
      <c r="A21" s="38" t="s">
        <v>49</v>
      </c>
      <c r="B21" s="71">
        <v>804</v>
      </c>
      <c r="C21" s="71">
        <v>665</v>
      </c>
      <c r="D21" s="71">
        <v>80</v>
      </c>
      <c r="E21" s="71">
        <v>59</v>
      </c>
      <c r="F21" s="71">
        <v>1117</v>
      </c>
      <c r="G21" s="72">
        <v>5.5989132995493804</v>
      </c>
      <c r="H21" s="71">
        <v>1226</v>
      </c>
      <c r="I21" s="71">
        <v>130</v>
      </c>
      <c r="J21" s="134">
        <v>593</v>
      </c>
      <c r="K21" s="135">
        <v>503</v>
      </c>
      <c r="L21" s="102"/>
      <c r="M21" s="102"/>
      <c r="N21" s="102"/>
      <c r="O21" s="102"/>
      <c r="P21" s="102"/>
      <c r="Q21" s="102"/>
    </row>
    <row r="22" spans="1:19">
      <c r="A22" s="38" t="s">
        <v>50</v>
      </c>
      <c r="B22" s="71">
        <v>679</v>
      </c>
      <c r="C22" s="71">
        <v>583</v>
      </c>
      <c r="D22" s="71">
        <v>35</v>
      </c>
      <c r="E22" s="71">
        <v>61</v>
      </c>
      <c r="F22" s="71">
        <v>1133</v>
      </c>
      <c r="G22" s="72">
        <v>4.1346592464191225</v>
      </c>
      <c r="H22" s="71">
        <v>1189</v>
      </c>
      <c r="I22" s="71">
        <v>123</v>
      </c>
      <c r="J22" s="134">
        <v>532</v>
      </c>
      <c r="K22" s="135">
        <v>534</v>
      </c>
      <c r="L22" s="102"/>
      <c r="M22" s="102"/>
      <c r="N22" s="102"/>
      <c r="O22" s="102"/>
      <c r="P22" s="102"/>
      <c r="Q22" s="102"/>
    </row>
    <row r="23" spans="1:19">
      <c r="A23" s="38" t="s">
        <v>51</v>
      </c>
      <c r="B23" s="71">
        <v>249</v>
      </c>
      <c r="C23" s="71">
        <v>227</v>
      </c>
      <c r="D23" s="71">
        <v>11</v>
      </c>
      <c r="E23" s="71">
        <v>11</v>
      </c>
      <c r="F23" s="71">
        <v>309</v>
      </c>
      <c r="G23" s="72">
        <v>2.3477923913291239</v>
      </c>
      <c r="H23" s="71">
        <v>378</v>
      </c>
      <c r="I23" s="71">
        <v>41</v>
      </c>
      <c r="J23" s="134">
        <v>161</v>
      </c>
      <c r="K23" s="135">
        <v>176</v>
      </c>
      <c r="L23" s="102"/>
      <c r="M23" s="102"/>
      <c r="N23" s="102"/>
      <c r="O23" s="102"/>
      <c r="P23" s="102"/>
      <c r="Q23" s="102"/>
    </row>
    <row r="24" spans="1:19">
      <c r="A24" s="38" t="s">
        <v>91</v>
      </c>
      <c r="B24" s="71">
        <v>525</v>
      </c>
      <c r="C24" s="71">
        <v>449</v>
      </c>
      <c r="D24" s="71">
        <v>33</v>
      </c>
      <c r="E24" s="71">
        <v>43</v>
      </c>
      <c r="F24" s="71">
        <v>938</v>
      </c>
      <c r="G24" s="72">
        <v>3.8684879078821472</v>
      </c>
      <c r="H24" s="71">
        <v>984</v>
      </c>
      <c r="I24" s="71">
        <v>119</v>
      </c>
      <c r="J24" s="134">
        <v>398</v>
      </c>
      <c r="K24" s="135">
        <v>467</v>
      </c>
      <c r="L24" s="102"/>
      <c r="M24" s="102"/>
      <c r="N24" s="102"/>
      <c r="O24" s="102"/>
      <c r="P24" s="102"/>
      <c r="Q24" s="102"/>
    </row>
    <row r="25" spans="1:19" s="51" customFormat="1" ht="5.85" customHeight="1">
      <c r="A25" s="55"/>
      <c r="B25" s="37"/>
      <c r="C25" s="37"/>
      <c r="D25" s="37"/>
      <c r="E25" s="37"/>
      <c r="F25" s="72"/>
      <c r="G25" s="72"/>
      <c r="H25" s="37"/>
      <c r="I25" s="37"/>
      <c r="J25" s="61"/>
      <c r="K25" s="62"/>
      <c r="L25" s="102"/>
      <c r="M25" s="102"/>
      <c r="N25" s="102"/>
      <c r="O25" s="102"/>
      <c r="P25" s="102"/>
      <c r="Q25" s="102"/>
      <c r="R25" s="130"/>
      <c r="S25" s="130"/>
    </row>
    <row r="26" spans="1:19">
      <c r="A26" s="44" t="s">
        <v>53</v>
      </c>
      <c r="B26" s="71">
        <v>6</v>
      </c>
      <c r="C26" s="71">
        <v>5</v>
      </c>
      <c r="D26" s="71">
        <v>0</v>
      </c>
      <c r="E26" s="71">
        <v>1</v>
      </c>
      <c r="F26" s="71">
        <v>9</v>
      </c>
      <c r="G26" s="72">
        <v>0.41476565740356697</v>
      </c>
      <c r="H26" s="71">
        <v>22</v>
      </c>
      <c r="I26" s="71">
        <v>11</v>
      </c>
      <c r="J26" s="134">
        <v>6</v>
      </c>
      <c r="K26" s="135">
        <v>5</v>
      </c>
      <c r="L26" s="102"/>
      <c r="M26" s="102"/>
      <c r="N26" s="102"/>
      <c r="O26" s="102"/>
      <c r="P26" s="102"/>
      <c r="Q26" s="102"/>
    </row>
    <row r="27" spans="1:19">
      <c r="A27" s="44" t="s">
        <v>54</v>
      </c>
      <c r="B27" s="71">
        <v>15</v>
      </c>
      <c r="C27" s="71">
        <v>8</v>
      </c>
      <c r="D27" s="71">
        <v>1</v>
      </c>
      <c r="E27" s="71">
        <v>6</v>
      </c>
      <c r="F27" s="71">
        <v>64</v>
      </c>
      <c r="G27" s="72">
        <v>2.1047785049495182</v>
      </c>
      <c r="H27" s="71">
        <v>69</v>
      </c>
      <c r="I27" s="71">
        <v>16</v>
      </c>
      <c r="J27" s="134">
        <v>37</v>
      </c>
      <c r="K27" s="135">
        <v>16</v>
      </c>
      <c r="L27" s="102"/>
      <c r="M27" s="102"/>
      <c r="N27" s="102"/>
      <c r="O27" s="102"/>
      <c r="P27" s="102"/>
      <c r="Q27" s="102"/>
    </row>
    <row r="28" spans="1:19">
      <c r="A28" s="44" t="s">
        <v>55</v>
      </c>
      <c r="B28" s="71">
        <v>46</v>
      </c>
      <c r="C28" s="71">
        <v>30</v>
      </c>
      <c r="D28" s="71">
        <v>4</v>
      </c>
      <c r="E28" s="71">
        <v>12</v>
      </c>
      <c r="F28" s="71">
        <v>115</v>
      </c>
      <c r="G28" s="72">
        <v>4.9411360316232704</v>
      </c>
      <c r="H28" s="71">
        <v>123</v>
      </c>
      <c r="I28" s="71">
        <v>41</v>
      </c>
      <c r="J28" s="134">
        <v>55</v>
      </c>
      <c r="K28" s="135">
        <v>27</v>
      </c>
      <c r="L28" s="102"/>
      <c r="M28" s="102"/>
      <c r="N28" s="102"/>
      <c r="O28" s="102"/>
      <c r="P28" s="102"/>
      <c r="Q28" s="102"/>
    </row>
    <row r="29" spans="1:19">
      <c r="A29" s="44" t="s">
        <v>56</v>
      </c>
      <c r="B29" s="71">
        <v>10</v>
      </c>
      <c r="C29" s="71">
        <v>2</v>
      </c>
      <c r="D29" s="71">
        <v>0</v>
      </c>
      <c r="E29" s="71">
        <v>8</v>
      </c>
      <c r="F29" s="71">
        <v>74</v>
      </c>
      <c r="G29" s="72">
        <v>3.7005550832624894</v>
      </c>
      <c r="H29" s="71">
        <v>78</v>
      </c>
      <c r="I29" s="71">
        <v>28</v>
      </c>
      <c r="J29" s="134">
        <v>44</v>
      </c>
      <c r="K29" s="135">
        <v>6</v>
      </c>
      <c r="L29" s="102"/>
      <c r="M29" s="102"/>
      <c r="N29" s="102"/>
      <c r="O29" s="102"/>
      <c r="P29" s="102"/>
      <c r="Q29" s="102"/>
    </row>
    <row r="30" spans="1:19">
      <c r="A30" s="44" t="s">
        <v>57</v>
      </c>
      <c r="B30" s="71">
        <v>102</v>
      </c>
      <c r="C30" s="71">
        <v>74</v>
      </c>
      <c r="D30" s="71">
        <v>6</v>
      </c>
      <c r="E30" s="71">
        <v>22</v>
      </c>
      <c r="F30" s="71">
        <v>343</v>
      </c>
      <c r="G30" s="72">
        <v>6.9128138981821117</v>
      </c>
      <c r="H30" s="71">
        <v>413</v>
      </c>
      <c r="I30" s="71">
        <v>94</v>
      </c>
      <c r="J30" s="134">
        <v>216</v>
      </c>
      <c r="K30" s="135">
        <v>103</v>
      </c>
      <c r="L30" s="102"/>
      <c r="M30" s="102"/>
      <c r="N30" s="102"/>
      <c r="O30" s="102"/>
      <c r="P30" s="102"/>
      <c r="Q30" s="102"/>
    </row>
    <row r="31" spans="1:19">
      <c r="A31" s="44" t="s">
        <v>58</v>
      </c>
      <c r="B31" s="71">
        <v>75</v>
      </c>
      <c r="C31" s="71">
        <v>52</v>
      </c>
      <c r="D31" s="71">
        <v>2</v>
      </c>
      <c r="E31" s="71">
        <v>21</v>
      </c>
      <c r="F31" s="71">
        <v>318</v>
      </c>
      <c r="G31" s="72">
        <v>7.3687869308307263</v>
      </c>
      <c r="H31" s="71">
        <v>328</v>
      </c>
      <c r="I31" s="71">
        <v>120</v>
      </c>
      <c r="J31" s="134">
        <v>129</v>
      </c>
      <c r="K31" s="135">
        <v>79</v>
      </c>
      <c r="L31" s="102"/>
      <c r="M31" s="102"/>
      <c r="N31" s="102"/>
      <c r="O31" s="102"/>
      <c r="P31" s="102"/>
      <c r="Q31" s="102"/>
    </row>
    <row r="32" spans="1:19">
      <c r="A32" s="44" t="s">
        <v>59</v>
      </c>
      <c r="B32" s="71">
        <v>82</v>
      </c>
      <c r="C32" s="71">
        <v>73</v>
      </c>
      <c r="D32" s="71">
        <v>3</v>
      </c>
      <c r="E32" s="71">
        <v>6</v>
      </c>
      <c r="F32" s="71">
        <v>130</v>
      </c>
      <c r="G32" s="72">
        <v>6.1740121580547109</v>
      </c>
      <c r="H32" s="71">
        <v>142</v>
      </c>
      <c r="I32" s="71">
        <v>16</v>
      </c>
      <c r="J32" s="134">
        <v>49</v>
      </c>
      <c r="K32" s="135">
        <v>77</v>
      </c>
      <c r="L32" s="102"/>
      <c r="M32" s="102"/>
      <c r="N32" s="102"/>
      <c r="O32" s="102"/>
      <c r="P32" s="102"/>
      <c r="Q32" s="102"/>
    </row>
    <row r="33" spans="1:17">
      <c r="A33" s="44" t="s">
        <v>60</v>
      </c>
      <c r="B33" s="71">
        <v>37</v>
      </c>
      <c r="C33" s="71">
        <v>23</v>
      </c>
      <c r="D33" s="71">
        <v>2</v>
      </c>
      <c r="E33" s="71">
        <v>12</v>
      </c>
      <c r="F33" s="71">
        <v>133</v>
      </c>
      <c r="G33" s="72">
        <v>3.9883647704441176</v>
      </c>
      <c r="H33" s="71">
        <v>146</v>
      </c>
      <c r="I33" s="71">
        <v>40</v>
      </c>
      <c r="J33" s="134">
        <v>79</v>
      </c>
      <c r="K33" s="135">
        <v>27</v>
      </c>
      <c r="L33" s="102"/>
      <c r="M33" s="102"/>
      <c r="N33" s="102"/>
      <c r="O33" s="102"/>
      <c r="P33" s="102"/>
      <c r="Q33" s="102"/>
    </row>
    <row r="34" spans="1:17">
      <c r="A34" s="44" t="s">
        <v>61</v>
      </c>
      <c r="B34" s="71">
        <v>35</v>
      </c>
      <c r="C34" s="71">
        <v>18</v>
      </c>
      <c r="D34" s="71">
        <v>3</v>
      </c>
      <c r="E34" s="71">
        <v>14</v>
      </c>
      <c r="F34" s="71">
        <v>90</v>
      </c>
      <c r="G34" s="72">
        <v>4.0948177806087633</v>
      </c>
      <c r="H34" s="71">
        <v>108</v>
      </c>
      <c r="I34" s="71">
        <v>31</v>
      </c>
      <c r="J34" s="134">
        <v>58</v>
      </c>
      <c r="K34" s="135">
        <v>19</v>
      </c>
      <c r="L34" s="102"/>
      <c r="M34" s="102"/>
      <c r="N34" s="102"/>
      <c r="O34" s="103"/>
      <c r="P34" s="102"/>
      <c r="Q34" s="102"/>
    </row>
    <row r="35" spans="1:17">
      <c r="A35" s="44" t="s">
        <v>62</v>
      </c>
      <c r="B35" s="71">
        <v>11</v>
      </c>
      <c r="C35" s="71">
        <v>7</v>
      </c>
      <c r="D35" s="71">
        <v>1</v>
      </c>
      <c r="E35" s="71">
        <v>3</v>
      </c>
      <c r="F35" s="71">
        <v>34</v>
      </c>
      <c r="G35" s="72">
        <v>1.1810066344784467</v>
      </c>
      <c r="H35" s="71">
        <v>79</v>
      </c>
      <c r="I35" s="71">
        <v>47</v>
      </c>
      <c r="J35" s="134">
        <v>20</v>
      </c>
      <c r="K35" s="135">
        <v>12</v>
      </c>
      <c r="L35" s="102"/>
      <c r="M35" s="102"/>
      <c r="N35" s="102"/>
      <c r="O35" s="102"/>
      <c r="P35" s="102"/>
      <c r="Q35" s="102"/>
    </row>
    <row r="36" spans="1:17">
      <c r="A36" s="44" t="s">
        <v>63</v>
      </c>
      <c r="B36" s="71">
        <v>77</v>
      </c>
      <c r="C36" s="71">
        <v>56</v>
      </c>
      <c r="D36" s="71">
        <v>8</v>
      </c>
      <c r="E36" s="71">
        <v>13</v>
      </c>
      <c r="F36" s="71">
        <v>133</v>
      </c>
      <c r="G36" s="72">
        <v>5.2950075642965198</v>
      </c>
      <c r="H36" s="71">
        <v>161</v>
      </c>
      <c r="I36" s="71">
        <v>22</v>
      </c>
      <c r="J36" s="134">
        <v>88</v>
      </c>
      <c r="K36" s="135">
        <v>51</v>
      </c>
      <c r="L36" s="102"/>
      <c r="M36" s="102"/>
      <c r="N36" s="102"/>
      <c r="O36" s="102"/>
      <c r="P36" s="102"/>
      <c r="Q36" s="102"/>
    </row>
    <row r="37" spans="1:17">
      <c r="A37" s="44" t="s">
        <v>64</v>
      </c>
      <c r="B37" s="71">
        <v>32</v>
      </c>
      <c r="C37" s="71">
        <v>26</v>
      </c>
      <c r="D37" s="71">
        <v>1</v>
      </c>
      <c r="E37" s="71">
        <v>5</v>
      </c>
      <c r="F37" s="71">
        <v>54</v>
      </c>
      <c r="G37" s="72">
        <v>1.9247219846022241</v>
      </c>
      <c r="H37" s="71">
        <v>62</v>
      </c>
      <c r="I37" s="71">
        <v>5</v>
      </c>
      <c r="J37" s="134">
        <v>29</v>
      </c>
      <c r="K37" s="135">
        <v>28</v>
      </c>
      <c r="L37" s="102"/>
      <c r="M37" s="102"/>
      <c r="N37" s="102"/>
      <c r="O37" s="102"/>
      <c r="P37" s="102"/>
      <c r="Q37" s="102"/>
    </row>
    <row r="38" spans="1:17">
      <c r="A38" s="44" t="s">
        <v>65</v>
      </c>
      <c r="B38" s="71">
        <v>136</v>
      </c>
      <c r="C38" s="71">
        <v>121</v>
      </c>
      <c r="D38" s="71">
        <v>11</v>
      </c>
      <c r="E38" s="71">
        <v>4</v>
      </c>
      <c r="F38" s="71">
        <v>219</v>
      </c>
      <c r="G38" s="72">
        <v>10.240344150378753</v>
      </c>
      <c r="H38" s="71">
        <v>220</v>
      </c>
      <c r="I38" s="71">
        <v>8</v>
      </c>
      <c r="J38" s="134">
        <v>121</v>
      </c>
      <c r="K38" s="135">
        <v>91</v>
      </c>
      <c r="L38" s="102"/>
      <c r="M38" s="102"/>
      <c r="N38" s="102"/>
      <c r="O38" s="102"/>
      <c r="P38" s="102"/>
      <c r="Q38" s="102"/>
    </row>
    <row r="39" spans="1:17">
      <c r="A39" s="44" t="s">
        <v>66</v>
      </c>
      <c r="B39" s="71">
        <v>130</v>
      </c>
      <c r="C39" s="71">
        <v>111</v>
      </c>
      <c r="D39" s="71">
        <v>3</v>
      </c>
      <c r="E39" s="71">
        <v>16</v>
      </c>
      <c r="F39" s="71">
        <v>220</v>
      </c>
      <c r="G39" s="72">
        <v>2.7961717866266729</v>
      </c>
      <c r="H39" s="71">
        <v>225</v>
      </c>
      <c r="I39" s="71">
        <v>41</v>
      </c>
      <c r="J39" s="134">
        <v>78</v>
      </c>
      <c r="K39" s="135">
        <v>106</v>
      </c>
      <c r="L39" s="102"/>
      <c r="M39" s="102"/>
      <c r="N39" s="102"/>
      <c r="O39" s="102"/>
      <c r="P39" s="102"/>
      <c r="Q39" s="102"/>
    </row>
    <row r="40" spans="1:17">
      <c r="A40" s="44" t="s">
        <v>67</v>
      </c>
      <c r="B40" s="71">
        <v>20</v>
      </c>
      <c r="C40" s="71">
        <v>16</v>
      </c>
      <c r="D40" s="71">
        <v>1</v>
      </c>
      <c r="E40" s="71">
        <v>3</v>
      </c>
      <c r="F40" s="71">
        <v>31</v>
      </c>
      <c r="G40" s="72">
        <v>0.97337352424014068</v>
      </c>
      <c r="H40" s="71">
        <v>47</v>
      </c>
      <c r="I40" s="71">
        <v>11</v>
      </c>
      <c r="J40" s="134">
        <v>20</v>
      </c>
      <c r="K40" s="135">
        <v>16</v>
      </c>
      <c r="L40" s="102"/>
      <c r="M40" s="102"/>
      <c r="N40" s="102"/>
      <c r="O40" s="102"/>
      <c r="P40" s="102"/>
      <c r="Q40" s="102"/>
    </row>
    <row r="41" spans="1:17">
      <c r="A41" s="44" t="s">
        <v>68</v>
      </c>
      <c r="B41" s="71">
        <v>63</v>
      </c>
      <c r="C41" s="71">
        <v>43</v>
      </c>
      <c r="D41" s="71">
        <v>4</v>
      </c>
      <c r="E41" s="71">
        <v>16</v>
      </c>
      <c r="F41" s="71">
        <v>227</v>
      </c>
      <c r="G41" s="72">
        <v>6.8157934244107494</v>
      </c>
      <c r="H41" s="71">
        <v>237</v>
      </c>
      <c r="I41" s="71">
        <v>47</v>
      </c>
      <c r="J41" s="134">
        <v>117</v>
      </c>
      <c r="K41" s="135">
        <v>73</v>
      </c>
      <c r="L41" s="102"/>
      <c r="M41" s="102"/>
      <c r="N41" s="102"/>
      <c r="O41" s="102"/>
      <c r="P41" s="102"/>
      <c r="Q41" s="102"/>
    </row>
    <row r="42" spans="1:17">
      <c r="A42" s="44" t="s">
        <v>69</v>
      </c>
      <c r="B42" s="71">
        <v>14</v>
      </c>
      <c r="C42" s="71">
        <v>11</v>
      </c>
      <c r="D42" s="71">
        <v>2</v>
      </c>
      <c r="E42" s="71">
        <v>1</v>
      </c>
      <c r="F42" s="71">
        <v>18</v>
      </c>
      <c r="G42" s="72">
        <v>0.72103829514500883</v>
      </c>
      <c r="H42" s="71">
        <v>22</v>
      </c>
      <c r="I42" s="71">
        <v>0</v>
      </c>
      <c r="J42" s="134">
        <v>12</v>
      </c>
      <c r="K42" s="135">
        <v>10</v>
      </c>
      <c r="L42" s="102"/>
      <c r="M42" s="102"/>
      <c r="N42" s="102"/>
      <c r="O42" s="102"/>
      <c r="P42" s="102"/>
      <c r="Q42" s="102"/>
    </row>
    <row r="43" spans="1:17">
      <c r="A43" s="44" t="s">
        <v>70</v>
      </c>
      <c r="B43" s="71">
        <v>76</v>
      </c>
      <c r="C43" s="71">
        <v>66</v>
      </c>
      <c r="D43" s="71">
        <v>7</v>
      </c>
      <c r="E43" s="71">
        <v>3</v>
      </c>
      <c r="F43" s="71">
        <v>94</v>
      </c>
      <c r="G43" s="72">
        <v>3.4295304462038017</v>
      </c>
      <c r="H43" s="71">
        <v>102</v>
      </c>
      <c r="I43" s="71">
        <v>6</v>
      </c>
      <c r="J43" s="134">
        <v>35</v>
      </c>
      <c r="K43" s="135">
        <v>61</v>
      </c>
      <c r="L43" s="102"/>
      <c r="M43" s="102"/>
      <c r="N43" s="102"/>
      <c r="O43" s="102"/>
      <c r="P43" s="102"/>
      <c r="Q43" s="102"/>
    </row>
    <row r="44" spans="1:17" ht="5.85" customHeight="1">
      <c r="A44" s="49"/>
      <c r="B44" s="59"/>
      <c r="C44" s="59"/>
      <c r="D44" s="59"/>
      <c r="E44" s="59"/>
      <c r="F44" s="72"/>
      <c r="G44" s="72"/>
      <c r="H44" s="59"/>
      <c r="I44" s="59"/>
      <c r="J44" s="63"/>
      <c r="K44" s="63"/>
      <c r="L44" s="103"/>
      <c r="M44" s="103"/>
      <c r="N44" s="103"/>
      <c r="O44" s="103"/>
      <c r="P44" s="103"/>
      <c r="Q44" s="103"/>
    </row>
    <row r="45" spans="1:17">
      <c r="A45" s="77" t="s">
        <v>71</v>
      </c>
      <c r="B45" s="74">
        <v>6037</v>
      </c>
      <c r="C45" s="74">
        <v>4914</v>
      </c>
      <c r="D45" s="74">
        <v>507</v>
      </c>
      <c r="E45" s="74">
        <v>616</v>
      </c>
      <c r="F45" s="74">
        <v>10776</v>
      </c>
      <c r="G45" s="124">
        <v>3.7289506858729315</v>
      </c>
      <c r="H45" s="74">
        <v>11972</v>
      </c>
      <c r="I45" s="74">
        <v>1899</v>
      </c>
      <c r="J45" s="76">
        <v>5343</v>
      </c>
      <c r="K45" s="76">
        <v>4730</v>
      </c>
      <c r="L45" s="104"/>
      <c r="M45" s="104"/>
      <c r="N45" s="104"/>
      <c r="O45" s="104"/>
      <c r="P45" s="104"/>
      <c r="Q45" s="104"/>
    </row>
    <row r="46" spans="1:17">
      <c r="A46" s="78" t="s">
        <v>148</v>
      </c>
      <c r="B46" s="75">
        <v>6835</v>
      </c>
      <c r="C46" s="75">
        <v>5674</v>
      </c>
      <c r="D46" s="75">
        <v>538</v>
      </c>
      <c r="E46" s="75">
        <v>623</v>
      </c>
      <c r="F46" s="75">
        <v>12590</v>
      </c>
      <c r="G46" s="125">
        <v>4.3686062723331549</v>
      </c>
      <c r="H46" s="75">
        <v>13803</v>
      </c>
      <c r="I46" s="75">
        <v>2828</v>
      </c>
      <c r="J46" s="75">
        <v>5580</v>
      </c>
      <c r="K46" s="75">
        <v>5395</v>
      </c>
      <c r="L46" s="103"/>
      <c r="M46" s="103"/>
      <c r="N46" s="103"/>
      <c r="O46" s="103"/>
      <c r="P46" s="103"/>
      <c r="Q46" s="103"/>
    </row>
    <row r="47" spans="1:17" ht="5.85" customHeight="1">
      <c r="A47" s="87"/>
      <c r="B47" s="60"/>
      <c r="C47" s="60"/>
      <c r="D47" s="60"/>
      <c r="E47" s="60"/>
      <c r="F47" s="73"/>
      <c r="G47" s="73"/>
      <c r="H47" s="60"/>
      <c r="I47" s="60"/>
      <c r="J47" s="61"/>
      <c r="K47" s="67"/>
      <c r="L47" s="103"/>
      <c r="M47" s="103"/>
      <c r="N47" s="103"/>
      <c r="O47" s="103"/>
      <c r="P47" s="103"/>
      <c r="Q47" s="103"/>
    </row>
    <row r="48" spans="1:17">
      <c r="A48" s="77" t="s">
        <v>52</v>
      </c>
      <c r="B48" s="74">
        <v>371</v>
      </c>
      <c r="C48" s="74">
        <v>291</v>
      </c>
      <c r="D48" s="74">
        <v>8</v>
      </c>
      <c r="E48" s="74">
        <v>72</v>
      </c>
      <c r="F48" s="74">
        <v>1047</v>
      </c>
      <c r="G48" s="124">
        <v>1.6563441778790253</v>
      </c>
      <c r="H48" s="74">
        <v>1272</v>
      </c>
      <c r="I48" s="74">
        <v>313</v>
      </c>
      <c r="J48" s="76">
        <v>595</v>
      </c>
      <c r="K48" s="76">
        <v>364</v>
      </c>
      <c r="L48" s="103"/>
      <c r="M48" s="103"/>
      <c r="N48" s="103"/>
      <c r="O48" s="103"/>
      <c r="P48" s="103"/>
      <c r="Q48" s="103"/>
    </row>
    <row r="49" spans="1:17">
      <c r="A49" s="77" t="s">
        <v>148</v>
      </c>
      <c r="B49" s="74">
        <v>531</v>
      </c>
      <c r="C49" s="74">
        <v>401</v>
      </c>
      <c r="D49" s="74">
        <v>37</v>
      </c>
      <c r="E49" s="74">
        <v>93</v>
      </c>
      <c r="F49" s="76">
        <v>1747</v>
      </c>
      <c r="G49" s="69">
        <v>2.7674589910734793</v>
      </c>
      <c r="H49" s="74">
        <v>2058</v>
      </c>
      <c r="I49" s="74">
        <v>928</v>
      </c>
      <c r="J49" s="76">
        <v>656</v>
      </c>
      <c r="K49" s="76">
        <v>474</v>
      </c>
      <c r="L49" s="104"/>
      <c r="M49" s="104"/>
      <c r="N49" s="104"/>
      <c r="O49" s="104"/>
      <c r="P49" s="104"/>
      <c r="Q49" s="104"/>
    </row>
    <row r="50" spans="1:17">
      <c r="A50" s="77" t="s">
        <v>72</v>
      </c>
      <c r="B50" s="74">
        <v>65</v>
      </c>
      <c r="C50" s="74">
        <v>47</v>
      </c>
      <c r="D50" s="74">
        <v>1</v>
      </c>
      <c r="E50" s="74">
        <v>11</v>
      </c>
      <c r="F50" s="74">
        <v>136</v>
      </c>
      <c r="G50" s="124">
        <v>1.2906192149001987</v>
      </c>
      <c r="H50" s="74">
        <v>139</v>
      </c>
      <c r="I50" s="74">
        <v>8</v>
      </c>
      <c r="J50" s="76">
        <v>65</v>
      </c>
      <c r="K50" s="76">
        <v>66</v>
      </c>
      <c r="L50" s="103"/>
      <c r="M50" s="103"/>
      <c r="N50" s="103"/>
      <c r="O50" s="103"/>
      <c r="P50" s="103"/>
      <c r="Q50" s="103"/>
    </row>
    <row r="51" spans="1:17">
      <c r="A51" s="78" t="s">
        <v>73</v>
      </c>
      <c r="B51" s="75">
        <v>130</v>
      </c>
      <c r="C51" s="75">
        <v>107</v>
      </c>
      <c r="D51" s="75">
        <v>3</v>
      </c>
      <c r="E51" s="75">
        <v>24</v>
      </c>
      <c r="F51" s="75">
        <v>371</v>
      </c>
      <c r="G51" s="125">
        <v>2.4853421299382052</v>
      </c>
      <c r="H51" s="75">
        <v>471</v>
      </c>
      <c r="I51" s="75">
        <v>170</v>
      </c>
      <c r="J51" s="75">
        <v>209</v>
      </c>
      <c r="K51" s="75">
        <v>110</v>
      </c>
      <c r="L51" s="103"/>
      <c r="M51" s="103"/>
      <c r="N51" s="103"/>
      <c r="O51" s="103"/>
      <c r="P51" s="103"/>
      <c r="Q51" s="103"/>
    </row>
    <row r="52" spans="1:17" ht="5.85" customHeight="1">
      <c r="A52" s="87"/>
      <c r="B52" s="60"/>
      <c r="C52" s="60"/>
      <c r="D52" s="60"/>
      <c r="E52" s="60"/>
      <c r="F52" s="73"/>
      <c r="G52" s="73"/>
      <c r="H52" s="60"/>
      <c r="I52" s="60"/>
      <c r="J52" s="61"/>
      <c r="K52" s="67"/>
      <c r="L52" s="103"/>
      <c r="M52" s="103"/>
      <c r="N52" s="103"/>
      <c r="O52" s="103"/>
      <c r="P52" s="103"/>
      <c r="Q52" s="103"/>
    </row>
    <row r="53" spans="1:17">
      <c r="A53" s="77" t="s">
        <v>75</v>
      </c>
      <c r="B53" s="74">
        <v>5666</v>
      </c>
      <c r="C53" s="74">
        <v>4623</v>
      </c>
      <c r="D53" s="74">
        <v>499</v>
      </c>
      <c r="E53" s="74">
        <v>544</v>
      </c>
      <c r="F53" s="74">
        <v>9729</v>
      </c>
      <c r="G53" s="124">
        <v>4.3092413272587304</v>
      </c>
      <c r="H53" s="74">
        <v>10700</v>
      </c>
      <c r="I53" s="74">
        <v>1586</v>
      </c>
      <c r="J53" s="76">
        <v>4748</v>
      </c>
      <c r="K53" s="76">
        <v>4366</v>
      </c>
      <c r="L53" s="104"/>
      <c r="M53" s="104"/>
      <c r="N53" s="104"/>
      <c r="O53" s="104"/>
      <c r="P53" s="104"/>
      <c r="Q53" s="104"/>
    </row>
    <row r="54" spans="1:17">
      <c r="A54" s="77" t="s">
        <v>148</v>
      </c>
      <c r="B54" s="74">
        <v>6304</v>
      </c>
      <c r="C54" s="74">
        <v>5273</v>
      </c>
      <c r="D54" s="74">
        <v>501</v>
      </c>
      <c r="E54" s="74">
        <v>530</v>
      </c>
      <c r="F54" s="76">
        <v>10843</v>
      </c>
      <c r="G54" s="69">
        <v>4.8176957791511024</v>
      </c>
      <c r="H54" s="74">
        <v>11745</v>
      </c>
      <c r="I54" s="74">
        <v>1900</v>
      </c>
      <c r="J54" s="76">
        <v>4924</v>
      </c>
      <c r="K54" s="76">
        <v>4921</v>
      </c>
      <c r="L54" s="103"/>
      <c r="M54" s="103"/>
      <c r="N54" s="103"/>
      <c r="O54" s="103"/>
      <c r="P54" s="103"/>
      <c r="Q54" s="103"/>
    </row>
    <row r="55" spans="1:17">
      <c r="A55" s="77" t="s">
        <v>72</v>
      </c>
      <c r="B55" s="74">
        <v>211</v>
      </c>
      <c r="C55" s="74">
        <v>182</v>
      </c>
      <c r="D55" s="74">
        <v>11</v>
      </c>
      <c r="E55" s="74">
        <v>11</v>
      </c>
      <c r="F55" s="74">
        <v>289</v>
      </c>
      <c r="G55" s="124">
        <v>2.1656537801524203</v>
      </c>
      <c r="H55" s="74">
        <v>330</v>
      </c>
      <c r="I55" s="74">
        <v>27</v>
      </c>
      <c r="J55" s="76">
        <v>129</v>
      </c>
      <c r="K55" s="76">
        <v>165</v>
      </c>
      <c r="L55" s="103"/>
      <c r="M55" s="103"/>
      <c r="N55" s="103"/>
      <c r="O55" s="103"/>
      <c r="P55" s="103"/>
      <c r="Q55" s="103"/>
    </row>
    <row r="56" spans="1:17">
      <c r="A56" s="78" t="s">
        <v>73</v>
      </c>
      <c r="B56" s="75">
        <v>804</v>
      </c>
      <c r="C56" s="75">
        <v>665</v>
      </c>
      <c r="D56" s="75">
        <v>138</v>
      </c>
      <c r="E56" s="75">
        <v>99</v>
      </c>
      <c r="F56" s="75">
        <v>1648</v>
      </c>
      <c r="G56" s="125">
        <v>7.5546046826461666</v>
      </c>
      <c r="H56" s="75">
        <v>1808</v>
      </c>
      <c r="I56" s="75">
        <v>404</v>
      </c>
      <c r="J56" s="75">
        <v>758</v>
      </c>
      <c r="K56" s="75">
        <v>646</v>
      </c>
      <c r="L56" s="103"/>
      <c r="M56" s="103"/>
      <c r="N56" s="103"/>
      <c r="O56" s="103"/>
      <c r="P56" s="103"/>
      <c r="Q56" s="103"/>
    </row>
    <row r="57" spans="1:17" ht="5.85" customHeight="1">
      <c r="A57" s="87"/>
      <c r="B57" s="60"/>
      <c r="C57" s="60"/>
      <c r="D57" s="60"/>
      <c r="E57" s="60"/>
      <c r="F57" s="73"/>
      <c r="G57" s="73"/>
      <c r="H57" s="60"/>
      <c r="I57" s="60"/>
      <c r="J57" s="61"/>
      <c r="K57" s="67"/>
      <c r="L57" s="104"/>
      <c r="M57" s="104"/>
      <c r="N57" s="104"/>
      <c r="O57" s="104"/>
      <c r="P57" s="104"/>
      <c r="Q57" s="104"/>
    </row>
    <row r="58" spans="1:17">
      <c r="A58" s="77" t="s">
        <v>134</v>
      </c>
      <c r="B58" s="74">
        <v>967</v>
      </c>
      <c r="C58" s="74">
        <v>742</v>
      </c>
      <c r="D58" s="74">
        <v>59</v>
      </c>
      <c r="E58" s="74">
        <v>166</v>
      </c>
      <c r="F58" s="74">
        <v>2306</v>
      </c>
      <c r="G58" s="124">
        <v>4.0880291303099172</v>
      </c>
      <c r="H58" s="74">
        <v>2584</v>
      </c>
      <c r="I58" s="74">
        <v>584</v>
      </c>
      <c r="J58" s="76">
        <v>1193</v>
      </c>
      <c r="K58" s="76">
        <v>807</v>
      </c>
    </row>
    <row r="59" spans="1:17">
      <c r="A59" s="77" t="s">
        <v>148</v>
      </c>
      <c r="B59" s="74">
        <v>1257</v>
      </c>
      <c r="C59" s="74">
        <v>1020</v>
      </c>
      <c r="D59" s="74">
        <v>75</v>
      </c>
      <c r="E59" s="74">
        <v>162</v>
      </c>
      <c r="F59" s="76">
        <v>2986</v>
      </c>
      <c r="G59" s="69">
        <v>5.3305246621561304</v>
      </c>
      <c r="H59" s="74">
        <v>3229</v>
      </c>
      <c r="I59" s="74">
        <v>728</v>
      </c>
      <c r="J59" s="76">
        <v>1403</v>
      </c>
      <c r="K59" s="76">
        <v>1098</v>
      </c>
    </row>
    <row r="60" spans="1:17">
      <c r="A60" s="77" t="s">
        <v>72</v>
      </c>
      <c r="B60" s="74">
        <v>6</v>
      </c>
      <c r="C60" s="74">
        <v>2</v>
      </c>
      <c r="D60" s="74">
        <v>0</v>
      </c>
      <c r="E60" s="74">
        <v>1</v>
      </c>
      <c r="F60" s="74">
        <v>9</v>
      </c>
      <c r="G60" s="124">
        <v>0.41476565740356697</v>
      </c>
      <c r="H60" s="74">
        <v>22</v>
      </c>
      <c r="I60" s="74">
        <v>0</v>
      </c>
      <c r="J60" s="76">
        <v>6</v>
      </c>
      <c r="K60" s="76">
        <v>5</v>
      </c>
    </row>
    <row r="61" spans="1:17">
      <c r="A61" s="78" t="s">
        <v>73</v>
      </c>
      <c r="B61" s="75">
        <v>136</v>
      </c>
      <c r="C61" s="75">
        <v>121</v>
      </c>
      <c r="D61" s="75">
        <v>11</v>
      </c>
      <c r="E61" s="75">
        <v>22</v>
      </c>
      <c r="F61" s="75">
        <v>343</v>
      </c>
      <c r="G61" s="125">
        <v>10.240344150378753</v>
      </c>
      <c r="H61" s="75">
        <v>413</v>
      </c>
      <c r="I61" s="75">
        <v>120</v>
      </c>
      <c r="J61" s="75">
        <v>216</v>
      </c>
      <c r="K61" s="75">
        <v>106</v>
      </c>
    </row>
  </sheetData>
  <mergeCells count="15">
    <mergeCell ref="S3:S5"/>
    <mergeCell ref="A1:K1"/>
    <mergeCell ref="A3:A7"/>
    <mergeCell ref="B4:E4"/>
    <mergeCell ref="B5:B6"/>
    <mergeCell ref="C5:E5"/>
    <mergeCell ref="R3:R5"/>
    <mergeCell ref="H3:K3"/>
    <mergeCell ref="H4:K4"/>
    <mergeCell ref="I5:K5"/>
    <mergeCell ref="B3:G3"/>
    <mergeCell ref="F4:G6"/>
    <mergeCell ref="L1:N1"/>
    <mergeCell ref="O1:Q1"/>
    <mergeCell ref="H5:H6"/>
  </mergeCells>
  <conditionalFormatting sqref="A8:K61">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2 - 2017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J53"/>
  <sheetViews>
    <sheetView workbookViewId="0"/>
  </sheetViews>
  <sheetFormatPr baseColWidth="10" defaultRowHeight="12.75"/>
  <cols>
    <col min="1" max="1" width="11.5703125" style="120"/>
    <col min="2" max="2" width="25.7109375" style="50" customWidth="1"/>
  </cols>
  <sheetData>
    <row r="1" spans="1:10" ht="13.15" customHeight="1">
      <c r="B1" s="54"/>
      <c r="C1" s="79" t="s">
        <v>96</v>
      </c>
      <c r="D1" s="79" t="s">
        <v>128</v>
      </c>
      <c r="E1" s="79" t="s">
        <v>129</v>
      </c>
      <c r="H1" s="79" t="s">
        <v>96</v>
      </c>
      <c r="I1" s="79" t="s">
        <v>128</v>
      </c>
      <c r="J1" s="79" t="s">
        <v>129</v>
      </c>
    </row>
    <row r="2" spans="1:10">
      <c r="A2" s="120">
        <v>4</v>
      </c>
      <c r="B2" s="79" t="str">
        <f>'Tabelle 3_1'!A12</f>
        <v>NEUMÜNSTER</v>
      </c>
      <c r="C2" s="50">
        <f>IF('Tabelle 3_1'!$H$9="",H2,'Tabelle 3_1'!I12/'Tabelle 3_1'!$H12*100)</f>
        <v>5.755395683453238</v>
      </c>
      <c r="D2" s="120">
        <f>IF('Tabelle 3_1'!$H$9="",I2,'Tabelle 3_1'!J12/'Tabelle 3_1'!$H12*100)</f>
        <v>46.762589928057551</v>
      </c>
      <c r="E2" s="120">
        <f>IF('Tabelle 3_1'!$H$9="",J2,'Tabelle 3_1'!K12/'Tabelle 3_1'!$H12*100)</f>
        <v>47.482014388489205</v>
      </c>
      <c r="H2" s="98">
        <f t="shared" ref="H2:J5" si="0">100/3</f>
        <v>33.333333333333336</v>
      </c>
      <c r="I2" s="126">
        <f t="shared" si="0"/>
        <v>33.333333333333336</v>
      </c>
      <c r="J2" s="126">
        <f t="shared" si="0"/>
        <v>33.333333333333336</v>
      </c>
    </row>
    <row r="3" spans="1:10">
      <c r="A3" s="120">
        <v>3</v>
      </c>
      <c r="B3" s="79" t="str">
        <f>'Tabelle 3_1'!A11</f>
        <v>LÜBECK</v>
      </c>
      <c r="C3" s="120">
        <f>IF('Tabelle 3_1'!$H$9="",H3,'Tabelle 3_1'!I11/'Tabelle 3_1'!$H11*100)</f>
        <v>36.093418259023352</v>
      </c>
      <c r="D3" s="120">
        <f>IF('Tabelle 3_1'!$H$9="",I3,'Tabelle 3_1'!J11/'Tabelle 3_1'!$H11*100)</f>
        <v>40.552016985138003</v>
      </c>
      <c r="E3" s="120">
        <f>IF('Tabelle 3_1'!$H$9="",J3,'Tabelle 3_1'!K11/'Tabelle 3_1'!$H11*100)</f>
        <v>23.354564755838641</v>
      </c>
      <c r="H3" s="126">
        <f t="shared" si="0"/>
        <v>33.333333333333336</v>
      </c>
      <c r="I3" s="126">
        <f t="shared" si="0"/>
        <v>33.333333333333336</v>
      </c>
      <c r="J3" s="126">
        <f t="shared" si="0"/>
        <v>33.333333333333336</v>
      </c>
    </row>
    <row r="4" spans="1:10">
      <c r="A4" s="120">
        <v>2</v>
      </c>
      <c r="B4" s="79" t="str">
        <f>'Tabelle 3_1'!A10</f>
        <v>KIEL</v>
      </c>
      <c r="C4" s="120">
        <f>IF('Tabelle 3_1'!$H$9="",H4,'Tabelle 3_1'!I10/'Tabelle 3_1'!$H10*100)</f>
        <v>27.039627039627039</v>
      </c>
      <c r="D4" s="120">
        <f>IF('Tabelle 3_1'!$H$9="",I4,'Tabelle 3_1'!J10/'Tabelle 3_1'!$H10*100)</f>
        <v>48.717948717948715</v>
      </c>
      <c r="E4" s="120">
        <f>IF('Tabelle 3_1'!$H$9="",J4,'Tabelle 3_1'!K10/'Tabelle 3_1'!$H10*100)</f>
        <v>24.242424242424242</v>
      </c>
      <c r="H4" s="126">
        <f t="shared" si="0"/>
        <v>33.333333333333336</v>
      </c>
      <c r="I4" s="126">
        <f t="shared" si="0"/>
        <v>33.333333333333336</v>
      </c>
      <c r="J4" s="126">
        <f t="shared" si="0"/>
        <v>33.333333333333336</v>
      </c>
    </row>
    <row r="5" spans="1:10">
      <c r="A5" s="120">
        <v>1</v>
      </c>
      <c r="B5" s="79" t="str">
        <f>'Tabelle 3_1'!A9</f>
        <v>FLENSBURG</v>
      </c>
      <c r="C5" s="120">
        <f>IF('Tabelle 3_1'!$H$9="",H5,'Tabelle 3_1'!I9/'Tabelle 3_1'!$H9*100)</f>
        <v>8.1545064377682408</v>
      </c>
      <c r="D5" s="120">
        <f>IF('Tabelle 3_1'!$H$9="",I5,'Tabelle 3_1'!J9/'Tabelle 3_1'!$H9*100)</f>
        <v>55.793991416309005</v>
      </c>
      <c r="E5" s="120">
        <f>IF('Tabelle 3_1'!$H$9="",J5,'Tabelle 3_1'!K9/'Tabelle 3_1'!$H9*100)</f>
        <v>36.051502145922747</v>
      </c>
      <c r="H5" s="126">
        <f t="shared" si="0"/>
        <v>33.333333333333336</v>
      </c>
      <c r="I5" s="126">
        <f t="shared" si="0"/>
        <v>33.333333333333336</v>
      </c>
      <c r="J5" s="126">
        <f t="shared" si="0"/>
        <v>33.333333333333336</v>
      </c>
    </row>
    <row r="6" spans="1:10">
      <c r="C6" s="79" t="s">
        <v>96</v>
      </c>
      <c r="D6" s="79" t="s">
        <v>128</v>
      </c>
      <c r="E6" s="79" t="s">
        <v>129</v>
      </c>
      <c r="H6" s="79" t="s">
        <v>96</v>
      </c>
      <c r="I6" s="79" t="s">
        <v>128</v>
      </c>
      <c r="J6" s="79" t="s">
        <v>129</v>
      </c>
    </row>
    <row r="7" spans="1:10">
      <c r="A7" s="120">
        <v>11</v>
      </c>
      <c r="B7" s="79" t="str">
        <f>'Tabelle 3_1'!A24</f>
        <v>Stormarn</v>
      </c>
      <c r="C7" s="120">
        <f>IF('Tabelle 3_1'!$H$9="",H7,'Tabelle 3_1'!I24/'Tabelle 3_1'!$H24*100)</f>
        <v>12.09349593495935</v>
      </c>
      <c r="D7" s="120">
        <f>IF('Tabelle 3_1'!$H$9="",I7,'Tabelle 3_1'!J24/'Tabelle 3_1'!$H24*100)</f>
        <v>40.447154471544714</v>
      </c>
      <c r="E7" s="120">
        <f>IF('Tabelle 3_1'!$H$9="",J7,'Tabelle 3_1'!K24/'Tabelle 3_1'!$H24*100)</f>
        <v>47.459349593495936</v>
      </c>
      <c r="H7" s="126">
        <f t="shared" ref="H7:J17" si="1">100/3</f>
        <v>33.333333333333336</v>
      </c>
      <c r="I7" s="126">
        <f t="shared" si="1"/>
        <v>33.333333333333336</v>
      </c>
      <c r="J7" s="126">
        <f t="shared" si="1"/>
        <v>33.333333333333336</v>
      </c>
    </row>
    <row r="8" spans="1:10">
      <c r="A8" s="120">
        <v>10</v>
      </c>
      <c r="B8" s="79" t="str">
        <f>'Tabelle 3_1'!A23</f>
        <v>Steinburg</v>
      </c>
      <c r="C8" s="120">
        <f>IF('Tabelle 3_1'!$H$9="",H8,'Tabelle 3_1'!I23/'Tabelle 3_1'!$H23*100)</f>
        <v>10.846560846560847</v>
      </c>
      <c r="D8" s="120">
        <f>IF('Tabelle 3_1'!$H$9="",I8,'Tabelle 3_1'!J23/'Tabelle 3_1'!$H23*100)</f>
        <v>42.592592592592595</v>
      </c>
      <c r="E8" s="120">
        <f>IF('Tabelle 3_1'!$H$9="",J8,'Tabelle 3_1'!K23/'Tabelle 3_1'!$H23*100)</f>
        <v>46.560846560846556</v>
      </c>
      <c r="H8" s="126">
        <f t="shared" si="1"/>
        <v>33.333333333333336</v>
      </c>
      <c r="I8" s="126">
        <f t="shared" si="1"/>
        <v>33.333333333333336</v>
      </c>
      <c r="J8" s="126">
        <f t="shared" si="1"/>
        <v>33.333333333333336</v>
      </c>
    </row>
    <row r="9" spans="1:10">
      <c r="A9" s="120">
        <v>9</v>
      </c>
      <c r="B9" s="79" t="str">
        <f>'Tabelle 3_1'!A22</f>
        <v>Segeberg</v>
      </c>
      <c r="C9" s="120">
        <f>IF('Tabelle 3_1'!$H$9="",H9,'Tabelle 3_1'!I22/'Tabelle 3_1'!$H22*100)</f>
        <v>10.344827586206897</v>
      </c>
      <c r="D9" s="120">
        <f>IF('Tabelle 3_1'!$H$9="",I9,'Tabelle 3_1'!J22/'Tabelle 3_1'!$H22*100)</f>
        <v>44.743481917577796</v>
      </c>
      <c r="E9" s="120">
        <f>IF('Tabelle 3_1'!$H$9="",J9,'Tabelle 3_1'!K22/'Tabelle 3_1'!$H22*100)</f>
        <v>44.911690496215307</v>
      </c>
      <c r="H9" s="126">
        <f t="shared" si="1"/>
        <v>33.333333333333336</v>
      </c>
      <c r="I9" s="126">
        <f t="shared" si="1"/>
        <v>33.333333333333336</v>
      </c>
      <c r="J9" s="126">
        <f t="shared" si="1"/>
        <v>33.333333333333336</v>
      </c>
    </row>
    <row r="10" spans="1:10">
      <c r="A10" s="120">
        <v>8</v>
      </c>
      <c r="B10" s="79" t="str">
        <f>'Tabelle 3_1'!A21</f>
        <v>Schleswig-Flensburg</v>
      </c>
      <c r="C10" s="120">
        <f>IF('Tabelle 3_1'!$H$9="",H10,'Tabelle 3_1'!I21/'Tabelle 3_1'!$H21*100)</f>
        <v>10.60358890701468</v>
      </c>
      <c r="D10" s="120">
        <f>IF('Tabelle 3_1'!$H$9="",I10,'Tabelle 3_1'!J21/'Tabelle 3_1'!$H21*100)</f>
        <v>48.368678629690045</v>
      </c>
      <c r="E10" s="120">
        <f>IF('Tabelle 3_1'!$H$9="",J10,'Tabelle 3_1'!K21/'Tabelle 3_1'!$H21*100)</f>
        <v>41.027732463295266</v>
      </c>
      <c r="H10" s="126">
        <f t="shared" si="1"/>
        <v>33.333333333333336</v>
      </c>
      <c r="I10" s="126">
        <f t="shared" si="1"/>
        <v>33.333333333333336</v>
      </c>
      <c r="J10" s="126">
        <f t="shared" si="1"/>
        <v>33.333333333333336</v>
      </c>
    </row>
    <row r="11" spans="1:10">
      <c r="A11" s="120">
        <v>7</v>
      </c>
      <c r="B11" s="79" t="str">
        <f>'Tabelle 3_1'!A20</f>
        <v>Rendsburg-Eckernförde</v>
      </c>
      <c r="C11" s="120">
        <f>IF('Tabelle 3_1'!$H$9="",H11,'Tabelle 3_1'!I20/'Tabelle 3_1'!$H20*100)</f>
        <v>17.745302713987474</v>
      </c>
      <c r="D11" s="120">
        <f>IF('Tabelle 3_1'!$H$9="",I11,'Tabelle 3_1'!J20/'Tabelle 3_1'!$H20*100)</f>
        <v>41.127348643006265</v>
      </c>
      <c r="E11" s="120">
        <f>IF('Tabelle 3_1'!$H$9="",J11,'Tabelle 3_1'!K20/'Tabelle 3_1'!$H20*100)</f>
        <v>41.127348643006265</v>
      </c>
      <c r="H11" s="126">
        <f t="shared" si="1"/>
        <v>33.333333333333336</v>
      </c>
      <c r="I11" s="126">
        <f t="shared" si="1"/>
        <v>33.333333333333336</v>
      </c>
      <c r="J11" s="126">
        <f t="shared" si="1"/>
        <v>33.333333333333336</v>
      </c>
    </row>
    <row r="12" spans="1:10">
      <c r="A12" s="120">
        <v>6</v>
      </c>
      <c r="B12" s="79" t="str">
        <f>'Tabelle 3_1'!A19</f>
        <v>Plön</v>
      </c>
      <c r="C12" s="120">
        <f>IF('Tabelle 3_1'!$H$9="",H12,'Tabelle 3_1'!I19/'Tabelle 3_1'!$H19*100)</f>
        <v>7.1999999999999993</v>
      </c>
      <c r="D12" s="120">
        <f>IF('Tabelle 3_1'!$H$9="",I12,'Tabelle 3_1'!J19/'Tabelle 3_1'!$H19*100)</f>
        <v>39.466666666666669</v>
      </c>
      <c r="E12" s="120">
        <f>IF('Tabelle 3_1'!$H$9="",J12,'Tabelle 3_1'!K19/'Tabelle 3_1'!$H19*100)</f>
        <v>53.333333333333336</v>
      </c>
      <c r="H12" s="126">
        <f t="shared" si="1"/>
        <v>33.333333333333336</v>
      </c>
      <c r="I12" s="126">
        <f t="shared" si="1"/>
        <v>33.333333333333336</v>
      </c>
      <c r="J12" s="126">
        <f t="shared" si="1"/>
        <v>33.333333333333336</v>
      </c>
    </row>
    <row r="13" spans="1:10">
      <c r="A13" s="120">
        <v>5</v>
      </c>
      <c r="B13" s="79" t="str">
        <f>'Tabelle 3_1'!A18</f>
        <v>Pinneberg</v>
      </c>
      <c r="C13" s="120">
        <f>IF('Tabelle 3_1'!$H$9="",H13,'Tabelle 3_1'!I18/'Tabelle 3_1'!$H18*100)</f>
        <v>22.345132743362832</v>
      </c>
      <c r="D13" s="120">
        <f>IF('Tabelle 3_1'!$H$9="",I13,'Tabelle 3_1'!J18/'Tabelle 3_1'!$H18*100)</f>
        <v>41.924778761061951</v>
      </c>
      <c r="E13" s="120">
        <f>IF('Tabelle 3_1'!$H$9="",J13,'Tabelle 3_1'!K18/'Tabelle 3_1'!$H18*100)</f>
        <v>35.730088495575217</v>
      </c>
      <c r="H13" s="126">
        <f t="shared" si="1"/>
        <v>33.333333333333336</v>
      </c>
      <c r="I13" s="126">
        <f t="shared" si="1"/>
        <v>33.333333333333336</v>
      </c>
      <c r="J13" s="126">
        <f t="shared" si="1"/>
        <v>33.333333333333336</v>
      </c>
    </row>
    <row r="14" spans="1:10">
      <c r="A14" s="120">
        <v>4</v>
      </c>
      <c r="B14" s="79" t="str">
        <f>'Tabelle 3_1'!A17</f>
        <v>Ostholstein</v>
      </c>
      <c r="C14" s="120">
        <f>IF('Tabelle 3_1'!$H$9="",H14,'Tabelle 3_1'!I17/'Tabelle 3_1'!$H17*100)</f>
        <v>21.916411824668707</v>
      </c>
      <c r="D14" s="120">
        <f>IF('Tabelle 3_1'!$H$9="",I14,'Tabelle 3_1'!J17/'Tabelle 3_1'!$H17*100)</f>
        <v>49.949031600407743</v>
      </c>
      <c r="E14" s="120">
        <f>IF('Tabelle 3_1'!$H$9="",J14,'Tabelle 3_1'!K17/'Tabelle 3_1'!$H17*100)</f>
        <v>28.134556574923547</v>
      </c>
      <c r="H14" s="126">
        <f t="shared" si="1"/>
        <v>33.333333333333336</v>
      </c>
      <c r="I14" s="126">
        <f t="shared" si="1"/>
        <v>33.333333333333336</v>
      </c>
      <c r="J14" s="126">
        <f t="shared" si="1"/>
        <v>33.333333333333336</v>
      </c>
    </row>
    <row r="15" spans="1:10">
      <c r="A15" s="120">
        <v>3</v>
      </c>
      <c r="B15" s="79" t="str">
        <f>'Tabelle 3_1'!A16</f>
        <v>Nordfriesland</v>
      </c>
      <c r="C15" s="120">
        <f>IF('Tabelle 3_1'!$H$9="",H15,'Tabelle 3_1'!I16/'Tabelle 3_1'!$H16*100)</f>
        <v>15.025161754133718</v>
      </c>
      <c r="D15" s="120">
        <f>IF('Tabelle 3_1'!$H$9="",I15,'Tabelle 3_1'!J16/'Tabelle 3_1'!$H16*100)</f>
        <v>51.761322789360179</v>
      </c>
      <c r="E15" s="120">
        <f>IF('Tabelle 3_1'!$H$9="",J15,'Tabelle 3_1'!K16/'Tabelle 3_1'!$H16*100)</f>
        <v>33.213515456506109</v>
      </c>
      <c r="H15" s="126">
        <f t="shared" si="1"/>
        <v>33.333333333333336</v>
      </c>
      <c r="I15" s="126">
        <f t="shared" si="1"/>
        <v>33.333333333333336</v>
      </c>
      <c r="J15" s="126">
        <f t="shared" si="1"/>
        <v>33.333333333333336</v>
      </c>
    </row>
    <row r="16" spans="1:10">
      <c r="A16" s="120">
        <v>2</v>
      </c>
      <c r="B16" s="79" t="str">
        <f>'Tabelle 3_1'!A15</f>
        <v>Herzogtum Lauenburg</v>
      </c>
      <c r="C16" s="120">
        <f>IF('Tabelle 3_1'!$H$9="",H16,'Tabelle 3_1'!I15/'Tabelle 3_1'!$H15*100)</f>
        <v>10.37037037037037</v>
      </c>
      <c r="D16" s="120">
        <f>IF('Tabelle 3_1'!$H$9="",I16,'Tabelle 3_1'!J15/'Tabelle 3_1'!$H15*100)</f>
        <v>39.351851851851855</v>
      </c>
      <c r="E16" s="120">
        <f>IF('Tabelle 3_1'!$H$9="",J16,'Tabelle 3_1'!K15/'Tabelle 3_1'!$H15*100)</f>
        <v>50.277777777777779</v>
      </c>
      <c r="H16" s="126">
        <f t="shared" si="1"/>
        <v>33.333333333333336</v>
      </c>
      <c r="I16" s="126">
        <f t="shared" si="1"/>
        <v>33.333333333333336</v>
      </c>
      <c r="J16" s="126">
        <f t="shared" si="1"/>
        <v>33.333333333333336</v>
      </c>
    </row>
    <row r="17" spans="1:10">
      <c r="A17" s="120">
        <v>1</v>
      </c>
      <c r="B17" s="79" t="str">
        <f>'Tabelle 3_1'!A14</f>
        <v>Dithmarschen</v>
      </c>
      <c r="C17" s="120">
        <f>IF('Tabelle 3_1'!$H$9="",H17,'Tabelle 3_1'!I14/'Tabelle 3_1'!$H14*100)</f>
        <v>10.909090909090908</v>
      </c>
      <c r="D17" s="120">
        <f>IF('Tabelle 3_1'!$H$9="",I17,'Tabelle 3_1'!J14/'Tabelle 3_1'!$H14*100)</f>
        <v>39.090909090909093</v>
      </c>
      <c r="E17" s="120">
        <f>IF('Tabelle 3_1'!$H$9="",J17,'Tabelle 3_1'!K14/'Tabelle 3_1'!$H14*100)</f>
        <v>50</v>
      </c>
      <c r="H17" s="126">
        <f t="shared" si="1"/>
        <v>33.333333333333336</v>
      </c>
      <c r="I17" s="126">
        <f t="shared" si="1"/>
        <v>33.333333333333336</v>
      </c>
      <c r="J17" s="126">
        <f t="shared" si="1"/>
        <v>33.333333333333336</v>
      </c>
    </row>
    <row r="18" spans="1:10">
      <c r="C18" s="79" t="s">
        <v>96</v>
      </c>
      <c r="D18" s="79" t="s">
        <v>128</v>
      </c>
      <c r="E18" s="79" t="s">
        <v>129</v>
      </c>
      <c r="H18" s="79" t="s">
        <v>96</v>
      </c>
      <c r="I18" s="79" t="s">
        <v>128</v>
      </c>
      <c r="J18" s="79" t="s">
        <v>129</v>
      </c>
    </row>
    <row r="19" spans="1:10">
      <c r="A19" s="120">
        <v>18</v>
      </c>
      <c r="B19" s="79" t="str">
        <f>'Tabelle 3_1'!A43</f>
        <v>Reinbek, Stadt</v>
      </c>
      <c r="C19" s="120">
        <f>IF('Tabelle 3_1'!$H$9="",H19,'Tabelle 3_1'!I43/'Tabelle 3_1'!$H43*100)</f>
        <v>5.8823529411764701</v>
      </c>
      <c r="D19" s="120">
        <f>IF('Tabelle 3_1'!$H$9="",I19,'Tabelle 3_1'!J43/'Tabelle 3_1'!$H43*100)</f>
        <v>34.313725490196077</v>
      </c>
      <c r="E19" s="120">
        <f>IF('Tabelle 3_1'!$H$9="",J19,'Tabelle 3_1'!K43/'Tabelle 3_1'!$H43*100)</f>
        <v>59.803921568627452</v>
      </c>
      <c r="H19" s="126">
        <f t="shared" ref="H19:J36" si="2">100/3</f>
        <v>33.333333333333336</v>
      </c>
      <c r="I19" s="126">
        <f t="shared" si="2"/>
        <v>33.333333333333336</v>
      </c>
      <c r="J19" s="126">
        <f t="shared" si="2"/>
        <v>33.333333333333336</v>
      </c>
    </row>
    <row r="20" spans="1:10">
      <c r="A20" s="120">
        <v>17</v>
      </c>
      <c r="B20" s="79" t="str">
        <f>'Tabelle 3_1'!A42</f>
        <v>Bad Oldesloe, Stadt</v>
      </c>
      <c r="C20" s="120">
        <f>IF('Tabelle 3_1'!$H$9="",H20,'Tabelle 3_1'!I42/'Tabelle 3_1'!$H42*100)</f>
        <v>0</v>
      </c>
      <c r="D20" s="120">
        <f>IF('Tabelle 3_1'!$H$9="",I20,'Tabelle 3_1'!J42/'Tabelle 3_1'!$H42*100)</f>
        <v>54.54545454545454</v>
      </c>
      <c r="E20" s="120">
        <f>IF('Tabelle 3_1'!$H$9="",J20,'Tabelle 3_1'!K42/'Tabelle 3_1'!$H42*100)</f>
        <v>45.454545454545453</v>
      </c>
      <c r="H20" s="126">
        <f t="shared" si="2"/>
        <v>33.333333333333336</v>
      </c>
      <c r="I20" s="126">
        <f t="shared" si="2"/>
        <v>33.333333333333336</v>
      </c>
      <c r="J20" s="126">
        <f t="shared" si="2"/>
        <v>33.333333333333336</v>
      </c>
    </row>
    <row r="21" spans="1:10">
      <c r="A21" s="120">
        <v>16</v>
      </c>
      <c r="B21" s="79" t="str">
        <f>'Tabelle 3_1'!A41</f>
        <v>Ahrensburg, Stadt</v>
      </c>
      <c r="C21" s="120">
        <f>IF('Tabelle 3_1'!$H$9="",H21,'Tabelle 3_1'!I41/'Tabelle 3_1'!$H41*100)</f>
        <v>19.831223628691983</v>
      </c>
      <c r="D21" s="120">
        <f>IF('Tabelle 3_1'!$H$9="",I21,'Tabelle 3_1'!J41/'Tabelle 3_1'!$H41*100)</f>
        <v>49.367088607594937</v>
      </c>
      <c r="E21" s="120">
        <f>IF('Tabelle 3_1'!$H$9="",J21,'Tabelle 3_1'!K41/'Tabelle 3_1'!$H41*100)</f>
        <v>30.801687763713083</v>
      </c>
      <c r="H21" s="126">
        <f t="shared" si="2"/>
        <v>33.333333333333336</v>
      </c>
      <c r="I21" s="126">
        <f t="shared" si="2"/>
        <v>33.333333333333336</v>
      </c>
      <c r="J21" s="126">
        <f t="shared" si="2"/>
        <v>33.333333333333336</v>
      </c>
    </row>
    <row r="22" spans="1:10">
      <c r="A22" s="120">
        <v>15</v>
      </c>
      <c r="B22" s="79" t="str">
        <f>'Tabelle 3_1'!A40</f>
        <v>Itzehoe, Stadt</v>
      </c>
      <c r="C22" s="120">
        <f>IF('Tabelle 3_1'!$H$9="",H22,'Tabelle 3_1'!I40/'Tabelle 3_1'!$H40*100)</f>
        <v>23.404255319148938</v>
      </c>
      <c r="D22" s="120">
        <f>IF('Tabelle 3_1'!$H$9="",I22,'Tabelle 3_1'!J40/'Tabelle 3_1'!$H40*100)</f>
        <v>42.553191489361701</v>
      </c>
      <c r="E22" s="120">
        <f>IF('Tabelle 3_1'!$H$9="",J22,'Tabelle 3_1'!K40/'Tabelle 3_1'!$H40*100)</f>
        <v>34.042553191489361</v>
      </c>
      <c r="H22" s="126">
        <f t="shared" si="2"/>
        <v>33.333333333333336</v>
      </c>
      <c r="I22" s="126">
        <f t="shared" si="2"/>
        <v>33.333333333333336</v>
      </c>
      <c r="J22" s="126">
        <f t="shared" si="2"/>
        <v>33.333333333333336</v>
      </c>
    </row>
    <row r="23" spans="1:10">
      <c r="A23" s="120">
        <v>14</v>
      </c>
      <c r="B23" s="79" t="str">
        <f>'Tabelle 3_1'!A39</f>
        <v>Norderstedt, Stadt</v>
      </c>
      <c r="C23" s="120">
        <f>IF('Tabelle 3_1'!$H$9="",H23,'Tabelle 3_1'!I39/'Tabelle 3_1'!$H39*100)</f>
        <v>18.222222222222221</v>
      </c>
      <c r="D23" s="120">
        <f>IF('Tabelle 3_1'!$H$9="",I23,'Tabelle 3_1'!J39/'Tabelle 3_1'!$H39*100)</f>
        <v>34.666666666666671</v>
      </c>
      <c r="E23" s="120">
        <f>IF('Tabelle 3_1'!$H$9="",J23,'Tabelle 3_1'!K39/'Tabelle 3_1'!$H39*100)</f>
        <v>47.111111111111107</v>
      </c>
      <c r="H23" s="126">
        <f t="shared" si="2"/>
        <v>33.333333333333336</v>
      </c>
      <c r="I23" s="126">
        <f t="shared" si="2"/>
        <v>33.333333333333336</v>
      </c>
      <c r="J23" s="126">
        <f t="shared" si="2"/>
        <v>33.333333333333336</v>
      </c>
    </row>
    <row r="24" spans="1:10">
      <c r="A24" s="120">
        <v>13</v>
      </c>
      <c r="B24" s="79" t="str">
        <f>'Tabelle 3_1'!A38</f>
        <v>Kaltenkirchen, Stadt</v>
      </c>
      <c r="C24" s="120">
        <f>IF('Tabelle 3_1'!$H$9="",H24,'Tabelle 3_1'!I38/'Tabelle 3_1'!$H38*100)</f>
        <v>3.6363636363636362</v>
      </c>
      <c r="D24" s="120">
        <f>IF('Tabelle 3_1'!$H$9="",I24,'Tabelle 3_1'!J38/'Tabelle 3_1'!$H38*100)</f>
        <v>55.000000000000007</v>
      </c>
      <c r="E24" s="120">
        <f>IF('Tabelle 3_1'!$H$9="",J24,'Tabelle 3_1'!K38/'Tabelle 3_1'!$H38*100)</f>
        <v>41.363636363636367</v>
      </c>
      <c r="H24" s="126">
        <f t="shared" si="2"/>
        <v>33.333333333333336</v>
      </c>
      <c r="I24" s="126">
        <f t="shared" si="2"/>
        <v>33.333333333333336</v>
      </c>
      <c r="J24" s="126">
        <f t="shared" si="2"/>
        <v>33.333333333333336</v>
      </c>
    </row>
    <row r="25" spans="1:10">
      <c r="A25" s="120">
        <v>12</v>
      </c>
      <c r="B25" s="79" t="str">
        <f>'Tabelle 3_1'!A37</f>
        <v>Henstedt-Ulzburg</v>
      </c>
      <c r="C25" s="120">
        <f>IF('Tabelle 3_1'!$H$9="",H25,'Tabelle 3_1'!I37/'Tabelle 3_1'!$H37*100)</f>
        <v>8.064516129032258</v>
      </c>
      <c r="D25" s="120">
        <f>IF('Tabelle 3_1'!$H$9="",I25,'Tabelle 3_1'!J37/'Tabelle 3_1'!$H37*100)</f>
        <v>46.774193548387096</v>
      </c>
      <c r="E25" s="120">
        <f>IF('Tabelle 3_1'!$H$9="",J25,'Tabelle 3_1'!K37/'Tabelle 3_1'!$H37*100)</f>
        <v>45.161290322580641</v>
      </c>
      <c r="H25" s="126">
        <f t="shared" si="2"/>
        <v>33.333333333333336</v>
      </c>
      <c r="I25" s="126">
        <f t="shared" si="2"/>
        <v>33.333333333333336</v>
      </c>
      <c r="J25" s="126">
        <f t="shared" si="2"/>
        <v>33.333333333333336</v>
      </c>
    </row>
    <row r="26" spans="1:10">
      <c r="A26" s="120">
        <v>11</v>
      </c>
      <c r="B26" s="79" t="str">
        <f>'Tabelle 3_1'!A36</f>
        <v>Schleswig, Stadt</v>
      </c>
      <c r="C26" s="120">
        <f>IF('Tabelle 3_1'!$H$9="",H26,'Tabelle 3_1'!I36/'Tabelle 3_1'!$H36*100)</f>
        <v>13.664596273291925</v>
      </c>
      <c r="D26" s="120">
        <f>IF('Tabelle 3_1'!$H$9="",I26,'Tabelle 3_1'!J36/'Tabelle 3_1'!$H36*100)</f>
        <v>54.658385093167702</v>
      </c>
      <c r="E26" s="120">
        <f>IF('Tabelle 3_1'!$H$9="",J26,'Tabelle 3_1'!K36/'Tabelle 3_1'!$H36*100)</f>
        <v>31.677018633540371</v>
      </c>
      <c r="H26" s="126">
        <f t="shared" si="2"/>
        <v>33.333333333333336</v>
      </c>
      <c r="I26" s="126">
        <f t="shared" si="2"/>
        <v>33.333333333333336</v>
      </c>
      <c r="J26" s="126">
        <f t="shared" si="2"/>
        <v>33.333333333333336</v>
      </c>
    </row>
    <row r="27" spans="1:10">
      <c r="A27" s="120">
        <v>10</v>
      </c>
      <c r="B27" s="79" t="str">
        <f>'Tabelle 3_1'!A35</f>
        <v>Rendsburg, Stadt</v>
      </c>
      <c r="C27" s="120">
        <f>IF('Tabelle 3_1'!$H$9="",H27,'Tabelle 3_1'!I35/'Tabelle 3_1'!$H35*100)</f>
        <v>59.493670886075947</v>
      </c>
      <c r="D27" s="120">
        <f>IF('Tabelle 3_1'!$H$9="",I27,'Tabelle 3_1'!J35/'Tabelle 3_1'!$H35*100)</f>
        <v>25.316455696202532</v>
      </c>
      <c r="E27" s="120">
        <f>IF('Tabelle 3_1'!$H$9="",J27,'Tabelle 3_1'!K35/'Tabelle 3_1'!$H35*100)</f>
        <v>15.18987341772152</v>
      </c>
      <c r="H27" s="126">
        <f t="shared" si="2"/>
        <v>33.333333333333336</v>
      </c>
      <c r="I27" s="126">
        <f t="shared" si="2"/>
        <v>33.333333333333336</v>
      </c>
      <c r="J27" s="126">
        <f t="shared" si="2"/>
        <v>33.333333333333336</v>
      </c>
    </row>
    <row r="28" spans="1:10">
      <c r="A28" s="120">
        <v>9</v>
      </c>
      <c r="B28" s="79" t="str">
        <f>'Tabelle 3_1'!A34</f>
        <v>Eckernförde, Stadt</v>
      </c>
      <c r="C28" s="120">
        <f>IF('Tabelle 3_1'!$H$9="",H28,'Tabelle 3_1'!I34/'Tabelle 3_1'!$H34*100)</f>
        <v>28.703703703703702</v>
      </c>
      <c r="D28" s="120">
        <f>IF('Tabelle 3_1'!$H$9="",I28,'Tabelle 3_1'!J34/'Tabelle 3_1'!$H34*100)</f>
        <v>53.703703703703709</v>
      </c>
      <c r="E28" s="120">
        <f>IF('Tabelle 3_1'!$H$9="",J28,'Tabelle 3_1'!K34/'Tabelle 3_1'!$H34*100)</f>
        <v>17.592592592592592</v>
      </c>
      <c r="H28" s="126">
        <f t="shared" si="2"/>
        <v>33.333333333333336</v>
      </c>
      <c r="I28" s="126">
        <f t="shared" si="2"/>
        <v>33.333333333333336</v>
      </c>
      <c r="J28" s="126">
        <f t="shared" si="2"/>
        <v>33.333333333333336</v>
      </c>
    </row>
    <row r="29" spans="1:10">
      <c r="A29" s="120">
        <v>8</v>
      </c>
      <c r="B29" s="79" t="str">
        <f>'Tabelle 3_1'!A33</f>
        <v>Wedel, Stadt</v>
      </c>
      <c r="C29" s="120">
        <f>IF('Tabelle 3_1'!$H$9="",H29,'Tabelle 3_1'!I33/'Tabelle 3_1'!$H33*100)</f>
        <v>27.397260273972602</v>
      </c>
      <c r="D29" s="120">
        <f>IF('Tabelle 3_1'!$H$9="",I29,'Tabelle 3_1'!J33/'Tabelle 3_1'!$H33*100)</f>
        <v>54.109589041095894</v>
      </c>
      <c r="E29" s="120">
        <f>IF('Tabelle 3_1'!$H$9="",J29,'Tabelle 3_1'!K33/'Tabelle 3_1'!$H33*100)</f>
        <v>18.493150684931507</v>
      </c>
      <c r="H29" s="126">
        <f t="shared" si="2"/>
        <v>33.333333333333336</v>
      </c>
      <c r="I29" s="126">
        <f t="shared" si="2"/>
        <v>33.333333333333336</v>
      </c>
      <c r="J29" s="126">
        <f t="shared" si="2"/>
        <v>33.333333333333336</v>
      </c>
    </row>
    <row r="30" spans="1:10">
      <c r="A30" s="120">
        <v>7</v>
      </c>
      <c r="B30" s="79" t="str">
        <f>'Tabelle 3_1'!A32</f>
        <v>Quickborn, Stadt</v>
      </c>
      <c r="C30" s="120">
        <f>IF('Tabelle 3_1'!$H$9="",H30,'Tabelle 3_1'!I32/'Tabelle 3_1'!$H32*100)</f>
        <v>11.267605633802818</v>
      </c>
      <c r="D30" s="120">
        <f>IF('Tabelle 3_1'!$H$9="",I30,'Tabelle 3_1'!J32/'Tabelle 3_1'!$H32*100)</f>
        <v>34.507042253521128</v>
      </c>
      <c r="E30" s="120">
        <f>IF('Tabelle 3_1'!$H$9="",J30,'Tabelle 3_1'!K32/'Tabelle 3_1'!$H32*100)</f>
        <v>54.225352112676063</v>
      </c>
      <c r="H30" s="126">
        <f t="shared" si="2"/>
        <v>33.333333333333336</v>
      </c>
      <c r="I30" s="126">
        <f t="shared" si="2"/>
        <v>33.333333333333336</v>
      </c>
      <c r="J30" s="126">
        <f t="shared" si="2"/>
        <v>33.333333333333336</v>
      </c>
    </row>
    <row r="31" spans="1:10">
      <c r="A31" s="120">
        <v>6</v>
      </c>
      <c r="B31" s="79" t="str">
        <f>'Tabelle 3_1'!A31</f>
        <v>Pinneberg, Stadt</v>
      </c>
      <c r="C31" s="120">
        <f>IF('Tabelle 3_1'!$H$9="",H31,'Tabelle 3_1'!I31/'Tabelle 3_1'!$H31*100)</f>
        <v>36.585365853658537</v>
      </c>
      <c r="D31" s="120">
        <f>IF('Tabelle 3_1'!$H$9="",I31,'Tabelle 3_1'!J31/'Tabelle 3_1'!$H31*100)</f>
        <v>39.329268292682926</v>
      </c>
      <c r="E31" s="120">
        <f>IF('Tabelle 3_1'!$H$9="",J31,'Tabelle 3_1'!K31/'Tabelle 3_1'!$H31*100)</f>
        <v>24.085365853658537</v>
      </c>
      <c r="H31" s="126">
        <f t="shared" si="2"/>
        <v>33.333333333333336</v>
      </c>
      <c r="I31" s="126">
        <f t="shared" si="2"/>
        <v>33.333333333333336</v>
      </c>
      <c r="J31" s="126">
        <f t="shared" si="2"/>
        <v>33.333333333333336</v>
      </c>
    </row>
    <row r="32" spans="1:10">
      <c r="A32" s="120">
        <v>5</v>
      </c>
      <c r="B32" s="79" t="str">
        <f>'Tabelle 3_1'!A30</f>
        <v>Elmshorn, Stadt</v>
      </c>
      <c r="C32" s="120">
        <f>IF('Tabelle 3_1'!$H$9="",H32,'Tabelle 3_1'!I30/'Tabelle 3_1'!$H30*100)</f>
        <v>22.760290556900724</v>
      </c>
      <c r="D32" s="120">
        <f>IF('Tabelle 3_1'!$H$9="",I32,'Tabelle 3_1'!J30/'Tabelle 3_1'!$H30*100)</f>
        <v>52.300242130750604</v>
      </c>
      <c r="E32" s="120">
        <f>IF('Tabelle 3_1'!$H$9="",J32,'Tabelle 3_1'!K30/'Tabelle 3_1'!$H30*100)</f>
        <v>24.939467312348668</v>
      </c>
      <c r="H32" s="126">
        <f t="shared" si="2"/>
        <v>33.333333333333336</v>
      </c>
      <c r="I32" s="126">
        <f t="shared" si="2"/>
        <v>33.333333333333336</v>
      </c>
      <c r="J32" s="126">
        <f t="shared" si="2"/>
        <v>33.333333333333336</v>
      </c>
    </row>
    <row r="33" spans="1:10">
      <c r="A33" s="120">
        <v>4</v>
      </c>
      <c r="B33" s="79" t="str">
        <f>'Tabelle 3_1'!A29</f>
        <v>Bad Schwartau, Stadt</v>
      </c>
      <c r="C33" s="120">
        <f>IF('Tabelle 3_1'!$H$9="",H33,'Tabelle 3_1'!I29/'Tabelle 3_1'!$H29*100)</f>
        <v>35.897435897435898</v>
      </c>
      <c r="D33" s="120">
        <f>IF('Tabelle 3_1'!$H$9="",I33,'Tabelle 3_1'!J29/'Tabelle 3_1'!$H29*100)</f>
        <v>56.410256410256409</v>
      </c>
      <c r="E33" s="120">
        <f>IF('Tabelle 3_1'!$H$9="",J33,'Tabelle 3_1'!K29/'Tabelle 3_1'!$H29*100)</f>
        <v>7.6923076923076925</v>
      </c>
      <c r="H33" s="126">
        <f t="shared" si="2"/>
        <v>33.333333333333336</v>
      </c>
      <c r="I33" s="126">
        <f t="shared" si="2"/>
        <v>33.333333333333336</v>
      </c>
      <c r="J33" s="126">
        <f t="shared" si="2"/>
        <v>33.333333333333336</v>
      </c>
    </row>
    <row r="34" spans="1:10">
      <c r="A34" s="120">
        <v>3</v>
      </c>
      <c r="B34" s="79" t="str">
        <f>'Tabelle 3_1'!A28</f>
        <v>Husum, Stadt</v>
      </c>
      <c r="C34" s="120">
        <f>IF('Tabelle 3_1'!$H$9="",H34,'Tabelle 3_1'!I28/'Tabelle 3_1'!$H28*100)</f>
        <v>33.333333333333329</v>
      </c>
      <c r="D34" s="120">
        <f>IF('Tabelle 3_1'!$H$9="",I34,'Tabelle 3_1'!J28/'Tabelle 3_1'!$H28*100)</f>
        <v>44.715447154471541</v>
      </c>
      <c r="E34" s="120">
        <f>IF('Tabelle 3_1'!$H$9="",J34,'Tabelle 3_1'!K28/'Tabelle 3_1'!$H28*100)</f>
        <v>21.951219512195124</v>
      </c>
      <c r="H34" s="126">
        <f t="shared" si="2"/>
        <v>33.333333333333336</v>
      </c>
      <c r="I34" s="126">
        <f t="shared" si="2"/>
        <v>33.333333333333336</v>
      </c>
      <c r="J34" s="126">
        <f t="shared" si="2"/>
        <v>33.333333333333336</v>
      </c>
    </row>
    <row r="35" spans="1:10">
      <c r="A35" s="120">
        <v>2</v>
      </c>
      <c r="B35" s="79" t="str">
        <f>'Tabelle 3_1'!A27</f>
        <v>Geesthacht, Stadt</v>
      </c>
      <c r="C35" s="120">
        <f>IF('Tabelle 3_1'!$H$9="",H35,'Tabelle 3_1'!I27/'Tabelle 3_1'!$H27*100)</f>
        <v>23.188405797101449</v>
      </c>
      <c r="D35" s="120">
        <f>IF('Tabelle 3_1'!$H$9="",I35,'Tabelle 3_1'!J27/'Tabelle 3_1'!$H27*100)</f>
        <v>53.623188405797109</v>
      </c>
      <c r="E35" s="120">
        <f>IF('Tabelle 3_1'!$H$9="",J35,'Tabelle 3_1'!K27/'Tabelle 3_1'!$H27*100)</f>
        <v>23.188405797101449</v>
      </c>
      <c r="H35" s="126">
        <f t="shared" si="2"/>
        <v>33.333333333333336</v>
      </c>
      <c r="I35" s="126">
        <f t="shared" si="2"/>
        <v>33.333333333333336</v>
      </c>
      <c r="J35" s="126">
        <f t="shared" si="2"/>
        <v>33.333333333333336</v>
      </c>
    </row>
    <row r="36" spans="1:10">
      <c r="A36" s="120">
        <v>1</v>
      </c>
      <c r="B36" s="79" t="str">
        <f>'Tabelle 3_1'!A26</f>
        <v>Heide, Stadt</v>
      </c>
      <c r="C36" s="120">
        <f>IF('Tabelle 3_1'!$H$9="",H36,'Tabelle 3_1'!I26/'Tabelle 3_1'!$H26*100)</f>
        <v>50</v>
      </c>
      <c r="D36" s="120">
        <f>IF('Tabelle 3_1'!$H$9="",I36,'Tabelle 3_1'!J26/'Tabelle 3_1'!$H26*100)</f>
        <v>27.27272727272727</v>
      </c>
      <c r="E36" s="120">
        <f>IF('Tabelle 3_1'!$H$9="",J36,'Tabelle 3_1'!K26/'Tabelle 3_1'!$H26*100)</f>
        <v>22.727272727272727</v>
      </c>
      <c r="H36" s="126">
        <f t="shared" si="2"/>
        <v>33.333333333333336</v>
      </c>
      <c r="I36" s="126">
        <f t="shared" si="2"/>
        <v>33.333333333333336</v>
      </c>
      <c r="J36" s="126">
        <f t="shared" si="2"/>
        <v>33.333333333333336</v>
      </c>
    </row>
    <row r="37" spans="1:10" s="82" customFormat="1">
      <c r="A37" s="120"/>
      <c r="B37" s="79" t="s">
        <v>132</v>
      </c>
      <c r="D37" s="54"/>
      <c r="I37" s="54"/>
    </row>
    <row r="38" spans="1:10" s="82" customFormat="1">
      <c r="A38" s="120"/>
      <c r="B38" s="82" t="s">
        <v>75</v>
      </c>
      <c r="C38" s="82" t="s">
        <v>71</v>
      </c>
      <c r="H38" s="82" t="s">
        <v>75</v>
      </c>
      <c r="I38" s="82" t="s">
        <v>71</v>
      </c>
    </row>
    <row r="39" spans="1:10" s="82" customFormat="1">
      <c r="A39" s="120"/>
      <c r="B39" s="82">
        <f>IF('Tabelle 3_1'!$F$9="",H39,'Tabelle 3_1'!G9)</f>
        <v>2.4853421299382052</v>
      </c>
      <c r="C39" s="82">
        <f>IF('Tabelle 3_1'!$F$9="",I39,'Tabelle 3_1'!G$45)</f>
        <v>3.7289506858729315</v>
      </c>
      <c r="H39" s="126">
        <v>8</v>
      </c>
      <c r="I39" s="98">
        <v>4</v>
      </c>
    </row>
    <row r="40" spans="1:10" s="82" customFormat="1">
      <c r="A40" s="120"/>
      <c r="B40" s="120">
        <f>IF('Tabelle 3_1'!$F$9="",H40,'Tabelle 3_1'!G10)</f>
        <v>1.2906192149001987</v>
      </c>
      <c r="C40" s="120">
        <f>IF('Tabelle 3_1'!$F$9="",I40,'Tabelle 3_1'!G$45)</f>
        <v>3.7289506858729315</v>
      </c>
      <c r="H40" s="126">
        <v>8</v>
      </c>
      <c r="I40" s="98">
        <v>4</v>
      </c>
    </row>
    <row r="41" spans="1:10" s="82" customFormat="1">
      <c r="A41" s="120"/>
      <c r="B41" s="120">
        <f>IF('Tabelle 3_1'!$F$9="",H41,'Tabelle 3_1'!G11)</f>
        <v>1.7150676319122773</v>
      </c>
      <c r="C41" s="120">
        <f>IF('Tabelle 3_1'!$F$9="",I41,'Tabelle 3_1'!G$45)</f>
        <v>3.7289506858729315</v>
      </c>
      <c r="H41" s="126">
        <v>8</v>
      </c>
      <c r="I41" s="126">
        <v>4</v>
      </c>
    </row>
    <row r="42" spans="1:10" s="82" customFormat="1">
      <c r="A42" s="120"/>
      <c r="B42" s="120">
        <f>IF('Tabelle 3_1'!$F$9="",H42,'Tabelle 3_1'!G12)</f>
        <v>1.7142497006365414</v>
      </c>
      <c r="C42" s="120">
        <f>IF('Tabelle 3_1'!$F$9="",I42,'Tabelle 3_1'!G$45)</f>
        <v>3.7289506858729315</v>
      </c>
      <c r="H42" s="126">
        <v>8</v>
      </c>
      <c r="I42" s="126">
        <v>4</v>
      </c>
    </row>
    <row r="43" spans="1:10">
      <c r="B43" s="120">
        <f>IF('Tabelle 3_1'!$F$9="",H43,'Tabelle 3_1'!G14)</f>
        <v>2.1656537801524203</v>
      </c>
      <c r="C43" s="120">
        <f>IF('Tabelle 3_1'!$F$9="",I43,'Tabelle 3_1'!G$45)</f>
        <v>3.7289506858729315</v>
      </c>
      <c r="H43" s="126">
        <v>8</v>
      </c>
      <c r="I43" s="126">
        <v>4</v>
      </c>
    </row>
    <row r="44" spans="1:10">
      <c r="B44" s="120">
        <f>IF('Tabelle 3_1'!$F$9="",H44,'Tabelle 3_1'!G15)</f>
        <v>5.2123177983822435</v>
      </c>
      <c r="C44" s="120">
        <f>IF('Tabelle 3_1'!$F$9="",I44,'Tabelle 3_1'!G$45)</f>
        <v>3.7289506858729315</v>
      </c>
      <c r="H44" s="126">
        <v>8</v>
      </c>
      <c r="I44" s="126">
        <v>4</v>
      </c>
    </row>
    <row r="45" spans="1:10">
      <c r="B45" s="120">
        <f>IF('Tabelle 3_1'!$F$9="",H45,'Tabelle 3_1'!G16)</f>
        <v>7.5546046826461666</v>
      </c>
      <c r="C45" s="120">
        <f>IF('Tabelle 3_1'!$F$9="",I45,'Tabelle 3_1'!G$45)</f>
        <v>3.7289506858729315</v>
      </c>
      <c r="H45" s="126">
        <v>8</v>
      </c>
      <c r="I45" s="126">
        <v>4</v>
      </c>
    </row>
    <row r="46" spans="1:10">
      <c r="B46" s="120">
        <f>IF('Tabelle 3_1'!$F$9="",H46,'Tabelle 3_1'!G17)</f>
        <v>4.2077134766481867</v>
      </c>
      <c r="C46" s="120">
        <f>IF('Tabelle 3_1'!$F$9="",I46,'Tabelle 3_1'!G$45)</f>
        <v>3.7289506858729315</v>
      </c>
      <c r="H46" s="126">
        <v>8</v>
      </c>
      <c r="I46" s="126">
        <v>4</v>
      </c>
    </row>
    <row r="47" spans="1:10">
      <c r="B47" s="120">
        <f>IF('Tabelle 3_1'!$F$9="",H47,'Tabelle 3_1'!G18)</f>
        <v>5.2708675822453639</v>
      </c>
      <c r="C47" s="120">
        <f>IF('Tabelle 3_1'!$F$9="",I47,'Tabelle 3_1'!G$45)</f>
        <v>3.7289506858729315</v>
      </c>
      <c r="H47" s="126">
        <v>8</v>
      </c>
      <c r="I47" s="126">
        <v>4</v>
      </c>
    </row>
    <row r="48" spans="1:10">
      <c r="B48" s="120">
        <f>IF('Tabelle 3_1'!$F$9="",H48,'Tabelle 3_1'!G19)</f>
        <v>2.6000838235978954</v>
      </c>
      <c r="C48" s="120">
        <f>IF('Tabelle 3_1'!$F$9="",I48,'Tabelle 3_1'!G$45)</f>
        <v>3.7289506858729315</v>
      </c>
      <c r="H48" s="126">
        <v>8</v>
      </c>
      <c r="I48" s="126">
        <v>4</v>
      </c>
    </row>
    <row r="49" spans="2:9">
      <c r="B49" s="120">
        <f>IF('Tabelle 3_1'!$F$9="",H49,'Tabelle 3_1'!G20)</f>
        <v>3.0913259737310548</v>
      </c>
      <c r="C49" s="120">
        <f>IF('Tabelle 3_1'!$F$9="",I49,'Tabelle 3_1'!G$45)</f>
        <v>3.7289506858729315</v>
      </c>
      <c r="H49" s="126">
        <v>8</v>
      </c>
      <c r="I49" s="126">
        <v>4</v>
      </c>
    </row>
    <row r="50" spans="2:9">
      <c r="B50" s="120">
        <f>IF('Tabelle 3_1'!$F$9="",H50,'Tabelle 3_1'!G21)</f>
        <v>5.5989132995493804</v>
      </c>
      <c r="C50" s="120">
        <f>IF('Tabelle 3_1'!$F$9="",I50,'Tabelle 3_1'!G$45)</f>
        <v>3.7289506858729315</v>
      </c>
      <c r="H50" s="126">
        <v>8</v>
      </c>
      <c r="I50" s="126">
        <v>4</v>
      </c>
    </row>
    <row r="51" spans="2:9">
      <c r="B51" s="120">
        <f>IF('Tabelle 3_1'!$F$9="",H51,'Tabelle 3_1'!G22)</f>
        <v>4.1346592464191225</v>
      </c>
      <c r="C51" s="120">
        <f>IF('Tabelle 3_1'!$F$9="",I51,'Tabelle 3_1'!G$45)</f>
        <v>3.7289506858729315</v>
      </c>
      <c r="H51" s="126">
        <v>8</v>
      </c>
      <c r="I51" s="126">
        <v>4</v>
      </c>
    </row>
    <row r="52" spans="2:9">
      <c r="B52" s="120">
        <f>IF('Tabelle 3_1'!$F$9="",H52,'Tabelle 3_1'!G23)</f>
        <v>2.3477923913291239</v>
      </c>
      <c r="C52" s="120">
        <f>IF('Tabelle 3_1'!$F$9="",I52,'Tabelle 3_1'!G$45)</f>
        <v>3.7289506858729315</v>
      </c>
      <c r="H52" s="126">
        <v>8</v>
      </c>
      <c r="I52" s="126">
        <v>4</v>
      </c>
    </row>
    <row r="53" spans="2:9">
      <c r="B53" s="120">
        <f>IF('Tabelle 3_1'!$F$9="",H53,'Tabelle 3_1'!G24)</f>
        <v>3.8684879078821472</v>
      </c>
      <c r="C53" s="120">
        <f>IF('Tabelle 3_1'!$F$9="",I53,'Tabelle 3_1'!G$45)</f>
        <v>3.7289506858729315</v>
      </c>
      <c r="H53" s="126">
        <v>8</v>
      </c>
      <c r="I53" s="126">
        <v>4</v>
      </c>
    </row>
  </sheetData>
  <sortState ref="A19:J36">
    <sortCondition descending="1" ref="A19:A36"/>
  </sortState>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zoomScaleSheetLayoutView="100" workbookViewId="0">
      <selection sqref="A1:G1"/>
    </sheetView>
  </sheetViews>
  <sheetFormatPr baseColWidth="10" defaultColWidth="10.85546875" defaultRowHeight="12.75"/>
  <cols>
    <col min="1" max="1" width="10" style="10" customWidth="1"/>
    <col min="2" max="2" width="10.140625" style="10" customWidth="1"/>
    <col min="3" max="7" width="14.28515625" style="10" customWidth="1"/>
    <col min="8" max="8" width="10.7109375" style="10" customWidth="1"/>
    <col min="9" max="57" width="12.140625" style="10" customWidth="1"/>
    <col min="58" max="16384" width="10.85546875" style="10"/>
  </cols>
  <sheetData>
    <row r="1" spans="1:7" s="12" customFormat="1" ht="15.75" customHeight="1">
      <c r="A1" s="151" t="s">
        <v>87</v>
      </c>
      <c r="B1" s="151"/>
      <c r="C1" s="151"/>
      <c r="D1" s="151"/>
      <c r="E1" s="151"/>
      <c r="F1" s="151"/>
      <c r="G1" s="151"/>
    </row>
    <row r="2" spans="1:7" s="12" customFormat="1" ht="5.0999999999999996" customHeight="1">
      <c r="A2" s="32"/>
      <c r="B2" s="32"/>
      <c r="C2" s="32"/>
      <c r="D2" s="32"/>
      <c r="E2" s="32"/>
      <c r="F2" s="32"/>
      <c r="G2" s="32"/>
    </row>
    <row r="3" spans="1:7" s="12" customFormat="1">
      <c r="A3" s="13" t="s">
        <v>156</v>
      </c>
    </row>
    <row r="4" spans="1:7" s="12" customFormat="1" ht="14.25">
      <c r="A4" s="105"/>
      <c r="B4" s="105"/>
      <c r="C4" s="105"/>
      <c r="D4" s="105"/>
      <c r="E4" s="105"/>
      <c r="F4" s="105"/>
      <c r="G4" s="105"/>
    </row>
    <row r="5" spans="1:7" s="12" customFormat="1" ht="12.75" customHeight="1">
      <c r="A5" s="143"/>
      <c r="B5" s="143"/>
      <c r="C5" s="143"/>
      <c r="D5" s="143"/>
      <c r="E5" s="143"/>
      <c r="F5" s="143"/>
      <c r="G5" s="143"/>
    </row>
    <row r="6" spans="1:7" s="12" customFormat="1">
      <c r="A6" s="16" t="s">
        <v>25</v>
      </c>
    </row>
    <row r="7" spans="1:7" s="12" customFormat="1" ht="5.0999999999999996" customHeight="1">
      <c r="A7" s="16"/>
    </row>
    <row r="8" spans="1:7" s="12" customFormat="1" ht="12.75" customHeight="1">
      <c r="A8" s="146" t="s">
        <v>15</v>
      </c>
      <c r="B8" s="145"/>
      <c r="C8" s="145"/>
      <c r="D8" s="145"/>
      <c r="E8" s="145"/>
      <c r="F8" s="145"/>
      <c r="G8" s="145"/>
    </row>
    <row r="9" spans="1:7" s="12" customFormat="1">
      <c r="A9" s="144" t="s">
        <v>2</v>
      </c>
      <c r="B9" s="145"/>
      <c r="C9" s="145"/>
      <c r="D9" s="145"/>
      <c r="E9" s="145"/>
      <c r="F9" s="145"/>
      <c r="G9" s="145"/>
    </row>
    <row r="10" spans="1:7" s="12" customFormat="1" ht="5.25" customHeight="1">
      <c r="A10" s="18"/>
    </row>
    <row r="11" spans="1:7" s="12" customFormat="1" ht="12.75" customHeight="1">
      <c r="A11" s="150" t="s">
        <v>0</v>
      </c>
      <c r="B11" s="150"/>
      <c r="C11" s="150"/>
      <c r="D11" s="150"/>
      <c r="E11" s="150"/>
      <c r="F11" s="150"/>
      <c r="G11" s="150"/>
    </row>
    <row r="12" spans="1:7" s="12" customFormat="1">
      <c r="A12" s="144" t="s">
        <v>1</v>
      </c>
      <c r="B12" s="145"/>
      <c r="C12" s="145"/>
      <c r="D12" s="145"/>
      <c r="E12" s="145"/>
      <c r="F12" s="145"/>
      <c r="G12" s="145"/>
    </row>
    <row r="13" spans="1:7" s="12" customFormat="1" ht="12.75" customHeight="1">
      <c r="A13" s="17"/>
      <c r="B13" s="14"/>
      <c r="C13" s="14"/>
      <c r="D13" s="14"/>
      <c r="E13" s="14"/>
      <c r="F13" s="14"/>
      <c r="G13" s="14"/>
    </row>
    <row r="14" spans="1:7" s="12" customFormat="1" ht="12.75" customHeight="1">
      <c r="A14" s="18"/>
    </row>
    <row r="15" spans="1:7" s="12" customFormat="1" ht="12.75" customHeight="1">
      <c r="A15" s="146" t="s">
        <v>16</v>
      </c>
      <c r="B15" s="145"/>
      <c r="C15" s="145"/>
      <c r="D15" s="15"/>
      <c r="E15" s="15"/>
      <c r="F15" s="15"/>
      <c r="G15" s="15"/>
    </row>
    <row r="16" spans="1:7" s="12" customFormat="1" ht="5.25" customHeight="1">
      <c r="A16" s="15"/>
      <c r="B16" s="14"/>
      <c r="C16" s="14"/>
      <c r="D16" s="15"/>
      <c r="E16" s="15"/>
      <c r="F16" s="15"/>
      <c r="G16" s="15"/>
    </row>
    <row r="17" spans="1:7" s="12" customFormat="1" ht="12.75" customHeight="1">
      <c r="A17" s="147" t="s">
        <v>140</v>
      </c>
      <c r="B17" s="145"/>
      <c r="C17" s="145"/>
      <c r="D17" s="17"/>
      <c r="E17" s="17"/>
      <c r="F17" s="17"/>
      <c r="G17" s="17"/>
    </row>
    <row r="18" spans="1:7" s="12" customFormat="1" ht="12.75" customHeight="1">
      <c r="A18" s="19" t="s">
        <v>18</v>
      </c>
      <c r="B18" s="147" t="s">
        <v>141</v>
      </c>
      <c r="C18" s="145"/>
      <c r="D18" s="17"/>
      <c r="E18" s="17"/>
      <c r="F18" s="17"/>
      <c r="G18" s="17"/>
    </row>
    <row r="19" spans="1:7" s="12" customFormat="1" ht="12.75" customHeight="1">
      <c r="A19" s="17" t="s">
        <v>19</v>
      </c>
      <c r="B19" s="148" t="s">
        <v>157</v>
      </c>
      <c r="C19" s="140"/>
      <c r="D19" s="140"/>
      <c r="E19" s="17"/>
      <c r="F19" s="17"/>
      <c r="G19" s="17"/>
    </row>
    <row r="20" spans="1:7" s="12" customFormat="1" ht="12.75" customHeight="1">
      <c r="A20" s="30"/>
      <c r="B20" s="30"/>
      <c r="C20" s="31"/>
      <c r="D20" s="31"/>
      <c r="E20" s="30"/>
      <c r="F20" s="30"/>
      <c r="G20" s="30"/>
    </row>
    <row r="21" spans="1:7" s="12" customFormat="1" ht="12.75" customHeight="1">
      <c r="A21" s="17"/>
      <c r="B21" s="14"/>
      <c r="C21" s="14"/>
      <c r="D21" s="14"/>
      <c r="E21" s="14"/>
      <c r="F21" s="14"/>
      <c r="G21" s="14"/>
    </row>
    <row r="22" spans="1:7" s="12" customFormat="1">
      <c r="A22" s="146" t="s">
        <v>24</v>
      </c>
      <c r="B22" s="145"/>
      <c r="C22" s="15"/>
      <c r="D22" s="15"/>
      <c r="E22" s="15"/>
      <c r="F22" s="15"/>
      <c r="G22" s="15"/>
    </row>
    <row r="23" spans="1:7" s="12" customFormat="1" ht="5.25" customHeight="1">
      <c r="A23" s="15"/>
      <c r="B23" s="14"/>
      <c r="C23" s="15"/>
      <c r="D23" s="15"/>
      <c r="E23" s="15"/>
      <c r="F23" s="15"/>
      <c r="G23" s="15"/>
    </row>
    <row r="24" spans="1:7" s="12" customFormat="1">
      <c r="A24" s="19" t="s">
        <v>20</v>
      </c>
      <c r="B24" s="149" t="s">
        <v>21</v>
      </c>
      <c r="C24" s="145"/>
      <c r="D24" s="17"/>
      <c r="E24" s="17"/>
      <c r="F24" s="17"/>
      <c r="G24" s="17"/>
    </row>
    <row r="25" spans="1:7" s="12" customFormat="1" ht="12.75" customHeight="1">
      <c r="A25" s="17" t="s">
        <v>22</v>
      </c>
      <c r="B25" s="144" t="s">
        <v>23</v>
      </c>
      <c r="C25" s="145"/>
      <c r="D25" s="17"/>
      <c r="E25" s="17"/>
      <c r="F25" s="17"/>
      <c r="G25" s="17"/>
    </row>
    <row r="26" spans="1:7" s="12" customFormat="1">
      <c r="A26" s="17"/>
      <c r="B26" s="145"/>
      <c r="C26" s="145"/>
      <c r="D26" s="14"/>
      <c r="E26" s="14"/>
      <c r="F26" s="14"/>
      <c r="G26" s="14"/>
    </row>
    <row r="27" spans="1:7" s="12" customFormat="1" ht="12.75" customHeight="1">
      <c r="A27" s="18"/>
    </row>
    <row r="28" spans="1:7" s="12" customFormat="1" ht="14.1" customHeight="1">
      <c r="A28" s="13" t="s">
        <v>28</v>
      </c>
      <c r="B28" s="107" t="s">
        <v>29</v>
      </c>
    </row>
    <row r="29" spans="1:7" s="12" customFormat="1" ht="27.4" customHeight="1">
      <c r="A29" s="13"/>
      <c r="B29" s="145" t="s">
        <v>90</v>
      </c>
      <c r="C29" s="145"/>
      <c r="D29" s="145"/>
      <c r="E29" s="145"/>
      <c r="F29" s="145"/>
      <c r="G29" s="145"/>
    </row>
    <row r="30" spans="1:7" s="52" customFormat="1" ht="12.75" customHeight="1">
      <c r="A30" s="13"/>
      <c r="B30" s="107" t="s">
        <v>89</v>
      </c>
    </row>
    <row r="31" spans="1:7" s="12" customFormat="1" ht="12.75" customHeight="1">
      <c r="A31" s="18"/>
    </row>
    <row r="32" spans="1:7" s="12" customFormat="1" ht="27.4" customHeight="1">
      <c r="A32" s="147" t="s">
        <v>144</v>
      </c>
      <c r="B32" s="145"/>
      <c r="C32" s="145"/>
      <c r="D32" s="145"/>
      <c r="E32" s="145"/>
      <c r="F32" s="145"/>
      <c r="G32" s="145"/>
    </row>
    <row r="33" spans="1:7" s="12" customFormat="1" ht="42.6" customHeight="1">
      <c r="A33" s="147" t="s">
        <v>30</v>
      </c>
      <c r="B33" s="147"/>
      <c r="C33" s="147"/>
      <c r="D33" s="147"/>
      <c r="E33" s="147"/>
      <c r="F33" s="147"/>
      <c r="G33" s="147"/>
    </row>
    <row r="34" spans="1:7" s="12" customFormat="1">
      <c r="A34" s="18"/>
    </row>
    <row r="35" spans="1:7" s="12" customFormat="1"/>
    <row r="36" spans="1:7" s="12" customFormat="1"/>
    <row r="37" spans="1:7" s="12" customFormat="1"/>
    <row r="38" spans="1:7" s="12" customFormat="1"/>
    <row r="39" spans="1:7" s="12" customFormat="1"/>
    <row r="40" spans="1:7" s="12" customFormat="1"/>
    <row r="41" spans="1:7" s="12" customFormat="1"/>
    <row r="42" spans="1:7" s="12" customFormat="1"/>
    <row r="43" spans="1:7" s="12" customFormat="1">
      <c r="A43" s="143" t="s">
        <v>27</v>
      </c>
      <c r="B43" s="143"/>
    </row>
    <row r="44" spans="1:7" s="12" customFormat="1" ht="5.85" customHeight="1"/>
    <row r="45" spans="1:7" s="12" customFormat="1">
      <c r="A45" s="6">
        <v>0</v>
      </c>
      <c r="B45" s="7" t="s">
        <v>3</v>
      </c>
    </row>
    <row r="46" spans="1:7" s="12" customFormat="1">
      <c r="A46" s="7" t="s">
        <v>10</v>
      </c>
      <c r="B46" s="7" t="s">
        <v>4</v>
      </c>
    </row>
    <row r="47" spans="1:7" s="12" customFormat="1">
      <c r="A47" s="20" t="s">
        <v>11</v>
      </c>
      <c r="B47" s="7" t="s">
        <v>5</v>
      </c>
    </row>
    <row r="48" spans="1:7" s="12" customFormat="1">
      <c r="A48" s="20" t="s">
        <v>12</v>
      </c>
      <c r="B48" s="7" t="s">
        <v>6</v>
      </c>
    </row>
    <row r="49" spans="1:7" s="12" customFormat="1">
      <c r="A49" s="7" t="s">
        <v>31</v>
      </c>
      <c r="B49" s="7" t="s">
        <v>7</v>
      </c>
    </row>
    <row r="50" spans="1:7" s="12" customFormat="1">
      <c r="A50" s="7" t="s">
        <v>26</v>
      </c>
      <c r="B50" s="7" t="s">
        <v>8</v>
      </c>
    </row>
    <row r="51" spans="1:7">
      <c r="A51" s="7" t="s">
        <v>17</v>
      </c>
      <c r="B51" s="7" t="s">
        <v>9</v>
      </c>
      <c r="C51" s="12"/>
      <c r="D51" s="12"/>
      <c r="E51" s="12"/>
      <c r="F51" s="12"/>
      <c r="G51" s="12"/>
    </row>
    <row r="52" spans="1:7">
      <c r="A52" s="12" t="s">
        <v>32</v>
      </c>
      <c r="B52" s="12" t="s">
        <v>33</v>
      </c>
      <c r="C52" s="12"/>
      <c r="D52" s="12"/>
      <c r="E52" s="12"/>
      <c r="F52" s="12"/>
      <c r="G52" s="12"/>
    </row>
    <row r="53" spans="1:7">
      <c r="A53" s="7" t="s">
        <v>34</v>
      </c>
      <c r="B53" s="11" t="s">
        <v>35</v>
      </c>
      <c r="C53" s="11"/>
      <c r="D53" s="11"/>
      <c r="E53" s="11"/>
      <c r="F53" s="11"/>
      <c r="G53" s="11"/>
    </row>
    <row r="54" spans="1:7">
      <c r="A54" s="11"/>
      <c r="B54" s="11"/>
      <c r="C54" s="11"/>
      <c r="D54" s="11"/>
      <c r="E54" s="11"/>
      <c r="F54" s="11"/>
      <c r="G54" s="11"/>
    </row>
    <row r="55" spans="1:7">
      <c r="A55" s="11"/>
      <c r="B55" s="11"/>
      <c r="C55" s="11"/>
      <c r="D55" s="11"/>
      <c r="E55" s="11"/>
      <c r="F55" s="11"/>
      <c r="G55" s="11"/>
    </row>
    <row r="56" spans="1:7">
      <c r="A56" s="11"/>
      <c r="B56" s="11"/>
      <c r="C56" s="11"/>
      <c r="D56" s="11"/>
      <c r="E56" s="11"/>
      <c r="F56" s="11"/>
      <c r="G56" s="11"/>
    </row>
    <row r="57" spans="1:7">
      <c r="A57" s="11"/>
      <c r="B57" s="11"/>
      <c r="C57" s="11"/>
      <c r="D57" s="11"/>
      <c r="E57" s="11"/>
      <c r="F57" s="11"/>
      <c r="G57" s="11"/>
    </row>
    <row r="58" spans="1:7">
      <c r="A58" s="11"/>
      <c r="B58" s="11"/>
      <c r="C58" s="11"/>
      <c r="D58" s="11"/>
      <c r="E58" s="11"/>
      <c r="F58" s="11"/>
      <c r="G58" s="11"/>
    </row>
    <row r="59" spans="1:7">
      <c r="A59" s="11"/>
      <c r="B59" s="11"/>
      <c r="C59" s="11"/>
      <c r="D59" s="11"/>
      <c r="E59" s="11"/>
      <c r="F59" s="11"/>
      <c r="G59" s="11"/>
    </row>
    <row r="60" spans="1:7">
      <c r="A60" s="11"/>
      <c r="B60" s="11"/>
      <c r="C60" s="11"/>
      <c r="D60" s="11"/>
      <c r="E60" s="11"/>
      <c r="F60" s="11"/>
      <c r="G60" s="11"/>
    </row>
    <row r="61" spans="1:7">
      <c r="A61" s="11"/>
      <c r="B61" s="11"/>
      <c r="C61" s="11"/>
      <c r="D61" s="11"/>
      <c r="E61" s="11"/>
      <c r="F61" s="11"/>
      <c r="G61" s="11"/>
    </row>
    <row r="62" spans="1:7">
      <c r="A62" s="11"/>
      <c r="B62" s="11"/>
      <c r="C62" s="11"/>
      <c r="D62" s="11"/>
      <c r="E62" s="11"/>
      <c r="F62" s="11"/>
      <c r="G62" s="11"/>
    </row>
    <row r="63" spans="1:7">
      <c r="A63" s="11"/>
      <c r="B63" s="11"/>
      <c r="C63" s="11"/>
      <c r="D63" s="11"/>
      <c r="E63" s="11"/>
      <c r="F63" s="11"/>
      <c r="G63" s="11"/>
    </row>
    <row r="64" spans="1:7">
      <c r="A64" s="11"/>
      <c r="B64" s="11"/>
      <c r="C64" s="11"/>
      <c r="D64" s="11"/>
      <c r="E64" s="11"/>
      <c r="F64" s="11"/>
      <c r="G64" s="11"/>
    </row>
    <row r="65" spans="1:7">
      <c r="A65" s="11"/>
      <c r="B65" s="11"/>
      <c r="C65" s="11"/>
      <c r="D65" s="11"/>
      <c r="E65" s="11"/>
      <c r="F65" s="11"/>
      <c r="G65" s="11"/>
    </row>
    <row r="66" spans="1:7">
      <c r="A66" s="11"/>
      <c r="B66" s="11"/>
      <c r="C66" s="11"/>
      <c r="D66" s="11"/>
      <c r="E66" s="11"/>
      <c r="F66" s="11"/>
      <c r="G66" s="11"/>
    </row>
    <row r="67" spans="1:7">
      <c r="A67" s="11"/>
      <c r="B67" s="11"/>
      <c r="C67" s="11"/>
      <c r="D67" s="11"/>
      <c r="E67" s="11"/>
      <c r="F67" s="11"/>
      <c r="G67" s="11"/>
    </row>
    <row r="68" spans="1:7">
      <c r="A68" s="11"/>
      <c r="B68" s="11"/>
      <c r="C68" s="11"/>
      <c r="D68" s="11"/>
      <c r="E68" s="11"/>
      <c r="F68" s="11"/>
      <c r="G68" s="11"/>
    </row>
    <row r="69" spans="1:7">
      <c r="A69" s="11"/>
      <c r="B69" s="11"/>
      <c r="C69" s="11"/>
      <c r="D69" s="11"/>
      <c r="E69" s="11"/>
      <c r="F69" s="11"/>
      <c r="G69" s="11"/>
    </row>
    <row r="70" spans="1:7">
      <c r="A70" s="11"/>
      <c r="B70" s="11"/>
      <c r="C70" s="11"/>
      <c r="D70" s="11"/>
      <c r="E70" s="11"/>
      <c r="F70" s="11"/>
      <c r="G70" s="11"/>
    </row>
    <row r="71" spans="1:7">
      <c r="A71" s="11"/>
      <c r="B71" s="11"/>
      <c r="C71" s="11"/>
      <c r="D71" s="11"/>
      <c r="E71" s="11"/>
      <c r="F71" s="11"/>
      <c r="G71" s="11"/>
    </row>
    <row r="72" spans="1:7">
      <c r="A72" s="11"/>
      <c r="B72" s="11"/>
      <c r="C72" s="11"/>
      <c r="D72" s="11"/>
      <c r="E72" s="11"/>
      <c r="F72" s="11"/>
      <c r="G72" s="11"/>
    </row>
    <row r="73" spans="1:7">
      <c r="A73" s="11"/>
      <c r="B73" s="11"/>
      <c r="C73" s="11"/>
      <c r="D73" s="11"/>
      <c r="E73" s="11"/>
      <c r="F73" s="11"/>
      <c r="G73" s="11"/>
    </row>
    <row r="74" spans="1:7">
      <c r="A74" s="11"/>
      <c r="B74" s="11"/>
      <c r="C74" s="11"/>
      <c r="D74" s="11"/>
      <c r="E74" s="11"/>
      <c r="F74" s="11"/>
      <c r="G74" s="11"/>
    </row>
    <row r="75" spans="1:7">
      <c r="A75" s="11"/>
      <c r="B75" s="11"/>
      <c r="C75" s="11"/>
      <c r="D75" s="11"/>
      <c r="E75" s="11"/>
      <c r="F75" s="11"/>
      <c r="G75" s="11"/>
    </row>
    <row r="76" spans="1:7">
      <c r="A76" s="11"/>
      <c r="B76" s="11"/>
      <c r="C76" s="11"/>
      <c r="D76" s="11"/>
      <c r="E76" s="11"/>
      <c r="F76" s="11"/>
      <c r="G76" s="11"/>
    </row>
    <row r="77" spans="1:7">
      <c r="A77" s="11"/>
      <c r="B77" s="11"/>
      <c r="C77" s="11"/>
      <c r="D77" s="11"/>
      <c r="E77" s="11"/>
      <c r="F77" s="11"/>
      <c r="G77" s="11"/>
    </row>
    <row r="78" spans="1:7">
      <c r="A78" s="11"/>
      <c r="B78" s="11"/>
      <c r="C78" s="11"/>
      <c r="D78" s="11"/>
      <c r="E78" s="11"/>
      <c r="F78" s="11"/>
      <c r="G78" s="11"/>
    </row>
    <row r="79" spans="1:7">
      <c r="A79" s="11"/>
      <c r="B79" s="11"/>
      <c r="C79" s="11"/>
      <c r="D79" s="11"/>
      <c r="E79" s="11"/>
      <c r="F79" s="11"/>
      <c r="G79" s="11"/>
    </row>
    <row r="80" spans="1:7">
      <c r="A80" s="11"/>
      <c r="B80" s="11"/>
      <c r="C80" s="11"/>
      <c r="D80" s="11"/>
      <c r="E80" s="11"/>
      <c r="F80" s="11"/>
      <c r="G80" s="11"/>
    </row>
    <row r="81" spans="1:7">
      <c r="A81" s="11"/>
      <c r="B81" s="11"/>
      <c r="C81" s="11"/>
      <c r="D81" s="11"/>
      <c r="E81" s="11"/>
      <c r="F81" s="11"/>
      <c r="G81" s="11"/>
    </row>
    <row r="82" spans="1:7">
      <c r="A82" s="11"/>
      <c r="B82" s="11"/>
      <c r="C82" s="11"/>
      <c r="D82" s="11"/>
      <c r="E82" s="11"/>
      <c r="F82" s="11"/>
      <c r="G82" s="11"/>
    </row>
    <row r="83" spans="1:7">
      <c r="A83" s="11"/>
      <c r="B83" s="11"/>
      <c r="C83" s="11"/>
      <c r="D83" s="11"/>
      <c r="E83" s="11"/>
      <c r="F83" s="11"/>
      <c r="G83" s="11"/>
    </row>
    <row r="84" spans="1:7">
      <c r="A84" s="11"/>
      <c r="B84" s="11"/>
      <c r="C84" s="11"/>
      <c r="D84" s="11"/>
      <c r="E84" s="11"/>
      <c r="F84" s="11"/>
      <c r="G84" s="11"/>
    </row>
    <row r="85" spans="1:7">
      <c r="A85" s="11"/>
      <c r="B85" s="11"/>
      <c r="C85" s="11"/>
      <c r="D85" s="11"/>
      <c r="E85" s="11"/>
      <c r="F85" s="11"/>
      <c r="G85" s="11"/>
    </row>
    <row r="86" spans="1:7">
      <c r="A86" s="11"/>
      <c r="B86" s="11"/>
      <c r="C86" s="11"/>
      <c r="D86" s="11"/>
      <c r="E86" s="11"/>
      <c r="F86" s="11"/>
      <c r="G86" s="11"/>
    </row>
    <row r="87" spans="1:7">
      <c r="A87" s="11"/>
      <c r="B87" s="11"/>
      <c r="C87" s="11"/>
      <c r="D87" s="11"/>
      <c r="E87" s="11"/>
      <c r="F87" s="11"/>
      <c r="G87" s="11"/>
    </row>
    <row r="88" spans="1:7">
      <c r="A88" s="11"/>
      <c r="B88" s="11"/>
      <c r="C88" s="11"/>
      <c r="D88" s="11"/>
      <c r="E88" s="11"/>
      <c r="F88" s="11"/>
      <c r="G88" s="11"/>
    </row>
    <row r="89" spans="1:7">
      <c r="A89" s="11"/>
      <c r="B89" s="11"/>
      <c r="C89" s="11"/>
      <c r="D89" s="11"/>
      <c r="E89" s="11"/>
      <c r="F89" s="11"/>
      <c r="G89" s="11"/>
    </row>
    <row r="90" spans="1:7">
      <c r="A90" s="11"/>
      <c r="B90" s="11"/>
      <c r="C90" s="11"/>
      <c r="D90" s="11"/>
      <c r="E90" s="11"/>
      <c r="F90" s="11"/>
      <c r="G90" s="11"/>
    </row>
    <row r="91" spans="1:7">
      <c r="A91" s="11"/>
      <c r="B91" s="11"/>
      <c r="C91" s="11"/>
      <c r="D91" s="11"/>
      <c r="E91" s="11"/>
      <c r="F91" s="11"/>
      <c r="G91" s="11"/>
    </row>
    <row r="92" spans="1:7">
      <c r="A92" s="11"/>
      <c r="B92" s="11"/>
      <c r="C92" s="11"/>
      <c r="D92" s="11"/>
      <c r="E92" s="11"/>
      <c r="F92" s="11"/>
      <c r="G92" s="11"/>
    </row>
    <row r="93" spans="1:7">
      <c r="A93" s="11"/>
      <c r="B93" s="11"/>
      <c r="C93" s="11"/>
      <c r="D93" s="11"/>
      <c r="E93" s="11"/>
      <c r="F93" s="11"/>
      <c r="G93" s="11"/>
    </row>
    <row r="94" spans="1:7">
      <c r="A94" s="11"/>
      <c r="B94" s="11"/>
      <c r="C94" s="11"/>
      <c r="D94" s="11"/>
      <c r="E94" s="11"/>
      <c r="F94" s="11"/>
      <c r="G94" s="11"/>
    </row>
    <row r="95" spans="1:7">
      <c r="A95" s="11"/>
      <c r="B95" s="11"/>
      <c r="C95" s="11"/>
      <c r="D95" s="11"/>
      <c r="E95" s="11"/>
      <c r="F95" s="11"/>
      <c r="G95" s="11"/>
    </row>
    <row r="96" spans="1:7">
      <c r="A96" s="11"/>
      <c r="B96" s="11"/>
      <c r="C96" s="11"/>
      <c r="D96" s="11"/>
      <c r="E96" s="11"/>
      <c r="F96" s="11"/>
      <c r="G96" s="11"/>
    </row>
    <row r="97" spans="1:7">
      <c r="A97" s="11"/>
      <c r="B97" s="11"/>
      <c r="C97" s="11"/>
      <c r="D97" s="11"/>
      <c r="E97" s="11"/>
      <c r="F97" s="11"/>
      <c r="G97" s="11"/>
    </row>
    <row r="98" spans="1:7">
      <c r="A98" s="11"/>
      <c r="B98" s="11"/>
      <c r="C98" s="11"/>
      <c r="D98" s="11"/>
      <c r="E98" s="11"/>
      <c r="F98" s="11"/>
      <c r="G98" s="11"/>
    </row>
    <row r="99" spans="1:7">
      <c r="A99" s="11"/>
      <c r="B99" s="11"/>
      <c r="C99" s="11"/>
      <c r="D99" s="11"/>
      <c r="E99" s="11"/>
      <c r="F99" s="11"/>
      <c r="G99" s="11"/>
    </row>
    <row r="100" spans="1:7">
      <c r="A100" s="11"/>
      <c r="B100" s="11"/>
      <c r="C100" s="11"/>
      <c r="D100" s="11"/>
      <c r="E100" s="11"/>
      <c r="F100" s="11"/>
      <c r="G100" s="11"/>
    </row>
    <row r="101" spans="1:7">
      <c r="A101" s="11"/>
      <c r="B101" s="11"/>
      <c r="C101" s="11"/>
      <c r="D101" s="11"/>
      <c r="E101" s="11"/>
      <c r="F101" s="11"/>
      <c r="G101" s="11"/>
    </row>
    <row r="102" spans="1:7">
      <c r="A102" s="11"/>
      <c r="B102" s="11"/>
      <c r="C102" s="11"/>
      <c r="D102" s="11"/>
      <c r="E102" s="11"/>
      <c r="F102" s="11"/>
      <c r="G102" s="11"/>
    </row>
    <row r="103" spans="1:7">
      <c r="A103" s="11"/>
      <c r="B103" s="11"/>
      <c r="C103" s="11"/>
      <c r="D103" s="11"/>
      <c r="E103" s="11"/>
      <c r="F103" s="11"/>
      <c r="G103" s="11"/>
    </row>
    <row r="104" spans="1:7">
      <c r="A104" s="11"/>
      <c r="B104" s="11"/>
      <c r="C104" s="11"/>
      <c r="D104" s="11"/>
      <c r="E104" s="11"/>
      <c r="F104" s="11"/>
      <c r="G104" s="11"/>
    </row>
    <row r="105" spans="1:7">
      <c r="A105" s="11"/>
      <c r="B105" s="11"/>
      <c r="C105" s="11"/>
      <c r="D105" s="11"/>
      <c r="E105" s="11"/>
      <c r="F105" s="11"/>
      <c r="G105" s="11"/>
    </row>
    <row r="106" spans="1:7">
      <c r="A106" s="11"/>
      <c r="B106" s="11"/>
      <c r="C106" s="11"/>
      <c r="D106" s="11"/>
      <c r="E106" s="11"/>
      <c r="F106" s="11"/>
      <c r="G106" s="11"/>
    </row>
    <row r="107" spans="1:7">
      <c r="A107" s="11"/>
      <c r="B107" s="11"/>
      <c r="C107" s="11"/>
      <c r="D107" s="11"/>
      <c r="E107" s="11"/>
      <c r="F107" s="11"/>
      <c r="G107" s="11"/>
    </row>
    <row r="108" spans="1:7">
      <c r="A108" s="11"/>
      <c r="B108" s="11"/>
      <c r="C108" s="11"/>
      <c r="D108" s="11"/>
      <c r="E108" s="11"/>
      <c r="F108" s="11"/>
      <c r="G108" s="11"/>
    </row>
    <row r="109" spans="1:7">
      <c r="A109" s="11"/>
      <c r="B109" s="11"/>
      <c r="C109" s="11"/>
      <c r="D109" s="11"/>
      <c r="E109" s="11"/>
      <c r="F109" s="11"/>
      <c r="G109" s="11"/>
    </row>
    <row r="110" spans="1:7">
      <c r="A110" s="11"/>
      <c r="B110" s="11"/>
      <c r="C110" s="11"/>
      <c r="D110" s="11"/>
      <c r="E110" s="11"/>
      <c r="F110" s="11"/>
      <c r="G110" s="11"/>
    </row>
    <row r="111" spans="1:7">
      <c r="A111" s="11"/>
      <c r="B111" s="11"/>
      <c r="C111" s="11"/>
      <c r="D111" s="11"/>
      <c r="E111" s="11"/>
      <c r="F111" s="11"/>
      <c r="G111" s="11"/>
    </row>
    <row r="112" spans="1:7">
      <c r="A112" s="11"/>
      <c r="B112" s="11"/>
      <c r="C112" s="11"/>
      <c r="D112" s="11"/>
      <c r="E112" s="11"/>
      <c r="F112" s="11"/>
      <c r="G112" s="11"/>
    </row>
    <row r="113" spans="1:7">
      <c r="A113" s="11"/>
      <c r="B113" s="11"/>
      <c r="C113" s="11"/>
      <c r="D113" s="11"/>
      <c r="E113" s="11"/>
      <c r="F113" s="11"/>
      <c r="G113" s="11"/>
    </row>
    <row r="114" spans="1:7">
      <c r="A114" s="11"/>
      <c r="B114" s="11"/>
      <c r="C114" s="11"/>
      <c r="D114" s="11"/>
      <c r="E114" s="11"/>
      <c r="F114" s="11"/>
      <c r="G114" s="11"/>
    </row>
    <row r="115" spans="1:7">
      <c r="A115" s="11"/>
      <c r="B115" s="11"/>
      <c r="C115" s="11"/>
      <c r="D115" s="11"/>
      <c r="E115" s="11"/>
      <c r="F115" s="11"/>
      <c r="G115" s="11"/>
    </row>
    <row r="116" spans="1:7">
      <c r="A116" s="11"/>
      <c r="B116" s="11"/>
      <c r="C116" s="11"/>
      <c r="D116" s="11"/>
      <c r="E116" s="11"/>
      <c r="F116" s="11"/>
      <c r="G116" s="11"/>
    </row>
    <row r="117" spans="1:7">
      <c r="A117" s="11"/>
      <c r="B117" s="11"/>
      <c r="C117" s="11"/>
      <c r="D117" s="11"/>
      <c r="E117" s="11"/>
      <c r="F117" s="11"/>
      <c r="G117" s="11"/>
    </row>
    <row r="118" spans="1:7">
      <c r="A118" s="11"/>
      <c r="B118" s="11"/>
      <c r="C118" s="11"/>
      <c r="D118" s="11"/>
      <c r="E118" s="11"/>
      <c r="F118" s="11"/>
      <c r="G118" s="11"/>
    </row>
    <row r="119" spans="1:7">
      <c r="A119" s="11"/>
      <c r="B119" s="11"/>
      <c r="C119" s="11"/>
      <c r="D119" s="11"/>
      <c r="E119" s="11"/>
      <c r="F119" s="11"/>
      <c r="G119" s="11"/>
    </row>
    <row r="120" spans="1:7">
      <c r="A120" s="11"/>
      <c r="B120" s="11"/>
      <c r="C120" s="11"/>
      <c r="D120" s="11"/>
      <c r="E120" s="11"/>
      <c r="F120" s="11"/>
      <c r="G120" s="11"/>
    </row>
    <row r="121" spans="1:7">
      <c r="A121" s="11"/>
      <c r="B121" s="11"/>
      <c r="C121" s="11"/>
      <c r="D121" s="11"/>
      <c r="E121" s="11"/>
      <c r="F121" s="11"/>
      <c r="G121" s="11"/>
    </row>
    <row r="122" spans="1:7">
      <c r="A122" s="11"/>
      <c r="B122" s="11"/>
      <c r="C122" s="11"/>
      <c r="D122" s="11"/>
      <c r="E122" s="11"/>
      <c r="F122" s="11"/>
      <c r="G122" s="11"/>
    </row>
    <row r="123" spans="1:7">
      <c r="A123" s="11"/>
      <c r="B123" s="11"/>
      <c r="C123" s="11"/>
      <c r="D123" s="11"/>
      <c r="E123" s="11"/>
      <c r="F123" s="11"/>
      <c r="G123" s="11"/>
    </row>
    <row r="124" spans="1:7">
      <c r="A124" s="11"/>
      <c r="B124" s="11"/>
      <c r="C124" s="11"/>
      <c r="D124" s="11"/>
      <c r="E124" s="11"/>
      <c r="F124" s="11"/>
      <c r="G124" s="11"/>
    </row>
    <row r="125" spans="1:7">
      <c r="A125" s="11"/>
      <c r="B125" s="11"/>
      <c r="C125" s="11"/>
      <c r="D125" s="11"/>
      <c r="E125" s="11"/>
      <c r="F125" s="11"/>
      <c r="G125" s="11"/>
    </row>
    <row r="126" spans="1:7">
      <c r="A126" s="11"/>
      <c r="B126" s="11"/>
      <c r="C126" s="11"/>
      <c r="D126" s="11"/>
      <c r="E126" s="11"/>
      <c r="F126" s="11"/>
      <c r="G126" s="11"/>
    </row>
    <row r="127" spans="1:7">
      <c r="A127" s="11"/>
      <c r="B127" s="11"/>
      <c r="C127" s="11"/>
      <c r="D127" s="11"/>
      <c r="E127" s="11"/>
      <c r="F127" s="11"/>
      <c r="G127" s="11"/>
    </row>
    <row r="128" spans="1:7">
      <c r="A128" s="11"/>
      <c r="B128" s="11"/>
      <c r="C128" s="11"/>
      <c r="D128" s="11"/>
      <c r="E128" s="11"/>
      <c r="F128" s="11"/>
      <c r="G128" s="11"/>
    </row>
    <row r="129" spans="1:7">
      <c r="A129" s="11"/>
      <c r="B129" s="11"/>
      <c r="C129" s="11"/>
      <c r="D129" s="11"/>
      <c r="E129" s="11"/>
      <c r="F129" s="11"/>
      <c r="G129" s="11"/>
    </row>
    <row r="130" spans="1:7">
      <c r="A130" s="11"/>
      <c r="B130" s="11"/>
      <c r="C130" s="11"/>
      <c r="D130" s="11"/>
      <c r="E130" s="11"/>
      <c r="F130" s="11"/>
      <c r="G130" s="11"/>
    </row>
    <row r="131" spans="1:7">
      <c r="A131" s="11"/>
      <c r="B131" s="11"/>
      <c r="C131" s="11"/>
      <c r="D131" s="11"/>
      <c r="E131" s="11"/>
      <c r="F131" s="11"/>
      <c r="G131" s="11"/>
    </row>
    <row r="132" spans="1:7">
      <c r="A132" s="11"/>
      <c r="B132" s="11"/>
      <c r="C132" s="11"/>
      <c r="D132" s="11"/>
      <c r="E132" s="11"/>
      <c r="F132" s="11"/>
      <c r="G132" s="11"/>
    </row>
    <row r="133" spans="1:7">
      <c r="A133" s="11"/>
      <c r="B133" s="11"/>
      <c r="C133" s="11"/>
      <c r="D133" s="11"/>
      <c r="E133" s="11"/>
      <c r="F133" s="11"/>
      <c r="G133" s="11"/>
    </row>
    <row r="134" spans="1:7">
      <c r="A134" s="11"/>
      <c r="B134" s="11"/>
      <c r="C134" s="11"/>
      <c r="D134" s="11"/>
      <c r="E134" s="11"/>
      <c r="F134" s="11"/>
      <c r="G134" s="11"/>
    </row>
    <row r="135" spans="1:7">
      <c r="A135" s="11"/>
      <c r="B135" s="11"/>
      <c r="C135" s="11"/>
      <c r="D135" s="11"/>
      <c r="E135" s="11"/>
      <c r="F135" s="11"/>
      <c r="G135" s="11"/>
    </row>
    <row r="136" spans="1:7">
      <c r="A136" s="11"/>
      <c r="B136" s="11"/>
      <c r="C136" s="11"/>
      <c r="D136" s="11"/>
      <c r="E136" s="11"/>
      <c r="F136" s="11"/>
      <c r="G136" s="11"/>
    </row>
    <row r="137" spans="1:7">
      <c r="A137" s="11"/>
      <c r="B137" s="11"/>
      <c r="C137" s="11"/>
      <c r="D137" s="11"/>
      <c r="E137" s="11"/>
      <c r="F137" s="11"/>
      <c r="G137" s="11"/>
    </row>
    <row r="138" spans="1:7">
      <c r="A138" s="11"/>
      <c r="B138" s="11"/>
      <c r="C138" s="11"/>
      <c r="D138" s="11"/>
      <c r="E138" s="11"/>
      <c r="F138" s="11"/>
      <c r="G138" s="11"/>
    </row>
    <row r="139" spans="1:7">
      <c r="A139" s="11"/>
      <c r="B139" s="11"/>
      <c r="C139" s="11"/>
      <c r="D139" s="11"/>
      <c r="E139" s="11"/>
      <c r="F139" s="11"/>
      <c r="G139" s="11"/>
    </row>
    <row r="140" spans="1:7">
      <c r="A140" s="11"/>
      <c r="B140" s="11"/>
      <c r="C140" s="11"/>
      <c r="D140" s="11"/>
      <c r="E140" s="11"/>
      <c r="F140" s="11"/>
      <c r="G140" s="11"/>
    </row>
    <row r="141" spans="1:7">
      <c r="A141" s="11"/>
      <c r="B141" s="11"/>
      <c r="C141" s="11"/>
      <c r="D141" s="11"/>
      <c r="E141" s="11"/>
      <c r="F141" s="11"/>
      <c r="G141" s="11"/>
    </row>
    <row r="142" spans="1:7">
      <c r="A142" s="11"/>
      <c r="B142" s="11"/>
      <c r="C142" s="11"/>
      <c r="D142" s="11"/>
      <c r="E142" s="11"/>
      <c r="F142" s="11"/>
      <c r="G142" s="11"/>
    </row>
    <row r="143" spans="1:7">
      <c r="A143" s="11"/>
      <c r="B143" s="11"/>
      <c r="C143" s="11"/>
      <c r="D143" s="11"/>
      <c r="E143" s="11"/>
      <c r="F143" s="11"/>
      <c r="G143" s="11"/>
    </row>
    <row r="144" spans="1:7">
      <c r="A144" s="11"/>
      <c r="B144" s="11"/>
      <c r="C144" s="11"/>
      <c r="D144" s="11"/>
      <c r="E144" s="11"/>
      <c r="F144" s="11"/>
      <c r="G144" s="11"/>
    </row>
    <row r="145" spans="1:7">
      <c r="A145" s="11"/>
      <c r="B145" s="11"/>
      <c r="C145" s="11"/>
      <c r="D145" s="11"/>
      <c r="E145" s="11"/>
      <c r="F145" s="11"/>
      <c r="G145" s="11"/>
    </row>
    <row r="146" spans="1:7">
      <c r="A146" s="11"/>
      <c r="B146" s="11"/>
      <c r="C146" s="11"/>
      <c r="D146" s="11"/>
      <c r="E146" s="11"/>
      <c r="F146" s="11"/>
      <c r="G146" s="11"/>
    </row>
    <row r="147" spans="1:7">
      <c r="A147" s="11"/>
      <c r="B147" s="11"/>
      <c r="C147" s="11"/>
      <c r="D147" s="11"/>
      <c r="E147" s="11"/>
      <c r="F147" s="11"/>
      <c r="G147" s="11"/>
    </row>
    <row r="148" spans="1:7">
      <c r="A148" s="11"/>
      <c r="B148" s="11"/>
      <c r="C148" s="11"/>
      <c r="D148" s="11"/>
      <c r="E148" s="11"/>
      <c r="F148" s="11"/>
      <c r="G148" s="11"/>
    </row>
    <row r="149" spans="1:7">
      <c r="A149" s="11"/>
      <c r="B149" s="11"/>
      <c r="C149" s="11"/>
      <c r="D149" s="11"/>
      <c r="E149" s="11"/>
      <c r="F149" s="11"/>
      <c r="G149" s="11"/>
    </row>
    <row r="150" spans="1:7">
      <c r="A150" s="11"/>
      <c r="B150" s="11"/>
      <c r="C150" s="11"/>
      <c r="D150" s="11"/>
      <c r="E150" s="11"/>
      <c r="F150" s="11"/>
      <c r="G150" s="11"/>
    </row>
    <row r="151" spans="1:7">
      <c r="A151" s="11"/>
      <c r="B151" s="11"/>
      <c r="C151" s="11"/>
      <c r="D151" s="11"/>
      <c r="E151" s="11"/>
      <c r="F151" s="11"/>
      <c r="G151" s="11"/>
    </row>
    <row r="152" spans="1:7">
      <c r="A152" s="11"/>
      <c r="B152" s="11"/>
      <c r="C152" s="11"/>
      <c r="D152" s="11"/>
      <c r="E152" s="11"/>
      <c r="F152" s="11"/>
      <c r="G152" s="11"/>
    </row>
    <row r="153" spans="1:7">
      <c r="A153" s="11"/>
      <c r="B153" s="11"/>
      <c r="C153" s="11"/>
      <c r="D153" s="11"/>
      <c r="E153" s="11"/>
      <c r="F153" s="11"/>
      <c r="G153" s="11"/>
    </row>
    <row r="154" spans="1:7">
      <c r="A154" s="11"/>
      <c r="B154" s="11"/>
      <c r="C154" s="11"/>
      <c r="D154" s="11"/>
      <c r="E154" s="11"/>
      <c r="F154" s="11"/>
      <c r="G154" s="11"/>
    </row>
    <row r="155" spans="1:7">
      <c r="A155" s="11"/>
      <c r="B155" s="11"/>
      <c r="C155" s="11"/>
      <c r="D155" s="11"/>
      <c r="E155" s="11"/>
      <c r="F155" s="11"/>
      <c r="G155" s="11"/>
    </row>
    <row r="156" spans="1:7">
      <c r="A156" s="11"/>
      <c r="B156" s="11"/>
      <c r="C156" s="11"/>
      <c r="D156" s="11"/>
      <c r="E156" s="11"/>
      <c r="F156" s="11"/>
      <c r="G156" s="11"/>
    </row>
    <row r="157" spans="1:7">
      <c r="A157" s="11"/>
      <c r="B157" s="11"/>
      <c r="C157" s="11"/>
      <c r="D157" s="11"/>
      <c r="E157" s="11"/>
      <c r="F157" s="11"/>
      <c r="G157" s="11"/>
    </row>
    <row r="158" spans="1:7">
      <c r="A158" s="11"/>
      <c r="B158" s="11"/>
      <c r="C158" s="11"/>
      <c r="D158" s="11"/>
      <c r="E158" s="11"/>
      <c r="F158" s="11"/>
      <c r="G158" s="11"/>
    </row>
    <row r="159" spans="1:7">
      <c r="A159" s="11"/>
      <c r="B159" s="11"/>
      <c r="C159" s="11"/>
      <c r="D159" s="11"/>
      <c r="E159" s="11"/>
      <c r="F159" s="11"/>
      <c r="G159" s="11"/>
    </row>
    <row r="160" spans="1:7">
      <c r="A160" s="11"/>
      <c r="B160" s="11"/>
      <c r="C160" s="11"/>
      <c r="D160" s="11"/>
      <c r="E160" s="11"/>
      <c r="F160" s="11"/>
      <c r="G160" s="11"/>
    </row>
    <row r="161" spans="1:7">
      <c r="A161" s="11"/>
      <c r="B161" s="11"/>
      <c r="C161" s="11"/>
      <c r="D161" s="11"/>
      <c r="E161" s="11"/>
      <c r="F161" s="11"/>
      <c r="G161" s="11"/>
    </row>
    <row r="162" spans="1:7">
      <c r="A162" s="11"/>
      <c r="B162" s="11"/>
      <c r="C162" s="11"/>
      <c r="D162" s="11"/>
      <c r="E162" s="11"/>
      <c r="F162" s="11"/>
      <c r="G162" s="11"/>
    </row>
    <row r="163" spans="1:7">
      <c r="A163" s="11"/>
      <c r="B163" s="11"/>
      <c r="C163" s="11"/>
      <c r="D163" s="11"/>
      <c r="E163" s="11"/>
      <c r="F163" s="11"/>
      <c r="G163" s="11"/>
    </row>
    <row r="164" spans="1:7">
      <c r="A164" s="11"/>
      <c r="B164" s="11"/>
      <c r="C164" s="11"/>
      <c r="D164" s="11"/>
      <c r="E164" s="11"/>
      <c r="F164" s="11"/>
      <c r="G164" s="11"/>
    </row>
    <row r="165" spans="1:7">
      <c r="A165" s="11"/>
      <c r="B165" s="11"/>
      <c r="C165" s="11"/>
      <c r="D165" s="11"/>
      <c r="E165" s="11"/>
      <c r="F165" s="11"/>
      <c r="G165" s="11"/>
    </row>
    <row r="166" spans="1:7">
      <c r="A166" s="11"/>
      <c r="B166" s="11"/>
      <c r="C166" s="11"/>
      <c r="D166" s="11"/>
      <c r="E166" s="11"/>
      <c r="F166" s="11"/>
      <c r="G166" s="11"/>
    </row>
    <row r="167" spans="1:7">
      <c r="A167" s="11"/>
      <c r="B167" s="11"/>
      <c r="C167" s="11"/>
      <c r="D167" s="11"/>
      <c r="E167" s="11"/>
      <c r="F167" s="11"/>
      <c r="G167" s="11"/>
    </row>
    <row r="168" spans="1:7">
      <c r="A168" s="11"/>
      <c r="B168" s="11"/>
      <c r="C168" s="11"/>
      <c r="D168" s="11"/>
      <c r="E168" s="11"/>
      <c r="F168" s="11"/>
      <c r="G168" s="11"/>
    </row>
    <row r="169" spans="1:7">
      <c r="A169" s="11"/>
      <c r="B169" s="11"/>
      <c r="C169" s="11"/>
      <c r="D169" s="11"/>
      <c r="E169" s="11"/>
      <c r="F169" s="11"/>
      <c r="G169" s="11"/>
    </row>
    <row r="170" spans="1:7">
      <c r="A170" s="11"/>
      <c r="B170" s="11"/>
      <c r="C170" s="11"/>
      <c r="D170" s="11"/>
      <c r="E170" s="11"/>
      <c r="F170" s="11"/>
      <c r="G170" s="11"/>
    </row>
    <row r="171" spans="1:7">
      <c r="A171" s="11"/>
      <c r="B171" s="11"/>
      <c r="C171" s="11"/>
      <c r="D171" s="11"/>
      <c r="E171" s="11"/>
      <c r="F171" s="11"/>
      <c r="G171" s="11"/>
    </row>
    <row r="172" spans="1:7">
      <c r="A172" s="11"/>
      <c r="B172" s="11"/>
      <c r="C172" s="11"/>
      <c r="D172" s="11"/>
      <c r="E172" s="11"/>
      <c r="F172" s="11"/>
      <c r="G172" s="11"/>
    </row>
    <row r="173" spans="1:7">
      <c r="A173" s="11"/>
      <c r="B173" s="11"/>
      <c r="C173" s="11"/>
      <c r="D173" s="11"/>
      <c r="E173" s="11"/>
      <c r="F173" s="11"/>
      <c r="G173" s="11"/>
    </row>
    <row r="174" spans="1:7">
      <c r="A174" s="11"/>
      <c r="B174" s="11"/>
      <c r="C174" s="11"/>
      <c r="D174" s="11"/>
      <c r="E174" s="11"/>
      <c r="F174" s="11"/>
      <c r="G174" s="11"/>
    </row>
  </sheetData>
  <mergeCells count="18">
    <mergeCell ref="A11:G11"/>
    <mergeCell ref="A1:G1"/>
    <mergeCell ref="A5:G5"/>
    <mergeCell ref="A8:G8"/>
    <mergeCell ref="A9:G9"/>
    <mergeCell ref="A43:B43"/>
    <mergeCell ref="A12:G12"/>
    <mergeCell ref="A15:C15"/>
    <mergeCell ref="A17:C17"/>
    <mergeCell ref="B18:C18"/>
    <mergeCell ref="B19:D19"/>
    <mergeCell ref="A22:B22"/>
    <mergeCell ref="B24:C24"/>
    <mergeCell ref="B25:C25"/>
    <mergeCell ref="B26:C26"/>
    <mergeCell ref="A32:G32"/>
    <mergeCell ref="A33:G33"/>
    <mergeCell ref="B29:G29"/>
  </mergeCells>
  <hyperlinks>
    <hyperlink ref="B27" r:id="rId1" display="www.statistik-nord.de"/>
    <hyperlink ref="B19" r:id="rId2"/>
    <hyperlink ref="B24" r:id="rId3"/>
    <hyperlink ref="B28" r:id="rId4"/>
    <hyperlink ref="B30" r:id="rId5"/>
  </hyperlinks>
  <pageMargins left="0.59055118110236227" right="0.59055118110236227" top="0.59055118110236227" bottom="0.59055118110236227" header="0" footer="0.39370078740157483"/>
  <pageSetup paperSize="9" orientation="portrait" r:id="rId6"/>
  <headerFooter scaleWithDoc="0">
    <oddFooter>&amp;L&amp;"Arial, Standard"&amp;8Statistikamt Nord&amp;C&amp;"Arial, Standard"&amp;8&amp;P&amp;R&amp;"Arial, Standard"&amp;8SH.regional Band 2 - 2017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zoomScaleNormal="100" zoomScaleSheetLayoutView="100" workbookViewId="0">
      <selection sqref="A1:G1"/>
    </sheetView>
  </sheetViews>
  <sheetFormatPr baseColWidth="10" defaultColWidth="10.85546875" defaultRowHeight="12.75"/>
  <cols>
    <col min="1" max="1" width="10.140625" style="21" customWidth="1"/>
    <col min="2" max="6" width="15.28515625" style="10" customWidth="1"/>
    <col min="7" max="7" width="5.42578125" style="22" customWidth="1"/>
    <col min="8" max="26" width="2.7109375" style="10" customWidth="1"/>
    <col min="27" max="57" width="12.140625" style="10" customWidth="1"/>
    <col min="58" max="16384" width="10.85546875" style="10"/>
  </cols>
  <sheetData>
    <row r="1" spans="1:9" s="12" customFormat="1" ht="15.75">
      <c r="A1" s="151" t="s">
        <v>36</v>
      </c>
      <c r="B1" s="151"/>
      <c r="C1" s="151"/>
      <c r="D1" s="151"/>
      <c r="E1" s="151"/>
      <c r="F1" s="151"/>
      <c r="G1" s="151"/>
    </row>
    <row r="2" spans="1:9" s="12" customFormat="1" ht="15.75">
      <c r="A2" s="93"/>
      <c r="B2" s="93"/>
      <c r="C2" s="93"/>
      <c r="D2" s="93"/>
      <c r="E2" s="93"/>
      <c r="F2" s="93"/>
      <c r="G2" s="93"/>
    </row>
    <row r="3" spans="1:9" s="12" customFormat="1">
      <c r="A3" s="20"/>
      <c r="B3" s="20"/>
      <c r="C3" s="20"/>
      <c r="D3" s="20"/>
      <c r="E3" s="20"/>
      <c r="F3" s="152" t="s">
        <v>38</v>
      </c>
      <c r="G3" s="152"/>
    </row>
    <row r="4" spans="1:9" s="12" customFormat="1">
      <c r="A4" s="23" t="s">
        <v>37</v>
      </c>
      <c r="B4" s="23"/>
      <c r="C4" s="23"/>
      <c r="D4" s="23"/>
      <c r="E4" s="23"/>
      <c r="F4" s="24"/>
      <c r="G4" s="24"/>
    </row>
    <row r="5" spans="1:9" s="12" customFormat="1" ht="12.75" customHeight="1">
      <c r="A5" s="24"/>
      <c r="B5" s="13"/>
      <c r="C5" s="13"/>
      <c r="D5" s="13"/>
      <c r="E5" s="13"/>
      <c r="F5" s="13"/>
      <c r="G5" s="25"/>
    </row>
    <row r="6" spans="1:9" s="12" customFormat="1" ht="19.7" customHeight="1">
      <c r="A6" s="94" t="s">
        <v>39</v>
      </c>
      <c r="B6" s="153" t="s">
        <v>145</v>
      </c>
      <c r="C6" s="153"/>
      <c r="D6" s="153"/>
      <c r="E6" s="153"/>
      <c r="F6" s="153"/>
      <c r="G6" s="95" t="s">
        <v>81</v>
      </c>
    </row>
    <row r="7" spans="1:9" s="21" customFormat="1" ht="12.75" customHeight="1">
      <c r="A7" s="96"/>
      <c r="B7" s="96"/>
      <c r="C7" s="96"/>
      <c r="D7" s="96"/>
      <c r="E7" s="96"/>
      <c r="F7" s="96"/>
      <c r="G7" s="97"/>
    </row>
    <row r="8" spans="1:9" s="12" customFormat="1" ht="19.7" customHeight="1">
      <c r="A8" s="94" t="s">
        <v>40</v>
      </c>
      <c r="B8" s="153" t="s">
        <v>146</v>
      </c>
      <c r="C8" s="153"/>
      <c r="D8" s="153"/>
      <c r="E8" s="153"/>
      <c r="F8" s="153"/>
      <c r="G8" s="95" t="s">
        <v>92</v>
      </c>
    </row>
    <row r="9" spans="1:9" s="12" customFormat="1" ht="12.75" customHeight="1">
      <c r="A9" s="96"/>
      <c r="B9" s="96"/>
      <c r="C9" s="96"/>
      <c r="D9" s="96"/>
      <c r="E9" s="96"/>
      <c r="F9" s="96"/>
      <c r="G9" s="97"/>
    </row>
    <row r="10" spans="1:9" s="12" customFormat="1" ht="19.7" customHeight="1">
      <c r="A10" s="94" t="s">
        <v>41</v>
      </c>
      <c r="B10" s="153" t="s">
        <v>147</v>
      </c>
      <c r="C10" s="153"/>
      <c r="D10" s="153"/>
      <c r="E10" s="153"/>
      <c r="F10" s="153"/>
      <c r="G10" s="95" t="s">
        <v>93</v>
      </c>
    </row>
    <row r="11" spans="1:9" s="12" customFormat="1" ht="12.75" customHeight="1">
      <c r="A11" s="96"/>
      <c r="B11" s="96"/>
      <c r="C11" s="96"/>
      <c r="D11" s="96"/>
      <c r="E11" s="96"/>
      <c r="F11" s="96"/>
      <c r="G11" s="97"/>
    </row>
    <row r="12" spans="1:9" s="12" customFormat="1" ht="12.75" customHeight="1">
      <c r="A12" s="26"/>
      <c r="B12" s="26"/>
      <c r="C12" s="26"/>
      <c r="D12" s="26"/>
      <c r="E12" s="26"/>
      <c r="F12" s="26"/>
      <c r="G12" s="27"/>
    </row>
    <row r="13" spans="1:9" s="52" customFormat="1" ht="12.75" customHeight="1">
      <c r="A13" s="26"/>
      <c r="B13" s="26"/>
      <c r="C13" s="26"/>
      <c r="D13" s="26"/>
      <c r="E13" s="26"/>
      <c r="F13" s="26"/>
      <c r="G13" s="27"/>
    </row>
    <row r="14" spans="1:9" s="12" customFormat="1" ht="12.75" customHeight="1">
      <c r="A14" s="83"/>
      <c r="B14" s="82"/>
      <c r="C14" s="82"/>
      <c r="D14" s="82"/>
      <c r="E14" s="82"/>
      <c r="F14" s="82"/>
      <c r="G14" s="82"/>
      <c r="H14" s="82"/>
      <c r="I14" s="82"/>
    </row>
    <row r="15" spans="1:9" s="12" customFormat="1" ht="12.75" customHeight="1">
      <c r="A15" s="83"/>
      <c r="B15" s="82"/>
      <c r="C15" s="82"/>
      <c r="D15" s="82"/>
      <c r="E15" s="82"/>
      <c r="F15" s="82"/>
      <c r="G15" s="82"/>
      <c r="H15" s="82"/>
      <c r="I15" s="82"/>
    </row>
    <row r="16" spans="1:9" s="12" customFormat="1" ht="12.75" customHeight="1">
      <c r="A16" s="88"/>
      <c r="B16" s="154"/>
      <c r="C16" s="154"/>
      <c r="D16" s="154"/>
      <c r="E16" s="154"/>
      <c r="F16" s="154"/>
      <c r="G16" s="89"/>
    </row>
    <row r="17" spans="1:7" s="12" customFormat="1" ht="12.75" customHeight="1">
      <c r="A17" s="88"/>
      <c r="B17" s="88"/>
      <c r="C17" s="88"/>
      <c r="D17" s="88"/>
      <c r="E17" s="88"/>
      <c r="F17" s="88"/>
      <c r="G17" s="89"/>
    </row>
    <row r="18" spans="1:7" s="12" customFormat="1" ht="12.75" customHeight="1">
      <c r="A18" s="88"/>
      <c r="B18" s="154"/>
      <c r="C18" s="154"/>
      <c r="D18" s="154"/>
      <c r="E18" s="154"/>
      <c r="F18" s="154"/>
      <c r="G18" s="89"/>
    </row>
    <row r="19" spans="1:7" s="12" customFormat="1" ht="12.75" customHeight="1">
      <c r="A19" s="88"/>
      <c r="B19" s="88"/>
      <c r="C19" s="88"/>
      <c r="D19" s="88"/>
      <c r="E19" s="88"/>
      <c r="F19" s="88"/>
      <c r="G19" s="89"/>
    </row>
    <row r="20" spans="1:7" s="12" customFormat="1" ht="12.75" customHeight="1">
      <c r="A20" s="88"/>
      <c r="B20" s="154"/>
      <c r="C20" s="154"/>
      <c r="D20" s="154"/>
      <c r="E20" s="154"/>
      <c r="F20" s="154"/>
      <c r="G20" s="89"/>
    </row>
    <row r="21" spans="1:7" s="12" customFormat="1" ht="12.75" customHeight="1">
      <c r="A21" s="88"/>
      <c r="B21" s="88"/>
      <c r="C21" s="88"/>
      <c r="D21" s="88"/>
      <c r="E21" s="88"/>
      <c r="F21" s="88"/>
      <c r="G21" s="89"/>
    </row>
    <row r="22" spans="1:7" s="12" customFormat="1" ht="12.75" customHeight="1">
      <c r="A22" s="88"/>
      <c r="B22" s="154"/>
      <c r="C22" s="154"/>
      <c r="D22" s="154"/>
      <c r="E22" s="154"/>
      <c r="F22" s="154"/>
      <c r="G22" s="89"/>
    </row>
    <row r="23" spans="1:7" s="12" customFormat="1" ht="12.75" customHeight="1">
      <c r="A23" s="88"/>
      <c r="B23" s="88"/>
      <c r="C23" s="88"/>
      <c r="D23" s="88"/>
      <c r="E23" s="88"/>
      <c r="F23" s="88"/>
      <c r="G23" s="89"/>
    </row>
    <row r="24" spans="1:7" s="12" customFormat="1" ht="12.75" customHeight="1">
      <c r="A24" s="88"/>
      <c r="B24" s="154"/>
      <c r="C24" s="154"/>
      <c r="D24" s="154"/>
      <c r="E24" s="154"/>
      <c r="F24" s="154"/>
      <c r="G24" s="89"/>
    </row>
    <row r="25" spans="1:7" s="12" customFormat="1" ht="12.75" customHeight="1">
      <c r="A25" s="90"/>
      <c r="B25" s="91"/>
      <c r="C25" s="88"/>
      <c r="D25" s="88"/>
      <c r="E25" s="88"/>
      <c r="F25" s="88"/>
      <c r="G25" s="89"/>
    </row>
    <row r="26" spans="1:7" s="12" customFormat="1" ht="12.75" customHeight="1">
      <c r="A26" s="88"/>
      <c r="B26" s="154"/>
      <c r="C26" s="154"/>
      <c r="D26" s="154"/>
      <c r="E26" s="154"/>
      <c r="F26" s="154"/>
      <c r="G26" s="89"/>
    </row>
    <row r="27" spans="1:7" s="12" customFormat="1" ht="12.75" customHeight="1">
      <c r="A27" s="91"/>
      <c r="B27" s="91"/>
      <c r="C27" s="88"/>
      <c r="D27" s="88"/>
      <c r="E27" s="88"/>
      <c r="F27" s="88"/>
      <c r="G27" s="89"/>
    </row>
    <row r="28" spans="1:7" s="12" customFormat="1" ht="12.75" customHeight="1">
      <c r="A28" s="88"/>
      <c r="B28" s="154"/>
      <c r="C28" s="154"/>
      <c r="D28" s="154"/>
      <c r="E28" s="154"/>
      <c r="F28" s="154"/>
      <c r="G28" s="89"/>
    </row>
    <row r="29" spans="1:7" s="12" customFormat="1" ht="12.75" customHeight="1">
      <c r="A29" s="91"/>
      <c r="B29" s="91"/>
      <c r="C29" s="88"/>
      <c r="D29" s="88"/>
      <c r="E29" s="88"/>
      <c r="F29" s="88"/>
      <c r="G29" s="89"/>
    </row>
    <row r="30" spans="1:7" s="12" customFormat="1" ht="12.75" customHeight="1">
      <c r="A30" s="88"/>
      <c r="B30" s="154"/>
      <c r="C30" s="154"/>
      <c r="D30" s="154"/>
      <c r="E30" s="154"/>
      <c r="F30" s="154"/>
      <c r="G30" s="89"/>
    </row>
    <row r="31" spans="1:7" s="12" customFormat="1" ht="12.75" customHeight="1">
      <c r="A31" s="91"/>
      <c r="B31" s="91"/>
      <c r="C31" s="88"/>
      <c r="D31" s="88"/>
      <c r="E31" s="88"/>
      <c r="F31" s="88"/>
      <c r="G31" s="89"/>
    </row>
    <row r="32" spans="1:7" s="12" customFormat="1" ht="12.75" customHeight="1">
      <c r="A32" s="88"/>
      <c r="B32" s="154"/>
      <c r="C32" s="154"/>
      <c r="D32" s="154"/>
      <c r="E32" s="154"/>
      <c r="F32" s="154"/>
      <c r="G32" s="89"/>
    </row>
    <row r="33" spans="1:7" s="12" customFormat="1" ht="12.75" customHeight="1">
      <c r="A33" s="91"/>
      <c r="B33" s="91"/>
      <c r="C33" s="88"/>
      <c r="D33" s="88"/>
      <c r="E33" s="88"/>
      <c r="F33" s="88"/>
      <c r="G33" s="89"/>
    </row>
    <row r="34" spans="1:7" s="12" customFormat="1" ht="12.75" customHeight="1">
      <c r="A34" s="88"/>
      <c r="B34" s="154"/>
      <c r="C34" s="154"/>
      <c r="D34" s="154"/>
      <c r="E34" s="154"/>
      <c r="F34" s="154"/>
      <c r="G34" s="89"/>
    </row>
    <row r="35" spans="1:7" s="12" customFormat="1" ht="12.75" customHeight="1">
      <c r="A35" s="88"/>
      <c r="B35" s="88"/>
      <c r="C35" s="88"/>
      <c r="D35" s="88"/>
      <c r="E35" s="88"/>
      <c r="F35" s="88"/>
      <c r="G35" s="89"/>
    </row>
    <row r="36" spans="1:7" s="12" customFormat="1" ht="12.75" customHeight="1">
      <c r="A36" s="88"/>
      <c r="B36" s="154"/>
      <c r="C36" s="154"/>
      <c r="D36" s="154"/>
      <c r="E36" s="154"/>
      <c r="F36" s="154"/>
      <c r="G36" s="89"/>
    </row>
    <row r="37" spans="1:7" s="12" customFormat="1" ht="12.75" customHeight="1">
      <c r="A37" s="88"/>
      <c r="B37" s="88"/>
      <c r="C37" s="88"/>
      <c r="D37" s="88"/>
      <c r="E37" s="88"/>
      <c r="F37" s="88"/>
      <c r="G37" s="89"/>
    </row>
    <row r="38" spans="1:7" s="12" customFormat="1" ht="12.75" customHeight="1">
      <c r="A38" s="88"/>
      <c r="B38" s="154"/>
      <c r="C38" s="154"/>
      <c r="D38" s="154"/>
      <c r="E38" s="154"/>
      <c r="F38" s="154"/>
      <c r="G38" s="89"/>
    </row>
    <row r="39" spans="1:7" s="12" customFormat="1" ht="12.75" customHeight="1">
      <c r="A39" s="88"/>
      <c r="B39" s="88"/>
      <c r="C39" s="88"/>
      <c r="D39" s="88"/>
      <c r="E39" s="88"/>
      <c r="F39" s="88"/>
      <c r="G39" s="89"/>
    </row>
    <row r="40" spans="1:7" s="12" customFormat="1" ht="12.75" customHeight="1">
      <c r="A40" s="88"/>
      <c r="B40" s="154"/>
      <c r="C40" s="154"/>
      <c r="D40" s="154"/>
      <c r="E40" s="154"/>
      <c r="F40" s="154"/>
      <c r="G40" s="89"/>
    </row>
    <row r="41" spans="1:7" s="12" customFormat="1" ht="12.75" customHeight="1">
      <c r="A41" s="88"/>
      <c r="B41" s="88"/>
      <c r="C41" s="88"/>
      <c r="D41" s="88"/>
      <c r="E41" s="88"/>
      <c r="F41" s="88"/>
      <c r="G41" s="89"/>
    </row>
    <row r="42" spans="1:7" s="12" customFormat="1" ht="12.75" customHeight="1">
      <c r="A42" s="88"/>
      <c r="B42" s="154"/>
      <c r="C42" s="154"/>
      <c r="D42" s="154"/>
      <c r="E42" s="154"/>
      <c r="F42" s="154"/>
      <c r="G42" s="89"/>
    </row>
    <row r="43" spans="1:7" s="12" customFormat="1" ht="12.75" customHeight="1">
      <c r="A43" s="88"/>
      <c r="B43" s="92"/>
      <c r="C43" s="92"/>
      <c r="D43" s="92"/>
      <c r="E43" s="92"/>
      <c r="F43" s="92"/>
      <c r="G43" s="89"/>
    </row>
    <row r="44" spans="1:7" s="12" customFormat="1" ht="12.75" customHeight="1">
      <c r="A44" s="88"/>
      <c r="B44" s="154"/>
      <c r="C44" s="154"/>
      <c r="D44" s="154"/>
      <c r="E44" s="154"/>
      <c r="F44" s="154"/>
      <c r="G44" s="89"/>
    </row>
    <row r="45" spans="1:7" ht="12.75" customHeight="1">
      <c r="A45" s="88"/>
      <c r="B45" s="92"/>
      <c r="C45" s="92"/>
      <c r="D45" s="92"/>
      <c r="E45" s="92"/>
      <c r="F45" s="92"/>
      <c r="G45" s="89"/>
    </row>
    <row r="46" spans="1:7" ht="12.75" customHeight="1">
      <c r="A46" s="88"/>
      <c r="B46" s="154"/>
      <c r="C46" s="154"/>
      <c r="D46" s="154"/>
      <c r="E46" s="154"/>
      <c r="F46" s="154"/>
      <c r="G46" s="89"/>
    </row>
    <row r="47" spans="1:7">
      <c r="A47" s="88"/>
      <c r="B47" s="92"/>
      <c r="C47" s="92"/>
      <c r="D47" s="92"/>
      <c r="E47" s="92"/>
      <c r="F47" s="92"/>
      <c r="G47" s="89"/>
    </row>
    <row r="48" spans="1:7">
      <c r="A48" s="88"/>
      <c r="B48" s="92"/>
      <c r="C48" s="92"/>
      <c r="D48" s="92"/>
      <c r="E48" s="92"/>
      <c r="F48" s="92"/>
      <c r="G48" s="89"/>
    </row>
    <row r="49" spans="1:7">
      <c r="A49" s="88"/>
      <c r="B49" s="92"/>
      <c r="C49" s="92"/>
      <c r="D49" s="92"/>
      <c r="E49" s="92"/>
      <c r="F49" s="92"/>
      <c r="G49" s="89"/>
    </row>
    <row r="50" spans="1:7">
      <c r="A50" s="26"/>
      <c r="B50" s="28"/>
      <c r="C50" s="28"/>
      <c r="D50" s="28"/>
      <c r="E50" s="28"/>
      <c r="F50" s="28"/>
      <c r="G50" s="27"/>
    </row>
    <row r="51" spans="1:7">
      <c r="A51" s="26"/>
      <c r="B51" s="28"/>
      <c r="C51" s="28"/>
      <c r="D51" s="28"/>
      <c r="E51" s="28"/>
      <c r="F51" s="28"/>
      <c r="G51" s="27"/>
    </row>
    <row r="52" spans="1:7">
      <c r="A52" s="26"/>
      <c r="B52" s="28"/>
      <c r="C52" s="28"/>
      <c r="D52" s="28"/>
      <c r="E52" s="28"/>
      <c r="F52" s="28"/>
      <c r="G52" s="27"/>
    </row>
    <row r="53" spans="1:7">
      <c r="A53" s="26"/>
      <c r="B53" s="28"/>
      <c r="C53" s="28"/>
      <c r="D53" s="28"/>
      <c r="E53" s="28"/>
      <c r="F53" s="28"/>
      <c r="G53" s="27"/>
    </row>
    <row r="54" spans="1:7">
      <c r="A54" s="26"/>
      <c r="B54" s="28"/>
      <c r="C54" s="28"/>
      <c r="D54" s="28"/>
      <c r="E54" s="28"/>
      <c r="F54" s="28"/>
      <c r="G54" s="27"/>
    </row>
    <row r="55" spans="1:7">
      <c r="A55" s="26"/>
      <c r="B55" s="28"/>
      <c r="C55" s="28"/>
      <c r="D55" s="28"/>
      <c r="E55" s="28"/>
      <c r="F55" s="28"/>
      <c r="G55" s="27"/>
    </row>
    <row r="56" spans="1:7">
      <c r="A56" s="26"/>
      <c r="B56" s="28"/>
      <c r="C56" s="28"/>
      <c r="D56" s="28"/>
      <c r="E56" s="28"/>
      <c r="F56" s="28"/>
      <c r="G56" s="27"/>
    </row>
    <row r="57" spans="1:7">
      <c r="A57" s="26"/>
      <c r="B57" s="28"/>
      <c r="C57" s="28"/>
      <c r="D57" s="28"/>
      <c r="E57" s="28"/>
      <c r="F57" s="28"/>
      <c r="G57" s="27"/>
    </row>
    <row r="58" spans="1:7">
      <c r="A58" s="26"/>
      <c r="B58" s="28"/>
      <c r="C58" s="28"/>
      <c r="D58" s="28"/>
      <c r="E58" s="28"/>
      <c r="F58" s="28"/>
      <c r="G58" s="27"/>
    </row>
    <row r="59" spans="1:7">
      <c r="A59" s="26"/>
      <c r="B59" s="28"/>
      <c r="C59" s="28"/>
      <c r="D59" s="28"/>
      <c r="E59" s="28"/>
      <c r="F59" s="28"/>
      <c r="G59" s="27"/>
    </row>
    <row r="60" spans="1:7">
      <c r="A60" s="26"/>
      <c r="B60" s="28"/>
      <c r="C60" s="28"/>
      <c r="D60" s="28"/>
      <c r="E60" s="28"/>
      <c r="F60" s="28"/>
      <c r="G60" s="27"/>
    </row>
    <row r="61" spans="1:7">
      <c r="A61" s="26"/>
      <c r="B61" s="28"/>
      <c r="C61" s="28"/>
      <c r="D61" s="28"/>
      <c r="E61" s="28"/>
      <c r="F61" s="28"/>
      <c r="G61" s="27"/>
    </row>
    <row r="62" spans="1:7">
      <c r="A62" s="26"/>
      <c r="B62" s="28"/>
      <c r="C62" s="28"/>
      <c r="D62" s="28"/>
      <c r="E62" s="28"/>
      <c r="F62" s="28"/>
      <c r="G62" s="27"/>
    </row>
    <row r="63" spans="1:7">
      <c r="A63" s="26"/>
      <c r="B63" s="28"/>
      <c r="C63" s="28"/>
      <c r="D63" s="28"/>
      <c r="E63" s="28"/>
      <c r="F63" s="28"/>
      <c r="G63" s="27"/>
    </row>
    <row r="64" spans="1:7">
      <c r="A64" s="26"/>
      <c r="B64" s="28"/>
      <c r="C64" s="28"/>
      <c r="D64" s="28"/>
      <c r="E64" s="28"/>
      <c r="F64" s="28"/>
      <c r="G64" s="27"/>
    </row>
    <row r="65" spans="1:7">
      <c r="A65" s="26"/>
      <c r="B65" s="28"/>
      <c r="C65" s="28"/>
      <c r="D65" s="28"/>
      <c r="E65" s="28"/>
      <c r="F65" s="28"/>
      <c r="G65" s="27"/>
    </row>
    <row r="66" spans="1:7">
      <c r="A66" s="26"/>
      <c r="B66" s="28"/>
      <c r="C66" s="28"/>
      <c r="D66" s="28"/>
      <c r="E66" s="28"/>
      <c r="F66" s="28"/>
      <c r="G66" s="27"/>
    </row>
    <row r="67" spans="1:7">
      <c r="A67" s="26"/>
      <c r="B67" s="28"/>
      <c r="C67" s="28"/>
      <c r="D67" s="28"/>
      <c r="E67" s="28"/>
      <c r="F67" s="28"/>
      <c r="G67" s="27"/>
    </row>
    <row r="68" spans="1:7">
      <c r="A68" s="26"/>
      <c r="B68" s="28"/>
      <c r="C68" s="28"/>
      <c r="D68" s="28"/>
      <c r="E68" s="28"/>
      <c r="F68" s="28"/>
      <c r="G68" s="27"/>
    </row>
    <row r="69" spans="1:7">
      <c r="A69" s="26"/>
      <c r="B69" s="28"/>
      <c r="C69" s="28"/>
      <c r="D69" s="28"/>
      <c r="E69" s="28"/>
      <c r="F69" s="28"/>
      <c r="G69" s="27"/>
    </row>
    <row r="70" spans="1:7">
      <c r="A70" s="26"/>
      <c r="B70" s="28"/>
      <c r="C70" s="28"/>
      <c r="D70" s="28"/>
      <c r="E70" s="28"/>
      <c r="F70" s="28"/>
      <c r="G70" s="27"/>
    </row>
    <row r="71" spans="1:7">
      <c r="A71" s="26"/>
      <c r="B71" s="28"/>
      <c r="C71" s="28"/>
      <c r="D71" s="28"/>
      <c r="E71" s="28"/>
      <c r="F71" s="28"/>
      <c r="G71" s="27"/>
    </row>
    <row r="72" spans="1:7">
      <c r="A72" s="26"/>
      <c r="B72" s="28"/>
      <c r="C72" s="28"/>
      <c r="D72" s="28"/>
      <c r="E72" s="28"/>
      <c r="F72" s="28"/>
      <c r="G72" s="27"/>
    </row>
    <row r="73" spans="1:7">
      <c r="A73" s="26"/>
      <c r="B73" s="28"/>
      <c r="C73" s="28"/>
      <c r="D73" s="28"/>
      <c r="E73" s="28"/>
      <c r="F73" s="28"/>
      <c r="G73" s="27"/>
    </row>
    <row r="74" spans="1:7">
      <c r="A74" s="26"/>
      <c r="B74" s="28"/>
      <c r="C74" s="28"/>
      <c r="D74" s="28"/>
      <c r="E74" s="28"/>
      <c r="F74" s="28"/>
      <c r="G74" s="27"/>
    </row>
    <row r="75" spans="1:7">
      <c r="A75" s="26"/>
      <c r="B75" s="28"/>
      <c r="C75" s="28"/>
      <c r="D75" s="28"/>
      <c r="E75" s="28"/>
      <c r="F75" s="28"/>
      <c r="G75" s="27"/>
    </row>
    <row r="76" spans="1:7">
      <c r="A76" s="26"/>
      <c r="B76" s="28"/>
      <c r="C76" s="28"/>
      <c r="D76" s="28"/>
      <c r="E76" s="28"/>
      <c r="F76" s="28"/>
      <c r="G76" s="27"/>
    </row>
    <row r="77" spans="1:7">
      <c r="A77" s="26"/>
      <c r="B77" s="28"/>
      <c r="C77" s="28"/>
      <c r="D77" s="28"/>
      <c r="E77" s="28"/>
      <c r="F77" s="28"/>
      <c r="G77" s="27"/>
    </row>
    <row r="78" spans="1:7">
      <c r="A78" s="26"/>
      <c r="B78" s="28"/>
      <c r="C78" s="28"/>
      <c r="D78" s="28"/>
      <c r="E78" s="28"/>
      <c r="F78" s="28"/>
      <c r="G78" s="27"/>
    </row>
    <row r="79" spans="1:7">
      <c r="A79" s="26"/>
      <c r="B79" s="28"/>
      <c r="C79" s="28"/>
      <c r="D79" s="28"/>
      <c r="E79" s="28"/>
      <c r="F79" s="28"/>
      <c r="G79" s="27"/>
    </row>
    <row r="80" spans="1:7">
      <c r="A80" s="26"/>
      <c r="B80" s="28"/>
      <c r="C80" s="28"/>
      <c r="D80" s="28"/>
      <c r="E80" s="28"/>
      <c r="F80" s="28"/>
      <c r="G80" s="27"/>
    </row>
    <row r="81" spans="1:7">
      <c r="A81" s="26"/>
      <c r="B81" s="28"/>
      <c r="C81" s="28"/>
      <c r="D81" s="28"/>
      <c r="E81" s="28"/>
      <c r="F81" s="28"/>
      <c r="G81" s="27"/>
    </row>
    <row r="82" spans="1:7">
      <c r="A82" s="26"/>
      <c r="B82" s="28"/>
      <c r="C82" s="28"/>
      <c r="D82" s="28"/>
      <c r="E82" s="28"/>
      <c r="F82" s="28"/>
      <c r="G82" s="27"/>
    </row>
    <row r="83" spans="1:7">
      <c r="A83" s="26"/>
      <c r="B83" s="28"/>
      <c r="C83" s="28"/>
      <c r="D83" s="28"/>
      <c r="E83" s="28"/>
      <c r="F83" s="28"/>
      <c r="G83" s="27"/>
    </row>
    <row r="84" spans="1:7">
      <c r="A84" s="26"/>
      <c r="B84" s="28"/>
      <c r="C84" s="28"/>
      <c r="D84" s="28"/>
      <c r="E84" s="28"/>
      <c r="F84" s="28"/>
      <c r="G84" s="27"/>
    </row>
    <row r="85" spans="1:7">
      <c r="A85" s="26"/>
      <c r="B85" s="28"/>
      <c r="C85" s="28"/>
      <c r="D85" s="28"/>
      <c r="E85" s="28"/>
      <c r="F85" s="28"/>
      <c r="G85" s="27"/>
    </row>
    <row r="86" spans="1:7">
      <c r="A86" s="26"/>
      <c r="B86" s="28"/>
      <c r="C86" s="28"/>
      <c r="D86" s="28"/>
      <c r="E86" s="28"/>
      <c r="F86" s="28"/>
      <c r="G86" s="27"/>
    </row>
    <row r="87" spans="1:7">
      <c r="A87" s="26"/>
      <c r="B87" s="28"/>
      <c r="C87" s="28"/>
      <c r="D87" s="28"/>
      <c r="E87" s="28"/>
      <c r="F87" s="28"/>
      <c r="G87" s="27"/>
    </row>
    <row r="88" spans="1:7">
      <c r="A88" s="26"/>
      <c r="B88" s="28"/>
      <c r="C88" s="28"/>
      <c r="D88" s="28"/>
      <c r="E88" s="28"/>
      <c r="F88" s="28"/>
      <c r="G88" s="27"/>
    </row>
    <row r="89" spans="1:7">
      <c r="A89" s="26"/>
      <c r="B89" s="28"/>
      <c r="C89" s="28"/>
      <c r="D89" s="28"/>
      <c r="E89" s="28"/>
      <c r="F89" s="28"/>
      <c r="G89" s="27"/>
    </row>
    <row r="90" spans="1:7">
      <c r="B90" s="29"/>
      <c r="C90" s="29"/>
      <c r="D90" s="29"/>
      <c r="E90" s="29"/>
      <c r="F90" s="29"/>
    </row>
    <row r="91" spans="1:7">
      <c r="B91" s="29"/>
      <c r="C91" s="29"/>
      <c r="D91" s="29"/>
      <c r="E91" s="29"/>
      <c r="F91" s="29"/>
    </row>
    <row r="92" spans="1:7">
      <c r="B92" s="29"/>
      <c r="C92" s="29"/>
      <c r="D92" s="29"/>
      <c r="E92" s="29"/>
      <c r="F92" s="29"/>
    </row>
    <row r="93" spans="1:7">
      <c r="B93" s="29"/>
      <c r="C93" s="29"/>
      <c r="D93" s="29"/>
      <c r="E93" s="29"/>
      <c r="F93" s="29"/>
    </row>
    <row r="94" spans="1:7">
      <c r="B94" s="29"/>
      <c r="C94" s="29"/>
      <c r="D94" s="29"/>
      <c r="E94" s="29"/>
      <c r="F94" s="29"/>
    </row>
    <row r="95" spans="1:7">
      <c r="B95" s="29"/>
      <c r="C95" s="29"/>
      <c r="D95" s="29"/>
      <c r="E95" s="29"/>
      <c r="F95" s="29"/>
    </row>
    <row r="96" spans="1:7">
      <c r="B96" s="29"/>
      <c r="C96" s="29"/>
      <c r="D96" s="29"/>
      <c r="E96" s="29"/>
      <c r="F96" s="29"/>
    </row>
    <row r="97" spans="1:7">
      <c r="B97" s="29"/>
      <c r="C97" s="29"/>
      <c r="D97" s="29"/>
      <c r="E97" s="29"/>
      <c r="F97" s="29"/>
    </row>
    <row r="98" spans="1:7">
      <c r="B98" s="29"/>
      <c r="C98" s="29"/>
      <c r="D98" s="29"/>
      <c r="E98" s="29"/>
      <c r="F98" s="29"/>
    </row>
    <row r="99" spans="1:7">
      <c r="B99" s="29"/>
      <c r="C99" s="29"/>
      <c r="D99" s="29"/>
      <c r="E99" s="29"/>
      <c r="F99" s="29"/>
    </row>
    <row r="100" spans="1:7">
      <c r="B100" s="29"/>
      <c r="C100" s="29"/>
      <c r="D100" s="29"/>
      <c r="E100" s="29"/>
      <c r="F100" s="29"/>
    </row>
    <row r="101" spans="1:7">
      <c r="B101" s="29"/>
      <c r="C101" s="29"/>
      <c r="D101" s="29"/>
      <c r="E101" s="29"/>
      <c r="F101" s="29"/>
    </row>
    <row r="102" spans="1:7">
      <c r="A102" s="10"/>
      <c r="B102" s="29"/>
      <c r="C102" s="29"/>
      <c r="D102" s="29"/>
      <c r="E102" s="29"/>
      <c r="F102" s="29"/>
      <c r="G102" s="10"/>
    </row>
    <row r="103" spans="1:7">
      <c r="A103" s="10"/>
      <c r="B103" s="29"/>
      <c r="C103" s="29"/>
      <c r="D103" s="29"/>
      <c r="E103" s="29"/>
      <c r="F103" s="29"/>
      <c r="G103" s="10"/>
    </row>
    <row r="104" spans="1:7">
      <c r="A104" s="10"/>
      <c r="B104" s="29"/>
      <c r="C104" s="29"/>
      <c r="D104" s="29"/>
      <c r="E104" s="29"/>
      <c r="F104" s="29"/>
      <c r="G104" s="10"/>
    </row>
    <row r="105" spans="1:7">
      <c r="A105" s="10"/>
      <c r="B105" s="29"/>
      <c r="C105" s="29"/>
      <c r="D105" s="29"/>
      <c r="E105" s="29"/>
      <c r="F105" s="29"/>
      <c r="G105" s="10"/>
    </row>
    <row r="106" spans="1:7">
      <c r="A106" s="10"/>
      <c r="B106" s="29"/>
      <c r="C106" s="29"/>
      <c r="D106" s="29"/>
      <c r="E106" s="29"/>
      <c r="F106" s="29"/>
      <c r="G106" s="10"/>
    </row>
    <row r="107" spans="1:7">
      <c r="A107" s="10"/>
      <c r="B107" s="29"/>
      <c r="C107" s="29"/>
      <c r="D107" s="29"/>
      <c r="E107" s="29"/>
      <c r="F107" s="29"/>
      <c r="G107" s="10"/>
    </row>
    <row r="108" spans="1:7">
      <c r="A108" s="10"/>
      <c r="B108" s="29"/>
      <c r="C108" s="29"/>
      <c r="D108" s="29"/>
      <c r="E108" s="29"/>
      <c r="F108" s="29"/>
      <c r="G108" s="10"/>
    </row>
    <row r="109" spans="1:7">
      <c r="A109" s="10"/>
      <c r="B109" s="29"/>
      <c r="C109" s="29"/>
      <c r="D109" s="29"/>
      <c r="E109" s="29"/>
      <c r="F109" s="29"/>
      <c r="G109" s="10"/>
    </row>
    <row r="110" spans="1:7">
      <c r="A110" s="10"/>
      <c r="B110" s="29"/>
      <c r="C110" s="29"/>
      <c r="D110" s="29"/>
      <c r="E110" s="29"/>
      <c r="F110" s="29"/>
      <c r="G110" s="10"/>
    </row>
    <row r="111" spans="1:7">
      <c r="A111" s="10"/>
      <c r="B111" s="29"/>
      <c r="C111" s="29"/>
      <c r="D111" s="29"/>
      <c r="E111" s="29"/>
      <c r="F111" s="29"/>
      <c r="G111" s="10"/>
    </row>
    <row r="112" spans="1:7">
      <c r="A112" s="10"/>
      <c r="B112" s="29"/>
      <c r="C112" s="29"/>
      <c r="D112" s="29"/>
      <c r="E112" s="29"/>
      <c r="F112" s="29"/>
      <c r="G112" s="10"/>
    </row>
    <row r="113" spans="1:7">
      <c r="A113" s="10"/>
      <c r="B113" s="29"/>
      <c r="C113" s="29"/>
      <c r="D113" s="29"/>
      <c r="E113" s="29"/>
      <c r="F113" s="29"/>
      <c r="G113" s="10"/>
    </row>
    <row r="114" spans="1:7">
      <c r="A114" s="10"/>
      <c r="B114" s="29"/>
      <c r="C114" s="29"/>
      <c r="D114" s="29"/>
      <c r="E114" s="29"/>
      <c r="F114" s="29"/>
      <c r="G114" s="10"/>
    </row>
    <row r="115" spans="1:7">
      <c r="A115" s="10"/>
      <c r="B115" s="29"/>
      <c r="C115" s="29"/>
      <c r="D115" s="29"/>
      <c r="E115" s="29"/>
      <c r="F115" s="29"/>
      <c r="G115" s="10"/>
    </row>
    <row r="116" spans="1:7">
      <c r="A116" s="10"/>
      <c r="B116" s="29"/>
      <c r="C116" s="29"/>
      <c r="D116" s="29"/>
      <c r="E116" s="29"/>
      <c r="F116" s="29"/>
      <c r="G116" s="10"/>
    </row>
    <row r="117" spans="1:7">
      <c r="A117" s="10"/>
      <c r="B117" s="29"/>
      <c r="C117" s="29"/>
      <c r="D117" s="29"/>
      <c r="E117" s="29"/>
      <c r="F117" s="29"/>
      <c r="G117" s="10"/>
    </row>
    <row r="118" spans="1:7">
      <c r="A118" s="10"/>
      <c r="B118" s="29"/>
      <c r="C118" s="29"/>
      <c r="D118" s="29"/>
      <c r="E118" s="29"/>
      <c r="F118" s="29"/>
      <c r="G118" s="10"/>
    </row>
    <row r="119" spans="1:7">
      <c r="A119" s="10"/>
      <c r="B119" s="29"/>
      <c r="C119" s="29"/>
      <c r="D119" s="29"/>
      <c r="E119" s="29"/>
      <c r="F119" s="29"/>
      <c r="G119" s="10"/>
    </row>
    <row r="120" spans="1:7">
      <c r="A120" s="10"/>
      <c r="B120" s="29"/>
      <c r="C120" s="29"/>
      <c r="D120" s="29"/>
      <c r="E120" s="29"/>
      <c r="F120" s="29"/>
      <c r="G120" s="10"/>
    </row>
    <row r="121" spans="1:7">
      <c r="A121" s="10"/>
      <c r="B121" s="29"/>
      <c r="C121" s="29"/>
      <c r="D121" s="29"/>
      <c r="E121" s="29"/>
      <c r="F121" s="29"/>
      <c r="G121" s="10"/>
    </row>
    <row r="122" spans="1:7">
      <c r="A122" s="10"/>
      <c r="B122" s="29"/>
      <c r="C122" s="29"/>
      <c r="D122" s="29"/>
      <c r="E122" s="29"/>
      <c r="F122" s="29"/>
      <c r="G122" s="10"/>
    </row>
    <row r="123" spans="1:7">
      <c r="A123" s="10"/>
      <c r="B123" s="29"/>
      <c r="C123" s="29"/>
      <c r="D123" s="29"/>
      <c r="E123" s="29"/>
      <c r="F123" s="29"/>
      <c r="G123" s="10"/>
    </row>
    <row r="124" spans="1:7">
      <c r="A124" s="10"/>
      <c r="B124" s="29"/>
      <c r="C124" s="29"/>
      <c r="D124" s="29"/>
      <c r="E124" s="29"/>
      <c r="F124" s="29"/>
      <c r="G124" s="10"/>
    </row>
    <row r="125" spans="1:7">
      <c r="A125" s="10"/>
      <c r="B125" s="29"/>
      <c r="C125" s="29"/>
      <c r="D125" s="29"/>
      <c r="E125" s="29"/>
      <c r="F125" s="29"/>
      <c r="G125" s="10"/>
    </row>
    <row r="126" spans="1:7">
      <c r="A126" s="10"/>
      <c r="B126" s="29"/>
      <c r="C126" s="29"/>
      <c r="D126" s="29"/>
      <c r="E126" s="29"/>
      <c r="F126" s="29"/>
      <c r="G126" s="10"/>
    </row>
    <row r="127" spans="1:7">
      <c r="A127" s="10"/>
      <c r="B127" s="29"/>
      <c r="C127" s="29"/>
      <c r="D127" s="29"/>
      <c r="E127" s="29"/>
      <c r="F127" s="29"/>
      <c r="G127" s="10"/>
    </row>
    <row r="128" spans="1:7">
      <c r="A128" s="10"/>
      <c r="B128" s="29"/>
      <c r="C128" s="29"/>
      <c r="D128" s="29"/>
      <c r="E128" s="29"/>
      <c r="F128" s="29"/>
      <c r="G128" s="10"/>
    </row>
    <row r="129" spans="1:7">
      <c r="A129" s="10"/>
      <c r="B129" s="29"/>
      <c r="C129" s="29"/>
      <c r="D129" s="29"/>
      <c r="E129" s="29"/>
      <c r="F129" s="29"/>
      <c r="G129" s="10"/>
    </row>
    <row r="130" spans="1:7">
      <c r="A130" s="10"/>
      <c r="B130" s="29"/>
      <c r="C130" s="29"/>
      <c r="D130" s="29"/>
      <c r="E130" s="29"/>
      <c r="F130" s="29"/>
      <c r="G130" s="10"/>
    </row>
    <row r="131" spans="1:7">
      <c r="A131" s="10"/>
      <c r="B131" s="29"/>
      <c r="C131" s="29"/>
      <c r="D131" s="29"/>
      <c r="E131" s="29"/>
      <c r="F131" s="29"/>
      <c r="G131" s="10"/>
    </row>
    <row r="132" spans="1:7">
      <c r="A132" s="10"/>
      <c r="B132" s="29"/>
      <c r="C132" s="29"/>
      <c r="D132" s="29"/>
      <c r="E132" s="29"/>
      <c r="F132" s="29"/>
      <c r="G132" s="10"/>
    </row>
    <row r="133" spans="1:7">
      <c r="A133" s="10"/>
      <c r="B133" s="29"/>
      <c r="C133" s="29"/>
      <c r="D133" s="29"/>
      <c r="E133" s="29"/>
      <c r="F133" s="29"/>
      <c r="G133" s="10"/>
    </row>
    <row r="134" spans="1:7">
      <c r="A134" s="10"/>
      <c r="B134" s="29"/>
      <c r="C134" s="29"/>
      <c r="D134" s="29"/>
      <c r="E134" s="29"/>
      <c r="F134" s="29"/>
      <c r="G134" s="10"/>
    </row>
    <row r="135" spans="1:7">
      <c r="A135" s="10"/>
      <c r="B135" s="29"/>
      <c r="C135" s="29"/>
      <c r="D135" s="29"/>
      <c r="E135" s="29"/>
      <c r="F135" s="29"/>
      <c r="G135" s="10"/>
    </row>
    <row r="136" spans="1:7">
      <c r="A136" s="10"/>
      <c r="B136" s="29"/>
      <c r="C136" s="29"/>
      <c r="D136" s="29"/>
      <c r="E136" s="29"/>
      <c r="F136" s="29"/>
      <c r="G136" s="10"/>
    </row>
    <row r="137" spans="1:7">
      <c r="A137" s="10"/>
      <c r="B137" s="29"/>
      <c r="C137" s="29"/>
      <c r="D137" s="29"/>
      <c r="E137" s="29"/>
      <c r="F137" s="29"/>
      <c r="G137" s="10"/>
    </row>
    <row r="138" spans="1:7">
      <c r="A138" s="10"/>
      <c r="B138" s="29"/>
      <c r="C138" s="29"/>
      <c r="D138" s="29"/>
      <c r="E138" s="29"/>
      <c r="F138" s="29"/>
      <c r="G138" s="10"/>
    </row>
    <row r="139" spans="1:7">
      <c r="A139" s="10"/>
      <c r="B139" s="29"/>
      <c r="C139" s="29"/>
      <c r="D139" s="29"/>
      <c r="E139" s="29"/>
      <c r="F139" s="29"/>
      <c r="G139" s="10"/>
    </row>
    <row r="140" spans="1:7">
      <c r="A140" s="10"/>
      <c r="B140" s="29"/>
      <c r="C140" s="29"/>
      <c r="D140" s="29"/>
      <c r="E140" s="29"/>
      <c r="F140" s="29"/>
      <c r="G140" s="10"/>
    </row>
    <row r="141" spans="1:7">
      <c r="A141" s="10"/>
      <c r="B141" s="29"/>
      <c r="C141" s="29"/>
      <c r="D141" s="29"/>
      <c r="E141" s="29"/>
      <c r="F141" s="29"/>
      <c r="G141" s="10"/>
    </row>
    <row r="142" spans="1:7">
      <c r="A142" s="10"/>
      <c r="B142" s="29"/>
      <c r="C142" s="29"/>
      <c r="D142" s="29"/>
      <c r="E142" s="29"/>
      <c r="F142" s="29"/>
      <c r="G142" s="10"/>
    </row>
    <row r="143" spans="1:7">
      <c r="A143" s="10"/>
      <c r="B143" s="29"/>
      <c r="C143" s="29"/>
      <c r="D143" s="29"/>
      <c r="E143" s="29"/>
      <c r="F143" s="29"/>
      <c r="G143" s="10"/>
    </row>
    <row r="144" spans="1:7">
      <c r="A144" s="10"/>
      <c r="B144" s="29"/>
      <c r="C144" s="29"/>
      <c r="D144" s="29"/>
      <c r="E144" s="29"/>
      <c r="F144" s="29"/>
      <c r="G144" s="10"/>
    </row>
    <row r="145" spans="1:7">
      <c r="A145" s="10"/>
      <c r="B145" s="29"/>
      <c r="C145" s="29"/>
      <c r="D145" s="29"/>
      <c r="E145" s="29"/>
      <c r="F145" s="29"/>
      <c r="G145" s="10"/>
    </row>
    <row r="146" spans="1:7">
      <c r="A146" s="10"/>
      <c r="B146" s="11"/>
      <c r="C146" s="11"/>
      <c r="D146" s="11"/>
      <c r="E146" s="11"/>
      <c r="F146" s="11"/>
      <c r="G146" s="10"/>
    </row>
    <row r="147" spans="1:7">
      <c r="A147" s="10"/>
      <c r="B147" s="11"/>
      <c r="C147" s="11"/>
      <c r="D147" s="11"/>
      <c r="E147" s="11"/>
      <c r="F147" s="11"/>
      <c r="G147" s="10"/>
    </row>
    <row r="148" spans="1:7">
      <c r="A148" s="10"/>
      <c r="B148" s="11"/>
      <c r="C148" s="11"/>
      <c r="D148" s="11"/>
      <c r="E148" s="11"/>
      <c r="F148" s="11"/>
      <c r="G148" s="10"/>
    </row>
    <row r="149" spans="1:7">
      <c r="A149" s="10"/>
      <c r="B149" s="11"/>
      <c r="C149" s="11"/>
      <c r="D149" s="11"/>
      <c r="E149" s="11"/>
      <c r="F149" s="11"/>
      <c r="G149" s="10"/>
    </row>
    <row r="150" spans="1:7">
      <c r="A150" s="10"/>
      <c r="B150" s="11"/>
      <c r="C150" s="11"/>
      <c r="D150" s="11"/>
      <c r="E150" s="11"/>
      <c r="F150" s="11"/>
      <c r="G150" s="10"/>
    </row>
    <row r="151" spans="1:7">
      <c r="A151" s="10"/>
      <c r="B151" s="11"/>
      <c r="C151" s="11"/>
      <c r="D151" s="11"/>
      <c r="E151" s="11"/>
      <c r="F151" s="11"/>
      <c r="G151" s="10"/>
    </row>
    <row r="152" spans="1:7">
      <c r="A152" s="10"/>
      <c r="B152" s="11"/>
      <c r="C152" s="11"/>
      <c r="D152" s="11"/>
      <c r="E152" s="11"/>
      <c r="F152" s="11"/>
      <c r="G152" s="10"/>
    </row>
    <row r="153" spans="1:7">
      <c r="A153" s="10"/>
      <c r="B153" s="11"/>
      <c r="C153" s="11"/>
      <c r="D153" s="11"/>
      <c r="E153" s="11"/>
      <c r="F153" s="11"/>
      <c r="G153" s="10"/>
    </row>
    <row r="154" spans="1:7">
      <c r="A154" s="10"/>
      <c r="B154" s="11"/>
      <c r="C154" s="11"/>
      <c r="D154" s="11"/>
      <c r="E154" s="11"/>
      <c r="F154" s="11"/>
      <c r="G154" s="10"/>
    </row>
    <row r="155" spans="1:7">
      <c r="A155" s="10"/>
      <c r="B155" s="11"/>
      <c r="C155" s="11"/>
      <c r="D155" s="11"/>
      <c r="E155" s="11"/>
      <c r="F155" s="11"/>
      <c r="G155" s="10"/>
    </row>
    <row r="156" spans="1:7">
      <c r="A156" s="10"/>
      <c r="B156" s="11"/>
      <c r="C156" s="11"/>
      <c r="D156" s="11"/>
      <c r="E156" s="11"/>
      <c r="F156" s="11"/>
      <c r="G156" s="10"/>
    </row>
    <row r="157" spans="1:7">
      <c r="A157" s="10"/>
      <c r="B157" s="11"/>
      <c r="C157" s="11"/>
      <c r="D157" s="11"/>
      <c r="E157" s="11"/>
      <c r="F157" s="11"/>
      <c r="G157" s="10"/>
    </row>
    <row r="158" spans="1:7">
      <c r="A158" s="10"/>
      <c r="B158" s="11"/>
      <c r="C158" s="11"/>
      <c r="D158" s="11"/>
      <c r="E158" s="11"/>
      <c r="F158" s="11"/>
      <c r="G158" s="10"/>
    </row>
    <row r="159" spans="1:7">
      <c r="A159" s="10"/>
      <c r="B159" s="11"/>
      <c r="C159" s="11"/>
      <c r="D159" s="11"/>
      <c r="E159" s="11"/>
      <c r="F159" s="11"/>
      <c r="G159" s="10"/>
    </row>
    <row r="160" spans="1:7">
      <c r="A160" s="10"/>
      <c r="B160" s="11"/>
      <c r="C160" s="11"/>
      <c r="D160" s="11"/>
      <c r="E160" s="11"/>
      <c r="F160" s="11"/>
      <c r="G160" s="10"/>
    </row>
    <row r="161" spans="1:7">
      <c r="A161" s="10"/>
      <c r="B161" s="11"/>
      <c r="C161" s="11"/>
      <c r="D161" s="11"/>
      <c r="E161" s="11"/>
      <c r="F161" s="11"/>
      <c r="G161" s="10"/>
    </row>
    <row r="162" spans="1:7">
      <c r="A162" s="10"/>
      <c r="B162" s="11"/>
      <c r="C162" s="11"/>
      <c r="D162" s="11"/>
      <c r="E162" s="11"/>
      <c r="F162" s="11"/>
      <c r="G162" s="10"/>
    </row>
    <row r="163" spans="1:7">
      <c r="A163" s="10"/>
      <c r="B163" s="11"/>
      <c r="C163" s="11"/>
      <c r="D163" s="11"/>
      <c r="E163" s="11"/>
      <c r="F163" s="11"/>
      <c r="G163" s="10"/>
    </row>
    <row r="164" spans="1:7">
      <c r="A164" s="10"/>
      <c r="B164" s="11"/>
      <c r="C164" s="11"/>
      <c r="D164" s="11"/>
      <c r="E164" s="11"/>
      <c r="F164" s="11"/>
      <c r="G164" s="10"/>
    </row>
  </sheetData>
  <mergeCells count="21">
    <mergeCell ref="B40:F40"/>
    <mergeCell ref="B42:F42"/>
    <mergeCell ref="B44:F44"/>
    <mergeCell ref="B46:F46"/>
    <mergeCell ref="B28:F28"/>
    <mergeCell ref="B30:F30"/>
    <mergeCell ref="B32:F32"/>
    <mergeCell ref="B34:F34"/>
    <mergeCell ref="B36:F36"/>
    <mergeCell ref="B38:F38"/>
    <mergeCell ref="B26:F26"/>
    <mergeCell ref="B16:F16"/>
    <mergeCell ref="B18:F18"/>
    <mergeCell ref="B20:F20"/>
    <mergeCell ref="B22:F22"/>
    <mergeCell ref="B24:F24"/>
    <mergeCell ref="A1:G1"/>
    <mergeCell ref="F3:G3"/>
    <mergeCell ref="B6:F6"/>
    <mergeCell ref="B8:F8"/>
    <mergeCell ref="B10:F10"/>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topLeftCell="A13" zoomScaleNormal="100" zoomScaleSheetLayoutView="100" workbookViewId="0">
      <selection activeCell="A13" sqref="A13"/>
    </sheetView>
  </sheetViews>
  <sheetFormatPr baseColWidth="10" defaultRowHeight="12.75"/>
  <cols>
    <col min="1" max="1" width="92.42578125" style="115" customWidth="1"/>
    <col min="7" max="7" width="11.5703125" style="82"/>
  </cols>
  <sheetData/>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Standard"&amp;8SH.regional Band 2 - 2017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zoomScaleNormal="100" zoomScaleSheetLayoutView="100" workbookViewId="0">
      <selection sqref="A1:H1"/>
    </sheetView>
  </sheetViews>
  <sheetFormatPr baseColWidth="10" defaultRowHeight="12.75"/>
  <sheetData>
    <row r="1" spans="1:9" ht="15.75">
      <c r="A1" s="155" t="s">
        <v>94</v>
      </c>
      <c r="B1" s="156"/>
      <c r="C1" s="156"/>
      <c r="D1" s="156"/>
      <c r="E1" s="156"/>
      <c r="F1" s="156"/>
      <c r="G1" s="156"/>
      <c r="H1" s="156"/>
      <c r="I1" s="111"/>
    </row>
    <row r="3" spans="1:9">
      <c r="A3" s="156" t="s">
        <v>142</v>
      </c>
      <c r="B3" s="156"/>
      <c r="C3" s="156"/>
      <c r="D3" s="156"/>
      <c r="E3" s="156"/>
      <c r="F3" s="156"/>
      <c r="G3" s="156"/>
      <c r="H3" s="156"/>
    </row>
  </sheetData>
  <mergeCells count="2">
    <mergeCell ref="A1:H1"/>
    <mergeCell ref="A3:H3"/>
  </mergeCells>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Standard"&amp;8SH.regional Band 2 - 2017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zoomScaleSheetLayoutView="100" workbookViewId="0">
      <selection sqref="A1:J1"/>
    </sheetView>
  </sheetViews>
  <sheetFormatPr baseColWidth="10" defaultColWidth="10.28515625" defaultRowHeight="12.75"/>
  <cols>
    <col min="1" max="1" width="21" style="4" customWidth="1"/>
    <col min="2" max="5" width="7.85546875" customWidth="1"/>
    <col min="6" max="6" width="7.85546875" style="10" customWidth="1"/>
    <col min="7" max="7" width="7.85546875" customWidth="1"/>
    <col min="8" max="8" width="8" style="82" customWidth="1"/>
    <col min="9" max="9" width="7.85546875" customWidth="1"/>
    <col min="10" max="10" width="7.85546875" style="10" customWidth="1"/>
    <col min="11" max="11" width="11.85546875" style="54" customWidth="1"/>
    <col min="12" max="12" width="67.7109375" style="54" customWidth="1"/>
    <col min="13" max="14" width="11.85546875" style="54" customWidth="1"/>
    <col min="15" max="15" width="67.7109375" style="54" customWidth="1"/>
    <col min="16" max="16" width="11.85546875" style="54" customWidth="1"/>
    <col min="17" max="17" width="2.85546875" style="120" hidden="1" customWidth="1"/>
    <col min="18" max="18" width="2.85546875" style="82" hidden="1" customWidth="1"/>
  </cols>
  <sheetData>
    <row r="1" spans="1:18" ht="13.9" customHeight="1">
      <c r="A1" s="158" t="s">
        <v>149</v>
      </c>
      <c r="B1" s="158"/>
      <c r="C1" s="158"/>
      <c r="D1" s="158"/>
      <c r="E1" s="158"/>
      <c r="F1" s="158"/>
      <c r="G1" s="158"/>
      <c r="H1" s="158"/>
      <c r="I1" s="158"/>
      <c r="J1" s="159"/>
      <c r="K1" s="157" t="s">
        <v>150</v>
      </c>
      <c r="L1" s="157"/>
      <c r="M1" s="157"/>
      <c r="N1" s="157" t="s">
        <v>151</v>
      </c>
      <c r="O1" s="157"/>
      <c r="P1" s="157"/>
    </row>
    <row r="2" spans="1:18" ht="6.75" customHeight="1"/>
    <row r="3" spans="1:18" s="8" customFormat="1" ht="23.25" customHeight="1">
      <c r="A3" s="160" t="s">
        <v>133</v>
      </c>
      <c r="B3" s="163" t="s">
        <v>98</v>
      </c>
      <c r="C3" s="163" t="s">
        <v>110</v>
      </c>
      <c r="D3" s="165" t="s">
        <v>97</v>
      </c>
      <c r="E3" s="166"/>
      <c r="F3" s="166"/>
      <c r="G3" s="167"/>
      <c r="H3" s="163" t="s">
        <v>104</v>
      </c>
      <c r="I3" s="165" t="s">
        <v>100</v>
      </c>
      <c r="J3" s="166"/>
      <c r="K3" s="81"/>
      <c r="L3" s="81"/>
      <c r="M3" s="81"/>
      <c r="N3" s="81"/>
      <c r="O3" s="81"/>
      <c r="P3" s="81"/>
      <c r="Q3" s="121"/>
      <c r="R3" s="51"/>
    </row>
    <row r="4" spans="1:18" s="8" customFormat="1" ht="41.45" customHeight="1">
      <c r="A4" s="161"/>
      <c r="B4" s="164"/>
      <c r="C4" s="164"/>
      <c r="D4" s="113" t="s">
        <v>96</v>
      </c>
      <c r="E4" s="112">
        <v>3</v>
      </c>
      <c r="F4" s="112">
        <v>4</v>
      </c>
      <c r="G4" s="112" t="s">
        <v>103</v>
      </c>
      <c r="H4" s="164"/>
      <c r="I4" s="112" t="s">
        <v>101</v>
      </c>
      <c r="J4" s="114" t="s">
        <v>102</v>
      </c>
      <c r="K4" s="100"/>
      <c r="L4" s="100"/>
      <c r="M4" s="100"/>
      <c r="N4" s="100"/>
      <c r="O4" s="100"/>
      <c r="P4" s="100"/>
      <c r="Q4" s="121"/>
      <c r="R4" s="51"/>
    </row>
    <row r="5" spans="1:18" s="8" customFormat="1" ht="13.9" customHeight="1">
      <c r="A5" s="162"/>
      <c r="B5" s="47" t="s">
        <v>74</v>
      </c>
      <c r="C5" s="33" t="s">
        <v>74</v>
      </c>
      <c r="D5" s="33" t="s">
        <v>74</v>
      </c>
      <c r="E5" s="33" t="s">
        <v>74</v>
      </c>
      <c r="F5" s="33" t="s">
        <v>74</v>
      </c>
      <c r="G5" s="33" t="s">
        <v>74</v>
      </c>
      <c r="H5" s="33" t="s">
        <v>74</v>
      </c>
      <c r="I5" s="168" t="s">
        <v>99</v>
      </c>
      <c r="J5" s="166"/>
      <c r="K5" s="81"/>
      <c r="L5" s="81"/>
      <c r="M5" s="81"/>
      <c r="N5" s="81"/>
      <c r="O5" s="81"/>
      <c r="P5" s="81"/>
      <c r="Q5" s="121"/>
      <c r="R5" s="51"/>
    </row>
    <row r="6" spans="1:18" s="10" customFormat="1" ht="5.25" customHeight="1">
      <c r="A6" s="34"/>
      <c r="B6" s="35"/>
      <c r="C6" s="35"/>
      <c r="D6" s="35"/>
      <c r="E6" s="35"/>
      <c r="F6" s="35"/>
      <c r="G6" s="35"/>
      <c r="H6" s="83"/>
      <c r="I6" s="35"/>
      <c r="J6" s="35"/>
      <c r="K6" s="101"/>
      <c r="L6" s="101"/>
      <c r="M6" s="101"/>
      <c r="N6" s="101"/>
      <c r="O6" s="101"/>
      <c r="P6" s="101"/>
      <c r="Q6" s="120"/>
      <c r="R6" s="82"/>
    </row>
    <row r="7" spans="1:18" s="46" customFormat="1" ht="13.35" customHeight="1">
      <c r="A7" s="38" t="s">
        <v>76</v>
      </c>
      <c r="B7" s="71">
        <v>16981</v>
      </c>
      <c r="C7" s="71">
        <v>49507</v>
      </c>
      <c r="D7" s="71">
        <v>8483</v>
      </c>
      <c r="E7" s="71">
        <v>14330</v>
      </c>
      <c r="F7" s="71">
        <v>12952</v>
      </c>
      <c r="G7" s="71">
        <v>13742</v>
      </c>
      <c r="H7" s="71">
        <v>13177</v>
      </c>
      <c r="I7" s="58">
        <v>78.816793584745596</v>
      </c>
      <c r="J7" s="58">
        <v>44.080739728193947</v>
      </c>
      <c r="K7" s="102"/>
      <c r="L7" s="102"/>
      <c r="M7" s="102"/>
      <c r="N7" s="102"/>
      <c r="O7" s="102"/>
      <c r="P7" s="102"/>
      <c r="Q7" s="121"/>
      <c r="R7" s="51"/>
    </row>
    <row r="8" spans="1:18" s="46" customFormat="1" ht="13.35" customHeight="1">
      <c r="A8" s="38" t="s">
        <v>77</v>
      </c>
      <c r="B8" s="71">
        <v>37141</v>
      </c>
      <c r="C8" s="71">
        <v>134355</v>
      </c>
      <c r="D8" s="71">
        <v>25536</v>
      </c>
      <c r="E8" s="71">
        <v>41287</v>
      </c>
      <c r="F8" s="71">
        <v>34460</v>
      </c>
      <c r="G8" s="71">
        <v>33072</v>
      </c>
      <c r="H8" s="71">
        <v>27243</v>
      </c>
      <c r="I8" s="58">
        <v>71.759569796434818</v>
      </c>
      <c r="J8" s="58">
        <v>38.88497356247202</v>
      </c>
      <c r="K8" s="102"/>
      <c r="L8" s="102"/>
      <c r="M8" s="102"/>
      <c r="N8" s="102"/>
      <c r="O8" s="102"/>
      <c r="P8" s="102"/>
      <c r="Q8" s="121"/>
      <c r="R8" s="51"/>
    </row>
    <row r="9" spans="1:18" s="46" customFormat="1" ht="13.35" customHeight="1">
      <c r="A9" s="38" t="s">
        <v>78</v>
      </c>
      <c r="B9" s="71">
        <v>43381</v>
      </c>
      <c r="C9" s="71">
        <v>117221</v>
      </c>
      <c r="D9" s="71">
        <v>20485</v>
      </c>
      <c r="E9" s="71">
        <v>31179</v>
      </c>
      <c r="F9" s="71">
        <v>32436</v>
      </c>
      <c r="G9" s="71">
        <v>33121</v>
      </c>
      <c r="H9" s="71">
        <v>36848</v>
      </c>
      <c r="I9" s="58">
        <v>74.735576389896011</v>
      </c>
      <c r="J9" s="58">
        <v>40.49861315285829</v>
      </c>
      <c r="K9" s="102"/>
      <c r="L9" s="102"/>
      <c r="M9" s="102"/>
      <c r="N9" s="102"/>
      <c r="O9" s="102"/>
      <c r="P9" s="102"/>
      <c r="Q9" s="121"/>
      <c r="R9" s="51"/>
    </row>
    <row r="10" spans="1:18" s="46" customFormat="1" ht="13.35" customHeight="1">
      <c r="A10" s="38" t="s">
        <v>79</v>
      </c>
      <c r="B10" s="71">
        <v>19052</v>
      </c>
      <c r="C10" s="71">
        <v>41684</v>
      </c>
      <c r="D10" s="71">
        <v>5084</v>
      </c>
      <c r="E10" s="71">
        <v>11218</v>
      </c>
      <c r="F10" s="71">
        <v>11107</v>
      </c>
      <c r="G10" s="71">
        <v>14275</v>
      </c>
      <c r="H10" s="71">
        <v>17005</v>
      </c>
      <c r="I10" s="58">
        <v>81.993498704538908</v>
      </c>
      <c r="J10" s="58">
        <v>43.080821831474125</v>
      </c>
      <c r="K10" s="102"/>
      <c r="L10" s="102"/>
      <c r="M10" s="102"/>
      <c r="N10" s="102"/>
      <c r="O10" s="102"/>
      <c r="P10" s="102"/>
      <c r="Q10" s="121"/>
      <c r="R10" s="51"/>
    </row>
    <row r="11" spans="1:18" s="40" customFormat="1" ht="5.25" customHeight="1">
      <c r="A11" s="38"/>
      <c r="B11" s="37"/>
      <c r="C11" s="37"/>
      <c r="D11" s="37"/>
      <c r="E11" s="37"/>
      <c r="F11" s="37"/>
      <c r="G11" s="37"/>
      <c r="H11" s="37"/>
      <c r="I11" s="58"/>
      <c r="J11" s="71"/>
      <c r="K11" s="102"/>
      <c r="L11" s="102"/>
      <c r="M11" s="102"/>
      <c r="N11" s="102"/>
      <c r="O11" s="102"/>
      <c r="P11" s="102"/>
      <c r="Q11" s="121"/>
      <c r="R11" s="51"/>
    </row>
    <row r="12" spans="1:18" s="8" customFormat="1" ht="13.35" customHeight="1">
      <c r="A12" s="38" t="s">
        <v>42</v>
      </c>
      <c r="B12" s="71">
        <v>50058</v>
      </c>
      <c r="C12" s="71">
        <v>69829</v>
      </c>
      <c r="D12" s="71">
        <v>4836</v>
      </c>
      <c r="E12" s="71">
        <v>10099</v>
      </c>
      <c r="F12" s="71">
        <v>15086</v>
      </c>
      <c r="G12" s="71">
        <v>39808</v>
      </c>
      <c r="H12" s="71">
        <v>51396</v>
      </c>
      <c r="I12" s="58">
        <v>103.74968852482493</v>
      </c>
      <c r="J12" s="58">
        <v>54.289245917855027</v>
      </c>
      <c r="K12" s="102"/>
      <c r="L12" s="102"/>
      <c r="M12" s="102"/>
      <c r="N12" s="102"/>
      <c r="O12" s="102"/>
      <c r="P12" s="102"/>
      <c r="Q12" s="121"/>
      <c r="R12" s="51"/>
    </row>
    <row r="13" spans="1:18" s="8" customFormat="1" ht="13.35" customHeight="1">
      <c r="A13" s="38" t="s">
        <v>43</v>
      </c>
      <c r="B13" s="71">
        <v>57083</v>
      </c>
      <c r="C13" s="71">
        <v>93846</v>
      </c>
      <c r="D13" s="71">
        <v>8951</v>
      </c>
      <c r="E13" s="71">
        <v>16716</v>
      </c>
      <c r="F13" s="71">
        <v>21974</v>
      </c>
      <c r="G13" s="71">
        <v>46205</v>
      </c>
      <c r="H13" s="71">
        <v>57808</v>
      </c>
      <c r="I13" s="58">
        <v>99.297689832278408</v>
      </c>
      <c r="J13" s="58">
        <v>47.526398196599246</v>
      </c>
      <c r="K13" s="102"/>
      <c r="L13" s="102"/>
      <c r="M13" s="102"/>
      <c r="N13" s="102"/>
      <c r="O13" s="102"/>
      <c r="P13" s="102"/>
      <c r="Q13" s="121"/>
      <c r="R13" s="51"/>
    </row>
    <row r="14" spans="1:18" s="8" customFormat="1" ht="13.35" customHeight="1">
      <c r="A14" s="38" t="s">
        <v>44</v>
      </c>
      <c r="B14" s="71">
        <v>64659</v>
      </c>
      <c r="C14" s="71">
        <v>98136</v>
      </c>
      <c r="D14" s="71">
        <v>10181</v>
      </c>
      <c r="E14" s="71">
        <v>18636</v>
      </c>
      <c r="F14" s="71">
        <v>21932</v>
      </c>
      <c r="G14" s="71">
        <v>47387</v>
      </c>
      <c r="H14" s="71">
        <v>66822</v>
      </c>
      <c r="I14" s="58">
        <v>98.027461889622558</v>
      </c>
      <c r="J14" s="58">
        <v>58.140376642371059</v>
      </c>
      <c r="K14" s="102"/>
      <c r="L14" s="102"/>
      <c r="M14" s="102"/>
      <c r="N14" s="102"/>
      <c r="O14" s="102"/>
      <c r="P14" s="102"/>
      <c r="Q14" s="121"/>
      <c r="R14" s="51"/>
    </row>
    <row r="15" spans="1:18" s="8" customFormat="1" ht="13.35" customHeight="1">
      <c r="A15" s="38" t="s">
        <v>45</v>
      </c>
      <c r="B15" s="71">
        <v>64671</v>
      </c>
      <c r="C15" s="71">
        <v>114112</v>
      </c>
      <c r="D15" s="71">
        <v>14525</v>
      </c>
      <c r="E15" s="71">
        <v>24963</v>
      </c>
      <c r="F15" s="71">
        <v>26604</v>
      </c>
      <c r="G15" s="71">
        <v>48020</v>
      </c>
      <c r="H15" s="71">
        <v>64880</v>
      </c>
      <c r="I15" s="58">
        <v>92.921033721256308</v>
      </c>
      <c r="J15" s="58">
        <v>52.862666015235511</v>
      </c>
      <c r="K15" s="102"/>
      <c r="L15" s="102"/>
      <c r="M15" s="102"/>
      <c r="N15" s="102"/>
      <c r="O15" s="102"/>
      <c r="P15" s="102"/>
      <c r="Q15" s="121"/>
      <c r="R15" s="51"/>
    </row>
    <row r="16" spans="1:18" s="8" customFormat="1" ht="13.35" customHeight="1">
      <c r="A16" s="38" t="s">
        <v>46</v>
      </c>
      <c r="B16" s="71">
        <v>82122</v>
      </c>
      <c r="C16" s="71">
        <v>152397</v>
      </c>
      <c r="D16" s="71">
        <v>17694</v>
      </c>
      <c r="E16" s="71">
        <v>30256</v>
      </c>
      <c r="F16" s="71">
        <v>37644</v>
      </c>
      <c r="G16" s="71">
        <v>66803</v>
      </c>
      <c r="H16" s="71">
        <v>80457</v>
      </c>
      <c r="I16" s="58">
        <v>93.725224249821196</v>
      </c>
      <c r="J16" s="58">
        <v>45.683335358949918</v>
      </c>
      <c r="K16" s="102"/>
      <c r="L16" s="102"/>
      <c r="M16" s="102"/>
      <c r="N16" s="102"/>
      <c r="O16" s="102"/>
      <c r="P16" s="102"/>
      <c r="Q16" s="121"/>
      <c r="R16" s="51"/>
    </row>
    <row r="17" spans="1:18" s="8" customFormat="1" ht="13.35" customHeight="1">
      <c r="A17" s="38" t="s">
        <v>47</v>
      </c>
      <c r="B17" s="71">
        <v>41280</v>
      </c>
      <c r="C17" s="71">
        <v>64861</v>
      </c>
      <c r="D17" s="71">
        <v>5078</v>
      </c>
      <c r="E17" s="71">
        <v>11536</v>
      </c>
      <c r="F17" s="71">
        <v>14619</v>
      </c>
      <c r="G17" s="71">
        <v>33628</v>
      </c>
      <c r="H17" s="71">
        <v>42311</v>
      </c>
      <c r="I17" s="58">
        <v>99.529563219808509</v>
      </c>
      <c r="J17" s="58">
        <v>50.10467859859363</v>
      </c>
      <c r="K17" s="102"/>
      <c r="L17" s="102"/>
      <c r="M17" s="102"/>
      <c r="N17" s="102"/>
      <c r="O17" s="102"/>
      <c r="P17" s="102"/>
      <c r="Q17" s="121"/>
      <c r="R17" s="51"/>
    </row>
    <row r="18" spans="1:18" s="8" customFormat="1" ht="13.35" customHeight="1">
      <c r="A18" s="38" t="s">
        <v>48</v>
      </c>
      <c r="B18" s="71">
        <v>86935</v>
      </c>
      <c r="C18" s="71">
        <v>135284</v>
      </c>
      <c r="D18" s="71">
        <v>12034</v>
      </c>
      <c r="E18" s="71">
        <v>22976</v>
      </c>
      <c r="F18" s="71">
        <v>29607</v>
      </c>
      <c r="G18" s="71">
        <v>70667</v>
      </c>
      <c r="H18" s="71">
        <v>89172</v>
      </c>
      <c r="I18" s="58">
        <v>101.6281230596375</v>
      </c>
      <c r="J18" s="58">
        <v>50.357330178520414</v>
      </c>
      <c r="K18" s="102"/>
      <c r="L18" s="102"/>
      <c r="M18" s="102"/>
      <c r="N18" s="102"/>
      <c r="O18" s="102"/>
      <c r="P18" s="102"/>
      <c r="Q18" s="121"/>
      <c r="R18" s="51"/>
    </row>
    <row r="19" spans="1:18" s="8" customFormat="1" ht="13.35" customHeight="1">
      <c r="A19" s="38" t="s">
        <v>49</v>
      </c>
      <c r="B19" s="71">
        <v>67650</v>
      </c>
      <c r="C19" s="71">
        <v>98950</v>
      </c>
      <c r="D19" s="71">
        <v>6637</v>
      </c>
      <c r="E19" s="71">
        <v>16177</v>
      </c>
      <c r="F19" s="71">
        <v>21716</v>
      </c>
      <c r="G19" s="71">
        <v>54420</v>
      </c>
      <c r="H19" s="71">
        <v>71149</v>
      </c>
      <c r="I19" s="58">
        <v>106.55977766548762</v>
      </c>
      <c r="J19" s="58">
        <v>52.851786689924459</v>
      </c>
      <c r="K19" s="102"/>
      <c r="L19" s="102"/>
      <c r="M19" s="102"/>
      <c r="N19" s="102"/>
      <c r="O19" s="102"/>
      <c r="P19" s="102"/>
      <c r="Q19" s="121"/>
      <c r="R19" s="51"/>
    </row>
    <row r="20" spans="1:18" s="8" customFormat="1" ht="13.35" customHeight="1">
      <c r="A20" s="38" t="s">
        <v>50</v>
      </c>
      <c r="B20" s="71">
        <v>75234</v>
      </c>
      <c r="C20" s="71">
        <v>128737</v>
      </c>
      <c r="D20" s="71">
        <v>12531</v>
      </c>
      <c r="E20" s="71">
        <v>23112</v>
      </c>
      <c r="F20" s="71">
        <v>30773</v>
      </c>
      <c r="G20" s="71">
        <v>62321</v>
      </c>
      <c r="H20" s="71">
        <v>75015</v>
      </c>
      <c r="I20" s="58">
        <v>98.600013981994294</v>
      </c>
      <c r="J20" s="58">
        <v>46.322306358908861</v>
      </c>
      <c r="K20" s="102"/>
      <c r="L20" s="102"/>
      <c r="M20" s="102"/>
      <c r="N20" s="102"/>
      <c r="O20" s="102"/>
      <c r="P20" s="102"/>
      <c r="Q20" s="121"/>
      <c r="R20" s="51"/>
    </row>
    <row r="21" spans="1:18" s="8" customFormat="1" ht="13.35" customHeight="1">
      <c r="A21" s="38" t="s">
        <v>51</v>
      </c>
      <c r="B21" s="71">
        <v>41756</v>
      </c>
      <c r="C21" s="71">
        <v>65510</v>
      </c>
      <c r="D21" s="71">
        <v>5784</v>
      </c>
      <c r="E21" s="71">
        <v>11518</v>
      </c>
      <c r="F21" s="71">
        <v>14801</v>
      </c>
      <c r="G21" s="71">
        <v>33407</v>
      </c>
      <c r="H21" s="71">
        <v>42055</v>
      </c>
      <c r="I21" s="58">
        <v>99.16460082430163</v>
      </c>
      <c r="J21" s="58">
        <v>49.358900716494574</v>
      </c>
      <c r="K21" s="102"/>
      <c r="L21" s="102"/>
      <c r="M21" s="102"/>
      <c r="N21" s="102"/>
      <c r="O21" s="102"/>
      <c r="P21" s="102"/>
      <c r="Q21" s="121"/>
      <c r="R21" s="51"/>
    </row>
    <row r="22" spans="1:18" s="8" customFormat="1" ht="13.35" customHeight="1">
      <c r="A22" s="38" t="s">
        <v>91</v>
      </c>
      <c r="B22" s="71">
        <v>67219</v>
      </c>
      <c r="C22" s="71">
        <v>113571</v>
      </c>
      <c r="D22" s="71">
        <v>10158</v>
      </c>
      <c r="E22" s="71">
        <v>17830</v>
      </c>
      <c r="F22" s="71">
        <v>27291</v>
      </c>
      <c r="G22" s="71">
        <v>58292</v>
      </c>
      <c r="H22" s="71">
        <v>67644</v>
      </c>
      <c r="I22" s="58">
        <v>100.78528849794402</v>
      </c>
      <c r="J22" s="58">
        <v>47.206630043881354</v>
      </c>
      <c r="K22" s="102"/>
      <c r="L22" s="102"/>
      <c r="M22" s="102"/>
      <c r="N22" s="102"/>
      <c r="O22" s="102"/>
      <c r="P22" s="102"/>
      <c r="Q22" s="121"/>
      <c r="R22" s="51"/>
    </row>
    <row r="23" spans="1:18" s="8" customFormat="1" ht="5.25" customHeight="1">
      <c r="A23" s="36"/>
      <c r="B23" s="37"/>
      <c r="C23" s="37"/>
      <c r="D23" s="37"/>
      <c r="E23" s="37"/>
      <c r="F23" s="37"/>
      <c r="G23" s="37"/>
      <c r="H23" s="37"/>
      <c r="I23" s="58"/>
      <c r="J23" s="71"/>
      <c r="K23" s="102"/>
      <c r="L23" s="102"/>
      <c r="M23" s="102"/>
      <c r="N23" s="102"/>
      <c r="O23" s="102"/>
      <c r="P23" s="102"/>
      <c r="Q23" s="121"/>
      <c r="R23" s="51"/>
    </row>
    <row r="24" spans="1:18" s="8" customFormat="1" ht="13.35" customHeight="1">
      <c r="A24" s="44" t="s">
        <v>53</v>
      </c>
      <c r="B24" s="71">
        <v>6401</v>
      </c>
      <c r="C24" s="71">
        <v>11481</v>
      </c>
      <c r="D24" s="71">
        <v>1308</v>
      </c>
      <c r="E24" s="71">
        <v>2450</v>
      </c>
      <c r="F24" s="71">
        <v>3016</v>
      </c>
      <c r="G24" s="71">
        <v>4707</v>
      </c>
      <c r="H24" s="71">
        <v>6183</v>
      </c>
      <c r="I24" s="58">
        <v>88.009668147373915</v>
      </c>
      <c r="J24" s="58">
        <v>46.566155122355866</v>
      </c>
      <c r="K24" s="102"/>
      <c r="L24" s="102"/>
      <c r="M24" s="102"/>
      <c r="N24" s="102"/>
      <c r="O24" s="102"/>
      <c r="P24" s="102"/>
      <c r="Q24" s="121"/>
      <c r="R24" s="51"/>
    </row>
    <row r="25" spans="1:18" s="8" customFormat="1" ht="13.35" customHeight="1">
      <c r="A25" s="44" t="s">
        <v>54</v>
      </c>
      <c r="B25" s="71">
        <v>7119</v>
      </c>
      <c r="C25" s="71">
        <v>15164</v>
      </c>
      <c r="D25" s="71">
        <v>2666</v>
      </c>
      <c r="E25" s="71">
        <v>3306</v>
      </c>
      <c r="F25" s="71">
        <v>3940</v>
      </c>
      <c r="G25" s="71">
        <v>5252</v>
      </c>
      <c r="H25" s="71">
        <v>6695</v>
      </c>
      <c r="I25" s="58">
        <v>85.624967027169617</v>
      </c>
      <c r="J25" s="58">
        <v>42.701253000953727</v>
      </c>
      <c r="K25" s="102"/>
      <c r="L25" s="102"/>
      <c r="M25" s="102"/>
      <c r="N25" s="102"/>
      <c r="O25" s="102"/>
      <c r="P25" s="102"/>
      <c r="Q25" s="121"/>
      <c r="R25" s="51"/>
    </row>
    <row r="26" spans="1:18" s="8" customFormat="1" ht="13.35" customHeight="1">
      <c r="A26" s="44" t="s">
        <v>55</v>
      </c>
      <c r="B26" s="71">
        <v>6922</v>
      </c>
      <c r="C26" s="71">
        <v>12576</v>
      </c>
      <c r="D26" s="71">
        <v>1244</v>
      </c>
      <c r="E26" s="71">
        <v>2651</v>
      </c>
      <c r="F26" s="71">
        <v>3428</v>
      </c>
      <c r="G26" s="71">
        <v>5253</v>
      </c>
      <c r="H26" s="71">
        <v>6561</v>
      </c>
      <c r="I26" s="58">
        <v>89.874045801526719</v>
      </c>
      <c r="J26" s="58">
        <v>48.563031709203401</v>
      </c>
      <c r="K26" s="102"/>
      <c r="L26" s="102"/>
      <c r="M26" s="102"/>
      <c r="N26" s="102"/>
      <c r="O26" s="102"/>
      <c r="P26" s="102"/>
      <c r="Q26" s="121"/>
      <c r="R26" s="51"/>
    </row>
    <row r="27" spans="1:18" s="8" customFormat="1" ht="13.35" customHeight="1">
      <c r="A27" s="44" t="s">
        <v>56</v>
      </c>
      <c r="B27" s="71">
        <v>4941</v>
      </c>
      <c r="C27" s="71">
        <v>10503</v>
      </c>
      <c r="D27" s="71">
        <v>1446</v>
      </c>
      <c r="E27" s="71">
        <v>2517</v>
      </c>
      <c r="F27" s="71">
        <v>2697</v>
      </c>
      <c r="G27" s="71">
        <v>3843</v>
      </c>
      <c r="H27" s="71">
        <v>4733</v>
      </c>
      <c r="I27" s="58">
        <v>89.322955346091589</v>
      </c>
      <c r="J27" s="58">
        <v>46.914987248087215</v>
      </c>
      <c r="K27" s="102"/>
      <c r="L27" s="102"/>
      <c r="M27" s="102"/>
      <c r="N27" s="102"/>
      <c r="O27" s="102"/>
      <c r="P27" s="102"/>
      <c r="Q27" s="121"/>
      <c r="R27" s="51"/>
    </row>
    <row r="28" spans="1:18" s="8" customFormat="1" ht="13.35" customHeight="1">
      <c r="A28" s="44" t="s">
        <v>57</v>
      </c>
      <c r="B28" s="71">
        <v>10956</v>
      </c>
      <c r="C28" s="71">
        <v>25233</v>
      </c>
      <c r="D28" s="71">
        <v>3413</v>
      </c>
      <c r="E28" s="71">
        <v>5394</v>
      </c>
      <c r="F28" s="71">
        <v>6868</v>
      </c>
      <c r="G28" s="71">
        <v>9558</v>
      </c>
      <c r="H28" s="71">
        <v>10236</v>
      </c>
      <c r="I28" s="58">
        <v>82.676613957912252</v>
      </c>
      <c r="J28" s="58">
        <v>42.04480228949172</v>
      </c>
      <c r="K28" s="102"/>
      <c r="L28" s="102"/>
      <c r="M28" s="102"/>
      <c r="N28" s="102"/>
      <c r="O28" s="102"/>
      <c r="P28" s="102"/>
      <c r="Q28" s="121"/>
      <c r="R28" s="51"/>
    </row>
    <row r="29" spans="1:18" s="8" customFormat="1" ht="13.35" customHeight="1">
      <c r="A29" s="44" t="s">
        <v>58</v>
      </c>
      <c r="B29" s="71">
        <v>9369</v>
      </c>
      <c r="C29" s="71">
        <v>21447</v>
      </c>
      <c r="D29" s="71">
        <v>3637</v>
      </c>
      <c r="E29" s="71">
        <v>5057</v>
      </c>
      <c r="F29" s="71">
        <v>5243</v>
      </c>
      <c r="G29" s="71">
        <v>7510</v>
      </c>
      <c r="H29" s="71">
        <v>8557</v>
      </c>
      <c r="I29" s="58">
        <v>84.969366344943353</v>
      </c>
      <c r="J29" s="58">
        <v>42.22773722627737</v>
      </c>
      <c r="K29" s="102"/>
      <c r="L29" s="102"/>
      <c r="M29" s="102"/>
      <c r="N29" s="102"/>
      <c r="O29" s="102"/>
      <c r="P29" s="102"/>
      <c r="Q29" s="121"/>
      <c r="R29" s="51"/>
    </row>
    <row r="30" spans="1:18" s="8" customFormat="1" ht="13.35" customHeight="1">
      <c r="A30" s="44" t="s">
        <v>59</v>
      </c>
      <c r="B30" s="71">
        <v>6016</v>
      </c>
      <c r="C30" s="71">
        <v>10256</v>
      </c>
      <c r="D30" s="71">
        <v>1029</v>
      </c>
      <c r="E30" s="71">
        <v>1715</v>
      </c>
      <c r="F30" s="71">
        <v>2576</v>
      </c>
      <c r="G30" s="71">
        <v>4936</v>
      </c>
      <c r="H30" s="71">
        <v>5971</v>
      </c>
      <c r="I30" s="58">
        <v>101.32985569422777</v>
      </c>
      <c r="J30" s="58">
        <v>49.355955547112465</v>
      </c>
      <c r="K30" s="102"/>
      <c r="L30" s="102"/>
      <c r="M30" s="102"/>
      <c r="N30" s="102"/>
      <c r="O30" s="102"/>
      <c r="P30" s="102"/>
      <c r="Q30" s="121"/>
      <c r="R30" s="51"/>
    </row>
    <row r="31" spans="1:18" s="8" customFormat="1" ht="13.35" customHeight="1">
      <c r="A31" s="44" t="s">
        <v>60</v>
      </c>
      <c r="B31" s="71">
        <v>6951</v>
      </c>
      <c r="C31" s="71">
        <v>17743</v>
      </c>
      <c r="D31" s="71">
        <v>2767</v>
      </c>
      <c r="E31" s="71">
        <v>4868</v>
      </c>
      <c r="F31" s="71">
        <v>4533</v>
      </c>
      <c r="G31" s="71">
        <v>5575</v>
      </c>
      <c r="H31" s="71">
        <v>6196</v>
      </c>
      <c r="I31" s="58">
        <v>83.015611790565288</v>
      </c>
      <c r="J31" s="58">
        <v>44.170270189222421</v>
      </c>
      <c r="K31" s="102"/>
      <c r="L31" s="102"/>
      <c r="M31" s="102"/>
      <c r="N31" s="102"/>
      <c r="O31" s="102"/>
      <c r="P31" s="102"/>
      <c r="Q31" s="121"/>
      <c r="R31" s="51"/>
    </row>
    <row r="32" spans="1:18" s="8" customFormat="1" ht="13.35" customHeight="1">
      <c r="A32" s="44" t="s">
        <v>61</v>
      </c>
      <c r="B32" s="71">
        <v>5601</v>
      </c>
      <c r="C32" s="71">
        <v>12355</v>
      </c>
      <c r="D32" s="71">
        <v>1663</v>
      </c>
      <c r="E32" s="71">
        <v>2760</v>
      </c>
      <c r="F32" s="71">
        <v>3178</v>
      </c>
      <c r="G32" s="71">
        <v>4754</v>
      </c>
      <c r="H32" s="71">
        <v>4967</v>
      </c>
      <c r="I32" s="58">
        <v>84.555483609874543</v>
      </c>
      <c r="J32" s="58">
        <v>47.53096137221894</v>
      </c>
      <c r="K32" s="102"/>
      <c r="L32" s="102"/>
      <c r="M32" s="102"/>
      <c r="N32" s="102"/>
      <c r="O32" s="102"/>
      <c r="P32" s="102"/>
      <c r="Q32" s="121"/>
      <c r="R32" s="51"/>
    </row>
    <row r="33" spans="1:18" s="8" customFormat="1" ht="13.35" customHeight="1">
      <c r="A33" s="44" t="s">
        <v>62</v>
      </c>
      <c r="B33" s="71">
        <v>6128</v>
      </c>
      <c r="C33" s="71">
        <v>15753</v>
      </c>
      <c r="D33" s="71">
        <v>2842</v>
      </c>
      <c r="E33" s="71">
        <v>4575</v>
      </c>
      <c r="F33" s="71">
        <v>3866</v>
      </c>
      <c r="G33" s="71">
        <v>4470</v>
      </c>
      <c r="H33" s="71">
        <v>5250</v>
      </c>
      <c r="I33" s="58">
        <v>78.644639116358789</v>
      </c>
      <c r="J33" s="58">
        <v>43.033415540657892</v>
      </c>
      <c r="K33" s="102"/>
      <c r="L33" s="102"/>
      <c r="M33" s="102"/>
      <c r="N33" s="103"/>
      <c r="O33" s="102"/>
      <c r="P33" s="102"/>
      <c r="Q33" s="121"/>
      <c r="R33" s="51"/>
    </row>
    <row r="34" spans="1:18" s="8" customFormat="1" ht="13.35" customHeight="1">
      <c r="A34" s="44" t="s">
        <v>63</v>
      </c>
      <c r="B34" s="71">
        <v>6098</v>
      </c>
      <c r="C34" s="71">
        <v>13576</v>
      </c>
      <c r="D34" s="71">
        <v>1674</v>
      </c>
      <c r="E34" s="71">
        <v>3631</v>
      </c>
      <c r="F34" s="71">
        <v>3646</v>
      </c>
      <c r="G34" s="71">
        <v>4625</v>
      </c>
      <c r="H34" s="71">
        <v>5464</v>
      </c>
      <c r="I34" s="58">
        <v>84.145845609899823</v>
      </c>
      <c r="J34" s="58">
        <v>45.47989489609045</v>
      </c>
      <c r="K34" s="102"/>
      <c r="L34" s="102"/>
      <c r="M34" s="102"/>
      <c r="N34" s="102"/>
      <c r="O34" s="102"/>
      <c r="P34" s="102"/>
      <c r="Q34" s="121"/>
      <c r="R34" s="51"/>
    </row>
    <row r="35" spans="1:18" s="8" customFormat="1" ht="13.35" customHeight="1">
      <c r="A35" s="44" t="s">
        <v>64</v>
      </c>
      <c r="B35" s="71">
        <v>8467</v>
      </c>
      <c r="C35" s="71">
        <v>12773</v>
      </c>
      <c r="D35" s="71">
        <v>1011</v>
      </c>
      <c r="E35" s="71">
        <v>2038</v>
      </c>
      <c r="F35" s="71">
        <v>2877</v>
      </c>
      <c r="G35" s="71">
        <v>6847</v>
      </c>
      <c r="H35" s="71">
        <v>8343</v>
      </c>
      <c r="I35" s="58">
        <v>103.36678932122446</v>
      </c>
      <c r="J35" s="58">
        <v>47.059595095523242</v>
      </c>
      <c r="K35" s="102"/>
      <c r="L35" s="102"/>
      <c r="M35" s="102"/>
      <c r="N35" s="102"/>
      <c r="O35" s="102"/>
      <c r="P35" s="102"/>
      <c r="Q35" s="121"/>
      <c r="R35" s="51"/>
    </row>
    <row r="36" spans="1:18" s="8" customFormat="1" ht="13.35" customHeight="1">
      <c r="A36" s="44" t="s">
        <v>65</v>
      </c>
      <c r="B36" s="71">
        <v>4937</v>
      </c>
      <c r="C36" s="71">
        <v>10267</v>
      </c>
      <c r="D36" s="71">
        <v>1344</v>
      </c>
      <c r="E36" s="71">
        <v>2298</v>
      </c>
      <c r="F36" s="71">
        <v>2398</v>
      </c>
      <c r="G36" s="71">
        <v>4227</v>
      </c>
      <c r="H36" s="71">
        <v>4595</v>
      </c>
      <c r="I36" s="58">
        <v>91.999902600564923</v>
      </c>
      <c r="J36" s="58">
        <v>44.167352473580848</v>
      </c>
      <c r="K36" s="102"/>
      <c r="L36" s="102"/>
      <c r="M36" s="102"/>
      <c r="N36" s="102"/>
      <c r="O36" s="102"/>
      <c r="P36" s="102"/>
      <c r="Q36" s="121"/>
      <c r="R36" s="51"/>
    </row>
    <row r="37" spans="1:18" s="8" customFormat="1" ht="13.35" customHeight="1">
      <c r="A37" s="44" t="s">
        <v>66</v>
      </c>
      <c r="B37" s="71">
        <v>18167</v>
      </c>
      <c r="C37" s="71">
        <v>39452</v>
      </c>
      <c r="D37" s="71">
        <v>5059</v>
      </c>
      <c r="E37" s="71">
        <v>8751</v>
      </c>
      <c r="F37" s="71">
        <v>10608</v>
      </c>
      <c r="G37" s="71">
        <v>15034</v>
      </c>
      <c r="H37" s="71">
        <v>16708</v>
      </c>
      <c r="I37" s="58">
        <v>87.266830578931362</v>
      </c>
      <c r="J37" s="58">
        <v>43.758194689815582</v>
      </c>
      <c r="K37" s="102"/>
      <c r="L37" s="102"/>
      <c r="M37" s="102"/>
      <c r="N37" s="102"/>
      <c r="O37" s="102"/>
      <c r="P37" s="102"/>
      <c r="Q37" s="121"/>
      <c r="R37" s="51"/>
    </row>
    <row r="38" spans="1:18" s="8" customFormat="1" ht="13.35" customHeight="1">
      <c r="A38" s="44" t="s">
        <v>67</v>
      </c>
      <c r="B38" s="71">
        <v>8117</v>
      </c>
      <c r="C38" s="71">
        <v>17585</v>
      </c>
      <c r="D38" s="71">
        <v>2579</v>
      </c>
      <c r="E38" s="71">
        <v>4242</v>
      </c>
      <c r="F38" s="71">
        <v>4613</v>
      </c>
      <c r="G38" s="71">
        <v>6151</v>
      </c>
      <c r="H38" s="71">
        <v>7267</v>
      </c>
      <c r="I38" s="58">
        <v>82.341484219505261</v>
      </c>
      <c r="J38" s="58">
        <v>45.465178347148957</v>
      </c>
      <c r="K38" s="102"/>
      <c r="L38" s="102"/>
      <c r="M38" s="102"/>
      <c r="N38" s="102"/>
      <c r="O38" s="102"/>
      <c r="P38" s="102"/>
      <c r="Q38" s="121"/>
      <c r="R38" s="51"/>
    </row>
    <row r="39" spans="1:18" s="8" customFormat="1" ht="13.35" customHeight="1">
      <c r="A39" s="44" t="s">
        <v>68</v>
      </c>
      <c r="B39" s="71">
        <v>8139</v>
      </c>
      <c r="C39" s="71">
        <v>16417</v>
      </c>
      <c r="D39" s="71">
        <v>2120</v>
      </c>
      <c r="E39" s="71">
        <v>2852</v>
      </c>
      <c r="F39" s="71">
        <v>3778</v>
      </c>
      <c r="G39" s="71">
        <v>7667</v>
      </c>
      <c r="H39" s="71">
        <v>7752</v>
      </c>
      <c r="I39" s="58">
        <v>94.389778887738316</v>
      </c>
      <c r="J39" s="58">
        <v>46.527458339588648</v>
      </c>
      <c r="K39" s="102"/>
      <c r="L39" s="102"/>
      <c r="M39" s="102"/>
      <c r="N39" s="102"/>
      <c r="O39" s="102"/>
      <c r="P39" s="102"/>
      <c r="Q39" s="121"/>
      <c r="R39" s="51"/>
    </row>
    <row r="40" spans="1:18" s="8" customFormat="1" ht="13.35" customHeight="1">
      <c r="A40" s="44" t="s">
        <v>69</v>
      </c>
      <c r="B40" s="71">
        <v>5874</v>
      </c>
      <c r="C40" s="71">
        <v>11916</v>
      </c>
      <c r="D40" s="71">
        <v>1315</v>
      </c>
      <c r="E40" s="71">
        <v>1751</v>
      </c>
      <c r="F40" s="71">
        <v>2839</v>
      </c>
      <c r="G40" s="71">
        <v>6011</v>
      </c>
      <c r="H40" s="71">
        <v>5607</v>
      </c>
      <c r="I40" s="58">
        <v>89.662806310842569</v>
      </c>
      <c r="J40" s="58">
        <v>42.798509854190037</v>
      </c>
      <c r="K40" s="102"/>
      <c r="L40" s="102"/>
      <c r="M40" s="102"/>
      <c r="N40" s="102"/>
      <c r="O40" s="102"/>
      <c r="P40" s="102"/>
      <c r="Q40" s="121"/>
      <c r="R40" s="51"/>
    </row>
    <row r="41" spans="1:18" ht="13.35" customHeight="1">
      <c r="A41" s="44" t="s">
        <v>70</v>
      </c>
      <c r="B41" s="71">
        <v>7254</v>
      </c>
      <c r="C41" s="71">
        <v>13118</v>
      </c>
      <c r="D41" s="71">
        <v>1264</v>
      </c>
      <c r="E41" s="71">
        <v>2570</v>
      </c>
      <c r="F41" s="71">
        <v>3317</v>
      </c>
      <c r="G41" s="71">
        <v>5967</v>
      </c>
      <c r="H41" s="71">
        <v>6987</v>
      </c>
      <c r="I41" s="58">
        <v>96.246379021192254</v>
      </c>
      <c r="J41" s="58">
        <v>46.063701703819916</v>
      </c>
      <c r="K41" s="102"/>
      <c r="L41" s="102"/>
      <c r="M41" s="102"/>
      <c r="N41" s="102"/>
      <c r="O41" s="102"/>
      <c r="P41" s="102"/>
      <c r="Q41" s="121"/>
      <c r="R41" s="51"/>
    </row>
    <row r="42" spans="1:18" s="10" customFormat="1" ht="5.25" customHeight="1">
      <c r="A42" s="39"/>
      <c r="B42" s="59"/>
      <c r="C42" s="59"/>
      <c r="D42" s="59"/>
      <c r="E42" s="59"/>
      <c r="F42" s="59"/>
      <c r="G42" s="59"/>
      <c r="H42" s="59"/>
      <c r="I42" s="59"/>
      <c r="J42" s="71"/>
      <c r="K42" s="102"/>
      <c r="L42" s="102"/>
      <c r="M42" s="102"/>
      <c r="N42" s="102"/>
      <c r="O42" s="102"/>
      <c r="P42" s="102"/>
      <c r="Q42" s="120"/>
      <c r="R42" s="82"/>
    </row>
    <row r="43" spans="1:18" s="10" customFormat="1" ht="13.35" customHeight="1">
      <c r="A43" s="77" t="s">
        <v>71</v>
      </c>
      <c r="B43" s="74">
        <v>815222</v>
      </c>
      <c r="C43" s="74">
        <v>1478000</v>
      </c>
      <c r="D43" s="74">
        <v>167997</v>
      </c>
      <c r="E43" s="74">
        <v>301833</v>
      </c>
      <c r="F43" s="74">
        <v>353002</v>
      </c>
      <c r="G43" s="74">
        <v>655168</v>
      </c>
      <c r="H43" s="74">
        <v>802982</v>
      </c>
      <c r="I43" s="84">
        <v>93.488700947225979</v>
      </c>
      <c r="J43" s="84">
        <v>47.814830053487739</v>
      </c>
      <c r="K43" s="103"/>
      <c r="L43" s="103"/>
      <c r="M43" s="103"/>
      <c r="N43" s="103"/>
      <c r="O43" s="103"/>
      <c r="P43" s="103"/>
      <c r="Q43" s="120"/>
      <c r="R43" s="82"/>
    </row>
    <row r="44" spans="1:18" s="45" customFormat="1" ht="13.35" customHeight="1">
      <c r="A44" s="78" t="s">
        <v>148</v>
      </c>
      <c r="B44" s="75">
        <v>809066</v>
      </c>
      <c r="C44" s="75">
        <v>1466262</v>
      </c>
      <c r="D44" s="75">
        <v>166145</v>
      </c>
      <c r="E44" s="75">
        <v>299023</v>
      </c>
      <c r="F44" s="75">
        <v>350620</v>
      </c>
      <c r="G44" s="75">
        <v>650474</v>
      </c>
      <c r="H44" s="75">
        <v>796908</v>
      </c>
      <c r="I44" s="66">
        <v>93.410802435035478</v>
      </c>
      <c r="J44" s="66">
        <v>47.525408355384556</v>
      </c>
      <c r="K44" s="104"/>
      <c r="L44" s="104"/>
      <c r="M44" s="104"/>
      <c r="N44" s="104"/>
      <c r="O44" s="104"/>
      <c r="P44" s="104"/>
      <c r="Q44" s="120"/>
      <c r="R44" s="82"/>
    </row>
    <row r="45" spans="1:18" s="120" customFormat="1" ht="5.25" customHeight="1">
      <c r="A45" s="87"/>
      <c r="B45" s="85"/>
      <c r="C45" s="85"/>
      <c r="D45" s="85"/>
      <c r="E45" s="85"/>
      <c r="F45" s="86"/>
      <c r="G45" s="85"/>
      <c r="H45" s="85"/>
      <c r="I45" s="86"/>
      <c r="J45" s="76"/>
      <c r="K45" s="110"/>
      <c r="L45" s="110"/>
      <c r="M45" s="110"/>
      <c r="N45" s="110"/>
      <c r="O45" s="110"/>
      <c r="P45" s="110"/>
    </row>
    <row r="46" spans="1:18" s="10" customFormat="1" ht="13.35" customHeight="1">
      <c r="A46" s="77" t="s">
        <v>52</v>
      </c>
      <c r="B46" s="74">
        <v>116555</v>
      </c>
      <c r="C46" s="74">
        <v>342767</v>
      </c>
      <c r="D46" s="74">
        <v>59588</v>
      </c>
      <c r="E46" s="74">
        <v>98014</v>
      </c>
      <c r="F46" s="74">
        <v>90955</v>
      </c>
      <c r="G46" s="74">
        <v>94210</v>
      </c>
      <c r="H46" s="74">
        <v>94273</v>
      </c>
      <c r="I46" s="84">
        <v>75.041167907062231</v>
      </c>
      <c r="J46" s="84">
        <v>40.691386852075965</v>
      </c>
      <c r="K46" s="103"/>
      <c r="L46" s="103"/>
      <c r="M46" s="103"/>
      <c r="N46" s="103"/>
      <c r="O46" s="103"/>
      <c r="P46" s="103"/>
      <c r="Q46" s="120"/>
      <c r="R46" s="82"/>
    </row>
    <row r="47" spans="1:18" s="41" customFormat="1" ht="13.35" customHeight="1">
      <c r="A47" s="77" t="s">
        <v>148</v>
      </c>
      <c r="B47" s="74">
        <v>116193</v>
      </c>
      <c r="C47" s="74">
        <v>341709</v>
      </c>
      <c r="D47" s="74">
        <v>59325</v>
      </c>
      <c r="E47" s="74">
        <v>97816</v>
      </c>
      <c r="F47" s="74">
        <v>90711</v>
      </c>
      <c r="G47" s="74">
        <v>93857</v>
      </c>
      <c r="H47" s="74">
        <v>93963</v>
      </c>
      <c r="I47" s="84">
        <v>74.973509623685658</v>
      </c>
      <c r="J47" s="84">
        <v>40.58378493976381</v>
      </c>
      <c r="K47" s="103"/>
      <c r="L47" s="103"/>
      <c r="M47" s="103"/>
      <c r="N47" s="103"/>
      <c r="O47" s="103"/>
      <c r="P47" s="103"/>
      <c r="Q47" s="120"/>
      <c r="R47" s="82"/>
    </row>
    <row r="48" spans="1:18" s="10" customFormat="1" ht="13.35" customHeight="1">
      <c r="A48" s="77" t="s">
        <v>72</v>
      </c>
      <c r="B48" s="64">
        <v>16981</v>
      </c>
      <c r="C48" s="64">
        <v>41684</v>
      </c>
      <c r="D48" s="64">
        <v>5084</v>
      </c>
      <c r="E48" s="64">
        <v>11218</v>
      </c>
      <c r="F48" s="118">
        <v>11107</v>
      </c>
      <c r="G48" s="64">
        <v>13742</v>
      </c>
      <c r="H48" s="64">
        <v>13177</v>
      </c>
      <c r="I48" s="84">
        <v>71.759569796434818</v>
      </c>
      <c r="J48" s="124">
        <v>38.88497356247202</v>
      </c>
      <c r="K48" s="103"/>
      <c r="L48" s="103"/>
      <c r="M48" s="103"/>
      <c r="N48" s="103"/>
      <c r="O48" s="103"/>
      <c r="P48" s="103"/>
      <c r="Q48" s="120"/>
      <c r="R48" s="82"/>
    </row>
    <row r="49" spans="1:18" s="10" customFormat="1" ht="13.35" customHeight="1">
      <c r="A49" s="78" t="s">
        <v>73</v>
      </c>
      <c r="B49" s="65">
        <v>43381</v>
      </c>
      <c r="C49" s="65">
        <v>134355</v>
      </c>
      <c r="D49" s="65">
        <v>25536</v>
      </c>
      <c r="E49" s="65">
        <v>41287</v>
      </c>
      <c r="F49" s="117">
        <v>34460</v>
      </c>
      <c r="G49" s="65">
        <v>33121</v>
      </c>
      <c r="H49" s="65">
        <v>36848</v>
      </c>
      <c r="I49" s="66">
        <v>81.993498704538908</v>
      </c>
      <c r="J49" s="125">
        <v>44.080739728193947</v>
      </c>
      <c r="K49" s="104"/>
      <c r="L49" s="104"/>
      <c r="M49" s="104"/>
      <c r="N49" s="104"/>
      <c r="O49" s="104"/>
      <c r="P49" s="104"/>
      <c r="Q49" s="120"/>
      <c r="R49" s="82"/>
    </row>
    <row r="50" spans="1:18" s="120" customFormat="1" ht="5.25" customHeight="1">
      <c r="A50" s="87"/>
      <c r="B50" s="85"/>
      <c r="C50" s="85"/>
      <c r="D50" s="85"/>
      <c r="E50" s="85"/>
      <c r="F50" s="133"/>
      <c r="G50" s="85"/>
      <c r="H50" s="85"/>
      <c r="I50" s="86"/>
      <c r="J50" s="69"/>
      <c r="K50" s="110"/>
      <c r="L50" s="110"/>
      <c r="M50" s="110"/>
      <c r="N50" s="110"/>
      <c r="O50" s="110"/>
      <c r="P50" s="110"/>
    </row>
    <row r="51" spans="1:18" s="10" customFormat="1" ht="13.35" customHeight="1">
      <c r="A51" s="77" t="s">
        <v>75</v>
      </c>
      <c r="B51" s="74">
        <v>698667</v>
      </c>
      <c r="C51" s="74">
        <v>1135233</v>
      </c>
      <c r="D51" s="74">
        <v>108409</v>
      </c>
      <c r="E51" s="74">
        <v>203819</v>
      </c>
      <c r="F51" s="74">
        <v>262047</v>
      </c>
      <c r="G51" s="74">
        <v>560958</v>
      </c>
      <c r="H51" s="74">
        <v>708709</v>
      </c>
      <c r="I51" s="84">
        <v>99.058663728062868</v>
      </c>
      <c r="J51" s="84">
        <v>49.809259487284884</v>
      </c>
      <c r="K51" s="103"/>
      <c r="L51" s="103"/>
      <c r="M51" s="103"/>
      <c r="N51" s="103"/>
      <c r="O51" s="103"/>
      <c r="P51" s="103"/>
      <c r="Q51" s="120"/>
      <c r="R51" s="82"/>
    </row>
    <row r="52" spans="1:18" s="41" customFormat="1" ht="13.35" customHeight="1">
      <c r="A52" s="77" t="s">
        <v>148</v>
      </c>
      <c r="B52" s="74">
        <v>692873</v>
      </c>
      <c r="C52" s="74">
        <v>1124553</v>
      </c>
      <c r="D52" s="74">
        <v>106820</v>
      </c>
      <c r="E52" s="74">
        <v>201207</v>
      </c>
      <c r="F52" s="74">
        <v>259909</v>
      </c>
      <c r="G52" s="74">
        <v>556617</v>
      </c>
      <c r="H52" s="74">
        <v>702945</v>
      </c>
      <c r="I52" s="84">
        <v>99.013196354462622</v>
      </c>
      <c r="J52" s="84">
        <v>49.472393665683107</v>
      </c>
      <c r="K52" s="103"/>
      <c r="L52" s="103"/>
      <c r="M52" s="103"/>
      <c r="N52" s="103"/>
      <c r="O52" s="103"/>
      <c r="P52" s="103"/>
      <c r="Q52" s="120"/>
      <c r="R52" s="82"/>
    </row>
    <row r="53" spans="1:18" s="10" customFormat="1" ht="13.35" customHeight="1">
      <c r="A53" s="77" t="s">
        <v>72</v>
      </c>
      <c r="B53" s="64">
        <v>41280</v>
      </c>
      <c r="C53" s="64">
        <v>64861</v>
      </c>
      <c r="D53" s="64">
        <v>4836</v>
      </c>
      <c r="E53" s="64">
        <v>10099</v>
      </c>
      <c r="F53" s="118">
        <v>14619</v>
      </c>
      <c r="G53" s="64">
        <v>33407</v>
      </c>
      <c r="H53" s="64">
        <v>42055</v>
      </c>
      <c r="I53" s="84">
        <v>92.921033721256308</v>
      </c>
      <c r="J53" s="124">
        <v>45.683335358949918</v>
      </c>
      <c r="K53" s="103"/>
      <c r="L53" s="103"/>
      <c r="M53" s="103"/>
      <c r="N53" s="103"/>
      <c r="O53" s="103"/>
      <c r="P53" s="103"/>
      <c r="Q53" s="120"/>
      <c r="R53" s="82"/>
    </row>
    <row r="54" spans="1:18" s="10" customFormat="1" ht="13.35" customHeight="1">
      <c r="A54" s="78" t="s">
        <v>73</v>
      </c>
      <c r="B54" s="65">
        <v>86935</v>
      </c>
      <c r="C54" s="65">
        <v>152397</v>
      </c>
      <c r="D54" s="65">
        <v>17694</v>
      </c>
      <c r="E54" s="65">
        <v>30256</v>
      </c>
      <c r="F54" s="117">
        <v>37644</v>
      </c>
      <c r="G54" s="65">
        <v>70667</v>
      </c>
      <c r="H54" s="65">
        <v>89172</v>
      </c>
      <c r="I54" s="66">
        <v>106.55977766548762</v>
      </c>
      <c r="J54" s="125">
        <v>58.140376642371059</v>
      </c>
      <c r="K54" s="104"/>
      <c r="L54" s="104"/>
      <c r="M54" s="104"/>
      <c r="N54" s="104"/>
      <c r="O54" s="104"/>
      <c r="P54" s="104"/>
      <c r="Q54" s="120"/>
      <c r="R54" s="82"/>
    </row>
    <row r="55" spans="1:18" s="120" customFormat="1" ht="5.25" customHeight="1">
      <c r="A55" s="87"/>
      <c r="B55" s="85"/>
      <c r="C55" s="85"/>
      <c r="D55" s="85"/>
      <c r="E55" s="85"/>
      <c r="F55" s="133"/>
      <c r="G55" s="85"/>
      <c r="H55" s="85"/>
      <c r="I55" s="86"/>
      <c r="J55" s="69"/>
      <c r="K55" s="110"/>
      <c r="L55" s="110"/>
      <c r="M55" s="110"/>
      <c r="N55" s="110"/>
      <c r="O55" s="110"/>
      <c r="P55" s="110"/>
    </row>
    <row r="56" spans="1:18" s="10" customFormat="1" ht="13.35" customHeight="1">
      <c r="A56" s="77" t="s">
        <v>134</v>
      </c>
      <c r="B56" s="74">
        <v>137457</v>
      </c>
      <c r="C56" s="74">
        <v>287615</v>
      </c>
      <c r="D56" s="74">
        <v>38381</v>
      </c>
      <c r="E56" s="74">
        <v>63426</v>
      </c>
      <c r="F56" s="74">
        <v>73421</v>
      </c>
      <c r="G56" s="74">
        <v>112387</v>
      </c>
      <c r="H56" s="74">
        <v>128072</v>
      </c>
      <c r="I56" s="84">
        <v>87.826368583001582</v>
      </c>
      <c r="J56" s="84">
        <v>44.780726697702121</v>
      </c>
      <c r="K56" s="103"/>
      <c r="L56" s="103"/>
      <c r="M56" s="103"/>
      <c r="N56" s="103"/>
      <c r="O56" s="103"/>
      <c r="P56" s="103"/>
      <c r="Q56" s="120"/>
      <c r="R56" s="82"/>
    </row>
    <row r="57" spans="1:18" s="41" customFormat="1" ht="13.35" customHeight="1">
      <c r="A57" s="77" t="s">
        <v>148</v>
      </c>
      <c r="B57" s="74">
        <v>136480</v>
      </c>
      <c r="C57" s="74">
        <v>285049</v>
      </c>
      <c r="D57" s="74">
        <v>37800</v>
      </c>
      <c r="E57" s="74">
        <v>62744</v>
      </c>
      <c r="F57" s="74">
        <v>72913</v>
      </c>
      <c r="G57" s="74">
        <v>111592</v>
      </c>
      <c r="H57" s="74">
        <v>127210</v>
      </c>
      <c r="I57" s="84">
        <v>87.766433139565478</v>
      </c>
      <c r="J57" s="84">
        <v>44.660967206383773</v>
      </c>
      <c r="K57" s="103"/>
      <c r="L57" s="103"/>
      <c r="M57" s="103"/>
      <c r="N57" s="103"/>
      <c r="O57" s="103"/>
      <c r="P57" s="103"/>
      <c r="Q57" s="120"/>
      <c r="R57" s="82"/>
    </row>
    <row r="58" spans="1:18" ht="13.35" customHeight="1">
      <c r="A58" s="77" t="s">
        <v>72</v>
      </c>
      <c r="B58" s="64">
        <v>4937</v>
      </c>
      <c r="C58" s="64">
        <v>10256</v>
      </c>
      <c r="D58" s="64">
        <v>1011</v>
      </c>
      <c r="E58" s="64">
        <v>1715</v>
      </c>
      <c r="F58" s="118">
        <v>2398</v>
      </c>
      <c r="G58" s="64">
        <v>3843</v>
      </c>
      <c r="H58" s="64">
        <v>4595</v>
      </c>
      <c r="I58" s="84">
        <v>78.644639116358789</v>
      </c>
      <c r="J58" s="124">
        <v>42.04480228949172</v>
      </c>
      <c r="K58" s="103"/>
      <c r="L58" s="103"/>
      <c r="M58" s="103"/>
      <c r="N58" s="103"/>
      <c r="O58" s="103"/>
      <c r="P58" s="103"/>
    </row>
    <row r="59" spans="1:18" ht="13.35" customHeight="1">
      <c r="A59" s="78" t="s">
        <v>73</v>
      </c>
      <c r="B59" s="65">
        <v>18167</v>
      </c>
      <c r="C59" s="65">
        <v>39452</v>
      </c>
      <c r="D59" s="65">
        <v>5059</v>
      </c>
      <c r="E59" s="65">
        <v>8751</v>
      </c>
      <c r="F59" s="117">
        <v>10608</v>
      </c>
      <c r="G59" s="65">
        <v>15034</v>
      </c>
      <c r="H59" s="65">
        <v>16708</v>
      </c>
      <c r="I59" s="66">
        <v>103.36678932122446</v>
      </c>
      <c r="J59" s="125">
        <v>49.355955547112465</v>
      </c>
      <c r="K59" s="104"/>
      <c r="L59" s="104"/>
      <c r="M59" s="104"/>
      <c r="N59" s="104"/>
      <c r="O59" s="104"/>
      <c r="P59" s="104"/>
    </row>
  </sheetData>
  <mergeCells count="10">
    <mergeCell ref="K1:M1"/>
    <mergeCell ref="N1:P1"/>
    <mergeCell ref="A1:J1"/>
    <mergeCell ref="A3:A5"/>
    <mergeCell ref="B3:B4"/>
    <mergeCell ref="C3:C4"/>
    <mergeCell ref="D3:G3"/>
    <mergeCell ref="H3:H4"/>
    <mergeCell ref="I5:J5"/>
    <mergeCell ref="I3:J3"/>
  </mergeCells>
  <conditionalFormatting sqref="B52 B47 B57 C43:I43 A51:B51 D51:I52 A46:B46 D46:I47 A56:B56 D56:I57 A23:J23 A24:I42 J42 A11:I22 J46:J59 A48:I50 A53:I55 A58:I59">
    <cfRule type="expression" dxfId="45" priority="163">
      <formula>MOD(ROW(),2)=1</formula>
    </cfRule>
  </conditionalFormatting>
  <conditionalFormatting sqref="A6:I6">
    <cfRule type="expression" dxfId="44" priority="162">
      <formula>MOD(ROW(),2)=1</formula>
    </cfRule>
  </conditionalFormatting>
  <conditionalFormatting sqref="A43">
    <cfRule type="expression" dxfId="43" priority="141">
      <formula>MOD(ROW(),2)=1</formula>
    </cfRule>
  </conditionalFormatting>
  <conditionalFormatting sqref="B43">
    <cfRule type="expression" dxfId="42" priority="140">
      <formula>MOD(ROW(),2)=1</formula>
    </cfRule>
  </conditionalFormatting>
  <conditionalFormatting sqref="J6">
    <cfRule type="expression" dxfId="41" priority="138">
      <formula>MOD(ROW(),2)=1</formula>
    </cfRule>
  </conditionalFormatting>
  <conditionalFormatting sqref="A52">
    <cfRule type="expression" dxfId="40" priority="137">
      <formula>MOD(ROW(),2)=1</formula>
    </cfRule>
  </conditionalFormatting>
  <conditionalFormatting sqref="A47">
    <cfRule type="expression" dxfId="39" priority="136">
      <formula>MOD(ROW(),2)=1</formula>
    </cfRule>
  </conditionalFormatting>
  <conditionalFormatting sqref="A57">
    <cfRule type="expression" dxfId="38" priority="135">
      <formula>MOD(ROW(),2)=1</formula>
    </cfRule>
  </conditionalFormatting>
  <conditionalFormatting sqref="C51:C52">
    <cfRule type="expression" dxfId="37" priority="134">
      <formula>MOD(ROW(),2)=1</formula>
    </cfRule>
  </conditionalFormatting>
  <conditionalFormatting sqref="C46:C47">
    <cfRule type="expression" dxfId="36" priority="133">
      <formula>MOD(ROW(),2)=1</formula>
    </cfRule>
  </conditionalFormatting>
  <conditionalFormatting sqref="C56:C57">
    <cfRule type="expression" dxfId="35" priority="132">
      <formula>MOD(ROW(),2)=1</formula>
    </cfRule>
  </conditionalFormatting>
  <conditionalFormatting sqref="A7:J10">
    <cfRule type="expression" dxfId="34" priority="127">
      <formula>MOD(ROW(),2)=1</formula>
    </cfRule>
  </conditionalFormatting>
  <conditionalFormatting sqref="A44:J45">
    <cfRule type="expression" dxfId="33" priority="126">
      <formula>MOD(ROW(),2)=1</formula>
    </cfRule>
  </conditionalFormatting>
  <conditionalFormatting sqref="J11">
    <cfRule type="expression" dxfId="32" priority="115">
      <formula>MOD(ROW(),2)=1</formula>
    </cfRule>
  </conditionalFormatting>
  <conditionalFormatting sqref="J43">
    <cfRule type="expression" dxfId="31" priority="85">
      <formula>MOD(ROW(),2)=1</formula>
    </cfRule>
  </conditionalFormatting>
  <conditionalFormatting sqref="J12">
    <cfRule type="expression" dxfId="30" priority="38">
      <formula>MOD(ROW(),2)=1</formula>
    </cfRule>
  </conditionalFormatting>
  <conditionalFormatting sqref="J13">
    <cfRule type="expression" dxfId="29" priority="37">
      <formula>MOD(ROW(),2)=1</formula>
    </cfRule>
  </conditionalFormatting>
  <conditionalFormatting sqref="J14">
    <cfRule type="expression" dxfId="28" priority="36">
      <formula>MOD(ROW(),2)=1</formula>
    </cfRule>
  </conditionalFormatting>
  <conditionalFormatting sqref="J15">
    <cfRule type="expression" dxfId="27" priority="35">
      <formula>MOD(ROW(),2)=1</formula>
    </cfRule>
  </conditionalFormatting>
  <conditionalFormatting sqref="J16">
    <cfRule type="expression" dxfId="26" priority="34">
      <formula>MOD(ROW(),2)=1</formula>
    </cfRule>
  </conditionalFormatting>
  <conditionalFormatting sqref="J17">
    <cfRule type="expression" dxfId="25" priority="33">
      <formula>MOD(ROW(),2)=1</formula>
    </cfRule>
  </conditionalFormatting>
  <conditionalFormatting sqref="J18">
    <cfRule type="expression" dxfId="24" priority="32">
      <formula>MOD(ROW(),2)=1</formula>
    </cfRule>
  </conditionalFormatting>
  <conditionalFormatting sqref="J19">
    <cfRule type="expression" dxfId="23" priority="31">
      <formula>MOD(ROW(),2)=1</formula>
    </cfRule>
  </conditionalFormatting>
  <conditionalFormatting sqref="J20">
    <cfRule type="expression" dxfId="22" priority="30">
      <formula>MOD(ROW(),2)=1</formula>
    </cfRule>
  </conditionalFormatting>
  <conditionalFormatting sqref="J21">
    <cfRule type="expression" dxfId="21" priority="29">
      <formula>MOD(ROW(),2)=1</formula>
    </cfRule>
  </conditionalFormatting>
  <conditionalFormatting sqref="J22">
    <cfRule type="expression" dxfId="20" priority="28">
      <formula>MOD(ROW(),2)=1</formula>
    </cfRule>
  </conditionalFormatting>
  <conditionalFormatting sqref="J24">
    <cfRule type="expression" dxfId="19" priority="27">
      <formula>MOD(ROW(),2)=1</formula>
    </cfRule>
  </conditionalFormatting>
  <conditionalFormatting sqref="J25">
    <cfRule type="expression" dxfId="18" priority="26">
      <formula>MOD(ROW(),2)=1</formula>
    </cfRule>
  </conditionalFormatting>
  <conditionalFormatting sqref="J26">
    <cfRule type="expression" dxfId="17" priority="25">
      <formula>MOD(ROW(),2)=1</formula>
    </cfRule>
  </conditionalFormatting>
  <conditionalFormatting sqref="J27">
    <cfRule type="expression" dxfId="16" priority="24">
      <formula>MOD(ROW(),2)=1</formula>
    </cfRule>
  </conditionalFormatting>
  <conditionalFormatting sqref="J28">
    <cfRule type="expression" dxfId="15" priority="23">
      <formula>MOD(ROW(),2)=1</formula>
    </cfRule>
  </conditionalFormatting>
  <conditionalFormatting sqref="J29">
    <cfRule type="expression" dxfId="14" priority="22">
      <formula>MOD(ROW(),2)=1</formula>
    </cfRule>
  </conditionalFormatting>
  <conditionalFormatting sqref="J30">
    <cfRule type="expression" dxfId="13" priority="21">
      <formula>MOD(ROW(),2)=1</formula>
    </cfRule>
  </conditionalFormatting>
  <conditionalFormatting sqref="J31">
    <cfRule type="expression" dxfId="12" priority="20">
      <formula>MOD(ROW(),2)=1</formula>
    </cfRule>
  </conditionalFormatting>
  <conditionalFormatting sqref="J32">
    <cfRule type="expression" dxfId="11" priority="19">
      <formula>MOD(ROW(),2)=1</formula>
    </cfRule>
  </conditionalFormatting>
  <conditionalFormatting sqref="J33">
    <cfRule type="expression" dxfId="10" priority="18">
      <formula>MOD(ROW(),2)=1</formula>
    </cfRule>
  </conditionalFormatting>
  <conditionalFormatting sqref="J34">
    <cfRule type="expression" dxfId="9" priority="17">
      <formula>MOD(ROW(),2)=1</formula>
    </cfRule>
  </conditionalFormatting>
  <conditionalFormatting sqref="J35">
    <cfRule type="expression" dxfId="8" priority="16">
      <formula>MOD(ROW(),2)=1</formula>
    </cfRule>
  </conditionalFormatting>
  <conditionalFormatting sqref="J36">
    <cfRule type="expression" dxfId="7" priority="15">
      <formula>MOD(ROW(),2)=1</formula>
    </cfRule>
  </conditionalFormatting>
  <conditionalFormatting sqref="J37">
    <cfRule type="expression" dxfId="6" priority="14">
      <formula>MOD(ROW(),2)=1</formula>
    </cfRule>
  </conditionalFormatting>
  <conditionalFormatting sqref="J38">
    <cfRule type="expression" dxfId="5" priority="13">
      <formula>MOD(ROW(),2)=1</formula>
    </cfRule>
  </conditionalFormatting>
  <conditionalFormatting sqref="J39">
    <cfRule type="expression" dxfId="4" priority="12">
      <formula>MOD(ROW(),2)=1</formula>
    </cfRule>
  </conditionalFormatting>
  <conditionalFormatting sqref="J40">
    <cfRule type="expression" dxfId="3" priority="11">
      <formula>MOD(ROW(),2)=1</formula>
    </cfRule>
  </conditionalFormatting>
  <conditionalFormatting sqref="J41">
    <cfRule type="expression" dxfId="2" priority="10">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Standard"&amp;8SH.regional Band 2 - 2017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54"/>
  <sheetViews>
    <sheetView zoomScaleNormal="100" workbookViewId="0"/>
  </sheetViews>
  <sheetFormatPr baseColWidth="10" defaultRowHeight="12.75"/>
  <cols>
    <col min="1" max="1" width="11.5703125" style="120"/>
    <col min="2" max="2" width="25.7109375" style="120" customWidth="1"/>
    <col min="3" max="7" width="15.7109375" style="120" customWidth="1"/>
    <col min="8" max="14" width="11.5703125" style="120"/>
    <col min="15" max="15" width="25.7109375" customWidth="1"/>
    <col min="16" max="17" width="15.7109375" customWidth="1"/>
    <col min="18" max="19" width="15.7109375" style="82" customWidth="1"/>
    <col min="20" max="20" width="15.7109375" customWidth="1"/>
    <col min="25" max="26" width="11.5703125" style="82"/>
  </cols>
  <sheetData>
    <row r="1" spans="1:26">
      <c r="B1" s="119"/>
      <c r="C1" s="116" t="s">
        <v>105</v>
      </c>
      <c r="D1" s="119" t="s">
        <v>106</v>
      </c>
      <c r="E1" s="119" t="s">
        <v>107</v>
      </c>
      <c r="F1" s="119" t="s">
        <v>108</v>
      </c>
      <c r="I1" s="119" t="s">
        <v>85</v>
      </c>
      <c r="J1" s="116" t="s">
        <v>105</v>
      </c>
      <c r="K1" s="119" t="s">
        <v>106</v>
      </c>
      <c r="L1" s="119" t="s">
        <v>107</v>
      </c>
      <c r="M1" s="119" t="s">
        <v>108</v>
      </c>
      <c r="O1" s="43"/>
      <c r="P1" s="116" t="s">
        <v>105</v>
      </c>
      <c r="Q1" s="43" t="s">
        <v>106</v>
      </c>
      <c r="R1" s="108" t="s">
        <v>107</v>
      </c>
      <c r="S1" s="108" t="s">
        <v>108</v>
      </c>
      <c r="T1" s="50"/>
      <c r="V1" s="54" t="s">
        <v>85</v>
      </c>
      <c r="W1" s="116" t="s">
        <v>105</v>
      </c>
      <c r="X1" s="108" t="s">
        <v>106</v>
      </c>
      <c r="Y1" s="108" t="s">
        <v>107</v>
      </c>
      <c r="Z1" s="108" t="s">
        <v>108</v>
      </c>
    </row>
    <row r="2" spans="1:26">
      <c r="A2" s="120">
        <v>4</v>
      </c>
      <c r="B2" s="79" t="str">
        <f>'Tabelle 1_1'!A10</f>
        <v>NEUMÜNSTER</v>
      </c>
      <c r="C2" s="120">
        <f>IF('Tabelle 1_1'!$C$7&gt;0,'Tabelle 1_1'!D10/'Tabelle 1_1'!$C10*100,J2)</f>
        <v>12.196526245082046</v>
      </c>
      <c r="D2" s="120">
        <f>IF('Tabelle 1_1'!$C$7&gt;0,'Tabelle 1_1'!E10/'Tabelle 1_1'!$C10*100,K2)</f>
        <v>26.912004606083865</v>
      </c>
      <c r="E2" s="120">
        <f>IF('Tabelle 1_1'!$C$7&gt;0,'Tabelle 1_1'!F10/'Tabelle 1_1'!$C10*100,L2)</f>
        <v>26.645715382400919</v>
      </c>
      <c r="F2" s="120">
        <f>IF('Tabelle 1_1'!$C$7&gt;0,'Tabelle 1_1'!G10/'Tabelle 1_1'!$C10*100,M2)</f>
        <v>34.245753766433161</v>
      </c>
      <c r="G2" s="120">
        <f>IF('Tabelle 1_1'!$C$7&gt;0,'Tabelle 1_1'!C10,N2)</f>
        <v>41684</v>
      </c>
      <c r="I2" s="126" t="s">
        <v>84</v>
      </c>
      <c r="J2" s="126">
        <f>100/4</f>
        <v>25</v>
      </c>
      <c r="K2" s="126">
        <f t="shared" ref="K2:M2" si="0">100/4</f>
        <v>25</v>
      </c>
      <c r="L2" s="126">
        <f t="shared" si="0"/>
        <v>25</v>
      </c>
      <c r="M2" s="126">
        <f t="shared" si="0"/>
        <v>25</v>
      </c>
      <c r="N2" s="120">
        <f>SUM(J2:M2)</f>
        <v>100</v>
      </c>
      <c r="O2" s="79" t="str">
        <f>IF('Tabelle 1_1'!$C$7&gt;0,INDEX('Tabelle 1_1'!A$7:A$10,MATCH(T2,'Tabelle 1_1'!C$7:C$10,0)),V2)</f>
        <v>NEUMÜNSTER</v>
      </c>
      <c r="P2" s="82">
        <f>IF('Tabelle 1_1'!$C$7&gt;0,INDEX('Tabelle 1_1'!D$7:D$10,MATCH(O2,'Tabelle 1_1'!A$7:A$10,0)),W2)</f>
        <v>5084</v>
      </c>
      <c r="Q2" s="54">
        <f>IF('Tabelle 1_1'!$C$7&gt;0,INDEX('Tabelle 1_1'!E$7:E$10,MATCH(O2,'Tabelle 1_1'!A$7:A$10)),X2)</f>
        <v>11218</v>
      </c>
      <c r="R2" s="108">
        <f>IF('Tabelle 1_1'!$C$7&gt;0,INDEX('Tabelle 1_1'!F$7:F$10,MATCH(O2,'Tabelle 1_1'!A$7:A$10)),Y2)</f>
        <v>11107</v>
      </c>
      <c r="S2" s="108">
        <f>IF('Tabelle 1_1'!$C$7&gt;0,INDEX('Tabelle 1_1'!G$7:G$10,MATCH(O2,'Tabelle 1_1'!A$7:A$10)),Z2)</f>
        <v>14275</v>
      </c>
      <c r="T2" s="82">
        <f>IF('Tabelle 1_1'!$C$7&gt;0,SMALL('Tabelle 1_1'!C$7:C$10,ROWS('Tabelle 1_1'!C$7:C7)),#REF!)</f>
        <v>41684</v>
      </c>
      <c r="V2" s="98" t="s">
        <v>84</v>
      </c>
      <c r="W2" s="98">
        <v>30000</v>
      </c>
      <c r="X2" s="98">
        <v>30000</v>
      </c>
      <c r="Y2" s="98">
        <v>30000</v>
      </c>
      <c r="Z2" s="98">
        <v>30000</v>
      </c>
    </row>
    <row r="3" spans="1:26">
      <c r="A3" s="120">
        <v>3</v>
      </c>
      <c r="B3" s="79" t="str">
        <f>'Tabelle 1_1'!A9</f>
        <v>LÜBECK</v>
      </c>
      <c r="C3" s="120">
        <f>IF('Tabelle 1_1'!$C$7&gt;0,'Tabelle 1_1'!D9/'Tabelle 1_1'!$C9*100,J3)</f>
        <v>17.475537659634366</v>
      </c>
      <c r="D3" s="120">
        <f>IF('Tabelle 1_1'!$C$7&gt;0,'Tabelle 1_1'!E9/'Tabelle 1_1'!$C9*100,K3)</f>
        <v>26.598476382218205</v>
      </c>
      <c r="E3" s="120">
        <f>IF('Tabelle 1_1'!$C$7&gt;0,'Tabelle 1_1'!F9/'Tabelle 1_1'!$C9*100,L3)</f>
        <v>27.670809837827694</v>
      </c>
      <c r="F3" s="120">
        <f>IF('Tabelle 1_1'!$C$7&gt;0,'Tabelle 1_1'!G9/'Tabelle 1_1'!$C9*100,M3)</f>
        <v>28.255176120319735</v>
      </c>
      <c r="G3" s="120">
        <f>IF('Tabelle 1_1'!$C$7&gt;0,'Tabelle 1_1'!C9,N3)</f>
        <v>117221</v>
      </c>
      <c r="I3" s="126" t="s">
        <v>84</v>
      </c>
      <c r="J3" s="126">
        <f t="shared" ref="J3:M5" si="1">100/4</f>
        <v>25</v>
      </c>
      <c r="K3" s="126">
        <f t="shared" si="1"/>
        <v>25</v>
      </c>
      <c r="L3" s="126">
        <f t="shared" si="1"/>
        <v>25</v>
      </c>
      <c r="M3" s="126">
        <f t="shared" si="1"/>
        <v>25</v>
      </c>
      <c r="N3" s="120">
        <f t="shared" ref="N3:N5" si="2">SUM(J3:M3)</f>
        <v>100</v>
      </c>
      <c r="O3" s="79" t="str">
        <f>IF('Tabelle 1_1'!$C$7&gt;0,INDEX('Tabelle 1_1'!A$7:A$10,MATCH(T3,'Tabelle 1_1'!C$7:C$10,0)),V3)</f>
        <v>FLENSBURG</v>
      </c>
      <c r="P3" s="82">
        <f>IF('Tabelle 1_1'!$C$7&gt;0,INDEX('Tabelle 1_1'!D$7:D$10,MATCH(O3,'Tabelle 1_1'!A$7:A$10,0)),W3)</f>
        <v>8483</v>
      </c>
      <c r="Q3" s="108">
        <f>IF('Tabelle 1_1'!$C$7&gt;0,INDEX('Tabelle 1_1'!E$7:E$10,MATCH(O3,'Tabelle 1_1'!A$7:A$10)),X3)</f>
        <v>14330</v>
      </c>
      <c r="R3" s="108">
        <f>IF('Tabelle 1_1'!$C$7&gt;0,INDEX('Tabelle 1_1'!F$7:F$10,MATCH(O3,'Tabelle 1_1'!A$7:A$10)),Y3)</f>
        <v>12952</v>
      </c>
      <c r="S3" s="108">
        <f>IF('Tabelle 1_1'!$C$7&gt;0,INDEX('Tabelle 1_1'!G$7:G$10,MATCH(O3,'Tabelle 1_1'!A$7:A$10)),Z3)</f>
        <v>13742</v>
      </c>
      <c r="T3" s="82">
        <f>IF('Tabelle 1_1'!$C$7&gt;0,SMALL('Tabelle 1_1'!C$7:C$10,ROWS('Tabelle 1_1'!C$7:C8)),#REF!)</f>
        <v>49507</v>
      </c>
      <c r="V3" s="98" t="s">
        <v>84</v>
      </c>
      <c r="W3" s="98">
        <v>30000</v>
      </c>
      <c r="X3" s="98">
        <v>30000</v>
      </c>
      <c r="Y3" s="98">
        <v>30000</v>
      </c>
      <c r="Z3" s="98">
        <v>30000</v>
      </c>
    </row>
    <row r="4" spans="1:26">
      <c r="A4" s="120">
        <v>2</v>
      </c>
      <c r="B4" s="79" t="str">
        <f>'Tabelle 1_1'!A8</f>
        <v>KIEL</v>
      </c>
      <c r="C4" s="120">
        <f>IF('Tabelle 1_1'!$C$7&gt;0,'Tabelle 1_1'!D8/'Tabelle 1_1'!$C8*100,J4)</f>
        <v>19.00636373785866</v>
      </c>
      <c r="D4" s="120">
        <f>IF('Tabelle 1_1'!$C$7&gt;0,'Tabelle 1_1'!E8/'Tabelle 1_1'!$C8*100,K4)</f>
        <v>30.729783037475343</v>
      </c>
      <c r="E4" s="120">
        <f>IF('Tabelle 1_1'!$C$7&gt;0,'Tabelle 1_1'!F8/'Tabelle 1_1'!$C8*100,L4)</f>
        <v>25.648468609281384</v>
      </c>
      <c r="F4" s="120">
        <f>IF('Tabelle 1_1'!$C$7&gt;0,'Tabelle 1_1'!G8/'Tabelle 1_1'!$C8*100,M4)</f>
        <v>24.615384615384617</v>
      </c>
      <c r="G4" s="120">
        <f>IF('Tabelle 1_1'!$C$7&gt;0,'Tabelle 1_1'!C8,N4)</f>
        <v>134355</v>
      </c>
      <c r="I4" s="126" t="s">
        <v>84</v>
      </c>
      <c r="J4" s="126">
        <f t="shared" si="1"/>
        <v>25</v>
      </c>
      <c r="K4" s="126">
        <f t="shared" si="1"/>
        <v>25</v>
      </c>
      <c r="L4" s="126">
        <f t="shared" si="1"/>
        <v>25</v>
      </c>
      <c r="M4" s="126">
        <f t="shared" si="1"/>
        <v>25</v>
      </c>
      <c r="N4" s="120">
        <f t="shared" si="2"/>
        <v>100</v>
      </c>
      <c r="O4" s="79" t="str">
        <f>IF('Tabelle 1_1'!$C$7&gt;0,INDEX('Tabelle 1_1'!A$7:A$10,MATCH(T4,'Tabelle 1_1'!C$7:C$10,0)),V4)</f>
        <v>LÜBECK</v>
      </c>
      <c r="P4" s="82">
        <f>IF('Tabelle 1_1'!$C$7&gt;0,INDEX('Tabelle 1_1'!D$7:D$10,MATCH(O4,'Tabelle 1_1'!A$7:A$10,0)),W4)</f>
        <v>20485</v>
      </c>
      <c r="Q4" s="108">
        <f>IF('Tabelle 1_1'!$C$7&gt;0,INDEX('Tabelle 1_1'!E$7:E$10,MATCH(O4,'Tabelle 1_1'!A$7:A$10)),X4)</f>
        <v>31179</v>
      </c>
      <c r="R4" s="108">
        <f>IF('Tabelle 1_1'!$C$7&gt;0,INDEX('Tabelle 1_1'!F$7:F$10,MATCH(O4,'Tabelle 1_1'!A$7:A$10)),Y4)</f>
        <v>32436</v>
      </c>
      <c r="S4" s="108">
        <f>IF('Tabelle 1_1'!$C$7&gt;0,INDEX('Tabelle 1_1'!G$7:G$10,MATCH(O4,'Tabelle 1_1'!A$7:A$10)),Z4)</f>
        <v>33121</v>
      </c>
      <c r="T4" s="82">
        <f>IF('Tabelle 1_1'!$C$7&gt;0,SMALL('Tabelle 1_1'!C$7:C$10,ROWS('Tabelle 1_1'!C$7:C9)),#REF!)</f>
        <v>117221</v>
      </c>
      <c r="V4" s="98" t="s">
        <v>84</v>
      </c>
      <c r="W4" s="98">
        <v>30000</v>
      </c>
      <c r="X4" s="98">
        <v>30000</v>
      </c>
      <c r="Y4" s="98">
        <v>30000</v>
      </c>
      <c r="Z4" s="98">
        <v>30000</v>
      </c>
    </row>
    <row r="5" spans="1:26">
      <c r="A5" s="120">
        <v>1</v>
      </c>
      <c r="B5" s="79" t="str">
        <f>'Tabelle 1_1'!A7</f>
        <v>FLENSBURG</v>
      </c>
      <c r="C5" s="120">
        <f>IF('Tabelle 1_1'!$C$7&gt;0,'Tabelle 1_1'!D7/'Tabelle 1_1'!$C7*100,J5)</f>
        <v>17.134950613044619</v>
      </c>
      <c r="D5" s="120">
        <f>IF('Tabelle 1_1'!$C$7&gt;0,'Tabelle 1_1'!E7/'Tabelle 1_1'!$C7*100,K5)</f>
        <v>28.94540166037126</v>
      </c>
      <c r="E5" s="120">
        <f>IF('Tabelle 1_1'!$C$7&gt;0,'Tabelle 1_1'!F7/'Tabelle 1_1'!$C7*100,L5)</f>
        <v>26.161956894984545</v>
      </c>
      <c r="F5" s="120">
        <f>IF('Tabelle 1_1'!$C$7&gt;0,'Tabelle 1_1'!G7/'Tabelle 1_1'!$C7*100,M5)</f>
        <v>27.757690831599575</v>
      </c>
      <c r="G5" s="120">
        <f>IF('Tabelle 1_1'!$C$7&gt;0,'Tabelle 1_1'!C7,N5)</f>
        <v>49507</v>
      </c>
      <c r="I5" s="126" t="s">
        <v>84</v>
      </c>
      <c r="J5" s="126">
        <f t="shared" si="1"/>
        <v>25</v>
      </c>
      <c r="K5" s="126">
        <f t="shared" si="1"/>
        <v>25</v>
      </c>
      <c r="L5" s="126">
        <f t="shared" si="1"/>
        <v>25</v>
      </c>
      <c r="M5" s="126">
        <f t="shared" si="1"/>
        <v>25</v>
      </c>
      <c r="N5" s="120">
        <f t="shared" si="2"/>
        <v>100</v>
      </c>
      <c r="O5" s="79" t="str">
        <f>IF('Tabelle 1_1'!$C$7&gt;0,INDEX('Tabelle 1_1'!A$7:A$10,MATCH(T5,'Tabelle 1_1'!C$7:C$10,0)),V5)</f>
        <v>KIEL</v>
      </c>
      <c r="P5" s="82">
        <f>IF('Tabelle 1_1'!$C$7&gt;0,INDEX('Tabelle 1_1'!D$7:D$10,MATCH(O5,'Tabelle 1_1'!A$7:A$10,0)),W5)</f>
        <v>25536</v>
      </c>
      <c r="Q5" s="108">
        <f>IF('Tabelle 1_1'!$C$7&gt;0,INDEX('Tabelle 1_1'!E$7:E$10,MATCH(O5,'Tabelle 1_1'!A$7:A$10)),X5)</f>
        <v>41287</v>
      </c>
      <c r="R5" s="108">
        <f>IF('Tabelle 1_1'!$C$7&gt;0,INDEX('Tabelle 1_1'!F$7:F$10,MATCH(O5,'Tabelle 1_1'!A$7:A$10)),Y5)</f>
        <v>34460</v>
      </c>
      <c r="S5" s="108">
        <f>IF('Tabelle 1_1'!$C$7&gt;0,INDEX('Tabelle 1_1'!G$7:G$10,MATCH(O5,'Tabelle 1_1'!A$7:A$10)),Z5)</f>
        <v>33072</v>
      </c>
      <c r="T5" s="82">
        <f>IF('Tabelle 1_1'!$C$7&gt;0,SMALL('Tabelle 1_1'!C$7:C$10,ROWS('Tabelle 1_1'!C$7:C10)),#REF!)</f>
        <v>134355</v>
      </c>
      <c r="V5" s="98" t="s">
        <v>84</v>
      </c>
      <c r="W5" s="98">
        <v>30000</v>
      </c>
      <c r="X5" s="98">
        <v>30000</v>
      </c>
      <c r="Y5" s="98">
        <v>30000</v>
      </c>
      <c r="Z5" s="98">
        <v>30000</v>
      </c>
    </row>
    <row r="6" spans="1:26">
      <c r="C6" s="116" t="s">
        <v>105</v>
      </c>
      <c r="D6" s="119" t="s">
        <v>106</v>
      </c>
      <c r="E6" s="119" t="s">
        <v>107</v>
      </c>
      <c r="F6" s="119" t="s">
        <v>108</v>
      </c>
      <c r="I6" s="119" t="s">
        <v>85</v>
      </c>
      <c r="J6" s="116" t="s">
        <v>105</v>
      </c>
      <c r="K6" s="119" t="s">
        <v>106</v>
      </c>
      <c r="L6" s="119" t="s">
        <v>107</v>
      </c>
      <c r="M6" s="119" t="s">
        <v>108</v>
      </c>
      <c r="P6" s="116" t="s">
        <v>105</v>
      </c>
      <c r="Q6" s="108" t="s">
        <v>106</v>
      </c>
      <c r="R6" s="108" t="s">
        <v>107</v>
      </c>
      <c r="S6" s="108" t="s">
        <v>108</v>
      </c>
      <c r="V6" s="54" t="s">
        <v>85</v>
      </c>
      <c r="W6" s="116" t="s">
        <v>105</v>
      </c>
      <c r="X6" s="108" t="s">
        <v>106</v>
      </c>
      <c r="Y6" s="108" t="s">
        <v>107</v>
      </c>
      <c r="Z6" s="108" t="s">
        <v>108</v>
      </c>
    </row>
    <row r="7" spans="1:26">
      <c r="A7" s="120">
        <v>11</v>
      </c>
      <c r="B7" s="79" t="str">
        <f>'Tabelle 1_1'!A22</f>
        <v>Stormarn</v>
      </c>
      <c r="C7" s="120">
        <f>IF('Tabelle 1_1'!$C$7&gt;0,'Tabelle 1_1'!D22/'Tabelle 1_1'!$C22*100,J7)</f>
        <v>8.9441846950365846</v>
      </c>
      <c r="D7" s="120">
        <f>IF('Tabelle 1_1'!$C$7&gt;0,'Tabelle 1_1'!E22/'Tabelle 1_1'!$C22*100,K7)</f>
        <v>15.699430312315643</v>
      </c>
      <c r="E7" s="120">
        <f>IF('Tabelle 1_1'!$C$7&gt;0,'Tabelle 1_1'!F22/'Tabelle 1_1'!$C22*100,L7)</f>
        <v>24.029901999630187</v>
      </c>
      <c r="F7" s="120">
        <f>IF('Tabelle 1_1'!$C$7&gt;0,'Tabelle 1_1'!G22/'Tabelle 1_1'!$C22*100,M7)</f>
        <v>51.326482993017585</v>
      </c>
      <c r="G7" s="120">
        <f>IF('Tabelle 1_1'!$C$7&gt;0,'Tabelle 1_1'!C22,N7)</f>
        <v>113571</v>
      </c>
      <c r="I7" s="126" t="s">
        <v>88</v>
      </c>
      <c r="J7" s="126">
        <f>100/4</f>
        <v>25</v>
      </c>
      <c r="K7" s="126">
        <f t="shared" ref="K7:M7" si="3">100/4</f>
        <v>25</v>
      </c>
      <c r="L7" s="126">
        <f t="shared" si="3"/>
        <v>25</v>
      </c>
      <c r="M7" s="126">
        <f t="shared" si="3"/>
        <v>25</v>
      </c>
      <c r="N7" s="120">
        <f>SUM(J7:M7)</f>
        <v>100</v>
      </c>
      <c r="O7" s="54" t="str">
        <f>IF('Tabelle 1_1'!$C$7&gt;0,INDEX('Tabelle 1_1'!A$12:A$22,MATCH(T7,'Tabelle 1_1'!C$12:C$22,0)),V7)</f>
        <v>Plön</v>
      </c>
      <c r="P7" s="50">
        <f>IF('Tabelle 1_1'!$C$7&gt;0,INDEX('Tabelle 1_1'!D$12:D$22,MATCH(O7,'Tabelle 1_1'!A$12:A$22,0)),W7)</f>
        <v>5078</v>
      </c>
      <c r="Q7" s="54">
        <f>IF('Tabelle 1_1'!$C$7&gt;0,INDEX('Tabelle 1_1'!E$12:E$22,MATCH(O7,'Tabelle 1_1'!A$12:A$22,0)),X7)</f>
        <v>11536</v>
      </c>
      <c r="R7" s="108">
        <f>IF('Tabelle 1_1'!$C$7&gt;0,INDEX('Tabelle 1_1'!F$12:F$22,MATCH(O7,'Tabelle 1_1'!A$12:A$22,0)),Y7)</f>
        <v>14619</v>
      </c>
      <c r="S7" s="108">
        <f>IF('Tabelle 1_1'!$C$7&gt;0,INDEX('Tabelle 1_1'!G$12:G$22,MATCH(O7,'Tabelle 1_1'!A$12:A$22,0)),Z7)</f>
        <v>33628</v>
      </c>
      <c r="T7">
        <f>IF('Tabelle 1_1'!$C$7&gt;0,SMALL('Tabelle 1_1'!C$12:C$22,ROWS('Tabelle 1_1'!C$12:C12)),#REF!)</f>
        <v>64861</v>
      </c>
      <c r="V7" s="98" t="s">
        <v>88</v>
      </c>
      <c r="W7" s="98">
        <v>30000</v>
      </c>
      <c r="X7" s="98">
        <v>30000</v>
      </c>
      <c r="Y7" s="98">
        <v>30000</v>
      </c>
      <c r="Z7" s="98">
        <v>30000</v>
      </c>
    </row>
    <row r="8" spans="1:26">
      <c r="A8" s="120">
        <v>10</v>
      </c>
      <c r="B8" s="79" t="str">
        <f>'Tabelle 1_1'!A21</f>
        <v>Steinburg</v>
      </c>
      <c r="C8" s="120">
        <f>IF('Tabelle 1_1'!$C$7&gt;0,'Tabelle 1_1'!D21/'Tabelle 1_1'!$C21*100,J8)</f>
        <v>8.8291863837582039</v>
      </c>
      <c r="D8" s="120">
        <f>IF('Tabelle 1_1'!$C$7&gt;0,'Tabelle 1_1'!E21/'Tabelle 1_1'!$C21*100,K8)</f>
        <v>17.582048542207296</v>
      </c>
      <c r="E8" s="120">
        <f>IF('Tabelle 1_1'!$C$7&gt;0,'Tabelle 1_1'!F21/'Tabelle 1_1'!$C21*100,L8)</f>
        <v>22.593497176003662</v>
      </c>
      <c r="F8" s="120">
        <f>IF('Tabelle 1_1'!$C$7&gt;0,'Tabelle 1_1'!G21/'Tabelle 1_1'!$C21*100,M8)</f>
        <v>50.995267898030839</v>
      </c>
      <c r="G8" s="120">
        <f>IF('Tabelle 1_1'!$C$7&gt;0,'Tabelle 1_1'!C21,N8)</f>
        <v>65510</v>
      </c>
      <c r="I8" s="126" t="s">
        <v>88</v>
      </c>
      <c r="J8" s="126">
        <f t="shared" ref="J8:M17" si="4">100/4</f>
        <v>25</v>
      </c>
      <c r="K8" s="126">
        <f t="shared" si="4"/>
        <v>25</v>
      </c>
      <c r="L8" s="126">
        <f t="shared" si="4"/>
        <v>25</v>
      </c>
      <c r="M8" s="126">
        <f t="shared" si="4"/>
        <v>25</v>
      </c>
      <c r="N8" s="120">
        <f t="shared" ref="N8:N17" si="5">SUM(J8:M8)</f>
        <v>100</v>
      </c>
      <c r="O8" s="108" t="str">
        <f>IF('Tabelle 1_1'!$C$7&gt;0,INDEX('Tabelle 1_1'!A$12:A$22,MATCH(T8,'Tabelle 1_1'!C$12:C$22,0)),V8)</f>
        <v>Steinburg</v>
      </c>
      <c r="P8" s="82">
        <f>IF('Tabelle 1_1'!$C$7&gt;0,INDEX('Tabelle 1_1'!D$12:D$22,MATCH(O8,'Tabelle 1_1'!A$12:A$22,0)),W8)</f>
        <v>5784</v>
      </c>
      <c r="Q8" s="108">
        <f>IF('Tabelle 1_1'!$C$7&gt;0,INDEX('Tabelle 1_1'!E$12:E$22,MATCH(O8,'Tabelle 1_1'!A$12:A$22,0)),X8)</f>
        <v>11518</v>
      </c>
      <c r="R8" s="108">
        <f>IF('Tabelle 1_1'!$C$7&gt;0,INDEX('Tabelle 1_1'!F$12:F$22,MATCH(O8,'Tabelle 1_1'!A$12:A$22,0)),Y8)</f>
        <v>14801</v>
      </c>
      <c r="S8" s="108">
        <f>IF('Tabelle 1_1'!$C$7&gt;0,INDEX('Tabelle 1_1'!G$12:G$22,MATCH(O8,'Tabelle 1_1'!A$12:A$22,0)),Z8)</f>
        <v>33407</v>
      </c>
      <c r="T8" s="82">
        <f>IF('Tabelle 1_1'!$C$7&gt;0,SMALL('Tabelle 1_1'!C$12:C$22,ROWS('Tabelle 1_1'!C$12:C13)),#REF!)</f>
        <v>65510</v>
      </c>
      <c r="V8" s="98" t="s">
        <v>88</v>
      </c>
      <c r="W8" s="98">
        <v>30000</v>
      </c>
      <c r="X8" s="98">
        <v>30000</v>
      </c>
      <c r="Y8" s="98">
        <v>30000</v>
      </c>
      <c r="Z8" s="98">
        <v>30000</v>
      </c>
    </row>
    <row r="9" spans="1:26">
      <c r="A9" s="120">
        <v>9</v>
      </c>
      <c r="B9" s="79" t="str">
        <f>'Tabelle 1_1'!A20</f>
        <v>Segeberg</v>
      </c>
      <c r="C9" s="120">
        <f>IF('Tabelle 1_1'!$C$7&gt;0,'Tabelle 1_1'!D20/'Tabelle 1_1'!$C20*100,J9)</f>
        <v>9.7337983641066668</v>
      </c>
      <c r="D9" s="120">
        <f>IF('Tabelle 1_1'!$C$7&gt;0,'Tabelle 1_1'!E20/'Tabelle 1_1'!$C20*100,K9)</f>
        <v>17.952880679214211</v>
      </c>
      <c r="E9" s="120">
        <f>IF('Tabelle 1_1'!$C$7&gt;0,'Tabelle 1_1'!F20/'Tabelle 1_1'!$C20*100,L9)</f>
        <v>23.903772808128199</v>
      </c>
      <c r="F9" s="120">
        <f>IF('Tabelle 1_1'!$C$7&gt;0,'Tabelle 1_1'!G20/'Tabelle 1_1'!$C20*100,M9)</f>
        <v>48.409548148550925</v>
      </c>
      <c r="G9" s="120">
        <f>IF('Tabelle 1_1'!$C$7&gt;0,'Tabelle 1_1'!C20,N9)</f>
        <v>128737</v>
      </c>
      <c r="I9" s="126" t="s">
        <v>88</v>
      </c>
      <c r="J9" s="126">
        <f t="shared" si="4"/>
        <v>25</v>
      </c>
      <c r="K9" s="126">
        <f t="shared" si="4"/>
        <v>25</v>
      </c>
      <c r="L9" s="126">
        <f t="shared" si="4"/>
        <v>25</v>
      </c>
      <c r="M9" s="126">
        <f t="shared" si="4"/>
        <v>25</v>
      </c>
      <c r="N9" s="120">
        <f t="shared" si="5"/>
        <v>100</v>
      </c>
      <c r="O9" s="108" t="str">
        <f>IF('Tabelle 1_1'!$C$7&gt;0,INDEX('Tabelle 1_1'!A$12:A$22,MATCH(T9,'Tabelle 1_1'!C$12:C$22,0)),V9)</f>
        <v>Dithmarschen</v>
      </c>
      <c r="P9" s="82">
        <f>IF('Tabelle 1_1'!$C$7&gt;0,INDEX('Tabelle 1_1'!D$12:D$22,MATCH(O9,'Tabelle 1_1'!A$12:A$22,0)),W9)</f>
        <v>4836</v>
      </c>
      <c r="Q9" s="108">
        <f>IF('Tabelle 1_1'!$C$7&gt;0,INDEX('Tabelle 1_1'!E$12:E$22,MATCH(O9,'Tabelle 1_1'!A$12:A$22,0)),X9)</f>
        <v>10099</v>
      </c>
      <c r="R9" s="108">
        <f>IF('Tabelle 1_1'!$C$7&gt;0,INDEX('Tabelle 1_1'!F$12:F$22,MATCH(O9,'Tabelle 1_1'!A$12:A$22,0)),Y9)</f>
        <v>15086</v>
      </c>
      <c r="S9" s="108">
        <f>IF('Tabelle 1_1'!$C$7&gt;0,INDEX('Tabelle 1_1'!G$12:G$22,MATCH(O9,'Tabelle 1_1'!A$12:A$22,0)),Z9)</f>
        <v>39808</v>
      </c>
      <c r="T9" s="82">
        <f>IF('Tabelle 1_1'!$C$7&gt;0,SMALL('Tabelle 1_1'!C$12:C$22,ROWS('Tabelle 1_1'!C$12:C14)),#REF!)</f>
        <v>69829</v>
      </c>
      <c r="V9" s="98" t="s">
        <v>88</v>
      </c>
      <c r="W9" s="98">
        <v>30000</v>
      </c>
      <c r="X9" s="98">
        <v>30000</v>
      </c>
      <c r="Y9" s="98">
        <v>30000</v>
      </c>
      <c r="Z9" s="98">
        <v>30000</v>
      </c>
    </row>
    <row r="10" spans="1:26">
      <c r="A10" s="120">
        <v>8</v>
      </c>
      <c r="B10" s="79" t="str">
        <f>'Tabelle 1_1'!A19</f>
        <v>Schleswig-Flensburg</v>
      </c>
      <c r="C10" s="120">
        <f>IF('Tabelle 1_1'!$C$7&gt;0,'Tabelle 1_1'!D19/'Tabelle 1_1'!$C19*100,J10)</f>
        <v>6.7074279939363306</v>
      </c>
      <c r="D10" s="120">
        <f>IF('Tabelle 1_1'!$C$7&gt;0,'Tabelle 1_1'!E19/'Tabelle 1_1'!$C19*100,K10)</f>
        <v>16.348660939868619</v>
      </c>
      <c r="E10" s="120">
        <f>IF('Tabelle 1_1'!$C$7&gt;0,'Tabelle 1_1'!F19/'Tabelle 1_1'!$C19*100,L10)</f>
        <v>21.946437594744818</v>
      </c>
      <c r="F10" s="120">
        <f>IF('Tabelle 1_1'!$C$7&gt;0,'Tabelle 1_1'!G19/'Tabelle 1_1'!$C19*100,M10)</f>
        <v>54.997473471450235</v>
      </c>
      <c r="G10" s="120">
        <f>IF('Tabelle 1_1'!$C$7&gt;0,'Tabelle 1_1'!C19,N10)</f>
        <v>98950</v>
      </c>
      <c r="I10" s="126" t="s">
        <v>88</v>
      </c>
      <c r="J10" s="126">
        <f t="shared" si="4"/>
        <v>25</v>
      </c>
      <c r="K10" s="126">
        <f t="shared" si="4"/>
        <v>25</v>
      </c>
      <c r="L10" s="126">
        <f t="shared" si="4"/>
        <v>25</v>
      </c>
      <c r="M10" s="126">
        <f t="shared" si="4"/>
        <v>25</v>
      </c>
      <c r="N10" s="120">
        <f t="shared" si="5"/>
        <v>100</v>
      </c>
      <c r="O10" s="108" t="str">
        <f>IF('Tabelle 1_1'!$C$7&gt;0,INDEX('Tabelle 1_1'!A$12:A$22,MATCH(T10,'Tabelle 1_1'!C$12:C$22,0)),V10)</f>
        <v>Herzogtum Lauenburg</v>
      </c>
      <c r="P10" s="82">
        <f>IF('Tabelle 1_1'!$C$7&gt;0,INDEX('Tabelle 1_1'!D$12:D$22,MATCH(O10,'Tabelle 1_1'!A$12:A$22,0)),W10)</f>
        <v>8951</v>
      </c>
      <c r="Q10" s="108">
        <f>IF('Tabelle 1_1'!$C$7&gt;0,INDEX('Tabelle 1_1'!E$12:E$22,MATCH(O10,'Tabelle 1_1'!A$12:A$22,0)),X10)</f>
        <v>16716</v>
      </c>
      <c r="R10" s="108">
        <f>IF('Tabelle 1_1'!$C$7&gt;0,INDEX('Tabelle 1_1'!F$12:F$22,MATCH(O10,'Tabelle 1_1'!A$12:A$22,0)),Y10)</f>
        <v>21974</v>
      </c>
      <c r="S10" s="108">
        <f>IF('Tabelle 1_1'!$C$7&gt;0,INDEX('Tabelle 1_1'!G$12:G$22,MATCH(O10,'Tabelle 1_1'!A$12:A$22,0)),Z10)</f>
        <v>46205</v>
      </c>
      <c r="T10" s="82">
        <f>IF('Tabelle 1_1'!$C$7&gt;0,SMALL('Tabelle 1_1'!C$12:C$22,ROWS('Tabelle 1_1'!C$12:C15)),#REF!)</f>
        <v>93846</v>
      </c>
      <c r="V10" s="98" t="s">
        <v>88</v>
      </c>
      <c r="W10" s="98">
        <v>30000</v>
      </c>
      <c r="X10" s="98">
        <v>30000</v>
      </c>
      <c r="Y10" s="98">
        <v>30000</v>
      </c>
      <c r="Z10" s="98">
        <v>30000</v>
      </c>
    </row>
    <row r="11" spans="1:26">
      <c r="A11" s="120">
        <v>7</v>
      </c>
      <c r="B11" s="79" t="str">
        <f>'Tabelle 1_1'!A18</f>
        <v>Rendsburg-Eckernförde</v>
      </c>
      <c r="C11" s="120">
        <f>IF('Tabelle 1_1'!$C$7&gt;0,'Tabelle 1_1'!D18/'Tabelle 1_1'!$C18*100,J11)</f>
        <v>8.8953608704650957</v>
      </c>
      <c r="D11" s="120">
        <f>IF('Tabelle 1_1'!$C$7&gt;0,'Tabelle 1_1'!E18/'Tabelle 1_1'!$C18*100,K11)</f>
        <v>16.983530942313944</v>
      </c>
      <c r="E11" s="120">
        <f>IF('Tabelle 1_1'!$C$7&gt;0,'Tabelle 1_1'!F18/'Tabelle 1_1'!$C18*100,L11)</f>
        <v>21.885071405339879</v>
      </c>
      <c r="F11" s="120">
        <f>IF('Tabelle 1_1'!$C$7&gt;0,'Tabelle 1_1'!G18/'Tabelle 1_1'!$C18*100,M11)</f>
        <v>52.236036781881076</v>
      </c>
      <c r="G11" s="120">
        <f>IF('Tabelle 1_1'!$C$7&gt;0,'Tabelle 1_1'!C18,N11)</f>
        <v>135284</v>
      </c>
      <c r="I11" s="126" t="s">
        <v>88</v>
      </c>
      <c r="J11" s="126">
        <f t="shared" si="4"/>
        <v>25</v>
      </c>
      <c r="K11" s="126">
        <f t="shared" si="4"/>
        <v>25</v>
      </c>
      <c r="L11" s="126">
        <f t="shared" si="4"/>
        <v>25</v>
      </c>
      <c r="M11" s="126">
        <f t="shared" si="4"/>
        <v>25</v>
      </c>
      <c r="N11" s="120">
        <f t="shared" si="5"/>
        <v>100</v>
      </c>
      <c r="O11" s="108" t="str">
        <f>IF('Tabelle 1_1'!$C$7&gt;0,INDEX('Tabelle 1_1'!A$12:A$22,MATCH(T11,'Tabelle 1_1'!C$12:C$22,0)),V11)</f>
        <v>Nordfriesland</v>
      </c>
      <c r="P11" s="82">
        <f>IF('Tabelle 1_1'!$C$7&gt;0,INDEX('Tabelle 1_1'!D$12:D$22,MATCH(O11,'Tabelle 1_1'!A$12:A$22,0)),W11)</f>
        <v>10181</v>
      </c>
      <c r="Q11" s="108">
        <f>IF('Tabelle 1_1'!$C$7&gt;0,INDEX('Tabelle 1_1'!E$12:E$22,MATCH(O11,'Tabelle 1_1'!A$12:A$22,0)),X11)</f>
        <v>18636</v>
      </c>
      <c r="R11" s="108">
        <f>IF('Tabelle 1_1'!$C$7&gt;0,INDEX('Tabelle 1_1'!F$12:F$22,MATCH(O11,'Tabelle 1_1'!A$12:A$22,0)),Y11)</f>
        <v>21932</v>
      </c>
      <c r="S11" s="108">
        <f>IF('Tabelle 1_1'!$C$7&gt;0,INDEX('Tabelle 1_1'!G$12:G$22,MATCH(O11,'Tabelle 1_1'!A$12:A$22,0)),Z11)</f>
        <v>47387</v>
      </c>
      <c r="T11" s="82">
        <f>IF('Tabelle 1_1'!$C$7&gt;0,SMALL('Tabelle 1_1'!C$12:C$22,ROWS('Tabelle 1_1'!C$12:C16)),#REF!)</f>
        <v>98136</v>
      </c>
      <c r="V11" s="98" t="s">
        <v>88</v>
      </c>
      <c r="W11" s="98">
        <v>30000</v>
      </c>
      <c r="X11" s="98">
        <v>30000</v>
      </c>
      <c r="Y11" s="98">
        <v>30000</v>
      </c>
      <c r="Z11" s="98">
        <v>30000</v>
      </c>
    </row>
    <row r="12" spans="1:26">
      <c r="A12" s="120">
        <v>6</v>
      </c>
      <c r="B12" s="79" t="str">
        <f>'Tabelle 1_1'!A17</f>
        <v>Plön</v>
      </c>
      <c r="C12" s="120">
        <f>IF('Tabelle 1_1'!$C$7&gt;0,'Tabelle 1_1'!D17/'Tabelle 1_1'!$C17*100,J12)</f>
        <v>7.8290498142180978</v>
      </c>
      <c r="D12" s="120">
        <f>IF('Tabelle 1_1'!$C$7&gt;0,'Tabelle 1_1'!E17/'Tabelle 1_1'!$C17*100,K12)</f>
        <v>17.785726399531303</v>
      </c>
      <c r="E12" s="120">
        <f>IF('Tabelle 1_1'!$C$7&gt;0,'Tabelle 1_1'!F17/'Tabelle 1_1'!$C17*100,L12)</f>
        <v>22.538967946840167</v>
      </c>
      <c r="F12" s="120">
        <f>IF('Tabelle 1_1'!$C$7&gt;0,'Tabelle 1_1'!G17/'Tabelle 1_1'!$C17*100,M12)</f>
        <v>51.846255839410425</v>
      </c>
      <c r="G12" s="120">
        <f>IF('Tabelle 1_1'!$C$7&gt;0,'Tabelle 1_1'!C17,N12)</f>
        <v>64861</v>
      </c>
      <c r="I12" s="126" t="s">
        <v>88</v>
      </c>
      <c r="J12" s="126">
        <f t="shared" si="4"/>
        <v>25</v>
      </c>
      <c r="K12" s="126">
        <f t="shared" si="4"/>
        <v>25</v>
      </c>
      <c r="L12" s="126">
        <f t="shared" si="4"/>
        <v>25</v>
      </c>
      <c r="M12" s="126">
        <f t="shared" si="4"/>
        <v>25</v>
      </c>
      <c r="N12" s="120">
        <f t="shared" si="5"/>
        <v>100</v>
      </c>
      <c r="O12" s="108" t="str">
        <f>IF('Tabelle 1_1'!$C$7&gt;0,INDEX('Tabelle 1_1'!A$12:A$22,MATCH(T12,'Tabelle 1_1'!C$12:C$22,0)),V12)</f>
        <v>Schleswig-Flensburg</v>
      </c>
      <c r="P12" s="82">
        <f>IF('Tabelle 1_1'!$C$7&gt;0,INDEX('Tabelle 1_1'!D$12:D$22,MATCH(O12,'Tabelle 1_1'!A$12:A$22,0)),W12)</f>
        <v>6637</v>
      </c>
      <c r="Q12" s="108">
        <f>IF('Tabelle 1_1'!$C$7&gt;0,INDEX('Tabelle 1_1'!E$12:E$22,MATCH(O12,'Tabelle 1_1'!A$12:A$22,0)),X12)</f>
        <v>16177</v>
      </c>
      <c r="R12" s="108">
        <f>IF('Tabelle 1_1'!$C$7&gt;0,INDEX('Tabelle 1_1'!F$12:F$22,MATCH(O12,'Tabelle 1_1'!A$12:A$22,0)),Y12)</f>
        <v>21716</v>
      </c>
      <c r="S12" s="108">
        <f>IF('Tabelle 1_1'!$C$7&gt;0,INDEX('Tabelle 1_1'!G$12:G$22,MATCH(O12,'Tabelle 1_1'!A$12:A$22,0)),Z12)</f>
        <v>54420</v>
      </c>
      <c r="T12" s="82">
        <f>IF('Tabelle 1_1'!$C$7&gt;0,SMALL('Tabelle 1_1'!C$12:C$22,ROWS('Tabelle 1_1'!C$12:C17)),#REF!)</f>
        <v>98950</v>
      </c>
      <c r="V12" s="98" t="s">
        <v>88</v>
      </c>
      <c r="W12" s="98">
        <v>30000</v>
      </c>
      <c r="X12" s="98">
        <v>30000</v>
      </c>
      <c r="Y12" s="98">
        <v>30000</v>
      </c>
      <c r="Z12" s="98">
        <v>30000</v>
      </c>
    </row>
    <row r="13" spans="1:26">
      <c r="A13" s="120">
        <v>5</v>
      </c>
      <c r="B13" s="79" t="str">
        <f>'Tabelle 1_1'!A16</f>
        <v>Pinneberg</v>
      </c>
      <c r="C13" s="120">
        <f>IF('Tabelle 1_1'!$C$7&gt;0,'Tabelle 1_1'!D16/'Tabelle 1_1'!$C16*100,J13)</f>
        <v>11.610464772928601</v>
      </c>
      <c r="D13" s="120">
        <f>IF('Tabelle 1_1'!$C$7&gt;0,'Tabelle 1_1'!E16/'Tabelle 1_1'!$C16*100,K13)</f>
        <v>19.853409187844907</v>
      </c>
      <c r="E13" s="120">
        <f>IF('Tabelle 1_1'!$C$7&gt;0,'Tabelle 1_1'!F16/'Tabelle 1_1'!$C16*100,L13)</f>
        <v>24.701273647119038</v>
      </c>
      <c r="F13" s="120">
        <f>IF('Tabelle 1_1'!$C$7&gt;0,'Tabelle 1_1'!G16/'Tabelle 1_1'!$C16*100,M13)</f>
        <v>43.834852392107457</v>
      </c>
      <c r="G13" s="120">
        <f>IF('Tabelle 1_1'!$C$7&gt;0,'Tabelle 1_1'!C16,N13)</f>
        <v>152397</v>
      </c>
      <c r="I13" s="126" t="s">
        <v>88</v>
      </c>
      <c r="J13" s="126">
        <f t="shared" si="4"/>
        <v>25</v>
      </c>
      <c r="K13" s="126">
        <f t="shared" si="4"/>
        <v>25</v>
      </c>
      <c r="L13" s="126">
        <f t="shared" si="4"/>
        <v>25</v>
      </c>
      <c r="M13" s="126">
        <f t="shared" si="4"/>
        <v>25</v>
      </c>
      <c r="N13" s="120">
        <f t="shared" si="5"/>
        <v>100</v>
      </c>
      <c r="O13" s="108" t="str">
        <f>IF('Tabelle 1_1'!$C$7&gt;0,INDEX('Tabelle 1_1'!A$12:A$22,MATCH(T13,'Tabelle 1_1'!C$12:C$22,0)),V13)</f>
        <v>Stormarn</v>
      </c>
      <c r="P13" s="82">
        <f>IF('Tabelle 1_1'!$C$7&gt;0,INDEX('Tabelle 1_1'!D$12:D$22,MATCH(O13,'Tabelle 1_1'!A$12:A$22,0)),W13)</f>
        <v>10158</v>
      </c>
      <c r="Q13" s="108">
        <f>IF('Tabelle 1_1'!$C$7&gt;0,INDEX('Tabelle 1_1'!E$12:E$22,MATCH(O13,'Tabelle 1_1'!A$12:A$22,0)),X13)</f>
        <v>17830</v>
      </c>
      <c r="R13" s="108">
        <f>IF('Tabelle 1_1'!$C$7&gt;0,INDEX('Tabelle 1_1'!F$12:F$22,MATCH(O13,'Tabelle 1_1'!A$12:A$22,0)),Y13)</f>
        <v>27291</v>
      </c>
      <c r="S13" s="108">
        <f>IF('Tabelle 1_1'!$C$7&gt;0,INDEX('Tabelle 1_1'!G$12:G$22,MATCH(O13,'Tabelle 1_1'!A$12:A$22,0)),Z13)</f>
        <v>58292</v>
      </c>
      <c r="T13" s="82">
        <f>IF('Tabelle 1_1'!$C$7&gt;0,SMALL('Tabelle 1_1'!C$12:C$22,ROWS('Tabelle 1_1'!C$12:C18)),#REF!)</f>
        <v>113571</v>
      </c>
      <c r="V13" s="98" t="s">
        <v>88</v>
      </c>
      <c r="W13" s="98">
        <v>30000</v>
      </c>
      <c r="X13" s="98">
        <v>30000</v>
      </c>
      <c r="Y13" s="98">
        <v>30000</v>
      </c>
      <c r="Z13" s="98">
        <v>30000</v>
      </c>
    </row>
    <row r="14" spans="1:26">
      <c r="A14" s="120">
        <v>4</v>
      </c>
      <c r="B14" s="79" t="str">
        <f>'Tabelle 1_1'!A15</f>
        <v>Ostholstein</v>
      </c>
      <c r="C14" s="120">
        <f>IF('Tabelle 1_1'!$C$7&gt;0,'Tabelle 1_1'!D15/'Tabelle 1_1'!$C15*100,J14)</f>
        <v>12.72872265844083</v>
      </c>
      <c r="D14" s="120">
        <f>IF('Tabelle 1_1'!$C$7&gt;0,'Tabelle 1_1'!E15/'Tabelle 1_1'!$C15*100,K14)</f>
        <v>21.875876332024678</v>
      </c>
      <c r="E14" s="120">
        <f>IF('Tabelle 1_1'!$C$7&gt;0,'Tabelle 1_1'!F15/'Tabelle 1_1'!$C15*100,L14)</f>
        <v>23.313937184520473</v>
      </c>
      <c r="F14" s="120">
        <f>IF('Tabelle 1_1'!$C$7&gt;0,'Tabelle 1_1'!G15/'Tabelle 1_1'!$C15*100,M14)</f>
        <v>42.081463825014019</v>
      </c>
      <c r="G14" s="120">
        <f>IF('Tabelle 1_1'!$C$7&gt;0,'Tabelle 1_1'!C15,N14)</f>
        <v>114112</v>
      </c>
      <c r="I14" s="126" t="s">
        <v>88</v>
      </c>
      <c r="J14" s="126">
        <f t="shared" si="4"/>
        <v>25</v>
      </c>
      <c r="K14" s="126">
        <f t="shared" si="4"/>
        <v>25</v>
      </c>
      <c r="L14" s="126">
        <f t="shared" si="4"/>
        <v>25</v>
      </c>
      <c r="M14" s="126">
        <f t="shared" si="4"/>
        <v>25</v>
      </c>
      <c r="N14" s="120">
        <f t="shared" si="5"/>
        <v>100</v>
      </c>
      <c r="O14" s="108" t="str">
        <f>IF('Tabelle 1_1'!$C$7&gt;0,INDEX('Tabelle 1_1'!A$12:A$22,MATCH(T14,'Tabelle 1_1'!C$12:C$22,0)),V14)</f>
        <v>Ostholstein</v>
      </c>
      <c r="P14" s="82">
        <f>IF('Tabelle 1_1'!$C$7&gt;0,INDEX('Tabelle 1_1'!D$12:D$22,MATCH(O14,'Tabelle 1_1'!A$12:A$22,0)),W14)</f>
        <v>14525</v>
      </c>
      <c r="Q14" s="108">
        <f>IF('Tabelle 1_1'!$C$7&gt;0,INDEX('Tabelle 1_1'!E$12:E$22,MATCH(O14,'Tabelle 1_1'!A$12:A$22,0)),X14)</f>
        <v>24963</v>
      </c>
      <c r="R14" s="108">
        <f>IF('Tabelle 1_1'!$C$7&gt;0,INDEX('Tabelle 1_1'!F$12:F$22,MATCH(O14,'Tabelle 1_1'!A$12:A$22,0)),Y14)</f>
        <v>26604</v>
      </c>
      <c r="S14" s="108">
        <f>IF('Tabelle 1_1'!$C$7&gt;0,INDEX('Tabelle 1_1'!G$12:G$22,MATCH(O14,'Tabelle 1_1'!A$12:A$22,0)),Z14)</f>
        <v>48020</v>
      </c>
      <c r="T14" s="82">
        <f>IF('Tabelle 1_1'!$C$7&gt;0,SMALL('Tabelle 1_1'!C$12:C$22,ROWS('Tabelle 1_1'!C$12:C19)),#REF!)</f>
        <v>114112</v>
      </c>
      <c r="V14" s="98" t="s">
        <v>88</v>
      </c>
      <c r="W14" s="98">
        <v>30000</v>
      </c>
      <c r="X14" s="98">
        <v>30000</v>
      </c>
      <c r="Y14" s="98">
        <v>30000</v>
      </c>
      <c r="Z14" s="98">
        <v>30000</v>
      </c>
    </row>
    <row r="15" spans="1:26">
      <c r="A15" s="120">
        <v>3</v>
      </c>
      <c r="B15" s="79" t="str">
        <f>'Tabelle 1_1'!A14</f>
        <v>Nordfriesland</v>
      </c>
      <c r="C15" s="120">
        <f>IF('Tabelle 1_1'!$C$7&gt;0,'Tabelle 1_1'!D14/'Tabelle 1_1'!$C14*100,J15)</f>
        <v>10.374378413630064</v>
      </c>
      <c r="D15" s="120">
        <f>IF('Tabelle 1_1'!$C$7&gt;0,'Tabelle 1_1'!E14/'Tabelle 1_1'!$C14*100,K15)</f>
        <v>18.989973098557105</v>
      </c>
      <c r="E15" s="120">
        <f>IF('Tabelle 1_1'!$C$7&gt;0,'Tabelle 1_1'!F14/'Tabelle 1_1'!$C14*100,L15)</f>
        <v>22.348577484307491</v>
      </c>
      <c r="F15" s="120">
        <f>IF('Tabelle 1_1'!$C$7&gt;0,'Tabelle 1_1'!G14/'Tabelle 1_1'!$C14*100,M15)</f>
        <v>48.287071003505339</v>
      </c>
      <c r="G15" s="120">
        <f>IF('Tabelle 1_1'!$C$7&gt;0,'Tabelle 1_1'!C14,N15)</f>
        <v>98136</v>
      </c>
      <c r="I15" s="126" t="s">
        <v>88</v>
      </c>
      <c r="J15" s="126">
        <f t="shared" si="4"/>
        <v>25</v>
      </c>
      <c r="K15" s="126">
        <f t="shared" si="4"/>
        <v>25</v>
      </c>
      <c r="L15" s="126">
        <f t="shared" si="4"/>
        <v>25</v>
      </c>
      <c r="M15" s="126">
        <f t="shared" si="4"/>
        <v>25</v>
      </c>
      <c r="N15" s="120">
        <f t="shared" si="5"/>
        <v>100</v>
      </c>
      <c r="O15" s="108" t="str">
        <f>IF('Tabelle 1_1'!$C$7&gt;0,INDEX('Tabelle 1_1'!A$12:A$22,MATCH(T15,'Tabelle 1_1'!C$12:C$22,0)),V15)</f>
        <v>Segeberg</v>
      </c>
      <c r="P15" s="82">
        <f>IF('Tabelle 1_1'!$C$7&gt;0,INDEX('Tabelle 1_1'!D$12:D$22,MATCH(O15,'Tabelle 1_1'!A$12:A$22,0)),W15)</f>
        <v>12531</v>
      </c>
      <c r="Q15" s="108">
        <f>IF('Tabelle 1_1'!$C$7&gt;0,INDEX('Tabelle 1_1'!E$12:E$22,MATCH(O15,'Tabelle 1_1'!A$12:A$22,0)),X15)</f>
        <v>23112</v>
      </c>
      <c r="R15" s="108">
        <f>IF('Tabelle 1_1'!$C$7&gt;0,INDEX('Tabelle 1_1'!F$12:F$22,MATCH(O15,'Tabelle 1_1'!A$12:A$22,0)),Y15)</f>
        <v>30773</v>
      </c>
      <c r="S15" s="108">
        <f>IF('Tabelle 1_1'!$C$7&gt;0,INDEX('Tabelle 1_1'!G$12:G$22,MATCH(O15,'Tabelle 1_1'!A$12:A$22,0)),Z15)</f>
        <v>62321</v>
      </c>
      <c r="T15" s="82">
        <f>IF('Tabelle 1_1'!$C$7&gt;0,SMALL('Tabelle 1_1'!C$12:C$22,ROWS('Tabelle 1_1'!C$12:C20)),#REF!)</f>
        <v>128737</v>
      </c>
      <c r="V15" s="98" t="s">
        <v>88</v>
      </c>
      <c r="W15" s="98">
        <v>30000</v>
      </c>
      <c r="X15" s="98">
        <v>30000</v>
      </c>
      <c r="Y15" s="98">
        <v>30000</v>
      </c>
      <c r="Z15" s="98">
        <v>30000</v>
      </c>
    </row>
    <row r="16" spans="1:26">
      <c r="A16" s="120">
        <v>2</v>
      </c>
      <c r="B16" s="79" t="str">
        <f>'Tabelle 1_1'!A13</f>
        <v>Herzogtum Lauenburg</v>
      </c>
      <c r="C16" s="120">
        <f>IF('Tabelle 1_1'!$C$7&gt;0,'Tabelle 1_1'!D13/'Tabelle 1_1'!$C13*100,J16)</f>
        <v>9.5379664556827137</v>
      </c>
      <c r="D16" s="120">
        <f>IF('Tabelle 1_1'!$C$7&gt;0,'Tabelle 1_1'!E13/'Tabelle 1_1'!$C13*100,K16)</f>
        <v>17.81216034780385</v>
      </c>
      <c r="E16" s="120">
        <f>IF('Tabelle 1_1'!$C$7&gt;0,'Tabelle 1_1'!F13/'Tabelle 1_1'!$C13*100,L16)</f>
        <v>23.414956417961342</v>
      </c>
      <c r="F16" s="120">
        <f>IF('Tabelle 1_1'!$C$7&gt;0,'Tabelle 1_1'!G13/'Tabelle 1_1'!$C13*100,M16)</f>
        <v>49.234916778552098</v>
      </c>
      <c r="G16" s="120">
        <f>IF('Tabelle 1_1'!$C$7&gt;0,'Tabelle 1_1'!C13,N16)</f>
        <v>93846</v>
      </c>
      <c r="I16" s="126" t="s">
        <v>88</v>
      </c>
      <c r="J16" s="126">
        <f t="shared" si="4"/>
        <v>25</v>
      </c>
      <c r="K16" s="126">
        <f t="shared" si="4"/>
        <v>25</v>
      </c>
      <c r="L16" s="126">
        <f t="shared" si="4"/>
        <v>25</v>
      </c>
      <c r="M16" s="126">
        <f t="shared" si="4"/>
        <v>25</v>
      </c>
      <c r="N16" s="120">
        <f t="shared" si="5"/>
        <v>100</v>
      </c>
      <c r="O16" s="108" t="str">
        <f>IF('Tabelle 1_1'!$C$7&gt;0,INDEX('Tabelle 1_1'!A$12:A$22,MATCH(T16,'Tabelle 1_1'!C$12:C$22,0)),V16)</f>
        <v>Rendsburg-Eckernförde</v>
      </c>
      <c r="P16" s="82">
        <f>IF('Tabelle 1_1'!$C$7&gt;0,INDEX('Tabelle 1_1'!D$12:D$22,MATCH(O16,'Tabelle 1_1'!A$12:A$22,0)),W16)</f>
        <v>12034</v>
      </c>
      <c r="Q16" s="108">
        <f>IF('Tabelle 1_1'!$C$7&gt;0,INDEX('Tabelle 1_1'!E$12:E$22,MATCH(O16,'Tabelle 1_1'!A$12:A$22,0)),X16)</f>
        <v>22976</v>
      </c>
      <c r="R16" s="108">
        <f>IF('Tabelle 1_1'!$C$7&gt;0,INDEX('Tabelle 1_1'!F$12:F$22,MATCH(O16,'Tabelle 1_1'!A$12:A$22,0)),Y16)</f>
        <v>29607</v>
      </c>
      <c r="S16" s="108">
        <f>IF('Tabelle 1_1'!$C$7&gt;0,INDEX('Tabelle 1_1'!G$12:G$22,MATCH(O16,'Tabelle 1_1'!A$12:A$22,0)),Z16)</f>
        <v>70667</v>
      </c>
      <c r="T16" s="82">
        <f>IF('Tabelle 1_1'!$C$7&gt;0,SMALL('Tabelle 1_1'!C$12:C$22,ROWS('Tabelle 1_1'!C$12:C21)),#REF!)</f>
        <v>135284</v>
      </c>
      <c r="V16" s="98" t="s">
        <v>88</v>
      </c>
      <c r="W16" s="98">
        <v>30000</v>
      </c>
      <c r="X16" s="98">
        <v>30000</v>
      </c>
      <c r="Y16" s="98">
        <v>30000</v>
      </c>
      <c r="Z16" s="98">
        <v>30000</v>
      </c>
    </row>
    <row r="17" spans="1:26">
      <c r="A17" s="120">
        <v>1</v>
      </c>
      <c r="B17" s="79" t="str">
        <f>'Tabelle 1_1'!A12</f>
        <v>Dithmarschen</v>
      </c>
      <c r="C17" s="120">
        <f>IF('Tabelle 1_1'!$C$7&gt;0,'Tabelle 1_1'!D12/'Tabelle 1_1'!$C12*100,J17)</f>
        <v>6.9254894098440474</v>
      </c>
      <c r="D17" s="120">
        <f>IF('Tabelle 1_1'!$C$7&gt;0,'Tabelle 1_1'!E12/'Tabelle 1_1'!$C12*100,K17)</f>
        <v>14.462472611665641</v>
      </c>
      <c r="E17" s="120">
        <f>IF('Tabelle 1_1'!$C$7&gt;0,'Tabelle 1_1'!F12/'Tabelle 1_1'!$C12*100,L17)</f>
        <v>21.60420455684601</v>
      </c>
      <c r="F17" s="120">
        <f>IF('Tabelle 1_1'!$C$7&gt;0,'Tabelle 1_1'!G12/'Tabelle 1_1'!$C12*100,M17)</f>
        <v>57.007833421644307</v>
      </c>
      <c r="G17" s="120">
        <f>IF('Tabelle 1_1'!$C$7&gt;0,'Tabelle 1_1'!C12,N17)</f>
        <v>69829</v>
      </c>
      <c r="I17" s="126" t="s">
        <v>88</v>
      </c>
      <c r="J17" s="126">
        <f t="shared" si="4"/>
        <v>25</v>
      </c>
      <c r="K17" s="126">
        <f t="shared" si="4"/>
        <v>25</v>
      </c>
      <c r="L17" s="126">
        <f t="shared" si="4"/>
        <v>25</v>
      </c>
      <c r="M17" s="126">
        <f t="shared" si="4"/>
        <v>25</v>
      </c>
      <c r="N17" s="120">
        <f t="shared" si="5"/>
        <v>100</v>
      </c>
      <c r="O17" s="108" t="str">
        <f>IF('Tabelle 1_1'!$C$7&gt;0,INDEX('Tabelle 1_1'!A$12:A$22,MATCH(T17,'Tabelle 1_1'!C$12:C$22,0)),V17)</f>
        <v>Pinneberg</v>
      </c>
      <c r="P17" s="82">
        <f>IF('Tabelle 1_1'!$C$7&gt;0,INDEX('Tabelle 1_1'!D$12:D$22,MATCH(O17,'Tabelle 1_1'!A$12:A$22,0)),W17)</f>
        <v>17694</v>
      </c>
      <c r="Q17" s="108">
        <f>IF('Tabelle 1_1'!$C$7&gt;0,INDEX('Tabelle 1_1'!E$12:E$22,MATCH(O17,'Tabelle 1_1'!A$12:A$22,0)),X17)</f>
        <v>30256</v>
      </c>
      <c r="R17" s="108">
        <f>IF('Tabelle 1_1'!$C$7&gt;0,INDEX('Tabelle 1_1'!F$12:F$22,MATCH(O17,'Tabelle 1_1'!A$12:A$22,0)),Y17)</f>
        <v>37644</v>
      </c>
      <c r="S17" s="108">
        <f>IF('Tabelle 1_1'!$C$7&gt;0,INDEX('Tabelle 1_1'!G$12:G$22,MATCH(O17,'Tabelle 1_1'!A$12:A$22,0)),Z17)</f>
        <v>66803</v>
      </c>
      <c r="T17" s="82">
        <f>IF('Tabelle 1_1'!$C$7&gt;0,SMALL('Tabelle 1_1'!C$12:C$22,ROWS('Tabelle 1_1'!C$12:C22)),#REF!)</f>
        <v>152397</v>
      </c>
      <c r="V17" s="98" t="s">
        <v>88</v>
      </c>
      <c r="W17" s="98">
        <v>30000</v>
      </c>
      <c r="X17" s="98">
        <v>30000</v>
      </c>
      <c r="Y17" s="98">
        <v>30000</v>
      </c>
      <c r="Z17" s="98">
        <v>30000</v>
      </c>
    </row>
    <row r="18" spans="1:26">
      <c r="C18" s="116" t="s">
        <v>105</v>
      </c>
      <c r="D18" s="119" t="s">
        <v>106</v>
      </c>
      <c r="E18" s="119" t="s">
        <v>107</v>
      </c>
      <c r="F18" s="119" t="s">
        <v>108</v>
      </c>
      <c r="I18" s="119" t="s">
        <v>85</v>
      </c>
      <c r="J18" s="116" t="s">
        <v>105</v>
      </c>
      <c r="K18" s="119" t="s">
        <v>106</v>
      </c>
      <c r="L18" s="119" t="s">
        <v>107</v>
      </c>
      <c r="M18" s="119" t="s">
        <v>108</v>
      </c>
      <c r="P18" s="116" t="s">
        <v>105</v>
      </c>
      <c r="Q18" s="108" t="s">
        <v>106</v>
      </c>
      <c r="R18" s="108" t="s">
        <v>107</v>
      </c>
      <c r="S18" s="108" t="s">
        <v>108</v>
      </c>
      <c r="T18" s="50"/>
      <c r="V18" s="54" t="s">
        <v>85</v>
      </c>
      <c r="W18" s="116" t="s">
        <v>105</v>
      </c>
      <c r="X18" s="108" t="s">
        <v>106</v>
      </c>
      <c r="Y18" s="108" t="s">
        <v>107</v>
      </c>
      <c r="Z18" s="108" t="s">
        <v>108</v>
      </c>
    </row>
    <row r="19" spans="1:26">
      <c r="A19" s="120">
        <v>18</v>
      </c>
      <c r="B19" s="79" t="str">
        <f>'Tabelle 1_1'!A41</f>
        <v>Reinbek, Stadt</v>
      </c>
      <c r="C19" s="120">
        <f>IF('Tabelle 1_1'!$C$7&gt;0,'Tabelle 1_1'!D41/'Tabelle 1_1'!$C41*100,J19)</f>
        <v>9.6356151852416527</v>
      </c>
      <c r="D19" s="120">
        <f>IF('Tabelle 1_1'!$C$7&gt;0,'Tabelle 1_1'!E41/'Tabelle 1_1'!$C41*100,K19)</f>
        <v>19.591401128220763</v>
      </c>
      <c r="E19" s="120">
        <f>IF('Tabelle 1_1'!$C$7&gt;0,'Tabelle 1_1'!F41/'Tabelle 1_1'!$C41*100,L19)</f>
        <v>25.285866747979874</v>
      </c>
      <c r="F19" s="120">
        <f>IF('Tabelle 1_1'!$C$7&gt;0,'Tabelle 1_1'!G41/'Tabelle 1_1'!$C41*100,M19)</f>
        <v>45.487116938557712</v>
      </c>
      <c r="G19" s="120">
        <f>IF('Tabelle 1_1'!$C$7&gt;0,'Tabelle 1_1'!C41,N19)</f>
        <v>13118</v>
      </c>
      <c r="I19" s="126" t="s">
        <v>88</v>
      </c>
      <c r="J19" s="126">
        <f>100/4</f>
        <v>25</v>
      </c>
      <c r="K19" s="126">
        <f t="shared" ref="K19:M19" si="6">100/4</f>
        <v>25</v>
      </c>
      <c r="L19" s="126">
        <f t="shared" si="6"/>
        <v>25</v>
      </c>
      <c r="M19" s="126">
        <f t="shared" si="6"/>
        <v>25</v>
      </c>
      <c r="N19" s="120">
        <f>SUM(J19:M19)</f>
        <v>100</v>
      </c>
      <c r="O19" s="54" t="str">
        <f>IF('Tabelle 1_1'!$C$7&gt;0,INDEX('Tabelle 1_1'!A$24:A$41,MATCH(T19,'Tabelle 1_1'!C$24:C$41,0)),V19)</f>
        <v>Quickborn, Stadt</v>
      </c>
      <c r="P19" s="50">
        <f>IF('Tabelle 1_1'!$C$7&gt;0,INDEX('Tabelle 1_1'!D$24:D$41,MATCH($O19,'Tabelle 1_1'!$A$24:$A$41,0)),W19)</f>
        <v>1029</v>
      </c>
      <c r="Q19" s="82">
        <f>IF('Tabelle 1_1'!$C$7&gt;0,INDEX('Tabelle 1_1'!E$24:E$41,MATCH($O19,'Tabelle 1_1'!$A$24:$A$41,0)),X19)</f>
        <v>1715</v>
      </c>
      <c r="R19" s="82">
        <f>IF('Tabelle 1_1'!$C$7&gt;0,INDEX('Tabelle 1_1'!F$24:F$41,MATCH($O19,'Tabelle 1_1'!$A$24:$A$41,0)),Y19)</f>
        <v>2576</v>
      </c>
      <c r="S19" s="82">
        <f>IF('Tabelle 1_1'!$C$7&gt;0,INDEX('Tabelle 1_1'!G$24:G$41,MATCH($O19,'Tabelle 1_1'!$A$24:$A$41,0)),Z19)</f>
        <v>4936</v>
      </c>
      <c r="T19">
        <f>IF('Tabelle 1_1'!$C$7&gt;0,SMALL('Tabelle 1_1'!C$24:C$41,ROWS('Tabelle 1_1'!C$24:C24)),#REF!)</f>
        <v>10256</v>
      </c>
      <c r="V19" s="98" t="s">
        <v>88</v>
      </c>
      <c r="W19" s="98">
        <v>10000</v>
      </c>
      <c r="X19" s="126">
        <v>10000</v>
      </c>
      <c r="Y19" s="126">
        <v>10000</v>
      </c>
      <c r="Z19" s="126">
        <v>10000</v>
      </c>
    </row>
    <row r="20" spans="1:26">
      <c r="A20" s="120">
        <v>17</v>
      </c>
      <c r="B20" s="79" t="str">
        <f>'Tabelle 1_1'!A40</f>
        <v>Bad Oldesloe, Stadt</v>
      </c>
      <c r="C20" s="120">
        <f>IF('Tabelle 1_1'!$C$7&gt;0,'Tabelle 1_1'!D40/'Tabelle 1_1'!$C40*100,J20)</f>
        <v>11.035582410204766</v>
      </c>
      <c r="D20" s="120">
        <f>IF('Tabelle 1_1'!$C$7&gt;0,'Tabelle 1_1'!E40/'Tabelle 1_1'!$C40*100,K20)</f>
        <v>14.694528365223231</v>
      </c>
      <c r="E20" s="120">
        <f>IF('Tabelle 1_1'!$C$7&gt;0,'Tabelle 1_1'!F40/'Tabelle 1_1'!$C40*100,L20)</f>
        <v>23.825109097012419</v>
      </c>
      <c r="F20" s="120">
        <f>IF('Tabelle 1_1'!$C$7&gt;0,'Tabelle 1_1'!G40/'Tabelle 1_1'!$C40*100,M20)</f>
        <v>50.444780127559582</v>
      </c>
      <c r="G20" s="120">
        <f>IF('Tabelle 1_1'!$C$7&gt;0,'Tabelle 1_1'!C40,N20)</f>
        <v>11916</v>
      </c>
      <c r="I20" s="126" t="s">
        <v>88</v>
      </c>
      <c r="J20" s="126">
        <f t="shared" ref="J20:M35" si="7">100/4</f>
        <v>25</v>
      </c>
      <c r="K20" s="126">
        <f t="shared" si="7"/>
        <v>25</v>
      </c>
      <c r="L20" s="126">
        <f t="shared" si="7"/>
        <v>25</v>
      </c>
      <c r="M20" s="126">
        <f t="shared" si="7"/>
        <v>25</v>
      </c>
      <c r="N20" s="120">
        <f t="shared" ref="N20:N36" si="8">SUM(J20:M20)</f>
        <v>100</v>
      </c>
      <c r="O20" s="108" t="str">
        <f>IF('Tabelle 1_1'!$C$7&gt;0,INDEX('Tabelle 1_1'!A$24:A$41,MATCH(T20,'Tabelle 1_1'!C$24:C$41,0)),V20)</f>
        <v>Kaltenkirchen, Stadt</v>
      </c>
      <c r="P20" s="82">
        <f>IF('Tabelle 1_1'!$C$7&gt;0,INDEX('Tabelle 1_1'!D$24:D$41,MATCH($O20,'Tabelle 1_1'!$A$24:$A$41,0)),W20)</f>
        <v>1344</v>
      </c>
      <c r="Q20" s="82">
        <f>IF('Tabelle 1_1'!$C$7&gt;0,INDEX('Tabelle 1_1'!E$24:E$41,MATCH($O20,'Tabelle 1_1'!$A$24:$A$41,0)),X20)</f>
        <v>2298</v>
      </c>
      <c r="R20" s="82">
        <f>IF('Tabelle 1_1'!$C$7&gt;0,INDEX('Tabelle 1_1'!F$24:F$41,MATCH($O20,'Tabelle 1_1'!$A$24:$A$41,0)),Y20)</f>
        <v>2398</v>
      </c>
      <c r="S20" s="82">
        <f>IF('Tabelle 1_1'!$C$7&gt;0,INDEX('Tabelle 1_1'!G$24:G$41,MATCH($O20,'Tabelle 1_1'!$A$24:$A$41,0)),Z20)</f>
        <v>4227</v>
      </c>
      <c r="T20" s="82">
        <f>IF('Tabelle 1_1'!$C$7&gt;0,SMALL('Tabelle 1_1'!C$24:C$41,ROWS('Tabelle 1_1'!C$24:C25)),#REF!)</f>
        <v>10267</v>
      </c>
      <c r="V20" s="98" t="s">
        <v>88</v>
      </c>
      <c r="W20" s="126">
        <v>10000</v>
      </c>
      <c r="X20" s="126">
        <v>10000</v>
      </c>
      <c r="Y20" s="126">
        <v>10000</v>
      </c>
      <c r="Z20" s="126">
        <v>10000</v>
      </c>
    </row>
    <row r="21" spans="1:26">
      <c r="A21" s="120">
        <v>16</v>
      </c>
      <c r="B21" s="79" t="str">
        <f>'Tabelle 1_1'!A39</f>
        <v>Ahrensburg, Stadt</v>
      </c>
      <c r="C21" s="120">
        <f>IF('Tabelle 1_1'!$C$7&gt;0,'Tabelle 1_1'!D39/'Tabelle 1_1'!$C39*100,J21)</f>
        <v>12.913443381860269</v>
      </c>
      <c r="D21" s="120">
        <f>IF('Tabelle 1_1'!$C$7&gt;0,'Tabelle 1_1'!E39/'Tabelle 1_1'!$C39*100,K21)</f>
        <v>17.372236096728997</v>
      </c>
      <c r="E21" s="120">
        <f>IF('Tabelle 1_1'!$C$7&gt;0,'Tabelle 1_1'!F39/'Tabelle 1_1'!$C39*100,L21)</f>
        <v>23.01273070597551</v>
      </c>
      <c r="F21" s="120">
        <f>IF('Tabelle 1_1'!$C$7&gt;0,'Tabelle 1_1'!G39/'Tabelle 1_1'!$C39*100,M21)</f>
        <v>46.70158981543522</v>
      </c>
      <c r="G21" s="120">
        <f>IF('Tabelle 1_1'!$C$7&gt;0,'Tabelle 1_1'!C39,N21)</f>
        <v>16417</v>
      </c>
      <c r="I21" s="126" t="s">
        <v>88</v>
      </c>
      <c r="J21" s="126">
        <f t="shared" si="7"/>
        <v>25</v>
      </c>
      <c r="K21" s="126">
        <f t="shared" si="7"/>
        <v>25</v>
      </c>
      <c r="L21" s="126">
        <f t="shared" si="7"/>
        <v>25</v>
      </c>
      <c r="M21" s="126">
        <f t="shared" si="7"/>
        <v>25</v>
      </c>
      <c r="N21" s="120">
        <f t="shared" si="8"/>
        <v>100</v>
      </c>
      <c r="O21" s="108" t="str">
        <f>IF('Tabelle 1_1'!$C$7&gt;0,INDEX('Tabelle 1_1'!A$24:A$41,MATCH(T21,'Tabelle 1_1'!C$24:C$41,0)),V21)</f>
        <v>Bad Schwartau, Stadt</v>
      </c>
      <c r="P21" s="82">
        <f>IF('Tabelle 1_1'!$C$7&gt;0,INDEX('Tabelle 1_1'!D$24:D$41,MATCH($O21,'Tabelle 1_1'!$A$24:$A$41,0)),W21)</f>
        <v>1446</v>
      </c>
      <c r="Q21" s="82">
        <f>IF('Tabelle 1_1'!$C$7&gt;0,INDEX('Tabelle 1_1'!E$24:E$41,MATCH($O21,'Tabelle 1_1'!$A$24:$A$41,0)),X21)</f>
        <v>2517</v>
      </c>
      <c r="R21" s="82">
        <f>IF('Tabelle 1_1'!$C$7&gt;0,INDEX('Tabelle 1_1'!F$24:F$41,MATCH($O21,'Tabelle 1_1'!$A$24:$A$41,0)),Y21)</f>
        <v>2697</v>
      </c>
      <c r="S21" s="82">
        <f>IF('Tabelle 1_1'!$C$7&gt;0,INDEX('Tabelle 1_1'!G$24:G$41,MATCH($O21,'Tabelle 1_1'!$A$24:$A$41,0)),Z21)</f>
        <v>3843</v>
      </c>
      <c r="T21" s="82">
        <f>IF('Tabelle 1_1'!$C$7&gt;0,SMALL('Tabelle 1_1'!C$24:C$41,ROWS('Tabelle 1_1'!C$24:C26)),#REF!)</f>
        <v>10503</v>
      </c>
      <c r="V21" s="98" t="s">
        <v>88</v>
      </c>
      <c r="W21" s="126">
        <v>10000</v>
      </c>
      <c r="X21" s="126">
        <v>10000</v>
      </c>
      <c r="Y21" s="126">
        <v>10000</v>
      </c>
      <c r="Z21" s="126">
        <v>10000</v>
      </c>
    </row>
    <row r="22" spans="1:26">
      <c r="A22" s="120">
        <v>15</v>
      </c>
      <c r="B22" s="79" t="str">
        <f>'Tabelle 1_1'!A38</f>
        <v>Itzehoe, Stadt</v>
      </c>
      <c r="C22" s="120">
        <f>IF('Tabelle 1_1'!$C$7&gt;0,'Tabelle 1_1'!D38/'Tabelle 1_1'!$C38*100,J22)</f>
        <v>14.665908444697184</v>
      </c>
      <c r="D22" s="120">
        <f>IF('Tabelle 1_1'!$C$7&gt;0,'Tabelle 1_1'!E38/'Tabelle 1_1'!$C38*100,K22)</f>
        <v>24.122831959056011</v>
      </c>
      <c r="E22" s="120">
        <f>IF('Tabelle 1_1'!$C$7&gt;0,'Tabelle 1_1'!F38/'Tabelle 1_1'!$C38*100,L22)</f>
        <v>26.232584589138469</v>
      </c>
      <c r="F22" s="120">
        <f>IF('Tabelle 1_1'!$C$7&gt;0,'Tabelle 1_1'!G38/'Tabelle 1_1'!$C38*100,M22)</f>
        <v>34.978675007108329</v>
      </c>
      <c r="G22" s="120">
        <f>IF('Tabelle 1_1'!$C$7&gt;0,'Tabelle 1_1'!C38,N22)</f>
        <v>17585</v>
      </c>
      <c r="I22" s="126" t="s">
        <v>88</v>
      </c>
      <c r="J22" s="126">
        <f t="shared" si="7"/>
        <v>25</v>
      </c>
      <c r="K22" s="126">
        <f t="shared" si="7"/>
        <v>25</v>
      </c>
      <c r="L22" s="126">
        <f t="shared" si="7"/>
        <v>25</v>
      </c>
      <c r="M22" s="126">
        <f t="shared" si="7"/>
        <v>25</v>
      </c>
      <c r="N22" s="120">
        <f t="shared" si="8"/>
        <v>100</v>
      </c>
      <c r="O22" s="108" t="str">
        <f>IF('Tabelle 1_1'!$C$7&gt;0,INDEX('Tabelle 1_1'!A$24:A$41,MATCH(T22,'Tabelle 1_1'!C$24:C$41,0)),V22)</f>
        <v>Heide, Stadt</v>
      </c>
      <c r="P22" s="82">
        <f>IF('Tabelle 1_1'!$C$7&gt;0,INDEX('Tabelle 1_1'!D$24:D$41,MATCH($O22,'Tabelle 1_1'!$A$24:$A$41,0)),W22)</f>
        <v>1308</v>
      </c>
      <c r="Q22" s="82">
        <f>IF('Tabelle 1_1'!$C$7&gt;0,INDEX('Tabelle 1_1'!E$24:E$41,MATCH($O22,'Tabelle 1_1'!$A$24:$A$41,0)),X22)</f>
        <v>2450</v>
      </c>
      <c r="R22" s="82">
        <f>IF('Tabelle 1_1'!$C$7&gt;0,INDEX('Tabelle 1_1'!F$24:F$41,MATCH($O22,'Tabelle 1_1'!$A$24:$A$41,0)),Y22)</f>
        <v>3016</v>
      </c>
      <c r="S22" s="82">
        <f>IF('Tabelle 1_1'!$C$7&gt;0,INDEX('Tabelle 1_1'!G$24:G$41,MATCH($O22,'Tabelle 1_1'!$A$24:$A$41,0)),Z22)</f>
        <v>4707</v>
      </c>
      <c r="T22" s="82">
        <f>IF('Tabelle 1_1'!$C$7&gt;0,SMALL('Tabelle 1_1'!C$24:C$41,ROWS('Tabelle 1_1'!C$24:C27)),#REF!)</f>
        <v>11481</v>
      </c>
      <c r="V22" s="98" t="s">
        <v>88</v>
      </c>
      <c r="W22" s="126">
        <v>10000</v>
      </c>
      <c r="X22" s="126">
        <v>10000</v>
      </c>
      <c r="Y22" s="126">
        <v>10000</v>
      </c>
      <c r="Z22" s="126">
        <v>10000</v>
      </c>
    </row>
    <row r="23" spans="1:26">
      <c r="A23" s="120">
        <v>14</v>
      </c>
      <c r="B23" s="79" t="str">
        <f>'Tabelle 1_1'!A37</f>
        <v>Norderstedt, Stadt</v>
      </c>
      <c r="C23" s="120">
        <f>IF('Tabelle 1_1'!$C$7&gt;0,'Tabelle 1_1'!D37/'Tabelle 1_1'!$C37*100,J23)</f>
        <v>12.823177532191016</v>
      </c>
      <c r="D23" s="120">
        <f>IF('Tabelle 1_1'!$C$7&gt;0,'Tabelle 1_1'!E37/'Tabelle 1_1'!$C37*100,K23)</f>
        <v>22.1813849741458</v>
      </c>
      <c r="E23" s="120">
        <f>IF('Tabelle 1_1'!$C$7&gt;0,'Tabelle 1_1'!F37/'Tabelle 1_1'!$C37*100,L23)</f>
        <v>26.88837067829261</v>
      </c>
      <c r="F23" s="120">
        <f>IF('Tabelle 1_1'!$C$7&gt;0,'Tabelle 1_1'!G37/'Tabelle 1_1'!$C37*100,M23)</f>
        <v>38.10706681537058</v>
      </c>
      <c r="G23" s="120">
        <f>IF('Tabelle 1_1'!$C$7&gt;0,'Tabelle 1_1'!C37,N23)</f>
        <v>39452</v>
      </c>
      <c r="I23" s="126" t="s">
        <v>88</v>
      </c>
      <c r="J23" s="126">
        <f t="shared" si="7"/>
        <v>25</v>
      </c>
      <c r="K23" s="126">
        <f t="shared" si="7"/>
        <v>25</v>
      </c>
      <c r="L23" s="126">
        <f t="shared" si="7"/>
        <v>25</v>
      </c>
      <c r="M23" s="126">
        <f t="shared" si="7"/>
        <v>25</v>
      </c>
      <c r="N23" s="120">
        <f t="shared" si="8"/>
        <v>100</v>
      </c>
      <c r="O23" s="108" t="str">
        <f>IF('Tabelle 1_1'!$C$7&gt;0,INDEX('Tabelle 1_1'!A$24:A$41,MATCH(T23,'Tabelle 1_1'!C$24:C$41,0)),V23)</f>
        <v>Bad Oldesloe, Stadt</v>
      </c>
      <c r="P23" s="82">
        <f>IF('Tabelle 1_1'!$C$7&gt;0,INDEX('Tabelle 1_1'!D$24:D$41,MATCH($O23,'Tabelle 1_1'!$A$24:$A$41,0)),W23)</f>
        <v>1315</v>
      </c>
      <c r="Q23" s="82">
        <f>IF('Tabelle 1_1'!$C$7&gt;0,INDEX('Tabelle 1_1'!E$24:E$41,MATCH($O23,'Tabelle 1_1'!$A$24:$A$41,0)),X23)</f>
        <v>1751</v>
      </c>
      <c r="R23" s="82">
        <f>IF('Tabelle 1_1'!$C$7&gt;0,INDEX('Tabelle 1_1'!F$24:F$41,MATCH($O23,'Tabelle 1_1'!$A$24:$A$41,0)),Y23)</f>
        <v>2839</v>
      </c>
      <c r="S23" s="82">
        <f>IF('Tabelle 1_1'!$C$7&gt;0,INDEX('Tabelle 1_1'!G$24:G$41,MATCH($O23,'Tabelle 1_1'!$A$24:$A$41,0)),Z23)</f>
        <v>6011</v>
      </c>
      <c r="T23" s="82">
        <f>IF('Tabelle 1_1'!$C$7&gt;0,SMALL('Tabelle 1_1'!C$24:C$41,ROWS('Tabelle 1_1'!C$24:C28)),#REF!)</f>
        <v>11916</v>
      </c>
      <c r="V23" s="98" t="s">
        <v>88</v>
      </c>
      <c r="W23" s="126">
        <v>10000</v>
      </c>
      <c r="X23" s="126">
        <v>10000</v>
      </c>
      <c r="Y23" s="126">
        <v>10000</v>
      </c>
      <c r="Z23" s="126">
        <v>10000</v>
      </c>
    </row>
    <row r="24" spans="1:26">
      <c r="A24" s="120">
        <v>13</v>
      </c>
      <c r="B24" s="79" t="str">
        <f>'Tabelle 1_1'!A36</f>
        <v>Kaltenkirchen, Stadt</v>
      </c>
      <c r="C24" s="120">
        <f>IF('Tabelle 1_1'!$C$7&gt;0,'Tabelle 1_1'!D36/'Tabelle 1_1'!$C36*100,J24)</f>
        <v>13.090484075192363</v>
      </c>
      <c r="D24" s="120">
        <f>IF('Tabelle 1_1'!$C$7&gt;0,'Tabelle 1_1'!E36/'Tabelle 1_1'!$C36*100,K24)</f>
        <v>22.382390182136945</v>
      </c>
      <c r="E24" s="120">
        <f>IF('Tabelle 1_1'!$C$7&gt;0,'Tabelle 1_1'!F36/'Tabelle 1_1'!$C36*100,L24)</f>
        <v>23.35638453296971</v>
      </c>
      <c r="F24" s="120">
        <f>IF('Tabelle 1_1'!$C$7&gt;0,'Tabelle 1_1'!G36/'Tabelle 1_1'!$C36*100,M24)</f>
        <v>41.170741209700985</v>
      </c>
      <c r="G24" s="120">
        <f>IF('Tabelle 1_1'!$C$7&gt;0,'Tabelle 1_1'!C36,N24)</f>
        <v>10267</v>
      </c>
      <c r="I24" s="126" t="s">
        <v>88</v>
      </c>
      <c r="J24" s="126">
        <f t="shared" si="7"/>
        <v>25</v>
      </c>
      <c r="K24" s="126">
        <f t="shared" si="7"/>
        <v>25</v>
      </c>
      <c r="L24" s="126">
        <f t="shared" si="7"/>
        <v>25</v>
      </c>
      <c r="M24" s="126">
        <f t="shared" si="7"/>
        <v>25</v>
      </c>
      <c r="N24" s="120">
        <f t="shared" si="8"/>
        <v>100</v>
      </c>
      <c r="O24" s="108" t="str">
        <f>IF('Tabelle 1_1'!$C$7&gt;0,INDEX('Tabelle 1_1'!A$24:A$41,MATCH(T24,'Tabelle 1_1'!C$24:C$41,0)),V24)</f>
        <v>Eckernförde, Stadt</v>
      </c>
      <c r="P24" s="82">
        <f>IF('Tabelle 1_1'!$C$7&gt;0,INDEX('Tabelle 1_1'!D$24:D$41,MATCH($O24,'Tabelle 1_1'!$A$24:$A$41,0)),W24)</f>
        <v>1663</v>
      </c>
      <c r="Q24" s="82">
        <f>IF('Tabelle 1_1'!$C$7&gt;0,INDEX('Tabelle 1_1'!E$24:E$41,MATCH($O24,'Tabelle 1_1'!$A$24:$A$41,0)),X24)</f>
        <v>2760</v>
      </c>
      <c r="R24" s="82">
        <f>IF('Tabelle 1_1'!$C$7&gt;0,INDEX('Tabelle 1_1'!F$24:F$41,MATCH($O24,'Tabelle 1_1'!$A$24:$A$41,0)),Y24)</f>
        <v>3178</v>
      </c>
      <c r="S24" s="82">
        <f>IF('Tabelle 1_1'!$C$7&gt;0,INDEX('Tabelle 1_1'!G$24:G$41,MATCH($O24,'Tabelle 1_1'!$A$24:$A$41,0)),Z24)</f>
        <v>4754</v>
      </c>
      <c r="T24" s="82">
        <f>IF('Tabelle 1_1'!$C$7&gt;0,SMALL('Tabelle 1_1'!C$24:C$41,ROWS('Tabelle 1_1'!C$24:C29)),#REF!)</f>
        <v>12355</v>
      </c>
      <c r="V24" s="98" t="s">
        <v>88</v>
      </c>
      <c r="W24" s="126">
        <v>10000</v>
      </c>
      <c r="X24" s="126">
        <v>10000</v>
      </c>
      <c r="Y24" s="126">
        <v>10000</v>
      </c>
      <c r="Z24" s="126">
        <v>10000</v>
      </c>
    </row>
    <row r="25" spans="1:26">
      <c r="A25" s="120">
        <v>12</v>
      </c>
      <c r="B25" s="79" t="str">
        <f>'Tabelle 1_1'!A35</f>
        <v>Henstedt-Ulzburg</v>
      </c>
      <c r="C25" s="120">
        <f>IF('Tabelle 1_1'!$C$7&gt;0,'Tabelle 1_1'!D35/'Tabelle 1_1'!$C35*100,J25)</f>
        <v>7.9151334846942767</v>
      </c>
      <c r="D25" s="120">
        <f>IF('Tabelle 1_1'!$C$7&gt;0,'Tabelle 1_1'!E35/'Tabelle 1_1'!$C35*100,K25)</f>
        <v>15.955531198622094</v>
      </c>
      <c r="E25" s="120">
        <f>IF('Tabelle 1_1'!$C$7&gt;0,'Tabelle 1_1'!F35/'Tabelle 1_1'!$C35*100,L25)</f>
        <v>22.524074219055819</v>
      </c>
      <c r="F25" s="120">
        <f>IF('Tabelle 1_1'!$C$7&gt;0,'Tabelle 1_1'!G35/'Tabelle 1_1'!$C35*100,M25)</f>
        <v>53.60526109762781</v>
      </c>
      <c r="G25" s="120">
        <f>IF('Tabelle 1_1'!$C$7&gt;0,'Tabelle 1_1'!C35,N25)</f>
        <v>12773</v>
      </c>
      <c r="I25" s="126" t="s">
        <v>88</v>
      </c>
      <c r="J25" s="126">
        <f t="shared" si="7"/>
        <v>25</v>
      </c>
      <c r="K25" s="126">
        <f t="shared" si="7"/>
        <v>25</v>
      </c>
      <c r="L25" s="126">
        <f t="shared" si="7"/>
        <v>25</v>
      </c>
      <c r="M25" s="126">
        <f t="shared" si="7"/>
        <v>25</v>
      </c>
      <c r="N25" s="120">
        <f t="shared" si="8"/>
        <v>100</v>
      </c>
      <c r="O25" s="108" t="str">
        <f>IF('Tabelle 1_1'!$C$7&gt;0,INDEX('Tabelle 1_1'!A$24:A$41,MATCH(T25,'Tabelle 1_1'!C$24:C$41,0)),V25)</f>
        <v>Husum, Stadt</v>
      </c>
      <c r="P25" s="82">
        <f>IF('Tabelle 1_1'!$C$7&gt;0,INDEX('Tabelle 1_1'!D$24:D$41,MATCH($O25,'Tabelle 1_1'!$A$24:$A$41,0)),W25)</f>
        <v>1244</v>
      </c>
      <c r="Q25" s="82">
        <f>IF('Tabelle 1_1'!$C$7&gt;0,INDEX('Tabelle 1_1'!E$24:E$41,MATCH($O25,'Tabelle 1_1'!$A$24:$A$41,0)),X25)</f>
        <v>2651</v>
      </c>
      <c r="R25" s="82">
        <f>IF('Tabelle 1_1'!$C$7&gt;0,INDEX('Tabelle 1_1'!F$24:F$41,MATCH($O25,'Tabelle 1_1'!$A$24:$A$41,0)),Y25)</f>
        <v>3428</v>
      </c>
      <c r="S25" s="82">
        <f>IF('Tabelle 1_1'!$C$7&gt;0,INDEX('Tabelle 1_1'!G$24:G$41,MATCH($O25,'Tabelle 1_1'!$A$24:$A$41,0)),Z25)</f>
        <v>5253</v>
      </c>
      <c r="T25" s="82">
        <f>IF('Tabelle 1_1'!$C$7&gt;0,SMALL('Tabelle 1_1'!C$24:C$41,ROWS('Tabelle 1_1'!C$24:C30)),#REF!)</f>
        <v>12576</v>
      </c>
      <c r="V25" s="98" t="s">
        <v>88</v>
      </c>
      <c r="W25" s="126">
        <v>10000</v>
      </c>
      <c r="X25" s="126">
        <v>10000</v>
      </c>
      <c r="Y25" s="126">
        <v>10000</v>
      </c>
      <c r="Z25" s="126">
        <v>10000</v>
      </c>
    </row>
    <row r="26" spans="1:26">
      <c r="A26" s="120">
        <v>11</v>
      </c>
      <c r="B26" s="79" t="str">
        <f>'Tabelle 1_1'!A34</f>
        <v>Schleswig, Stadt</v>
      </c>
      <c r="C26" s="120">
        <f>IF('Tabelle 1_1'!$C$7&gt;0,'Tabelle 1_1'!D34/'Tabelle 1_1'!$C34*100,J26)</f>
        <v>12.330583382439601</v>
      </c>
      <c r="D26" s="120">
        <f>IF('Tabelle 1_1'!$C$7&gt;0,'Tabelle 1_1'!E34/'Tabelle 1_1'!$C34*100,K26)</f>
        <v>26.74572775486152</v>
      </c>
      <c r="E26" s="120">
        <f>IF('Tabelle 1_1'!$C$7&gt;0,'Tabelle 1_1'!F34/'Tabelle 1_1'!$C34*100,L26)</f>
        <v>26.856216853270475</v>
      </c>
      <c r="F26" s="120">
        <f>IF('Tabelle 1_1'!$C$7&gt;0,'Tabelle 1_1'!G34/'Tabelle 1_1'!$C34*100,M26)</f>
        <v>34.0674720094284</v>
      </c>
      <c r="G26" s="120">
        <f>IF('Tabelle 1_1'!$C$7&gt;0,'Tabelle 1_1'!C34,N26)</f>
        <v>13576</v>
      </c>
      <c r="I26" s="126" t="s">
        <v>88</v>
      </c>
      <c r="J26" s="126">
        <f t="shared" si="7"/>
        <v>25</v>
      </c>
      <c r="K26" s="126">
        <f t="shared" si="7"/>
        <v>25</v>
      </c>
      <c r="L26" s="126">
        <f t="shared" si="7"/>
        <v>25</v>
      </c>
      <c r="M26" s="126">
        <f t="shared" si="7"/>
        <v>25</v>
      </c>
      <c r="N26" s="120">
        <f t="shared" si="8"/>
        <v>100</v>
      </c>
      <c r="O26" s="108" t="str">
        <f>IF('Tabelle 1_1'!$C$7&gt;0,INDEX('Tabelle 1_1'!A$24:A$41,MATCH(T26,'Tabelle 1_1'!C$24:C$41,0)),V26)</f>
        <v>Henstedt-Ulzburg</v>
      </c>
      <c r="P26" s="82">
        <f>IF('Tabelle 1_1'!$C$7&gt;0,INDEX('Tabelle 1_1'!D$24:D$41,MATCH($O26,'Tabelle 1_1'!$A$24:$A$41,0)),W26)</f>
        <v>1011</v>
      </c>
      <c r="Q26" s="82">
        <f>IF('Tabelle 1_1'!$C$7&gt;0,INDEX('Tabelle 1_1'!E$24:E$41,MATCH($O26,'Tabelle 1_1'!$A$24:$A$41,0)),X26)</f>
        <v>2038</v>
      </c>
      <c r="R26" s="82">
        <f>IF('Tabelle 1_1'!$C$7&gt;0,INDEX('Tabelle 1_1'!F$24:F$41,MATCH($O26,'Tabelle 1_1'!$A$24:$A$41,0)),Y26)</f>
        <v>2877</v>
      </c>
      <c r="S26" s="82">
        <f>IF('Tabelle 1_1'!$C$7&gt;0,INDEX('Tabelle 1_1'!G$24:G$41,MATCH($O26,'Tabelle 1_1'!$A$24:$A$41,0)),Z26)</f>
        <v>6847</v>
      </c>
      <c r="T26" s="82">
        <f>IF('Tabelle 1_1'!$C$7&gt;0,SMALL('Tabelle 1_1'!C$24:C$41,ROWS('Tabelle 1_1'!C$24:C31)),#REF!)</f>
        <v>12773</v>
      </c>
      <c r="V26" s="98" t="s">
        <v>88</v>
      </c>
      <c r="W26" s="126">
        <v>10000</v>
      </c>
      <c r="X26" s="126">
        <v>10000</v>
      </c>
      <c r="Y26" s="126">
        <v>10000</v>
      </c>
      <c r="Z26" s="126">
        <v>10000</v>
      </c>
    </row>
    <row r="27" spans="1:26">
      <c r="A27" s="120">
        <v>10</v>
      </c>
      <c r="B27" s="79" t="str">
        <f>'Tabelle 1_1'!A33</f>
        <v>Rendsburg, Stadt</v>
      </c>
      <c r="C27" s="120">
        <f>IF('Tabelle 1_1'!$C$7&gt;0,'Tabelle 1_1'!D33/'Tabelle 1_1'!$C33*100,J27)</f>
        <v>18.041008061956454</v>
      </c>
      <c r="D27" s="120">
        <f>IF('Tabelle 1_1'!$C$7&gt;0,'Tabelle 1_1'!E33/'Tabelle 1_1'!$C33*100,K27)</f>
        <v>29.042087221481623</v>
      </c>
      <c r="E27" s="120">
        <f>IF('Tabelle 1_1'!$C$7&gt;0,'Tabelle 1_1'!F33/'Tabelle 1_1'!$C33*100,L27)</f>
        <v>24.541357201802832</v>
      </c>
      <c r="F27" s="120">
        <f>IF('Tabelle 1_1'!$C$7&gt;0,'Tabelle 1_1'!G33/'Tabelle 1_1'!$C33*100,M27)</f>
        <v>28.375547514759091</v>
      </c>
      <c r="G27" s="120">
        <f>IF('Tabelle 1_1'!$C$7&gt;0,'Tabelle 1_1'!C33,N27)</f>
        <v>15753</v>
      </c>
      <c r="I27" s="126" t="s">
        <v>88</v>
      </c>
      <c r="J27" s="126">
        <f t="shared" si="7"/>
        <v>25</v>
      </c>
      <c r="K27" s="126">
        <f t="shared" si="7"/>
        <v>25</v>
      </c>
      <c r="L27" s="126">
        <f t="shared" si="7"/>
        <v>25</v>
      </c>
      <c r="M27" s="126">
        <f t="shared" si="7"/>
        <v>25</v>
      </c>
      <c r="N27" s="120">
        <f t="shared" si="8"/>
        <v>100</v>
      </c>
      <c r="O27" s="108" t="str">
        <f>IF('Tabelle 1_1'!$C$7&gt;0,INDEX('Tabelle 1_1'!A$24:A$41,MATCH(T27,'Tabelle 1_1'!C$24:C$41,0)),V27)</f>
        <v>Reinbek, Stadt</v>
      </c>
      <c r="P27" s="82">
        <f>IF('Tabelle 1_1'!$C$7&gt;0,INDEX('Tabelle 1_1'!D$24:D$41,MATCH($O27,'Tabelle 1_1'!$A$24:$A$41,0)),W27)</f>
        <v>1264</v>
      </c>
      <c r="Q27" s="82">
        <f>IF('Tabelle 1_1'!$C$7&gt;0,INDEX('Tabelle 1_1'!E$24:E$41,MATCH($O27,'Tabelle 1_1'!$A$24:$A$41,0)),X27)</f>
        <v>2570</v>
      </c>
      <c r="R27" s="82">
        <f>IF('Tabelle 1_1'!$C$7&gt;0,INDEX('Tabelle 1_1'!F$24:F$41,MATCH($O27,'Tabelle 1_1'!$A$24:$A$41,0)),Y27)</f>
        <v>3317</v>
      </c>
      <c r="S27" s="82">
        <f>IF('Tabelle 1_1'!$C$7&gt;0,INDEX('Tabelle 1_1'!G$24:G$41,MATCH($O27,'Tabelle 1_1'!$A$24:$A$41,0)),Z27)</f>
        <v>5967</v>
      </c>
      <c r="T27" s="82">
        <f>IF('Tabelle 1_1'!$C$7&gt;0,SMALL('Tabelle 1_1'!C$24:C$41,ROWS('Tabelle 1_1'!C$24:C32)),#REF!)</f>
        <v>13118</v>
      </c>
      <c r="V27" s="98" t="s">
        <v>88</v>
      </c>
      <c r="W27" s="126">
        <v>10000</v>
      </c>
      <c r="X27" s="126">
        <v>10000</v>
      </c>
      <c r="Y27" s="126">
        <v>10000</v>
      </c>
      <c r="Z27" s="126">
        <v>10000</v>
      </c>
    </row>
    <row r="28" spans="1:26">
      <c r="A28" s="120">
        <v>9</v>
      </c>
      <c r="B28" s="79" t="str">
        <f>'Tabelle 1_1'!A32</f>
        <v>Eckernförde, Stadt</v>
      </c>
      <c r="C28" s="120">
        <f>IF('Tabelle 1_1'!$C$7&gt;0,'Tabelle 1_1'!D32/'Tabelle 1_1'!$C32*100,J28)</f>
        <v>13.460137596114933</v>
      </c>
      <c r="D28" s="120">
        <f>IF('Tabelle 1_1'!$C$7&gt;0,'Tabelle 1_1'!E32/'Tabelle 1_1'!$C32*100,K28)</f>
        <v>22.339133953864831</v>
      </c>
      <c r="E28" s="120">
        <f>IF('Tabelle 1_1'!$C$7&gt;0,'Tabelle 1_1'!F32/'Tabelle 1_1'!$C32*100,L28)</f>
        <v>25.722379603399432</v>
      </c>
      <c r="F28" s="120">
        <f>IF('Tabelle 1_1'!$C$7&gt;0,'Tabelle 1_1'!G32/'Tabelle 1_1'!$C32*100,M28)</f>
        <v>38.478348846620804</v>
      </c>
      <c r="G28" s="120">
        <f>IF('Tabelle 1_1'!$C$7&gt;0,'Tabelle 1_1'!C32,N28)</f>
        <v>12355</v>
      </c>
      <c r="I28" s="126" t="s">
        <v>88</v>
      </c>
      <c r="J28" s="126">
        <f t="shared" si="7"/>
        <v>25</v>
      </c>
      <c r="K28" s="126">
        <f t="shared" si="7"/>
        <v>25</v>
      </c>
      <c r="L28" s="126">
        <f t="shared" si="7"/>
        <v>25</v>
      </c>
      <c r="M28" s="126">
        <f t="shared" si="7"/>
        <v>25</v>
      </c>
      <c r="N28" s="120">
        <f t="shared" si="8"/>
        <v>100</v>
      </c>
      <c r="O28" s="108" t="str">
        <f>IF('Tabelle 1_1'!$C$7&gt;0,INDEX('Tabelle 1_1'!A$24:A$41,MATCH(T28,'Tabelle 1_1'!C$24:C$41,0)),V28)</f>
        <v>Schleswig, Stadt</v>
      </c>
      <c r="P28" s="82">
        <f>IF('Tabelle 1_1'!$C$7&gt;0,INDEX('Tabelle 1_1'!D$24:D$41,MATCH($O28,'Tabelle 1_1'!$A$24:$A$41,0)),W28)</f>
        <v>1674</v>
      </c>
      <c r="Q28" s="82">
        <f>IF('Tabelle 1_1'!$C$7&gt;0,INDEX('Tabelle 1_1'!E$24:E$41,MATCH($O28,'Tabelle 1_1'!$A$24:$A$41,0)),X28)</f>
        <v>3631</v>
      </c>
      <c r="R28" s="82">
        <f>IF('Tabelle 1_1'!$C$7&gt;0,INDEX('Tabelle 1_1'!F$24:F$41,MATCH($O28,'Tabelle 1_1'!$A$24:$A$41,0)),Y28)</f>
        <v>3646</v>
      </c>
      <c r="S28" s="82">
        <f>IF('Tabelle 1_1'!$C$7&gt;0,INDEX('Tabelle 1_1'!G$24:G$41,MATCH($O28,'Tabelle 1_1'!$A$24:$A$41,0)),Z28)</f>
        <v>4625</v>
      </c>
      <c r="T28" s="82">
        <f>IF('Tabelle 1_1'!$C$7&gt;0,SMALL('Tabelle 1_1'!C$24:C$41,ROWS('Tabelle 1_1'!C$24:C33)),#REF!)</f>
        <v>13576</v>
      </c>
      <c r="V28" s="98" t="s">
        <v>88</v>
      </c>
      <c r="W28" s="126">
        <v>10000</v>
      </c>
      <c r="X28" s="126">
        <v>10000</v>
      </c>
      <c r="Y28" s="126">
        <v>10000</v>
      </c>
      <c r="Z28" s="126">
        <v>10000</v>
      </c>
    </row>
    <row r="29" spans="1:26">
      <c r="A29" s="120">
        <v>8</v>
      </c>
      <c r="B29" s="79" t="str">
        <f>'Tabelle 1_1'!A31</f>
        <v>Wedel, Stadt</v>
      </c>
      <c r="C29" s="120">
        <f>IF('Tabelle 1_1'!$C$7&gt;0,'Tabelle 1_1'!D31/'Tabelle 1_1'!$C31*100,J29)</f>
        <v>15.59488248886885</v>
      </c>
      <c r="D29" s="120">
        <f>IF('Tabelle 1_1'!$C$7&gt;0,'Tabelle 1_1'!E31/'Tabelle 1_1'!$C31*100,K29)</f>
        <v>27.43617201149749</v>
      </c>
      <c r="E29" s="120">
        <f>IF('Tabelle 1_1'!$C$7&gt;0,'Tabelle 1_1'!F31/'Tabelle 1_1'!$C31*100,L29)</f>
        <v>25.54810347742772</v>
      </c>
      <c r="F29" s="120">
        <f>IF('Tabelle 1_1'!$C$7&gt;0,'Tabelle 1_1'!G31/'Tabelle 1_1'!$C31*100,M29)</f>
        <v>31.420842022205942</v>
      </c>
      <c r="G29" s="120">
        <f>IF('Tabelle 1_1'!$C$7&gt;0,'Tabelle 1_1'!C31,N29)</f>
        <v>17743</v>
      </c>
      <c r="I29" s="126" t="s">
        <v>88</v>
      </c>
      <c r="J29" s="126">
        <f t="shared" si="7"/>
        <v>25</v>
      </c>
      <c r="K29" s="126">
        <f t="shared" si="7"/>
        <v>25</v>
      </c>
      <c r="L29" s="126">
        <f t="shared" si="7"/>
        <v>25</v>
      </c>
      <c r="M29" s="126">
        <f t="shared" si="7"/>
        <v>25</v>
      </c>
      <c r="N29" s="120">
        <f t="shared" si="8"/>
        <v>100</v>
      </c>
      <c r="O29" s="108" t="str">
        <f>IF('Tabelle 1_1'!$C$7&gt;0,INDEX('Tabelle 1_1'!A$24:A$41,MATCH(T29,'Tabelle 1_1'!C$24:C$41,0)),V29)</f>
        <v>Geesthacht, Stadt</v>
      </c>
      <c r="P29" s="82">
        <f>IF('Tabelle 1_1'!$C$7&gt;0,INDEX('Tabelle 1_1'!D$24:D$41,MATCH($O29,'Tabelle 1_1'!$A$24:$A$41,0)),W29)</f>
        <v>2666</v>
      </c>
      <c r="Q29" s="82">
        <f>IF('Tabelle 1_1'!$C$7&gt;0,INDEX('Tabelle 1_1'!E$24:E$41,MATCH($O29,'Tabelle 1_1'!$A$24:$A$41,0)),X29)</f>
        <v>3306</v>
      </c>
      <c r="R29" s="82">
        <f>IF('Tabelle 1_1'!$C$7&gt;0,INDEX('Tabelle 1_1'!F$24:F$41,MATCH($O29,'Tabelle 1_1'!$A$24:$A$41,0)),Y29)</f>
        <v>3940</v>
      </c>
      <c r="S29" s="82">
        <f>IF('Tabelle 1_1'!$C$7&gt;0,INDEX('Tabelle 1_1'!G$24:G$41,MATCH($O29,'Tabelle 1_1'!$A$24:$A$41,0)),Z29)</f>
        <v>5252</v>
      </c>
      <c r="T29" s="82">
        <f>IF('Tabelle 1_1'!$C$7&gt;0,SMALL('Tabelle 1_1'!C$24:C$41,ROWS('Tabelle 1_1'!C$24:C34)),#REF!)</f>
        <v>15164</v>
      </c>
      <c r="V29" s="98" t="s">
        <v>88</v>
      </c>
      <c r="W29" s="126">
        <v>10000</v>
      </c>
      <c r="X29" s="126">
        <v>10000</v>
      </c>
      <c r="Y29" s="126">
        <v>10000</v>
      </c>
      <c r="Z29" s="126">
        <v>10000</v>
      </c>
    </row>
    <row r="30" spans="1:26">
      <c r="A30" s="120">
        <v>7</v>
      </c>
      <c r="B30" s="79" t="str">
        <f>'Tabelle 1_1'!A30</f>
        <v>Quickborn, Stadt</v>
      </c>
      <c r="C30" s="120">
        <f>IF('Tabelle 1_1'!$C$7&gt;0,'Tabelle 1_1'!D30/'Tabelle 1_1'!$C30*100,J30)</f>
        <v>10.033151326053042</v>
      </c>
      <c r="D30" s="120">
        <f>IF('Tabelle 1_1'!$C$7&gt;0,'Tabelle 1_1'!E30/'Tabelle 1_1'!$C30*100,K30)</f>
        <v>16.721918876755069</v>
      </c>
      <c r="E30" s="120">
        <f>IF('Tabelle 1_1'!$C$7&gt;0,'Tabelle 1_1'!F30/'Tabelle 1_1'!$C30*100,L30)</f>
        <v>25.117004680187204</v>
      </c>
      <c r="F30" s="120">
        <f>IF('Tabelle 1_1'!$C$7&gt;0,'Tabelle 1_1'!G30/'Tabelle 1_1'!$C30*100,M30)</f>
        <v>48.127925117004686</v>
      </c>
      <c r="G30" s="120">
        <f>IF('Tabelle 1_1'!$C$7&gt;0,'Tabelle 1_1'!C30,N30)</f>
        <v>10256</v>
      </c>
      <c r="I30" s="126" t="s">
        <v>88</v>
      </c>
      <c r="J30" s="126">
        <f>100/4</f>
        <v>25</v>
      </c>
      <c r="K30" s="126">
        <f t="shared" si="7"/>
        <v>25</v>
      </c>
      <c r="L30" s="126">
        <f t="shared" si="7"/>
        <v>25</v>
      </c>
      <c r="M30" s="126">
        <f t="shared" si="7"/>
        <v>25</v>
      </c>
      <c r="N30" s="120">
        <f t="shared" si="8"/>
        <v>100</v>
      </c>
      <c r="O30" s="108" t="str">
        <f>IF('Tabelle 1_1'!$C$7&gt;0,INDEX('Tabelle 1_1'!A$24:A$41,MATCH(T30,'Tabelle 1_1'!C$24:C$41,0)),V30)</f>
        <v>Rendsburg, Stadt</v>
      </c>
      <c r="P30" s="82">
        <f>IF('Tabelle 1_1'!$C$7&gt;0,INDEX('Tabelle 1_1'!D$24:D$41,MATCH($O30,'Tabelle 1_1'!$A$24:$A$41,0)),W30)</f>
        <v>2842</v>
      </c>
      <c r="Q30" s="82">
        <f>IF('Tabelle 1_1'!$C$7&gt;0,INDEX('Tabelle 1_1'!E$24:E$41,MATCH($O30,'Tabelle 1_1'!$A$24:$A$41,0)),X30)</f>
        <v>4575</v>
      </c>
      <c r="R30" s="82">
        <f>IF('Tabelle 1_1'!$C$7&gt;0,INDEX('Tabelle 1_1'!F$24:F$41,MATCH($O30,'Tabelle 1_1'!$A$24:$A$41,0)),Y30)</f>
        <v>3866</v>
      </c>
      <c r="S30" s="82">
        <f>IF('Tabelle 1_1'!$C$7&gt;0,INDEX('Tabelle 1_1'!G$24:G$41,MATCH($O30,'Tabelle 1_1'!$A$24:$A$41,0)),Z30)</f>
        <v>4470</v>
      </c>
      <c r="T30" s="82">
        <f>IF('Tabelle 1_1'!$C$7&gt;0,SMALL('Tabelle 1_1'!C$24:C$41,ROWS('Tabelle 1_1'!C$24:C35)),#REF!)</f>
        <v>15753</v>
      </c>
      <c r="V30" s="98" t="s">
        <v>88</v>
      </c>
      <c r="W30" s="126">
        <v>10000</v>
      </c>
      <c r="X30" s="126">
        <v>10000</v>
      </c>
      <c r="Y30" s="126">
        <v>10000</v>
      </c>
      <c r="Z30" s="126">
        <v>10000</v>
      </c>
    </row>
    <row r="31" spans="1:26">
      <c r="A31" s="120">
        <v>6</v>
      </c>
      <c r="B31" s="79" t="str">
        <f>'Tabelle 1_1'!A29</f>
        <v>Pinneberg, Stadt</v>
      </c>
      <c r="C31" s="120">
        <f>IF('Tabelle 1_1'!$C$7&gt;0,'Tabelle 1_1'!D29/'Tabelle 1_1'!$C29*100,J31)</f>
        <v>16.958082715531308</v>
      </c>
      <c r="D31" s="120">
        <f>IF('Tabelle 1_1'!$C$7&gt;0,'Tabelle 1_1'!E29/'Tabelle 1_1'!$C29*100,K31)</f>
        <v>23.579055345735998</v>
      </c>
      <c r="E31" s="120">
        <f>IF('Tabelle 1_1'!$C$7&gt;0,'Tabelle 1_1'!F29/'Tabelle 1_1'!$C29*100,L31)</f>
        <v>24.446309507157178</v>
      </c>
      <c r="F31" s="120">
        <f>IF('Tabelle 1_1'!$C$7&gt;0,'Tabelle 1_1'!G29/'Tabelle 1_1'!$C29*100,M31)</f>
        <v>35.016552431575512</v>
      </c>
      <c r="G31" s="120">
        <f>IF('Tabelle 1_1'!$C$7&gt;0,'Tabelle 1_1'!C29,N31)</f>
        <v>21447</v>
      </c>
      <c r="I31" s="126" t="s">
        <v>88</v>
      </c>
      <c r="J31" s="126">
        <f t="shared" si="7"/>
        <v>25</v>
      </c>
      <c r="K31" s="126">
        <f t="shared" si="7"/>
        <v>25</v>
      </c>
      <c r="L31" s="126">
        <f t="shared" si="7"/>
        <v>25</v>
      </c>
      <c r="M31" s="126">
        <f t="shared" si="7"/>
        <v>25</v>
      </c>
      <c r="N31" s="120">
        <f t="shared" si="8"/>
        <v>100</v>
      </c>
      <c r="O31" s="108" t="str">
        <f>IF('Tabelle 1_1'!$C$7&gt;0,INDEX('Tabelle 1_1'!A$24:A$41,MATCH(T31,'Tabelle 1_1'!C$24:C$41,0)),V31)</f>
        <v>Ahrensburg, Stadt</v>
      </c>
      <c r="P31" s="82">
        <f>IF('Tabelle 1_1'!$C$7&gt;0,INDEX('Tabelle 1_1'!D$24:D$41,MATCH($O31,'Tabelle 1_1'!$A$24:$A$41,0)),W31)</f>
        <v>2120</v>
      </c>
      <c r="Q31" s="82">
        <f>IF('Tabelle 1_1'!$C$7&gt;0,INDEX('Tabelle 1_1'!E$24:E$41,MATCH($O31,'Tabelle 1_1'!$A$24:$A$41,0)),X31)</f>
        <v>2852</v>
      </c>
      <c r="R31" s="82">
        <f>IF('Tabelle 1_1'!$C$7&gt;0,INDEX('Tabelle 1_1'!F$24:F$41,MATCH($O31,'Tabelle 1_1'!$A$24:$A$41,0)),Y31)</f>
        <v>3778</v>
      </c>
      <c r="S31" s="82">
        <f>IF('Tabelle 1_1'!$C$7&gt;0,INDEX('Tabelle 1_1'!G$24:G$41,MATCH($O31,'Tabelle 1_1'!$A$24:$A$41,0)),Z31)</f>
        <v>7667</v>
      </c>
      <c r="T31" s="82">
        <f>IF('Tabelle 1_1'!$C$7&gt;0,SMALL('Tabelle 1_1'!C$24:C$41,ROWS('Tabelle 1_1'!C$24:C36)),#REF!)</f>
        <v>16417</v>
      </c>
      <c r="V31" s="98" t="s">
        <v>88</v>
      </c>
      <c r="W31" s="126">
        <v>10000</v>
      </c>
      <c r="X31" s="126">
        <v>10000</v>
      </c>
      <c r="Y31" s="126">
        <v>10000</v>
      </c>
      <c r="Z31" s="126">
        <v>10000</v>
      </c>
    </row>
    <row r="32" spans="1:26">
      <c r="A32" s="120">
        <v>5</v>
      </c>
      <c r="B32" s="79" t="str">
        <f>'Tabelle 1_1'!A28</f>
        <v>Elmshorn, Stadt</v>
      </c>
      <c r="C32" s="120">
        <f>IF('Tabelle 1_1'!$C$7&gt;0,'Tabelle 1_1'!D28/'Tabelle 1_1'!$C28*100,J32)</f>
        <v>13.525938255459122</v>
      </c>
      <c r="D32" s="120">
        <f>IF('Tabelle 1_1'!$C$7&gt;0,'Tabelle 1_1'!E28/'Tabelle 1_1'!$C28*100,K32)</f>
        <v>21.37676851741767</v>
      </c>
      <c r="E32" s="120">
        <f>IF('Tabelle 1_1'!$C$7&gt;0,'Tabelle 1_1'!F28/'Tabelle 1_1'!$C28*100,L32)</f>
        <v>27.218325209051642</v>
      </c>
      <c r="F32" s="120">
        <f>IF('Tabelle 1_1'!$C$7&gt;0,'Tabelle 1_1'!G28/'Tabelle 1_1'!$C28*100,M32)</f>
        <v>37.878968018071575</v>
      </c>
      <c r="G32" s="120">
        <f>IF('Tabelle 1_1'!$C$7&gt;0,'Tabelle 1_1'!C28,N32)</f>
        <v>25233</v>
      </c>
      <c r="I32" s="126" t="s">
        <v>88</v>
      </c>
      <c r="J32" s="126">
        <f t="shared" si="7"/>
        <v>25</v>
      </c>
      <c r="K32" s="126">
        <f t="shared" si="7"/>
        <v>25</v>
      </c>
      <c r="L32" s="126">
        <f t="shared" si="7"/>
        <v>25</v>
      </c>
      <c r="M32" s="126">
        <f t="shared" si="7"/>
        <v>25</v>
      </c>
      <c r="N32" s="120">
        <f t="shared" si="8"/>
        <v>100</v>
      </c>
      <c r="O32" s="108" t="str">
        <f>IF('Tabelle 1_1'!$C$7&gt;0,INDEX('Tabelle 1_1'!A$24:A$41,MATCH(T32,'Tabelle 1_1'!C$24:C$41,0)),V32)</f>
        <v>Itzehoe, Stadt</v>
      </c>
      <c r="P32" s="82">
        <f>IF('Tabelle 1_1'!$C$7&gt;0,INDEX('Tabelle 1_1'!D$24:D$41,MATCH($O32,'Tabelle 1_1'!$A$24:$A$41,0)),W32)</f>
        <v>2579</v>
      </c>
      <c r="Q32" s="82">
        <f>IF('Tabelle 1_1'!$C$7&gt;0,INDEX('Tabelle 1_1'!E$24:E$41,MATCH($O32,'Tabelle 1_1'!$A$24:$A$41,0)),X32)</f>
        <v>4242</v>
      </c>
      <c r="R32" s="82">
        <f>IF('Tabelle 1_1'!$C$7&gt;0,INDEX('Tabelle 1_1'!F$24:F$41,MATCH($O32,'Tabelle 1_1'!$A$24:$A$41,0)),Y32)</f>
        <v>4613</v>
      </c>
      <c r="S32" s="82">
        <f>IF('Tabelle 1_1'!$C$7&gt;0,INDEX('Tabelle 1_1'!G$24:G$41,MATCH($O32,'Tabelle 1_1'!$A$24:$A$41,0)),Z32)</f>
        <v>6151</v>
      </c>
      <c r="T32" s="82">
        <f>IF('Tabelle 1_1'!$C$7&gt;0,SMALL('Tabelle 1_1'!C$24:C$41,ROWS('Tabelle 1_1'!C$24:C37)),#REF!)</f>
        <v>17585</v>
      </c>
      <c r="V32" s="98" t="s">
        <v>88</v>
      </c>
      <c r="W32" s="126">
        <v>10000</v>
      </c>
      <c r="X32" s="126">
        <v>10000</v>
      </c>
      <c r="Y32" s="126">
        <v>10000</v>
      </c>
      <c r="Z32" s="126">
        <v>10000</v>
      </c>
    </row>
    <row r="33" spans="1:26">
      <c r="A33" s="120">
        <v>4</v>
      </c>
      <c r="B33" s="79" t="str">
        <f>'Tabelle 1_1'!A27</f>
        <v>Bad Schwartau, Stadt</v>
      </c>
      <c r="C33" s="120">
        <f>IF('Tabelle 1_1'!$C$7&gt;0,'Tabelle 1_1'!D27/'Tabelle 1_1'!$C27*100,J33)</f>
        <v>13.767495001428163</v>
      </c>
      <c r="D33" s="120">
        <f>IF('Tabelle 1_1'!$C$7&gt;0,'Tabelle 1_1'!E27/'Tabelle 1_1'!$C27*100,K33)</f>
        <v>23.964581548129104</v>
      </c>
      <c r="E33" s="120">
        <f>IF('Tabelle 1_1'!$C$7&gt;0,'Tabelle 1_1'!F27/'Tabelle 1_1'!$C27*100,L33)</f>
        <v>25.678377606398172</v>
      </c>
      <c r="F33" s="120">
        <f>IF('Tabelle 1_1'!$C$7&gt;0,'Tabelle 1_1'!G27/'Tabelle 1_1'!$C27*100,M33)</f>
        <v>36.589545844044558</v>
      </c>
      <c r="G33" s="120">
        <f>IF('Tabelle 1_1'!$C$7&gt;0,'Tabelle 1_1'!C27,N33)</f>
        <v>10503</v>
      </c>
      <c r="I33" s="126" t="s">
        <v>88</v>
      </c>
      <c r="J33" s="126">
        <f t="shared" si="7"/>
        <v>25</v>
      </c>
      <c r="K33" s="126">
        <f t="shared" si="7"/>
        <v>25</v>
      </c>
      <c r="L33" s="126">
        <f t="shared" si="7"/>
        <v>25</v>
      </c>
      <c r="M33" s="126">
        <f t="shared" si="7"/>
        <v>25</v>
      </c>
      <c r="N33" s="120">
        <f t="shared" si="8"/>
        <v>100</v>
      </c>
      <c r="O33" s="108" t="str">
        <f>IF('Tabelle 1_1'!$C$7&gt;0,INDEX('Tabelle 1_1'!A$24:A$41,MATCH(T33,'Tabelle 1_1'!C$24:C$41,0)),V33)</f>
        <v>Wedel, Stadt</v>
      </c>
      <c r="P33" s="82">
        <f>IF('Tabelle 1_1'!$C$7&gt;0,INDEX('Tabelle 1_1'!D$24:D$41,MATCH($O33,'Tabelle 1_1'!$A$24:$A$41,0)),W33)</f>
        <v>2767</v>
      </c>
      <c r="Q33" s="82">
        <f>IF('Tabelle 1_1'!$C$7&gt;0,INDEX('Tabelle 1_1'!E$24:E$41,MATCH($O33,'Tabelle 1_1'!$A$24:$A$41,0)),X33)</f>
        <v>4868</v>
      </c>
      <c r="R33" s="82">
        <f>IF('Tabelle 1_1'!$C$7&gt;0,INDEX('Tabelle 1_1'!F$24:F$41,MATCH($O33,'Tabelle 1_1'!$A$24:$A$41,0)),Y33)</f>
        <v>4533</v>
      </c>
      <c r="S33" s="82">
        <f>IF('Tabelle 1_1'!$C$7&gt;0,INDEX('Tabelle 1_1'!G$24:G$41,MATCH($O33,'Tabelle 1_1'!$A$24:$A$41,0)),Z33)</f>
        <v>5575</v>
      </c>
      <c r="T33" s="82">
        <f>IF('Tabelle 1_1'!$C$7&gt;0,SMALL('Tabelle 1_1'!C$24:C$41,ROWS('Tabelle 1_1'!C$24:C38)),#REF!)</f>
        <v>17743</v>
      </c>
      <c r="V33" s="98" t="s">
        <v>88</v>
      </c>
      <c r="W33" s="126">
        <v>10000</v>
      </c>
      <c r="X33" s="126">
        <v>10000</v>
      </c>
      <c r="Y33" s="126">
        <v>10000</v>
      </c>
      <c r="Z33" s="126">
        <v>10000</v>
      </c>
    </row>
    <row r="34" spans="1:26">
      <c r="A34" s="120">
        <v>3</v>
      </c>
      <c r="B34" s="79" t="str">
        <f>'Tabelle 1_1'!A26</f>
        <v>Husum, Stadt</v>
      </c>
      <c r="C34" s="120">
        <f>IF('Tabelle 1_1'!$C$7&gt;0,'Tabelle 1_1'!D26/'Tabelle 1_1'!$C26*100,J34)</f>
        <v>9.8918575063613225</v>
      </c>
      <c r="D34" s="120">
        <f>IF('Tabelle 1_1'!$C$7&gt;0,'Tabelle 1_1'!E26/'Tabelle 1_1'!$C26*100,K34)</f>
        <v>21.079834605597963</v>
      </c>
      <c r="E34" s="120">
        <f>IF('Tabelle 1_1'!$C$7&gt;0,'Tabelle 1_1'!F26/'Tabelle 1_1'!$C26*100,L34)</f>
        <v>27.258269720101779</v>
      </c>
      <c r="F34" s="120">
        <f>IF('Tabelle 1_1'!$C$7&gt;0,'Tabelle 1_1'!G26/'Tabelle 1_1'!$C26*100,M34)</f>
        <v>41.770038167938935</v>
      </c>
      <c r="G34" s="120">
        <f>IF('Tabelle 1_1'!$C$7&gt;0,'Tabelle 1_1'!C26,N34)</f>
        <v>12576</v>
      </c>
      <c r="I34" s="126" t="s">
        <v>88</v>
      </c>
      <c r="J34" s="126">
        <f t="shared" si="7"/>
        <v>25</v>
      </c>
      <c r="K34" s="126">
        <f t="shared" si="7"/>
        <v>25</v>
      </c>
      <c r="L34" s="126">
        <f t="shared" si="7"/>
        <v>25</v>
      </c>
      <c r="M34" s="126">
        <f t="shared" si="7"/>
        <v>25</v>
      </c>
      <c r="N34" s="120">
        <f t="shared" si="8"/>
        <v>100</v>
      </c>
      <c r="O34" s="108" t="str">
        <f>IF('Tabelle 1_1'!$C$7&gt;0,INDEX('Tabelle 1_1'!A$24:A$41,MATCH(T34,'Tabelle 1_1'!C$24:C$41,0)),V34)</f>
        <v>Pinneberg, Stadt</v>
      </c>
      <c r="P34" s="82">
        <f>IF('Tabelle 1_1'!$C$7&gt;0,INDEX('Tabelle 1_1'!D$24:D$41,MATCH($O34,'Tabelle 1_1'!$A$24:$A$41,0)),W34)</f>
        <v>3637</v>
      </c>
      <c r="Q34" s="82">
        <f>IF('Tabelle 1_1'!$C$7&gt;0,INDEX('Tabelle 1_1'!E$24:E$41,MATCH($O34,'Tabelle 1_1'!$A$24:$A$41,0)),X34)</f>
        <v>5057</v>
      </c>
      <c r="R34" s="82">
        <f>IF('Tabelle 1_1'!$C$7&gt;0,INDEX('Tabelle 1_1'!F$24:F$41,MATCH($O34,'Tabelle 1_1'!$A$24:$A$41,0)),Y34)</f>
        <v>5243</v>
      </c>
      <c r="S34" s="82">
        <f>IF('Tabelle 1_1'!$C$7&gt;0,INDEX('Tabelle 1_1'!G$24:G$41,MATCH($O34,'Tabelle 1_1'!$A$24:$A$41,0)),Z34)</f>
        <v>7510</v>
      </c>
      <c r="T34" s="82">
        <f>IF('Tabelle 1_1'!$C$7&gt;0,SMALL('Tabelle 1_1'!C$24:C$41,ROWS('Tabelle 1_1'!C$24:C39)),#REF!)</f>
        <v>21447</v>
      </c>
      <c r="V34" s="98" t="s">
        <v>88</v>
      </c>
      <c r="W34" s="126">
        <v>10000</v>
      </c>
      <c r="X34" s="126">
        <v>10000</v>
      </c>
      <c r="Y34" s="126">
        <v>10000</v>
      </c>
      <c r="Z34" s="126">
        <v>10000</v>
      </c>
    </row>
    <row r="35" spans="1:26">
      <c r="A35" s="120">
        <v>2</v>
      </c>
      <c r="B35" s="79" t="str">
        <f>'Tabelle 1_1'!A25</f>
        <v>Geesthacht, Stadt</v>
      </c>
      <c r="C35" s="120">
        <f>IF('Tabelle 1_1'!$C$7&gt;0,'Tabelle 1_1'!D25/'Tabelle 1_1'!$C25*100,J35)</f>
        <v>17.581113162753891</v>
      </c>
      <c r="D35" s="120">
        <f>IF('Tabelle 1_1'!$C$7&gt;0,'Tabelle 1_1'!E25/'Tabelle 1_1'!$C25*100,K35)</f>
        <v>21.801635452387234</v>
      </c>
      <c r="E35" s="120">
        <f>IF('Tabelle 1_1'!$C$7&gt;0,'Tabelle 1_1'!F25/'Tabelle 1_1'!$C25*100,L35)</f>
        <v>25.982590345555263</v>
      </c>
      <c r="F35" s="120">
        <f>IF('Tabelle 1_1'!$C$7&gt;0,'Tabelle 1_1'!G25/'Tabelle 1_1'!$C25*100,M35)</f>
        <v>34.634661039303616</v>
      </c>
      <c r="G35" s="120">
        <f>IF('Tabelle 1_1'!$C$7&gt;0,'Tabelle 1_1'!C25,N35)</f>
        <v>15164</v>
      </c>
      <c r="I35" s="126" t="s">
        <v>88</v>
      </c>
      <c r="J35" s="126">
        <f t="shared" si="7"/>
        <v>25</v>
      </c>
      <c r="K35" s="126">
        <f t="shared" si="7"/>
        <v>25</v>
      </c>
      <c r="L35" s="126">
        <f t="shared" si="7"/>
        <v>25</v>
      </c>
      <c r="M35" s="126">
        <f t="shared" si="7"/>
        <v>25</v>
      </c>
      <c r="N35" s="120">
        <f t="shared" si="8"/>
        <v>100</v>
      </c>
      <c r="O35" s="108" t="str">
        <f>IF('Tabelle 1_1'!$C$7&gt;0,INDEX('Tabelle 1_1'!A$24:A$41,MATCH(T35,'Tabelle 1_1'!C$24:C$41,0)),V35)</f>
        <v>Elmshorn, Stadt</v>
      </c>
      <c r="P35" s="82">
        <f>IF('Tabelle 1_1'!$C$7&gt;0,INDEX('Tabelle 1_1'!D$24:D$41,MATCH($O35,'Tabelle 1_1'!$A$24:$A$41,0)),W35)</f>
        <v>3413</v>
      </c>
      <c r="Q35" s="82">
        <f>IF('Tabelle 1_1'!$C$7&gt;0,INDEX('Tabelle 1_1'!E$24:E$41,MATCH($O35,'Tabelle 1_1'!$A$24:$A$41,0)),X35)</f>
        <v>5394</v>
      </c>
      <c r="R35" s="82">
        <f>IF('Tabelle 1_1'!$C$7&gt;0,INDEX('Tabelle 1_1'!F$24:F$41,MATCH($O35,'Tabelle 1_1'!$A$24:$A$41,0)),Y35)</f>
        <v>6868</v>
      </c>
      <c r="S35" s="82">
        <f>IF('Tabelle 1_1'!$C$7&gt;0,INDEX('Tabelle 1_1'!G$24:G$41,MATCH($O35,'Tabelle 1_1'!$A$24:$A$41,0)),Z35)</f>
        <v>9558</v>
      </c>
      <c r="T35" s="82">
        <f>IF('Tabelle 1_1'!$C$7&gt;0,SMALL('Tabelle 1_1'!C$24:C$41,ROWS('Tabelle 1_1'!C$24:C40)),#REF!)</f>
        <v>25233</v>
      </c>
      <c r="V35" s="98" t="s">
        <v>88</v>
      </c>
      <c r="W35" s="126">
        <v>10000</v>
      </c>
      <c r="X35" s="126">
        <v>10000</v>
      </c>
      <c r="Y35" s="126">
        <v>10000</v>
      </c>
      <c r="Z35" s="126">
        <v>10000</v>
      </c>
    </row>
    <row r="36" spans="1:26">
      <c r="A36" s="120">
        <v>1</v>
      </c>
      <c r="B36" s="79" t="str">
        <f>'Tabelle 1_1'!A24</f>
        <v>Heide, Stadt</v>
      </c>
      <c r="C36" s="120">
        <f>IF('Tabelle 1_1'!$C$7&gt;0,'Tabelle 1_1'!D24/'Tabelle 1_1'!$C24*100,J36)</f>
        <v>11.392735824405539</v>
      </c>
      <c r="D36" s="120">
        <f>IF('Tabelle 1_1'!$C$7&gt;0,'Tabelle 1_1'!E24/'Tabelle 1_1'!$C24*100,K36)</f>
        <v>21.339604564062363</v>
      </c>
      <c r="E36" s="120">
        <f>IF('Tabelle 1_1'!$C$7&gt;0,'Tabelle 1_1'!F24/'Tabelle 1_1'!$C24*100,L36)</f>
        <v>26.269488720494731</v>
      </c>
      <c r="F36" s="120">
        <f>IF('Tabelle 1_1'!$C$7&gt;0,'Tabelle 1_1'!G24/'Tabelle 1_1'!$C24*100,M36)</f>
        <v>40.998170891037368</v>
      </c>
      <c r="G36" s="120">
        <f>IF('Tabelle 1_1'!$C$7&gt;0,'Tabelle 1_1'!C24,N36)</f>
        <v>11481</v>
      </c>
      <c r="I36" s="126" t="s">
        <v>88</v>
      </c>
      <c r="J36" s="126">
        <f t="shared" ref="J36:M36" si="9">100/4</f>
        <v>25</v>
      </c>
      <c r="K36" s="126">
        <f t="shared" si="9"/>
        <v>25</v>
      </c>
      <c r="L36" s="126">
        <f t="shared" si="9"/>
        <v>25</v>
      </c>
      <c r="M36" s="126">
        <f t="shared" si="9"/>
        <v>25</v>
      </c>
      <c r="N36" s="120">
        <f t="shared" si="8"/>
        <v>100</v>
      </c>
      <c r="O36" s="108" t="str">
        <f>IF('Tabelle 1_1'!$C$7&gt;0,INDEX('Tabelle 1_1'!A$24:A$41,MATCH(T36,'Tabelle 1_1'!C$24:C$41,0)),V36)</f>
        <v>Norderstedt, Stadt</v>
      </c>
      <c r="P36" s="82">
        <f>IF('Tabelle 1_1'!$C$7&gt;0,INDEX('Tabelle 1_1'!D$24:D$41,MATCH($O36,'Tabelle 1_1'!$A$24:$A$41,0)),W36)</f>
        <v>5059</v>
      </c>
      <c r="Q36" s="82">
        <f>IF('Tabelle 1_1'!$C$7&gt;0,INDEX('Tabelle 1_1'!E$24:E$41,MATCH($O36,'Tabelle 1_1'!$A$24:$A$41,0)),X36)</f>
        <v>8751</v>
      </c>
      <c r="R36" s="82">
        <f>IF('Tabelle 1_1'!$C$7&gt;0,INDEX('Tabelle 1_1'!F$24:F$41,MATCH($O36,'Tabelle 1_1'!$A$24:$A$41,0)),Y36)</f>
        <v>10608</v>
      </c>
      <c r="S36" s="82">
        <f>IF('Tabelle 1_1'!$C$7&gt;0,INDEX('Tabelle 1_1'!G$24:G$41,MATCH($O36,'Tabelle 1_1'!$A$24:$A$41,0)),Z36)</f>
        <v>15034</v>
      </c>
      <c r="T36" s="82">
        <f>IF('Tabelle 1_1'!$C$7&gt;0,SMALL('Tabelle 1_1'!C$24:C$41,ROWS('Tabelle 1_1'!C$24:C41)),#REF!)</f>
        <v>39452</v>
      </c>
      <c r="V36" s="98" t="s">
        <v>88</v>
      </c>
      <c r="W36" s="126">
        <v>10000</v>
      </c>
      <c r="X36" s="126">
        <v>10000</v>
      </c>
      <c r="Y36" s="126">
        <v>10000</v>
      </c>
      <c r="Z36" s="126">
        <v>10000</v>
      </c>
    </row>
    <row r="37" spans="1:26" s="82" customFormat="1">
      <c r="A37" s="120"/>
      <c r="B37" s="119"/>
      <c r="C37" s="120"/>
      <c r="D37" s="119"/>
      <c r="E37" s="119"/>
      <c r="F37" s="119"/>
      <c r="G37" s="120"/>
      <c r="H37" s="120"/>
      <c r="I37" s="119"/>
      <c r="J37" s="119"/>
      <c r="K37" s="119"/>
      <c r="L37" s="119"/>
      <c r="M37" s="119"/>
      <c r="N37" s="120"/>
      <c r="O37" s="54"/>
      <c r="Q37" s="54"/>
      <c r="R37" s="108"/>
      <c r="S37" s="108"/>
      <c r="V37" s="54"/>
      <c r="W37" s="54"/>
      <c r="X37" s="54"/>
      <c r="Y37" s="108"/>
      <c r="Z37" s="108"/>
    </row>
    <row r="38" spans="1:26" s="82" customFormat="1">
      <c r="A38" s="120"/>
      <c r="B38" s="119" t="s">
        <v>109</v>
      </c>
      <c r="C38" s="120"/>
      <c r="D38" s="119"/>
      <c r="E38" s="119"/>
      <c r="F38" s="119"/>
      <c r="G38" s="120"/>
      <c r="H38" s="120"/>
      <c r="I38" s="119" t="s">
        <v>109</v>
      </c>
      <c r="J38" s="119"/>
      <c r="K38" s="119"/>
      <c r="L38" s="119"/>
      <c r="M38" s="119"/>
      <c r="N38" s="119"/>
      <c r="O38" s="54" t="s">
        <v>109</v>
      </c>
      <c r="Q38" s="54"/>
      <c r="R38" s="108"/>
      <c r="S38" s="108"/>
      <c r="V38" s="108" t="s">
        <v>109</v>
      </c>
      <c r="W38" s="54"/>
      <c r="X38" s="54"/>
      <c r="Y38" s="108"/>
      <c r="Z38" s="108"/>
    </row>
    <row r="39" spans="1:26">
      <c r="B39" s="120" t="s">
        <v>75</v>
      </c>
      <c r="C39" s="120" t="s">
        <v>71</v>
      </c>
      <c r="I39" s="120" t="s">
        <v>75</v>
      </c>
      <c r="J39" s="120" t="s">
        <v>71</v>
      </c>
      <c r="O39" t="s">
        <v>75</v>
      </c>
      <c r="P39" t="s">
        <v>71</v>
      </c>
      <c r="V39" s="82" t="s">
        <v>75</v>
      </c>
      <c r="W39" s="82" t="s">
        <v>71</v>
      </c>
    </row>
    <row r="40" spans="1:26" s="82" customFormat="1">
      <c r="A40" s="120"/>
      <c r="B40" s="120" t="e">
        <f>IF('Tabelle 1_1'!$C$7&gt;0,'Tabelle 1_1'!#REF!,I40)</f>
        <v>#REF!</v>
      </c>
      <c r="C40" s="120" t="e">
        <f>IF('Tabelle 1_1'!$B$7&gt;0,'Tabelle 1_1'!#REF!,J40)</f>
        <v>#REF!</v>
      </c>
      <c r="D40" s="120"/>
      <c r="E40" s="120"/>
      <c r="F40" s="120"/>
      <c r="G40" s="120"/>
      <c r="H40" s="120"/>
      <c r="I40" s="126">
        <v>50</v>
      </c>
      <c r="J40" s="126">
        <v>40</v>
      </c>
      <c r="K40" s="120"/>
      <c r="L40" s="120"/>
      <c r="M40" s="120"/>
      <c r="N40" s="120"/>
      <c r="O40" s="82">
        <f>IF('Tabelle 1_1'!$C$7&gt;0,'Tabelle 1_1'!J7,V40)</f>
        <v>44.080739728193947</v>
      </c>
      <c r="P40" s="82">
        <f>IF('Tabelle 1_1'!$B$7&gt;0,'Tabelle 1_1'!J$43,W40)</f>
        <v>47.814830053487739</v>
      </c>
      <c r="V40" s="98">
        <v>50</v>
      </c>
      <c r="W40" s="98">
        <v>40</v>
      </c>
    </row>
    <row r="41" spans="1:26" s="82" customFormat="1">
      <c r="A41" s="120"/>
      <c r="B41" s="120" t="e">
        <f>IF('Tabelle 1_1'!$C$7&gt;0,'Tabelle 1_1'!#REF!,I41)</f>
        <v>#REF!</v>
      </c>
      <c r="C41" s="120" t="e">
        <f>IF('Tabelle 1_1'!$B$7&gt;0,'Tabelle 1_1'!#REF!,J41)</f>
        <v>#REF!</v>
      </c>
      <c r="D41" s="120"/>
      <c r="E41" s="120"/>
      <c r="F41" s="120"/>
      <c r="G41" s="120"/>
      <c r="H41" s="120"/>
      <c r="I41" s="126">
        <v>50</v>
      </c>
      <c r="J41" s="126">
        <v>40</v>
      </c>
      <c r="K41" s="120"/>
      <c r="L41" s="120"/>
      <c r="M41" s="120"/>
      <c r="N41" s="120"/>
      <c r="O41" s="82">
        <f>IF('Tabelle 1_1'!$C$7&gt;0,'Tabelle 1_1'!J8,V41)</f>
        <v>38.88497356247202</v>
      </c>
      <c r="P41" s="82">
        <f>IF('Tabelle 1_1'!$B$7&gt;0,'Tabelle 1_1'!J$43,W41)</f>
        <v>47.814830053487739</v>
      </c>
      <c r="V41" s="98">
        <v>50</v>
      </c>
      <c r="W41" s="98">
        <v>40</v>
      </c>
    </row>
    <row r="42" spans="1:26" s="82" customFormat="1">
      <c r="A42" s="120"/>
      <c r="B42" s="120" t="e">
        <f>IF('Tabelle 1_1'!$C$7&gt;0,'Tabelle 1_1'!#REF!,I42)</f>
        <v>#REF!</v>
      </c>
      <c r="C42" s="120" t="e">
        <f>IF('Tabelle 1_1'!$B$7&gt;0,'Tabelle 1_1'!#REF!,J42)</f>
        <v>#REF!</v>
      </c>
      <c r="D42" s="120"/>
      <c r="E42" s="120"/>
      <c r="F42" s="120"/>
      <c r="G42" s="120"/>
      <c r="H42" s="120"/>
      <c r="I42" s="126">
        <v>50</v>
      </c>
      <c r="J42" s="126">
        <v>40</v>
      </c>
      <c r="K42" s="120"/>
      <c r="L42" s="120"/>
      <c r="M42" s="120"/>
      <c r="N42" s="120"/>
      <c r="O42" s="82">
        <f>IF('Tabelle 1_1'!$C$7&gt;0,'Tabelle 1_1'!J9,V42)</f>
        <v>40.49861315285829</v>
      </c>
      <c r="P42" s="82">
        <f>IF('Tabelle 1_1'!$B$7&gt;0,'Tabelle 1_1'!J$43,W42)</f>
        <v>47.814830053487739</v>
      </c>
      <c r="V42" s="98">
        <v>50</v>
      </c>
      <c r="W42" s="98">
        <v>40</v>
      </c>
    </row>
    <row r="43" spans="1:26" s="82" customFormat="1">
      <c r="A43" s="120"/>
      <c r="B43" s="120" t="e">
        <f>IF('Tabelle 1_1'!$C$7&gt;0,'Tabelle 1_1'!#REF!,I43)</f>
        <v>#REF!</v>
      </c>
      <c r="C43" s="120" t="e">
        <f>IF('Tabelle 1_1'!$B$7&gt;0,'Tabelle 1_1'!#REF!,J43)</f>
        <v>#REF!</v>
      </c>
      <c r="D43" s="120"/>
      <c r="E43" s="120"/>
      <c r="F43" s="120"/>
      <c r="G43" s="120"/>
      <c r="H43" s="120"/>
      <c r="I43" s="126">
        <v>50</v>
      </c>
      <c r="J43" s="126">
        <v>40</v>
      </c>
      <c r="K43" s="120"/>
      <c r="L43" s="120"/>
      <c r="M43" s="120"/>
      <c r="N43" s="120"/>
      <c r="O43" s="82">
        <f>IF('Tabelle 1_1'!$C$7&gt;0,'Tabelle 1_1'!J10,V43)</f>
        <v>43.080821831474125</v>
      </c>
      <c r="P43" s="82">
        <f>IF('Tabelle 1_1'!$B$7&gt;0,'Tabelle 1_1'!J$43,W43)</f>
        <v>47.814830053487739</v>
      </c>
      <c r="V43" s="98">
        <v>50</v>
      </c>
      <c r="W43" s="98">
        <v>40</v>
      </c>
    </row>
    <row r="44" spans="1:26">
      <c r="B44" s="120" t="e">
        <f>IF('Tabelle 1_1'!$C$7&gt;0,'Tabelle 1_1'!#REF!,I44)</f>
        <v>#REF!</v>
      </c>
      <c r="C44" s="120" t="e">
        <f>IF('Tabelle 1_1'!$B$7&gt;0,'Tabelle 1_1'!#REF!,J44)</f>
        <v>#REF!</v>
      </c>
      <c r="I44" s="126">
        <v>50</v>
      </c>
      <c r="J44" s="126">
        <v>40</v>
      </c>
      <c r="O44" s="82">
        <f>IF('Tabelle 1_1'!$C$7&gt;0,'Tabelle 1_1'!J12,V44)</f>
        <v>54.289245917855027</v>
      </c>
      <c r="P44" s="82">
        <f>IF('Tabelle 1_1'!$B$7&gt;0,'Tabelle 1_1'!J$43,W44)</f>
        <v>47.814830053487739</v>
      </c>
      <c r="V44" s="98">
        <v>50</v>
      </c>
      <c r="W44" s="98">
        <v>40</v>
      </c>
    </row>
    <row r="45" spans="1:26">
      <c r="B45" s="120" t="e">
        <f>IF('Tabelle 1_1'!$C$7&gt;0,'Tabelle 1_1'!#REF!,I45)</f>
        <v>#REF!</v>
      </c>
      <c r="C45" s="120" t="e">
        <f>IF('Tabelle 1_1'!$B$7&gt;0,'Tabelle 1_1'!#REF!,J45)</f>
        <v>#REF!</v>
      </c>
      <c r="I45" s="126">
        <v>50</v>
      </c>
      <c r="J45" s="126">
        <v>40</v>
      </c>
      <c r="O45" s="82">
        <f>IF('Tabelle 1_1'!$C$7&gt;0,'Tabelle 1_1'!J13,V45)</f>
        <v>47.526398196599246</v>
      </c>
      <c r="P45" s="82">
        <f>IF('Tabelle 1_1'!$B$7&gt;0,'Tabelle 1_1'!J$43,W45)</f>
        <v>47.814830053487739</v>
      </c>
      <c r="V45" s="98">
        <v>50</v>
      </c>
      <c r="W45" s="98">
        <v>40</v>
      </c>
    </row>
    <row r="46" spans="1:26">
      <c r="B46" s="120" t="e">
        <f>IF('Tabelle 1_1'!$C$7&gt;0,'Tabelle 1_1'!#REF!,I46)</f>
        <v>#REF!</v>
      </c>
      <c r="C46" s="120" t="e">
        <f>IF('Tabelle 1_1'!$B$7&gt;0,'Tabelle 1_1'!#REF!,J46)</f>
        <v>#REF!</v>
      </c>
      <c r="I46" s="126">
        <v>50</v>
      </c>
      <c r="J46" s="126">
        <v>40</v>
      </c>
      <c r="O46" s="82">
        <f>IF('Tabelle 1_1'!$C$7&gt;0,'Tabelle 1_1'!J14,V46)</f>
        <v>58.140376642371059</v>
      </c>
      <c r="P46" s="82">
        <f>IF('Tabelle 1_1'!$B$7&gt;0,'Tabelle 1_1'!J$43,W46)</f>
        <v>47.814830053487739</v>
      </c>
      <c r="V46" s="98">
        <v>50</v>
      </c>
      <c r="W46" s="98">
        <v>40</v>
      </c>
    </row>
    <row r="47" spans="1:26">
      <c r="B47" s="120" t="e">
        <f>IF('Tabelle 1_1'!$C$7&gt;0,'Tabelle 1_1'!#REF!,I47)</f>
        <v>#REF!</v>
      </c>
      <c r="C47" s="120" t="e">
        <f>IF('Tabelle 1_1'!$B$7&gt;0,'Tabelle 1_1'!#REF!,J47)</f>
        <v>#REF!</v>
      </c>
      <c r="I47" s="126">
        <v>50</v>
      </c>
      <c r="J47" s="126">
        <v>40</v>
      </c>
      <c r="O47" s="82">
        <f>IF('Tabelle 1_1'!$C$7&gt;0,'Tabelle 1_1'!J15,V47)</f>
        <v>52.862666015235511</v>
      </c>
      <c r="P47" s="82">
        <f>IF('Tabelle 1_1'!$B$7&gt;0,'Tabelle 1_1'!J$43,W47)</f>
        <v>47.814830053487739</v>
      </c>
      <c r="V47" s="98">
        <v>50</v>
      </c>
      <c r="W47" s="98">
        <v>40</v>
      </c>
    </row>
    <row r="48" spans="1:26">
      <c r="B48" s="120" t="e">
        <f>IF('Tabelle 1_1'!$C$7&gt;0,'Tabelle 1_1'!#REF!,I48)</f>
        <v>#REF!</v>
      </c>
      <c r="C48" s="120" t="e">
        <f>IF('Tabelle 1_1'!$B$7&gt;0,'Tabelle 1_1'!#REF!,J48)</f>
        <v>#REF!</v>
      </c>
      <c r="I48" s="126">
        <v>50</v>
      </c>
      <c r="J48" s="126">
        <v>40</v>
      </c>
      <c r="O48" s="82">
        <f>IF('Tabelle 1_1'!$C$7&gt;0,'Tabelle 1_1'!J16,V48)</f>
        <v>45.683335358949918</v>
      </c>
      <c r="P48" s="82">
        <f>IF('Tabelle 1_1'!$B$7&gt;0,'Tabelle 1_1'!J$43,W48)</f>
        <v>47.814830053487739</v>
      </c>
      <c r="V48" s="98">
        <v>50</v>
      </c>
      <c r="W48" s="98">
        <v>40</v>
      </c>
    </row>
    <row r="49" spans="2:23">
      <c r="B49" s="120" t="e">
        <f>IF('Tabelle 1_1'!$C$7&gt;0,'Tabelle 1_1'!#REF!,I49)</f>
        <v>#REF!</v>
      </c>
      <c r="C49" s="120" t="e">
        <f>IF('Tabelle 1_1'!$B$7&gt;0,'Tabelle 1_1'!#REF!,J49)</f>
        <v>#REF!</v>
      </c>
      <c r="I49" s="126">
        <v>50</v>
      </c>
      <c r="J49" s="126">
        <v>40</v>
      </c>
      <c r="O49" s="82">
        <f>IF('Tabelle 1_1'!$C$7&gt;0,'Tabelle 1_1'!J17,V49)</f>
        <v>50.10467859859363</v>
      </c>
      <c r="P49" s="82">
        <f>IF('Tabelle 1_1'!$B$7&gt;0,'Tabelle 1_1'!J$43,W49)</f>
        <v>47.814830053487739</v>
      </c>
      <c r="V49" s="98">
        <v>50</v>
      </c>
      <c r="W49" s="98">
        <v>40</v>
      </c>
    </row>
    <row r="50" spans="2:23">
      <c r="B50" s="120" t="e">
        <f>IF('Tabelle 1_1'!$C$7&gt;0,'Tabelle 1_1'!#REF!,I50)</f>
        <v>#REF!</v>
      </c>
      <c r="C50" s="120" t="e">
        <f>IF('Tabelle 1_1'!$B$7&gt;0,'Tabelle 1_1'!#REF!,J50)</f>
        <v>#REF!</v>
      </c>
      <c r="I50" s="126">
        <v>50</v>
      </c>
      <c r="J50" s="126">
        <v>40</v>
      </c>
      <c r="O50" s="82">
        <f>IF('Tabelle 1_1'!$C$7&gt;0,'Tabelle 1_1'!J18,V50)</f>
        <v>50.357330178520414</v>
      </c>
      <c r="P50" s="82">
        <f>IF('Tabelle 1_1'!$B$7&gt;0,'Tabelle 1_1'!J$43,W50)</f>
        <v>47.814830053487739</v>
      </c>
      <c r="V50" s="98">
        <v>50</v>
      </c>
      <c r="W50" s="98">
        <v>40</v>
      </c>
    </row>
    <row r="51" spans="2:23">
      <c r="B51" s="120" t="e">
        <f>IF('Tabelle 1_1'!$C$7&gt;0,'Tabelle 1_1'!#REF!,I51)</f>
        <v>#REF!</v>
      </c>
      <c r="C51" s="120" t="e">
        <f>IF('Tabelle 1_1'!$B$7&gt;0,'Tabelle 1_1'!#REF!,J51)</f>
        <v>#REF!</v>
      </c>
      <c r="I51" s="126">
        <v>50</v>
      </c>
      <c r="J51" s="126">
        <v>40</v>
      </c>
      <c r="O51" s="82">
        <f>IF('Tabelle 1_1'!$C$7&gt;0,'Tabelle 1_1'!J19,V51)</f>
        <v>52.851786689924459</v>
      </c>
      <c r="P51" s="82">
        <f>IF('Tabelle 1_1'!$B$7&gt;0,'Tabelle 1_1'!J$43,W51)</f>
        <v>47.814830053487739</v>
      </c>
      <c r="V51" s="98">
        <v>50</v>
      </c>
      <c r="W51" s="98">
        <v>40</v>
      </c>
    </row>
    <row r="52" spans="2:23">
      <c r="B52" s="120" t="e">
        <f>IF('Tabelle 1_1'!$C$7&gt;0,'Tabelle 1_1'!#REF!,I52)</f>
        <v>#REF!</v>
      </c>
      <c r="C52" s="120" t="e">
        <f>IF('Tabelle 1_1'!$B$7&gt;0,'Tabelle 1_1'!#REF!,J52)</f>
        <v>#REF!</v>
      </c>
      <c r="I52" s="126">
        <v>50</v>
      </c>
      <c r="J52" s="126">
        <v>40</v>
      </c>
      <c r="O52" s="82">
        <f>IF('Tabelle 1_1'!$C$7&gt;0,'Tabelle 1_1'!J20,V52)</f>
        <v>46.322306358908861</v>
      </c>
      <c r="P52" s="82">
        <f>IF('Tabelle 1_1'!$B$7&gt;0,'Tabelle 1_1'!J$43,W52)</f>
        <v>47.814830053487739</v>
      </c>
      <c r="V52" s="98">
        <v>50</v>
      </c>
      <c r="W52" s="98">
        <v>40</v>
      </c>
    </row>
    <row r="53" spans="2:23">
      <c r="B53" s="120" t="e">
        <f>IF('Tabelle 1_1'!$C$7&gt;0,'Tabelle 1_1'!#REF!,I53)</f>
        <v>#REF!</v>
      </c>
      <c r="C53" s="120" t="e">
        <f>IF('Tabelle 1_1'!$B$7&gt;0,'Tabelle 1_1'!#REF!,J53)</f>
        <v>#REF!</v>
      </c>
      <c r="I53" s="126">
        <v>50</v>
      </c>
      <c r="J53" s="126">
        <v>40</v>
      </c>
      <c r="O53" s="82">
        <f>IF('Tabelle 1_1'!$C$7&gt;0,'Tabelle 1_1'!J21,V53)</f>
        <v>49.358900716494574</v>
      </c>
      <c r="P53" s="82">
        <f>IF('Tabelle 1_1'!$B$7&gt;0,'Tabelle 1_1'!J$43,W53)</f>
        <v>47.814830053487739</v>
      </c>
      <c r="V53" s="98">
        <v>50</v>
      </c>
      <c r="W53" s="98">
        <v>40</v>
      </c>
    </row>
    <row r="54" spans="2:23">
      <c r="B54" s="120" t="e">
        <f>IF('Tabelle 1_1'!$C$7&gt;0,'Tabelle 1_1'!#REF!,I54)</f>
        <v>#REF!</v>
      </c>
      <c r="C54" s="120" t="e">
        <f>IF('Tabelle 1_1'!$B$7&gt;0,'Tabelle 1_1'!#REF!,J54)</f>
        <v>#REF!</v>
      </c>
      <c r="I54" s="126">
        <v>50</v>
      </c>
      <c r="J54" s="126">
        <v>40</v>
      </c>
      <c r="O54" s="82">
        <f>IF('Tabelle 1_1'!$C$7&gt;0,'Tabelle 1_1'!J22,V54)</f>
        <v>47.206630043881354</v>
      </c>
      <c r="P54" s="82">
        <f>IF('Tabelle 1_1'!$B$7&gt;0,'Tabelle 1_1'!J$43,W54)</f>
        <v>47.814830053487739</v>
      </c>
      <c r="V54" s="98">
        <v>50</v>
      </c>
      <c r="W54" s="98">
        <v>40</v>
      </c>
    </row>
  </sheetData>
  <sortState ref="A19:G36">
    <sortCondition descending="1" ref="A19:A36"/>
  </sortState>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zoomScaleSheetLayoutView="100" workbookViewId="0">
      <selection sqref="A1:K1"/>
    </sheetView>
  </sheetViews>
  <sheetFormatPr baseColWidth="10" defaultColWidth="10.28515625" defaultRowHeight="12.75"/>
  <cols>
    <col min="1" max="1" width="21" style="4" customWidth="1"/>
    <col min="2" max="6" width="6.42578125" style="42" customWidth="1"/>
    <col min="7" max="7" width="6.7109375" style="42" customWidth="1"/>
    <col min="8" max="8" width="9" style="42" customWidth="1"/>
    <col min="9" max="9" width="6.42578125" style="45" customWidth="1"/>
    <col min="10" max="10" width="6.42578125" style="120" customWidth="1"/>
    <col min="11" max="11" width="9" style="42" customWidth="1"/>
    <col min="12" max="12" width="11.85546875" style="54" customWidth="1"/>
    <col min="13" max="13" width="67.7109375" style="54" customWidth="1"/>
    <col min="14" max="15" width="11.85546875" style="54" customWidth="1"/>
    <col min="16" max="16" width="67.7109375" style="54" customWidth="1"/>
    <col min="17" max="17" width="11.85546875" style="54" customWidth="1"/>
    <col min="18" max="23" width="12.28515625" style="129" hidden="1" customWidth="1"/>
    <col min="24" max="16384" width="10.28515625" style="42"/>
  </cols>
  <sheetData>
    <row r="1" spans="1:23" ht="13.9" customHeight="1">
      <c r="A1" s="158" t="s">
        <v>152</v>
      </c>
      <c r="B1" s="158"/>
      <c r="C1" s="158"/>
      <c r="D1" s="158"/>
      <c r="E1" s="158"/>
      <c r="F1" s="158"/>
      <c r="G1" s="158"/>
      <c r="H1" s="158"/>
      <c r="I1" s="158"/>
      <c r="J1" s="158"/>
      <c r="K1" s="140"/>
      <c r="L1" s="157" t="s">
        <v>153</v>
      </c>
      <c r="M1" s="157"/>
      <c r="N1" s="157"/>
      <c r="O1" s="157" t="s">
        <v>158</v>
      </c>
      <c r="P1" s="157"/>
      <c r="Q1" s="157"/>
    </row>
    <row r="2" spans="1:23" ht="6.75" customHeight="1"/>
    <row r="3" spans="1:23" s="40" customFormat="1" ht="22.9" customHeight="1">
      <c r="A3" s="160" t="s">
        <v>133</v>
      </c>
      <c r="B3" s="165" t="s">
        <v>121</v>
      </c>
      <c r="C3" s="169"/>
      <c r="D3" s="169"/>
      <c r="E3" s="169"/>
      <c r="F3" s="169"/>
      <c r="G3" s="169"/>
      <c r="H3" s="170"/>
      <c r="I3" s="165" t="s">
        <v>118</v>
      </c>
      <c r="J3" s="166"/>
      <c r="K3" s="166"/>
      <c r="L3" s="81"/>
      <c r="M3" s="81"/>
      <c r="N3" s="81"/>
      <c r="O3" s="81"/>
      <c r="P3" s="81"/>
      <c r="Q3" s="81"/>
      <c r="R3" s="80"/>
      <c r="S3" s="80"/>
      <c r="T3" s="80"/>
      <c r="U3" s="130"/>
      <c r="V3" s="130"/>
      <c r="W3" s="130"/>
    </row>
    <row r="4" spans="1:23" s="40" customFormat="1">
      <c r="A4" s="161"/>
      <c r="B4" s="171" t="s">
        <v>111</v>
      </c>
      <c r="C4" s="171" t="s">
        <v>113</v>
      </c>
      <c r="D4" s="173" t="s">
        <v>120</v>
      </c>
      <c r="E4" s="174"/>
      <c r="F4" s="171" t="s">
        <v>115</v>
      </c>
      <c r="G4" s="163" t="s">
        <v>116</v>
      </c>
      <c r="H4" s="171" t="s">
        <v>135</v>
      </c>
      <c r="I4" s="171" t="s">
        <v>114</v>
      </c>
      <c r="J4" s="171" t="s">
        <v>116</v>
      </c>
      <c r="K4" s="171" t="s">
        <v>135</v>
      </c>
      <c r="L4" s="100"/>
      <c r="M4" s="100"/>
      <c r="N4" s="100"/>
      <c r="O4" s="100"/>
      <c r="P4" s="100"/>
      <c r="Q4" s="100"/>
      <c r="R4" s="80"/>
      <c r="S4" s="80"/>
      <c r="T4" s="80"/>
      <c r="U4" s="131"/>
      <c r="V4" s="131"/>
      <c r="W4" s="131"/>
    </row>
    <row r="5" spans="1:23" s="40" customFormat="1" ht="33" customHeight="1">
      <c r="A5" s="161"/>
      <c r="B5" s="172"/>
      <c r="C5" s="172"/>
      <c r="D5" s="172"/>
      <c r="E5" s="175"/>
      <c r="F5" s="172"/>
      <c r="G5" s="164"/>
      <c r="H5" s="172"/>
      <c r="I5" s="172"/>
      <c r="J5" s="172"/>
      <c r="K5" s="172"/>
      <c r="L5" s="81"/>
      <c r="M5" s="81"/>
      <c r="N5" s="81"/>
      <c r="O5" s="81"/>
      <c r="P5" s="81"/>
      <c r="Q5" s="81"/>
      <c r="R5" s="109"/>
      <c r="S5" s="109"/>
      <c r="T5" s="109"/>
      <c r="U5" s="131"/>
      <c r="V5" s="131"/>
      <c r="W5" s="131"/>
    </row>
    <row r="6" spans="1:23" s="40" customFormat="1" ht="20.25" customHeight="1">
      <c r="A6" s="162"/>
      <c r="B6" s="122" t="s">
        <v>74</v>
      </c>
      <c r="C6" s="122" t="s">
        <v>112</v>
      </c>
      <c r="D6" s="122" t="s">
        <v>74</v>
      </c>
      <c r="E6" s="122" t="s">
        <v>80</v>
      </c>
      <c r="F6" s="122" t="s">
        <v>74</v>
      </c>
      <c r="G6" s="122" t="s">
        <v>119</v>
      </c>
      <c r="H6" s="122" t="s">
        <v>117</v>
      </c>
      <c r="I6" s="122" t="s">
        <v>74</v>
      </c>
      <c r="J6" s="122" t="s">
        <v>119</v>
      </c>
      <c r="K6" s="127" t="s">
        <v>117</v>
      </c>
      <c r="L6" s="101"/>
      <c r="M6" s="101"/>
      <c r="N6" s="101"/>
      <c r="O6" s="101"/>
      <c r="P6" s="101"/>
      <c r="Q6" s="101"/>
      <c r="R6" s="109"/>
      <c r="S6" s="109"/>
      <c r="T6" s="109"/>
      <c r="U6" s="130"/>
      <c r="V6" s="130"/>
      <c r="W6" s="130"/>
    </row>
    <row r="7" spans="1:23" ht="5.25" customHeight="1">
      <c r="A7" s="48"/>
      <c r="B7" s="53"/>
      <c r="C7" s="53"/>
      <c r="D7" s="53"/>
      <c r="E7" s="53"/>
      <c r="F7" s="53"/>
      <c r="G7" s="53"/>
      <c r="H7" s="53"/>
      <c r="I7" s="56"/>
      <c r="J7" s="56"/>
      <c r="K7" s="57"/>
      <c r="L7" s="102"/>
      <c r="M7" s="102"/>
      <c r="N7" s="102"/>
      <c r="O7" s="102"/>
      <c r="P7" s="102"/>
      <c r="Q7" s="102"/>
    </row>
    <row r="8" spans="1:23" ht="14.25" customHeight="1">
      <c r="A8" s="38" t="s">
        <v>76</v>
      </c>
      <c r="B8" s="71">
        <v>147</v>
      </c>
      <c r="C8" s="71">
        <v>294.01900000000001</v>
      </c>
      <c r="D8" s="71">
        <v>706</v>
      </c>
      <c r="E8" s="72">
        <v>7.9756888351653323</v>
      </c>
      <c r="F8" s="71">
        <v>2273</v>
      </c>
      <c r="G8" s="72">
        <v>54.963000000000001</v>
      </c>
      <c r="H8" s="71">
        <v>81078</v>
      </c>
      <c r="I8" s="134">
        <v>59</v>
      </c>
      <c r="J8" s="73">
        <v>4.8260000000000005</v>
      </c>
      <c r="K8" s="135">
        <v>4550</v>
      </c>
      <c r="L8" s="102"/>
      <c r="M8" s="102"/>
      <c r="N8" s="102"/>
      <c r="O8" s="102"/>
      <c r="P8" s="102"/>
      <c r="Q8" s="102"/>
    </row>
    <row r="9" spans="1:23">
      <c r="A9" s="38" t="s">
        <v>77</v>
      </c>
      <c r="B9" s="71">
        <v>89</v>
      </c>
      <c r="C9" s="71">
        <v>170.84800000000001</v>
      </c>
      <c r="D9" s="71">
        <v>497</v>
      </c>
      <c r="E9" s="72">
        <v>2.0044929681418715</v>
      </c>
      <c r="F9" s="71">
        <v>1326</v>
      </c>
      <c r="G9" s="72">
        <v>33.256999999999998</v>
      </c>
      <c r="H9" s="71">
        <v>48529</v>
      </c>
      <c r="I9" s="134">
        <v>118</v>
      </c>
      <c r="J9" s="73">
        <v>10.137</v>
      </c>
      <c r="K9" s="135">
        <v>13930</v>
      </c>
      <c r="L9" s="102"/>
      <c r="M9" s="102"/>
      <c r="N9" s="102"/>
      <c r="O9" s="102"/>
      <c r="P9" s="102"/>
      <c r="Q9" s="102"/>
    </row>
    <row r="10" spans="1:23">
      <c r="A10" s="38" t="s">
        <v>78</v>
      </c>
      <c r="B10" s="71">
        <v>136</v>
      </c>
      <c r="C10" s="71">
        <v>235.399</v>
      </c>
      <c r="D10" s="71">
        <v>660</v>
      </c>
      <c r="E10" s="72">
        <v>3.0510637117576902</v>
      </c>
      <c r="F10" s="71">
        <v>1994</v>
      </c>
      <c r="G10" s="72">
        <v>45.838000000000001</v>
      </c>
      <c r="H10" s="71">
        <v>76104</v>
      </c>
      <c r="I10" s="134">
        <v>16</v>
      </c>
      <c r="J10" s="73">
        <v>5.9589999999999961</v>
      </c>
      <c r="K10" s="135">
        <v>19902</v>
      </c>
      <c r="L10" s="102"/>
      <c r="M10" s="102"/>
      <c r="N10" s="102"/>
      <c r="O10" s="102"/>
      <c r="P10" s="102"/>
      <c r="Q10" s="102"/>
    </row>
    <row r="11" spans="1:23">
      <c r="A11" s="38" t="s">
        <v>79</v>
      </c>
      <c r="B11" s="71">
        <v>81</v>
      </c>
      <c r="C11" s="71">
        <v>85.805000000000007</v>
      </c>
      <c r="D11" s="71">
        <v>185</v>
      </c>
      <c r="E11" s="72">
        <v>2.3318837839541184</v>
      </c>
      <c r="F11" s="71">
        <v>736</v>
      </c>
      <c r="G11" s="72">
        <v>18.385000000000002</v>
      </c>
      <c r="H11" s="71">
        <v>25675</v>
      </c>
      <c r="I11" s="134">
        <v>21</v>
      </c>
      <c r="J11" s="73">
        <v>2.4339999999999975</v>
      </c>
      <c r="K11" s="135">
        <v>2061</v>
      </c>
      <c r="L11" s="102"/>
      <c r="M11" s="102"/>
      <c r="N11" s="102"/>
      <c r="O11" s="102"/>
      <c r="P11" s="102"/>
      <c r="Q11" s="102"/>
    </row>
    <row r="12" spans="1:23" s="51" customFormat="1" ht="7.15" customHeight="1">
      <c r="A12" s="38"/>
      <c r="B12" s="37"/>
      <c r="C12" s="37"/>
      <c r="D12" s="37"/>
      <c r="E12" s="37"/>
      <c r="F12" s="37"/>
      <c r="G12" s="37"/>
      <c r="H12" s="58"/>
      <c r="I12" s="61"/>
      <c r="J12" s="61"/>
      <c r="K12" s="62"/>
      <c r="L12" s="102"/>
      <c r="M12" s="102"/>
      <c r="N12" s="102"/>
      <c r="O12" s="102"/>
      <c r="P12" s="102"/>
      <c r="Q12" s="102"/>
      <c r="R12" s="132"/>
      <c r="S12" s="132"/>
      <c r="T12" s="132"/>
      <c r="U12" s="130"/>
      <c r="V12" s="130"/>
      <c r="W12" s="130"/>
    </row>
    <row r="13" spans="1:23">
      <c r="A13" s="38" t="s">
        <v>42</v>
      </c>
      <c r="B13" s="71">
        <v>243</v>
      </c>
      <c r="C13" s="71">
        <v>235.27099999999999</v>
      </c>
      <c r="D13" s="71">
        <v>406</v>
      </c>
      <c r="E13" s="72">
        <v>3.042406348587829</v>
      </c>
      <c r="F13" s="71">
        <v>1641</v>
      </c>
      <c r="G13" s="72">
        <v>43.161999999999999</v>
      </c>
      <c r="H13" s="71">
        <v>76110</v>
      </c>
      <c r="I13" s="134">
        <v>50</v>
      </c>
      <c r="J13" s="73">
        <v>5.570999999999998</v>
      </c>
      <c r="K13" s="135">
        <v>7648</v>
      </c>
      <c r="L13" s="102"/>
      <c r="M13" s="102"/>
      <c r="N13" s="102"/>
      <c r="O13" s="102"/>
      <c r="P13" s="102"/>
      <c r="Q13" s="102"/>
    </row>
    <row r="14" spans="1:23">
      <c r="A14" s="38" t="s">
        <v>43</v>
      </c>
      <c r="B14" s="71">
        <v>505</v>
      </c>
      <c r="C14" s="71">
        <v>462.858</v>
      </c>
      <c r="D14" s="71">
        <v>871</v>
      </c>
      <c r="E14" s="72">
        <v>4.4422003937288981</v>
      </c>
      <c r="F14" s="71">
        <v>3701</v>
      </c>
      <c r="G14" s="72">
        <v>92.308000000000007</v>
      </c>
      <c r="H14" s="71">
        <v>134347</v>
      </c>
      <c r="I14" s="134">
        <v>75</v>
      </c>
      <c r="J14" s="73">
        <v>8.8449999999999989</v>
      </c>
      <c r="K14" s="135">
        <v>13548</v>
      </c>
      <c r="L14" s="102"/>
      <c r="M14" s="102"/>
      <c r="N14" s="102"/>
      <c r="O14" s="102"/>
      <c r="P14" s="102"/>
      <c r="Q14" s="102"/>
    </row>
    <row r="15" spans="1:23">
      <c r="A15" s="38" t="s">
        <v>44</v>
      </c>
      <c r="B15" s="71">
        <v>618</v>
      </c>
      <c r="C15" s="71">
        <v>574.06500000000005</v>
      </c>
      <c r="D15" s="71">
        <v>1106</v>
      </c>
      <c r="E15" s="72">
        <v>6.6843142232053276</v>
      </c>
      <c r="F15" s="71">
        <v>4397</v>
      </c>
      <c r="G15" s="72">
        <v>106.69499999999999</v>
      </c>
      <c r="H15" s="71">
        <v>192660</v>
      </c>
      <c r="I15" s="134">
        <v>107</v>
      </c>
      <c r="J15" s="73">
        <v>13.76400000000001</v>
      </c>
      <c r="K15" s="135">
        <v>23181</v>
      </c>
      <c r="L15" s="102"/>
      <c r="M15" s="102"/>
      <c r="N15" s="102"/>
      <c r="O15" s="102"/>
      <c r="P15" s="102"/>
      <c r="Q15" s="102"/>
    </row>
    <row r="16" spans="1:23">
      <c r="A16" s="38" t="s">
        <v>45</v>
      </c>
      <c r="B16" s="71">
        <v>425</v>
      </c>
      <c r="C16" s="71">
        <v>469.12</v>
      </c>
      <c r="D16" s="71">
        <v>1021</v>
      </c>
      <c r="E16" s="72">
        <v>5.0901368005424166</v>
      </c>
      <c r="F16" s="71">
        <v>3872</v>
      </c>
      <c r="G16" s="72">
        <v>93.831000000000003</v>
      </c>
      <c r="H16" s="71">
        <v>134185</v>
      </c>
      <c r="I16" s="134">
        <v>47</v>
      </c>
      <c r="J16" s="73">
        <v>7.0390000000000015</v>
      </c>
      <c r="K16" s="135">
        <v>15519</v>
      </c>
      <c r="L16" s="102"/>
      <c r="M16" s="102"/>
      <c r="N16" s="102"/>
      <c r="O16" s="102"/>
      <c r="P16" s="102"/>
      <c r="Q16" s="102"/>
    </row>
    <row r="17" spans="1:23">
      <c r="A17" s="38" t="s">
        <v>46</v>
      </c>
      <c r="B17" s="71">
        <v>646</v>
      </c>
      <c r="C17" s="71">
        <v>701.39300000000003</v>
      </c>
      <c r="D17" s="71">
        <v>1371</v>
      </c>
      <c r="E17" s="72">
        <v>4.3849268539189286</v>
      </c>
      <c r="F17" s="71">
        <v>5567</v>
      </c>
      <c r="G17" s="72">
        <v>140.209</v>
      </c>
      <c r="H17" s="71">
        <v>225135</v>
      </c>
      <c r="I17" s="134">
        <v>159</v>
      </c>
      <c r="J17" s="73">
        <v>16.363</v>
      </c>
      <c r="K17" s="135">
        <v>26017</v>
      </c>
      <c r="L17" s="102"/>
      <c r="M17" s="102"/>
      <c r="N17" s="102"/>
      <c r="O17" s="102"/>
      <c r="P17" s="102"/>
      <c r="Q17" s="102"/>
    </row>
    <row r="18" spans="1:23">
      <c r="A18" s="38" t="s">
        <v>47</v>
      </c>
      <c r="B18" s="71">
        <v>238</v>
      </c>
      <c r="C18" s="71">
        <v>187.62200000000001</v>
      </c>
      <c r="D18" s="71">
        <v>397</v>
      </c>
      <c r="E18" s="72">
        <v>3.0812933670697444</v>
      </c>
      <c r="F18" s="71">
        <v>1627</v>
      </c>
      <c r="G18" s="72">
        <v>38.945999999999998</v>
      </c>
      <c r="H18" s="71">
        <v>56464</v>
      </c>
      <c r="I18" s="134">
        <v>54</v>
      </c>
      <c r="J18" s="73">
        <v>7.2259999999999991</v>
      </c>
      <c r="K18" s="135">
        <v>8097</v>
      </c>
      <c r="L18" s="102"/>
      <c r="M18" s="102"/>
      <c r="N18" s="102"/>
      <c r="O18" s="102"/>
      <c r="P18" s="102"/>
      <c r="Q18" s="102"/>
    </row>
    <row r="19" spans="1:23">
      <c r="A19" s="38" t="s">
        <v>48</v>
      </c>
      <c r="B19" s="71">
        <v>603</v>
      </c>
      <c r="C19" s="71">
        <v>640.423</v>
      </c>
      <c r="D19" s="71">
        <v>1197</v>
      </c>
      <c r="E19" s="72">
        <v>4.3842620741185687</v>
      </c>
      <c r="F19" s="71">
        <v>4829</v>
      </c>
      <c r="G19" s="72">
        <v>118.733</v>
      </c>
      <c r="H19" s="71">
        <v>182296</v>
      </c>
      <c r="I19" s="134">
        <v>44</v>
      </c>
      <c r="J19" s="73">
        <v>11.078000000000003</v>
      </c>
      <c r="K19" s="135">
        <v>18155</v>
      </c>
      <c r="L19" s="102"/>
      <c r="M19" s="102"/>
      <c r="N19" s="102"/>
      <c r="O19" s="102"/>
      <c r="P19" s="102"/>
      <c r="Q19" s="102"/>
    </row>
    <row r="20" spans="1:23">
      <c r="A20" s="38" t="s">
        <v>49</v>
      </c>
      <c r="B20" s="71">
        <v>883</v>
      </c>
      <c r="C20" s="71">
        <v>692.84400000000005</v>
      </c>
      <c r="D20" s="71">
        <v>1386</v>
      </c>
      <c r="E20" s="72">
        <v>6.947263950918031</v>
      </c>
      <c r="F20" s="71">
        <v>5555</v>
      </c>
      <c r="G20" s="72">
        <v>132.70099999999999</v>
      </c>
      <c r="H20" s="71">
        <v>192284</v>
      </c>
      <c r="I20" s="134">
        <v>77</v>
      </c>
      <c r="J20" s="73">
        <v>10.606999999999999</v>
      </c>
      <c r="K20" s="135">
        <v>9152</v>
      </c>
      <c r="L20" s="102"/>
      <c r="M20" s="102"/>
      <c r="N20" s="102"/>
      <c r="O20" s="102"/>
      <c r="P20" s="102"/>
      <c r="Q20" s="102"/>
    </row>
    <row r="21" spans="1:23">
      <c r="A21" s="38" t="s">
        <v>50</v>
      </c>
      <c r="B21" s="71">
        <v>720</v>
      </c>
      <c r="C21" s="71">
        <v>791.10500000000002</v>
      </c>
      <c r="D21" s="71">
        <v>1545</v>
      </c>
      <c r="E21" s="72">
        <v>5.6381716996624398</v>
      </c>
      <c r="F21" s="71">
        <v>6003</v>
      </c>
      <c r="G21" s="72">
        <v>152.858</v>
      </c>
      <c r="H21" s="71">
        <v>238551</v>
      </c>
      <c r="I21" s="134">
        <v>56</v>
      </c>
      <c r="J21" s="73">
        <v>8.7729999999999961</v>
      </c>
      <c r="K21" s="135">
        <v>12827</v>
      </c>
      <c r="L21" s="102"/>
      <c r="M21" s="102"/>
      <c r="N21" s="102"/>
      <c r="O21" s="102"/>
      <c r="P21" s="102"/>
      <c r="Q21" s="102"/>
    </row>
    <row r="22" spans="1:23">
      <c r="A22" s="38" t="s">
        <v>51</v>
      </c>
      <c r="B22" s="71">
        <v>270</v>
      </c>
      <c r="C22" s="71">
        <v>213.71600000000001</v>
      </c>
      <c r="D22" s="71">
        <v>336</v>
      </c>
      <c r="E22" s="72">
        <v>2.5529392993093389</v>
      </c>
      <c r="F22" s="71">
        <v>1567</v>
      </c>
      <c r="G22" s="72">
        <v>37.651000000000003</v>
      </c>
      <c r="H22" s="71">
        <v>60836</v>
      </c>
      <c r="I22" s="134">
        <v>57</v>
      </c>
      <c r="J22" s="73">
        <v>10.366</v>
      </c>
      <c r="K22" s="135">
        <v>10242</v>
      </c>
      <c r="L22" s="102"/>
      <c r="M22" s="102"/>
      <c r="N22" s="102"/>
      <c r="O22" s="102"/>
      <c r="P22" s="102"/>
      <c r="Q22" s="102"/>
    </row>
    <row r="23" spans="1:23">
      <c r="A23" s="38" t="s">
        <v>91</v>
      </c>
      <c r="B23" s="71">
        <v>490</v>
      </c>
      <c r="C23" s="71">
        <v>603.08000000000004</v>
      </c>
      <c r="D23" s="71">
        <v>1170</v>
      </c>
      <c r="E23" s="72">
        <v>4.8252994160150449</v>
      </c>
      <c r="F23" s="71">
        <v>4599</v>
      </c>
      <c r="G23" s="72">
        <v>114.41</v>
      </c>
      <c r="H23" s="71">
        <v>183912</v>
      </c>
      <c r="I23" s="134">
        <v>51</v>
      </c>
      <c r="J23" s="73">
        <v>7.5310000000000059</v>
      </c>
      <c r="K23" s="135">
        <v>13304</v>
      </c>
      <c r="L23" s="102"/>
      <c r="M23" s="102"/>
      <c r="N23" s="102"/>
      <c r="O23" s="102"/>
      <c r="P23" s="102"/>
      <c r="Q23" s="102"/>
    </row>
    <row r="24" spans="1:23" s="51" customFormat="1" ht="5.25" customHeight="1">
      <c r="A24" s="55"/>
      <c r="B24" s="37"/>
      <c r="C24" s="37"/>
      <c r="D24" s="37"/>
      <c r="E24" s="37"/>
      <c r="F24" s="37"/>
      <c r="G24" s="37"/>
      <c r="H24" s="58"/>
      <c r="I24" s="61"/>
      <c r="J24" s="61"/>
      <c r="K24" s="62"/>
      <c r="L24" s="102"/>
      <c r="M24" s="102"/>
      <c r="N24" s="102"/>
      <c r="O24" s="102"/>
      <c r="P24" s="102"/>
      <c r="Q24" s="102"/>
      <c r="R24" s="132"/>
      <c r="S24" s="132"/>
      <c r="T24" s="132"/>
      <c r="U24" s="130"/>
      <c r="V24" s="130"/>
      <c r="W24" s="130"/>
    </row>
    <row r="25" spans="1:23">
      <c r="A25" s="44" t="s">
        <v>53</v>
      </c>
      <c r="B25" s="71">
        <v>21</v>
      </c>
      <c r="C25" s="71">
        <v>16.228999999999999</v>
      </c>
      <c r="D25" s="71">
        <v>27</v>
      </c>
      <c r="E25" s="72">
        <v>1.2442969722107011</v>
      </c>
      <c r="F25" s="71">
        <v>111</v>
      </c>
      <c r="G25" s="72">
        <v>2.7570000000000001</v>
      </c>
      <c r="H25" s="71">
        <v>4675</v>
      </c>
      <c r="I25" s="134">
        <v>10</v>
      </c>
      <c r="J25" s="73">
        <v>0.7889999999999997</v>
      </c>
      <c r="K25" s="135">
        <v>774</v>
      </c>
      <c r="L25" s="102"/>
      <c r="M25" s="102"/>
      <c r="N25" s="102"/>
      <c r="O25" s="102"/>
      <c r="P25" s="102"/>
      <c r="Q25" s="102"/>
    </row>
    <row r="26" spans="1:23">
      <c r="A26" s="44" t="s">
        <v>54</v>
      </c>
      <c r="B26" s="71">
        <v>31</v>
      </c>
      <c r="C26" s="71">
        <v>65.239999999999995</v>
      </c>
      <c r="D26" s="71">
        <v>143</v>
      </c>
      <c r="E26" s="72">
        <v>4.7028644719965804</v>
      </c>
      <c r="F26" s="71">
        <v>449</v>
      </c>
      <c r="G26" s="72">
        <v>12.379</v>
      </c>
      <c r="H26" s="71">
        <v>15624</v>
      </c>
      <c r="I26" s="134">
        <v>15</v>
      </c>
      <c r="J26" s="73">
        <v>1.5700000000000003</v>
      </c>
      <c r="K26" s="135">
        <v>2568</v>
      </c>
      <c r="L26" s="102"/>
      <c r="M26" s="102"/>
      <c r="N26" s="102"/>
      <c r="O26" s="102"/>
      <c r="P26" s="102"/>
      <c r="Q26" s="102"/>
    </row>
    <row r="27" spans="1:23">
      <c r="A27" s="44" t="s">
        <v>55</v>
      </c>
      <c r="B27" s="71">
        <v>33</v>
      </c>
      <c r="C27" s="71">
        <v>72.628</v>
      </c>
      <c r="D27" s="71">
        <v>202</v>
      </c>
      <c r="E27" s="72">
        <v>8.679212855546961</v>
      </c>
      <c r="F27" s="71">
        <v>527</v>
      </c>
      <c r="G27" s="72">
        <v>13.538</v>
      </c>
      <c r="H27" s="71">
        <v>21873</v>
      </c>
      <c r="I27" s="134">
        <v>29</v>
      </c>
      <c r="J27" s="73">
        <v>3.3580000000000005</v>
      </c>
      <c r="K27" s="135">
        <v>3730</v>
      </c>
      <c r="L27" s="102"/>
      <c r="M27" s="102"/>
      <c r="N27" s="102"/>
      <c r="O27" s="102"/>
      <c r="P27" s="102"/>
      <c r="Q27" s="102"/>
    </row>
    <row r="28" spans="1:23">
      <c r="A28" s="44" t="s">
        <v>56</v>
      </c>
      <c r="B28" s="71">
        <v>17</v>
      </c>
      <c r="C28" s="71">
        <v>60.637999999999998</v>
      </c>
      <c r="D28" s="71">
        <v>138</v>
      </c>
      <c r="E28" s="72">
        <v>6.9010351552732905</v>
      </c>
      <c r="F28" s="71">
        <v>430</v>
      </c>
      <c r="G28" s="72">
        <v>13.064</v>
      </c>
      <c r="H28" s="71">
        <v>13351</v>
      </c>
      <c r="I28" s="134">
        <v>10</v>
      </c>
      <c r="J28" s="73">
        <v>0.82399999999999984</v>
      </c>
      <c r="K28" s="135">
        <v>1784</v>
      </c>
      <c r="L28" s="102"/>
      <c r="M28" s="102"/>
      <c r="N28" s="102"/>
      <c r="O28" s="102"/>
      <c r="P28" s="102"/>
      <c r="Q28" s="102"/>
    </row>
    <row r="29" spans="1:23">
      <c r="A29" s="44" t="s">
        <v>57</v>
      </c>
      <c r="B29" s="71">
        <v>70</v>
      </c>
      <c r="C29" s="71">
        <v>68.697999999999993</v>
      </c>
      <c r="D29" s="71">
        <v>133</v>
      </c>
      <c r="E29" s="72">
        <v>2.6804788584787778</v>
      </c>
      <c r="F29" s="71">
        <v>545</v>
      </c>
      <c r="G29" s="72">
        <v>15.276999999999999</v>
      </c>
      <c r="H29" s="71">
        <v>20909</v>
      </c>
      <c r="I29" s="134">
        <v>10</v>
      </c>
      <c r="J29" s="73">
        <v>1.2189999999999994</v>
      </c>
      <c r="K29" s="135">
        <v>2110</v>
      </c>
      <c r="L29" s="102"/>
      <c r="M29" s="102"/>
      <c r="N29" s="102"/>
      <c r="O29" s="102"/>
      <c r="P29" s="102"/>
      <c r="Q29" s="102"/>
    </row>
    <row r="30" spans="1:23">
      <c r="A30" s="44" t="s">
        <v>58</v>
      </c>
      <c r="B30" s="71">
        <v>44</v>
      </c>
      <c r="C30" s="71">
        <v>79.918000000000006</v>
      </c>
      <c r="D30" s="71">
        <v>160</v>
      </c>
      <c r="E30" s="72">
        <v>3.707565751361372</v>
      </c>
      <c r="F30" s="71">
        <v>551</v>
      </c>
      <c r="G30" s="72">
        <v>15.178000000000001</v>
      </c>
      <c r="H30" s="71">
        <v>23641</v>
      </c>
      <c r="I30" s="134">
        <v>4</v>
      </c>
      <c r="J30" s="73">
        <v>0.8539999999999992</v>
      </c>
      <c r="K30" s="135">
        <v>1215</v>
      </c>
      <c r="L30" s="102"/>
      <c r="M30" s="102"/>
      <c r="N30" s="102"/>
      <c r="O30" s="102"/>
      <c r="P30" s="102"/>
      <c r="Q30" s="102"/>
    </row>
    <row r="31" spans="1:23">
      <c r="A31" s="44" t="s">
        <v>59</v>
      </c>
      <c r="B31" s="71">
        <v>38</v>
      </c>
      <c r="C31" s="71">
        <v>61.895000000000003</v>
      </c>
      <c r="D31" s="71">
        <v>155</v>
      </c>
      <c r="E31" s="72">
        <v>7.3613221884498481</v>
      </c>
      <c r="F31" s="71">
        <v>527</v>
      </c>
      <c r="G31" s="72">
        <v>13.657</v>
      </c>
      <c r="H31" s="71">
        <v>32404</v>
      </c>
      <c r="I31" s="134">
        <v>10</v>
      </c>
      <c r="J31" s="73">
        <v>1.3669999999999991</v>
      </c>
      <c r="K31" s="135">
        <v>2232</v>
      </c>
      <c r="L31" s="102"/>
      <c r="M31" s="102"/>
      <c r="N31" s="102"/>
      <c r="O31" s="102"/>
      <c r="P31" s="102"/>
      <c r="Q31" s="102"/>
    </row>
    <row r="32" spans="1:23">
      <c r="A32" s="44" t="s">
        <v>60</v>
      </c>
      <c r="B32" s="71">
        <v>19</v>
      </c>
      <c r="C32" s="71">
        <v>39.298000000000002</v>
      </c>
      <c r="D32" s="71">
        <v>90</v>
      </c>
      <c r="E32" s="72">
        <v>2.6988934536839895</v>
      </c>
      <c r="F32" s="71">
        <v>289</v>
      </c>
      <c r="G32" s="72">
        <v>6.6920000000000002</v>
      </c>
      <c r="H32" s="71">
        <v>11544</v>
      </c>
      <c r="I32" s="134">
        <v>35</v>
      </c>
      <c r="J32" s="73">
        <v>2.5380000000000003</v>
      </c>
      <c r="K32" s="135">
        <v>5867</v>
      </c>
      <c r="L32" s="102"/>
      <c r="M32" s="102"/>
      <c r="N32" s="102"/>
      <c r="O32" s="102"/>
      <c r="P32" s="102"/>
      <c r="Q32" s="102"/>
    </row>
    <row r="33" spans="1:23">
      <c r="A33" s="44" t="s">
        <v>61</v>
      </c>
      <c r="B33" s="71">
        <v>36</v>
      </c>
      <c r="C33" s="71">
        <v>102.246</v>
      </c>
      <c r="D33" s="71">
        <v>190</v>
      </c>
      <c r="E33" s="72">
        <v>8.6446153146185001</v>
      </c>
      <c r="F33" s="71">
        <v>593</v>
      </c>
      <c r="G33" s="72">
        <v>16.574999999999999</v>
      </c>
      <c r="H33" s="71">
        <v>27850</v>
      </c>
      <c r="I33" s="134">
        <v>10</v>
      </c>
      <c r="J33" s="73">
        <v>0.79899999999999949</v>
      </c>
      <c r="K33" s="135">
        <v>1170</v>
      </c>
      <c r="L33" s="102"/>
      <c r="M33" s="102"/>
      <c r="N33" s="102"/>
      <c r="O33" s="103"/>
      <c r="P33" s="102"/>
      <c r="Q33" s="102"/>
    </row>
    <row r="34" spans="1:23">
      <c r="A34" s="44" t="s">
        <v>62</v>
      </c>
      <c r="B34" s="71">
        <v>11</v>
      </c>
      <c r="C34" s="71">
        <v>32.966000000000001</v>
      </c>
      <c r="D34" s="71">
        <v>79</v>
      </c>
      <c r="E34" s="72">
        <v>2.7441036506999201</v>
      </c>
      <c r="F34" s="71">
        <v>246</v>
      </c>
      <c r="G34" s="72">
        <v>5.56</v>
      </c>
      <c r="H34" s="71">
        <v>9489</v>
      </c>
      <c r="I34" s="134">
        <v>10</v>
      </c>
      <c r="J34" s="73">
        <v>0.4610000000000003</v>
      </c>
      <c r="K34" s="135">
        <v>1234</v>
      </c>
      <c r="L34" s="102"/>
      <c r="M34" s="102"/>
      <c r="N34" s="102"/>
      <c r="O34" s="102"/>
      <c r="P34" s="102"/>
      <c r="Q34" s="102"/>
    </row>
    <row r="35" spans="1:23">
      <c r="A35" s="44" t="s">
        <v>63</v>
      </c>
      <c r="B35" s="71">
        <v>50</v>
      </c>
      <c r="C35" s="71">
        <v>90.882999999999996</v>
      </c>
      <c r="D35" s="71">
        <v>194</v>
      </c>
      <c r="E35" s="72">
        <v>7.7235448682219925</v>
      </c>
      <c r="F35" s="71">
        <v>643</v>
      </c>
      <c r="G35" s="72">
        <v>16.399999999999999</v>
      </c>
      <c r="H35" s="71">
        <v>33136</v>
      </c>
      <c r="I35" s="134">
        <v>20</v>
      </c>
      <c r="J35" s="73">
        <v>1.6370000000000005</v>
      </c>
      <c r="K35" s="135">
        <v>1169</v>
      </c>
      <c r="L35" s="102"/>
      <c r="M35" s="102"/>
      <c r="N35" s="102"/>
      <c r="O35" s="102"/>
      <c r="P35" s="102"/>
      <c r="Q35" s="102"/>
    </row>
    <row r="36" spans="1:23">
      <c r="A36" s="44" t="s">
        <v>64</v>
      </c>
      <c r="B36" s="71">
        <v>64</v>
      </c>
      <c r="C36" s="71">
        <v>56.512</v>
      </c>
      <c r="D36" s="71">
        <v>106</v>
      </c>
      <c r="E36" s="72">
        <v>3.7781579697747363</v>
      </c>
      <c r="F36" s="71">
        <v>440</v>
      </c>
      <c r="G36" s="72">
        <v>11.53</v>
      </c>
      <c r="H36" s="71">
        <v>16076</v>
      </c>
      <c r="I36" s="134">
        <v>2</v>
      </c>
      <c r="J36" s="73">
        <v>0.73800000000000132</v>
      </c>
      <c r="K36" s="135">
        <v>1004</v>
      </c>
      <c r="L36" s="102"/>
      <c r="M36" s="102"/>
      <c r="N36" s="102"/>
      <c r="O36" s="102"/>
      <c r="P36" s="102"/>
      <c r="Q36" s="102"/>
    </row>
    <row r="37" spans="1:23">
      <c r="A37" s="44" t="s">
        <v>65</v>
      </c>
      <c r="B37" s="71">
        <v>62</v>
      </c>
      <c r="C37" s="71">
        <v>108.79300000000001</v>
      </c>
      <c r="D37" s="71">
        <v>248</v>
      </c>
      <c r="E37" s="72">
        <v>11.596371457963153</v>
      </c>
      <c r="F37" s="71">
        <v>848</v>
      </c>
      <c r="G37" s="72">
        <v>19.89</v>
      </c>
      <c r="H37" s="71">
        <v>28363</v>
      </c>
      <c r="I37" s="134">
        <v>0</v>
      </c>
      <c r="J37" s="73">
        <v>0.29100000000000037</v>
      </c>
      <c r="K37" s="135">
        <v>402</v>
      </c>
      <c r="L37" s="102"/>
      <c r="M37" s="102"/>
      <c r="N37" s="102"/>
      <c r="O37" s="102"/>
      <c r="P37" s="102"/>
      <c r="Q37" s="102"/>
    </row>
    <row r="38" spans="1:23">
      <c r="A38" s="44" t="s">
        <v>66</v>
      </c>
      <c r="B38" s="71">
        <v>202</v>
      </c>
      <c r="C38" s="71">
        <v>264.59500000000003</v>
      </c>
      <c r="D38" s="71">
        <v>527</v>
      </c>
      <c r="E38" s="72">
        <v>6.6981024161466207</v>
      </c>
      <c r="F38" s="71">
        <v>1863</v>
      </c>
      <c r="G38" s="72">
        <v>50.481999999999999</v>
      </c>
      <c r="H38" s="71">
        <v>93944</v>
      </c>
      <c r="I38" s="134">
        <v>24</v>
      </c>
      <c r="J38" s="73">
        <v>1.8190000000000026</v>
      </c>
      <c r="K38" s="135">
        <v>2546</v>
      </c>
      <c r="L38" s="102"/>
      <c r="M38" s="102"/>
      <c r="N38" s="102"/>
      <c r="O38" s="102"/>
      <c r="P38" s="102"/>
      <c r="Q38" s="102"/>
    </row>
    <row r="39" spans="1:23">
      <c r="A39" s="44" t="s">
        <v>67</v>
      </c>
      <c r="B39" s="71">
        <v>29</v>
      </c>
      <c r="C39" s="71">
        <v>44.871000000000002</v>
      </c>
      <c r="D39" s="71">
        <v>67</v>
      </c>
      <c r="E39" s="72">
        <v>2.1037427781964331</v>
      </c>
      <c r="F39" s="71">
        <v>303</v>
      </c>
      <c r="G39" s="72">
        <v>7.5869999999999997</v>
      </c>
      <c r="H39" s="71">
        <v>14137</v>
      </c>
      <c r="I39" s="134">
        <v>19</v>
      </c>
      <c r="J39" s="73">
        <v>1.5259999999999998</v>
      </c>
      <c r="K39" s="135">
        <v>1172</v>
      </c>
      <c r="L39" s="102"/>
      <c r="M39" s="102"/>
      <c r="N39" s="102"/>
      <c r="O39" s="102"/>
      <c r="P39" s="102"/>
      <c r="Q39" s="102"/>
    </row>
    <row r="40" spans="1:23">
      <c r="A40" s="44" t="s">
        <v>68</v>
      </c>
      <c r="B40" s="71">
        <v>57</v>
      </c>
      <c r="C40" s="71">
        <v>166.143</v>
      </c>
      <c r="D40" s="71">
        <v>374</v>
      </c>
      <c r="E40" s="72">
        <v>11.229545113346346</v>
      </c>
      <c r="F40" s="71">
        <v>1274</v>
      </c>
      <c r="G40" s="72">
        <v>31.02</v>
      </c>
      <c r="H40" s="71">
        <v>41188</v>
      </c>
      <c r="I40" s="134">
        <v>10</v>
      </c>
      <c r="J40" s="73">
        <v>1.0500000000000007</v>
      </c>
      <c r="K40" s="135">
        <v>2031</v>
      </c>
      <c r="L40" s="102"/>
      <c r="M40" s="102"/>
      <c r="N40" s="102"/>
      <c r="O40" s="102"/>
      <c r="P40" s="102"/>
      <c r="Q40" s="102"/>
    </row>
    <row r="41" spans="1:23">
      <c r="A41" s="44" t="s">
        <v>69</v>
      </c>
      <c r="B41" s="71">
        <v>16</v>
      </c>
      <c r="C41" s="71">
        <v>14.613</v>
      </c>
      <c r="D41" s="71">
        <v>34</v>
      </c>
      <c r="E41" s="72">
        <v>1.3619612241627945</v>
      </c>
      <c r="F41" s="71">
        <v>129</v>
      </c>
      <c r="G41" s="72">
        <v>2.9460000000000002</v>
      </c>
      <c r="H41" s="71">
        <v>4788</v>
      </c>
      <c r="I41" s="134">
        <v>5</v>
      </c>
      <c r="J41" s="73">
        <v>0.39500000000000002</v>
      </c>
      <c r="K41" s="135">
        <v>714</v>
      </c>
      <c r="L41" s="102"/>
      <c r="M41" s="102"/>
      <c r="N41" s="102"/>
      <c r="O41" s="102"/>
      <c r="P41" s="102"/>
      <c r="Q41" s="102"/>
    </row>
    <row r="42" spans="1:23">
      <c r="A42" s="44" t="s">
        <v>70</v>
      </c>
      <c r="B42" s="71">
        <v>54</v>
      </c>
      <c r="C42" s="71">
        <v>75.588999999999999</v>
      </c>
      <c r="D42" s="71">
        <v>145</v>
      </c>
      <c r="E42" s="72">
        <v>5.2902331351016088</v>
      </c>
      <c r="F42" s="71">
        <v>538</v>
      </c>
      <c r="G42" s="72">
        <v>13.497999999999999</v>
      </c>
      <c r="H42" s="71">
        <v>20243</v>
      </c>
      <c r="I42" s="134">
        <v>5</v>
      </c>
      <c r="J42" s="73">
        <v>1.1390000000000011</v>
      </c>
      <c r="K42" s="135">
        <v>2327</v>
      </c>
      <c r="L42" s="102"/>
      <c r="M42" s="102"/>
      <c r="N42" s="102"/>
      <c r="O42" s="102"/>
      <c r="P42" s="102"/>
      <c r="Q42" s="102"/>
    </row>
    <row r="43" spans="1:23" s="50" customFormat="1" ht="5.25" customHeight="1">
      <c r="A43" s="49"/>
      <c r="B43" s="59"/>
      <c r="C43" s="59"/>
      <c r="D43" s="59"/>
      <c r="E43" s="59"/>
      <c r="F43" s="59"/>
      <c r="G43" s="59"/>
      <c r="H43" s="59"/>
      <c r="I43" s="63"/>
      <c r="J43" s="63"/>
      <c r="K43" s="63"/>
      <c r="L43" s="103"/>
      <c r="M43" s="103"/>
      <c r="N43" s="103"/>
      <c r="O43" s="103"/>
      <c r="P43" s="103"/>
      <c r="Q43" s="103"/>
      <c r="R43" s="129"/>
      <c r="S43" s="129"/>
      <c r="T43" s="129"/>
      <c r="U43" s="129"/>
      <c r="V43" s="129"/>
      <c r="W43" s="129"/>
    </row>
    <row r="44" spans="1:23">
      <c r="A44" s="77" t="s">
        <v>71</v>
      </c>
      <c r="B44" s="74">
        <v>6094</v>
      </c>
      <c r="C44" s="74">
        <v>6357.5680000000002</v>
      </c>
      <c r="D44" s="74">
        <v>12854</v>
      </c>
      <c r="E44" s="124">
        <v>4.4480263656468688</v>
      </c>
      <c r="F44" s="74">
        <v>49687</v>
      </c>
      <c r="G44" s="124">
        <v>1223.9469999999999</v>
      </c>
      <c r="H44" s="74">
        <v>1908166</v>
      </c>
      <c r="I44" s="76">
        <v>991</v>
      </c>
      <c r="J44" s="69">
        <v>130.51900000000001</v>
      </c>
      <c r="K44" s="76">
        <v>198133</v>
      </c>
      <c r="L44" s="104"/>
      <c r="M44" s="104"/>
      <c r="N44" s="104"/>
      <c r="O44" s="104"/>
      <c r="P44" s="104"/>
      <c r="Q44" s="104"/>
    </row>
    <row r="45" spans="1:23">
      <c r="A45" s="78" t="s">
        <v>148</v>
      </c>
      <c r="B45" s="75">
        <v>6609</v>
      </c>
      <c r="C45" s="75">
        <v>7232.723</v>
      </c>
      <c r="D45" s="75">
        <v>14588</v>
      </c>
      <c r="E45" s="125">
        <v>5.061892637076733</v>
      </c>
      <c r="F45" s="75">
        <v>56271</v>
      </c>
      <c r="G45" s="125">
        <v>1357.2139999999999</v>
      </c>
      <c r="H45" s="75">
        <v>2116284</v>
      </c>
      <c r="I45" s="75">
        <v>1230</v>
      </c>
      <c r="J45" s="125">
        <v>154.20800000000008</v>
      </c>
      <c r="K45" s="75">
        <v>223709</v>
      </c>
      <c r="L45" s="103"/>
      <c r="M45" s="103"/>
      <c r="N45" s="103"/>
      <c r="O45" s="103"/>
      <c r="P45" s="103"/>
      <c r="Q45" s="103"/>
    </row>
    <row r="46" spans="1:23" s="50" customFormat="1" ht="5.25" customHeight="1">
      <c r="A46" s="87"/>
      <c r="B46" s="85"/>
      <c r="C46" s="85"/>
      <c r="D46" s="85"/>
      <c r="E46" s="85"/>
      <c r="F46" s="85"/>
      <c r="G46" s="85"/>
      <c r="H46" s="86"/>
      <c r="I46" s="86"/>
      <c r="J46" s="86"/>
      <c r="K46" s="67"/>
      <c r="L46" s="103"/>
      <c r="M46" s="103"/>
      <c r="N46" s="103"/>
      <c r="O46" s="103"/>
      <c r="P46" s="103"/>
      <c r="Q46" s="103"/>
      <c r="R46" s="129"/>
      <c r="S46" s="129"/>
      <c r="T46" s="129"/>
      <c r="U46" s="129"/>
      <c r="V46" s="129"/>
      <c r="W46" s="129"/>
    </row>
    <row r="47" spans="1:23">
      <c r="A47" s="77" t="s">
        <v>52</v>
      </c>
      <c r="B47" s="74">
        <v>453</v>
      </c>
      <c r="C47" s="74">
        <v>786.07100000000003</v>
      </c>
      <c r="D47" s="74">
        <v>2048</v>
      </c>
      <c r="E47" s="124">
        <v>3.2399167872934513</v>
      </c>
      <c r="F47" s="74">
        <v>6329</v>
      </c>
      <c r="G47" s="124">
        <v>152.44300000000001</v>
      </c>
      <c r="H47" s="74">
        <v>231386</v>
      </c>
      <c r="I47" s="76">
        <v>214</v>
      </c>
      <c r="J47" s="69">
        <v>23.355999999999995</v>
      </c>
      <c r="K47" s="76">
        <v>40443</v>
      </c>
      <c r="L47" s="103"/>
      <c r="M47" s="103"/>
      <c r="N47" s="103"/>
      <c r="O47" s="103"/>
      <c r="P47" s="103"/>
      <c r="Q47" s="103"/>
    </row>
    <row r="48" spans="1:23">
      <c r="A48" s="77" t="s">
        <v>148</v>
      </c>
      <c r="B48" s="74">
        <v>572</v>
      </c>
      <c r="C48" s="74">
        <v>1153.7</v>
      </c>
      <c r="D48" s="74">
        <v>2669</v>
      </c>
      <c r="E48" s="124">
        <v>4.2280183441185555</v>
      </c>
      <c r="F48" s="74">
        <v>8827</v>
      </c>
      <c r="G48" s="124">
        <v>212.57300000000001</v>
      </c>
      <c r="H48" s="74">
        <v>348445</v>
      </c>
      <c r="I48" s="76">
        <v>233</v>
      </c>
      <c r="J48" s="69">
        <v>22.075999999999993</v>
      </c>
      <c r="K48" s="76">
        <v>38796</v>
      </c>
      <c r="L48" s="104"/>
      <c r="M48" s="104"/>
      <c r="N48" s="104"/>
      <c r="O48" s="104"/>
      <c r="P48" s="104"/>
      <c r="Q48" s="104"/>
    </row>
    <row r="49" spans="1:23">
      <c r="A49" s="77" t="s">
        <v>72</v>
      </c>
      <c r="B49" s="74">
        <v>81</v>
      </c>
      <c r="C49" s="74">
        <v>85.805000000000007</v>
      </c>
      <c r="D49" s="74">
        <v>185</v>
      </c>
      <c r="E49" s="68">
        <v>2.0044929681418715</v>
      </c>
      <c r="F49" s="74">
        <v>736</v>
      </c>
      <c r="G49" s="68">
        <v>18.385000000000002</v>
      </c>
      <c r="H49" s="74">
        <v>25675</v>
      </c>
      <c r="I49" s="76">
        <v>16</v>
      </c>
      <c r="J49" s="69">
        <v>2.4339999999999975</v>
      </c>
      <c r="K49" s="76">
        <v>2061</v>
      </c>
      <c r="L49" s="103"/>
      <c r="M49" s="103"/>
      <c r="N49" s="103"/>
      <c r="O49" s="103"/>
      <c r="P49" s="103"/>
      <c r="Q49" s="103"/>
    </row>
    <row r="50" spans="1:23">
      <c r="A50" s="78" t="s">
        <v>73</v>
      </c>
      <c r="B50" s="75">
        <v>147</v>
      </c>
      <c r="C50" s="75">
        <v>294.01900000000001</v>
      </c>
      <c r="D50" s="75">
        <v>706</v>
      </c>
      <c r="E50" s="70">
        <v>7.9756888351653323</v>
      </c>
      <c r="F50" s="75">
        <v>2273</v>
      </c>
      <c r="G50" s="70">
        <v>54.963000000000001</v>
      </c>
      <c r="H50" s="75">
        <v>81078</v>
      </c>
      <c r="I50" s="75">
        <v>118</v>
      </c>
      <c r="J50" s="125">
        <v>10.137</v>
      </c>
      <c r="K50" s="75">
        <v>19902</v>
      </c>
      <c r="L50" s="103"/>
      <c r="M50" s="103"/>
      <c r="N50" s="103"/>
      <c r="O50" s="103"/>
      <c r="P50" s="103"/>
      <c r="Q50" s="103"/>
    </row>
    <row r="51" spans="1:23" s="50" customFormat="1" ht="5.25" customHeight="1">
      <c r="A51" s="87"/>
      <c r="B51" s="85"/>
      <c r="C51" s="85"/>
      <c r="D51" s="85"/>
      <c r="E51" s="85"/>
      <c r="F51" s="85"/>
      <c r="G51" s="85"/>
      <c r="H51" s="86"/>
      <c r="I51" s="86"/>
      <c r="J51" s="86"/>
      <c r="K51" s="67"/>
      <c r="L51" s="103"/>
      <c r="M51" s="103"/>
      <c r="N51" s="103"/>
      <c r="O51" s="103"/>
      <c r="P51" s="103"/>
      <c r="Q51" s="103"/>
      <c r="R51" s="129"/>
      <c r="S51" s="129"/>
      <c r="T51" s="129"/>
      <c r="U51" s="129"/>
      <c r="V51" s="129"/>
      <c r="W51" s="129"/>
    </row>
    <row r="52" spans="1:23">
      <c r="A52" s="77" t="s">
        <v>75</v>
      </c>
      <c r="B52" s="74">
        <v>5641</v>
      </c>
      <c r="C52" s="74">
        <v>5571.4970000000003</v>
      </c>
      <c r="D52" s="74">
        <v>10806</v>
      </c>
      <c r="E52" s="124">
        <v>4.7862742093080319</v>
      </c>
      <c r="F52" s="74">
        <v>43358</v>
      </c>
      <c r="G52" s="124">
        <v>1071.5039999999999</v>
      </c>
      <c r="H52" s="74">
        <v>1676780</v>
      </c>
      <c r="I52" s="76">
        <v>777</v>
      </c>
      <c r="J52" s="69">
        <v>107.16300000000001</v>
      </c>
      <c r="K52" s="76">
        <v>157690</v>
      </c>
      <c r="L52" s="104"/>
      <c r="M52" s="104"/>
      <c r="N52" s="104"/>
      <c r="O52" s="104"/>
      <c r="P52" s="104"/>
      <c r="Q52" s="104"/>
    </row>
    <row r="53" spans="1:23">
      <c r="A53" s="77" t="s">
        <v>148</v>
      </c>
      <c r="B53" s="74">
        <v>6037</v>
      </c>
      <c r="C53" s="74">
        <v>6079.0230000000001</v>
      </c>
      <c r="D53" s="74">
        <v>11919</v>
      </c>
      <c r="E53" s="124">
        <v>5.2957775515726269</v>
      </c>
      <c r="F53" s="74">
        <v>47444</v>
      </c>
      <c r="G53" s="124">
        <v>1144.6410000000001</v>
      </c>
      <c r="H53" s="74">
        <v>1767839</v>
      </c>
      <c r="I53" s="76">
        <v>997</v>
      </c>
      <c r="J53" s="69">
        <v>132.13199999999983</v>
      </c>
      <c r="K53" s="76">
        <v>184913</v>
      </c>
      <c r="L53" s="103"/>
      <c r="M53" s="103"/>
      <c r="N53" s="103"/>
      <c r="O53" s="103"/>
      <c r="P53" s="103"/>
      <c r="Q53" s="103"/>
    </row>
    <row r="54" spans="1:23">
      <c r="A54" s="77" t="s">
        <v>72</v>
      </c>
      <c r="B54" s="74">
        <v>238</v>
      </c>
      <c r="C54" s="74">
        <v>187.62200000000001</v>
      </c>
      <c r="D54" s="74">
        <v>336</v>
      </c>
      <c r="E54" s="68">
        <v>2.5529392993093389</v>
      </c>
      <c r="F54" s="74">
        <v>1567</v>
      </c>
      <c r="G54" s="68">
        <v>37.651000000000003</v>
      </c>
      <c r="H54" s="74">
        <v>56464</v>
      </c>
      <c r="I54" s="76">
        <v>44</v>
      </c>
      <c r="J54" s="69">
        <v>5.570999999999998</v>
      </c>
      <c r="K54" s="76">
        <v>7648</v>
      </c>
      <c r="L54" s="103"/>
      <c r="M54" s="103"/>
      <c r="N54" s="103"/>
      <c r="O54" s="103"/>
      <c r="P54" s="103"/>
      <c r="Q54" s="103"/>
    </row>
    <row r="55" spans="1:23">
      <c r="A55" s="78" t="s">
        <v>73</v>
      </c>
      <c r="B55" s="75">
        <v>883</v>
      </c>
      <c r="C55" s="75">
        <v>791.10500000000002</v>
      </c>
      <c r="D55" s="75">
        <v>1545</v>
      </c>
      <c r="E55" s="70">
        <v>6.947263950918031</v>
      </c>
      <c r="F55" s="75">
        <v>6003</v>
      </c>
      <c r="G55" s="70">
        <v>152.858</v>
      </c>
      <c r="H55" s="75">
        <v>238551</v>
      </c>
      <c r="I55" s="75">
        <v>159</v>
      </c>
      <c r="J55" s="125">
        <v>16.363</v>
      </c>
      <c r="K55" s="75">
        <v>26017</v>
      </c>
      <c r="L55" s="103"/>
      <c r="M55" s="103"/>
      <c r="N55" s="103"/>
      <c r="O55" s="103"/>
      <c r="P55" s="103"/>
      <c r="Q55" s="103"/>
    </row>
    <row r="56" spans="1:23" s="50" customFormat="1" ht="5.25" customHeight="1">
      <c r="A56" s="87"/>
      <c r="B56" s="85"/>
      <c r="C56" s="85"/>
      <c r="D56" s="85"/>
      <c r="E56" s="85"/>
      <c r="F56" s="85"/>
      <c r="G56" s="85"/>
      <c r="H56" s="86"/>
      <c r="I56" s="86"/>
      <c r="J56" s="86"/>
      <c r="K56" s="67"/>
      <c r="L56" s="104"/>
      <c r="M56" s="104"/>
      <c r="N56" s="104"/>
      <c r="O56" s="104"/>
      <c r="P56" s="104"/>
      <c r="Q56" s="104"/>
      <c r="R56" s="129"/>
      <c r="S56" s="129"/>
      <c r="T56" s="129"/>
      <c r="U56" s="129"/>
      <c r="V56" s="129"/>
      <c r="W56" s="129"/>
    </row>
    <row r="57" spans="1:23">
      <c r="A57" s="77" t="s">
        <v>134</v>
      </c>
      <c r="B57" s="74">
        <v>854</v>
      </c>
      <c r="C57" s="74">
        <v>1421.7550000000001</v>
      </c>
      <c r="D57" s="74">
        <v>3012</v>
      </c>
      <c r="E57" s="124">
        <v>5.3396113358601349</v>
      </c>
      <c r="F57" s="74">
        <v>10306</v>
      </c>
      <c r="G57" s="124">
        <v>268.02999999999997</v>
      </c>
      <c r="H57" s="74">
        <v>433235</v>
      </c>
      <c r="I57" s="76">
        <v>228</v>
      </c>
      <c r="J57" s="69">
        <v>22.374000000000024</v>
      </c>
      <c r="K57" s="76">
        <v>34049</v>
      </c>
    </row>
    <row r="58" spans="1:23">
      <c r="A58" s="77" t="s">
        <v>148</v>
      </c>
      <c r="B58" s="74">
        <v>1194</v>
      </c>
      <c r="C58" s="74">
        <v>1553.472</v>
      </c>
      <c r="D58" s="74">
        <v>3300</v>
      </c>
      <c r="E58" s="124">
        <v>5.8910687826909687</v>
      </c>
      <c r="F58" s="74">
        <v>12031</v>
      </c>
      <c r="G58" s="124">
        <v>293.71899999999999</v>
      </c>
      <c r="H58" s="74">
        <v>447343</v>
      </c>
      <c r="I58" s="76">
        <v>275</v>
      </c>
      <c r="J58" s="69">
        <v>29.237000000000023</v>
      </c>
      <c r="K58" s="76">
        <v>41794</v>
      </c>
    </row>
    <row r="59" spans="1:23">
      <c r="A59" s="77" t="s">
        <v>72</v>
      </c>
      <c r="B59" s="74">
        <v>11</v>
      </c>
      <c r="C59" s="74">
        <v>14.613</v>
      </c>
      <c r="D59" s="74">
        <v>27</v>
      </c>
      <c r="E59" s="68">
        <v>1.2442969722107011</v>
      </c>
      <c r="F59" s="74">
        <v>111</v>
      </c>
      <c r="G59" s="68">
        <v>2.7570000000000001</v>
      </c>
      <c r="H59" s="74">
        <v>4675</v>
      </c>
      <c r="I59" s="76">
        <v>0</v>
      </c>
      <c r="J59" s="69">
        <v>0.29100000000000037</v>
      </c>
      <c r="K59" s="76">
        <v>402</v>
      </c>
    </row>
    <row r="60" spans="1:23">
      <c r="A60" s="78" t="s">
        <v>73</v>
      </c>
      <c r="B60" s="75">
        <v>202</v>
      </c>
      <c r="C60" s="75">
        <v>264.59500000000003</v>
      </c>
      <c r="D60" s="75">
        <v>527</v>
      </c>
      <c r="E60" s="70">
        <v>11.596371457963153</v>
      </c>
      <c r="F60" s="75">
        <v>1863</v>
      </c>
      <c r="G60" s="70">
        <v>50.481999999999999</v>
      </c>
      <c r="H60" s="75">
        <v>93944</v>
      </c>
      <c r="I60" s="75">
        <v>35</v>
      </c>
      <c r="J60" s="125">
        <v>3.3580000000000005</v>
      </c>
      <c r="K60" s="75">
        <v>5867</v>
      </c>
    </row>
  </sheetData>
  <mergeCells count="15">
    <mergeCell ref="A1:K1"/>
    <mergeCell ref="A3:A6"/>
    <mergeCell ref="L1:N1"/>
    <mergeCell ref="O1:Q1"/>
    <mergeCell ref="B3:H3"/>
    <mergeCell ref="B4:B5"/>
    <mergeCell ref="C4:C5"/>
    <mergeCell ref="F4:F5"/>
    <mergeCell ref="G4:G5"/>
    <mergeCell ref="D4:E5"/>
    <mergeCell ref="H4:H5"/>
    <mergeCell ref="I4:I5"/>
    <mergeCell ref="I3:K3"/>
    <mergeCell ref="J4:J5"/>
    <mergeCell ref="K4:K5"/>
  </mergeCells>
  <conditionalFormatting sqref="A7:K60">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Standard"&amp;8SH.regional Band 2 - 2017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N54"/>
  <sheetViews>
    <sheetView workbookViewId="0"/>
  </sheetViews>
  <sheetFormatPr baseColWidth="10" defaultColWidth="11.5703125" defaultRowHeight="12.75"/>
  <cols>
    <col min="1" max="1" width="25.7109375" style="50" customWidth="1"/>
    <col min="2" max="4" width="15.7109375" style="50" customWidth="1"/>
    <col min="5" max="16384" width="11.5703125" style="50"/>
  </cols>
  <sheetData>
    <row r="1" spans="1:14">
      <c r="A1" s="54"/>
      <c r="B1" s="50" t="s">
        <v>122</v>
      </c>
      <c r="C1" s="54" t="s">
        <v>123</v>
      </c>
      <c r="F1" s="82" t="s">
        <v>85</v>
      </c>
      <c r="G1" s="120" t="s">
        <v>122</v>
      </c>
      <c r="H1" s="119" t="s">
        <v>123</v>
      </c>
    </row>
    <row r="2" spans="1:14">
      <c r="A2" s="79" t="str">
        <f>IF('Tabelle 2_1'!$B$8&gt;0,INDEX('Tabelle 2_1'!A$8:A$11,MATCH(D2,L$2:L$5,0)),F2)</f>
        <v>NEUMÜNSTER</v>
      </c>
      <c r="B2" s="82">
        <f>IF('Tabelle 2_1'!$B$8&gt;0,VLOOKUP(D2,$L$2:$N$5,2,FALSE),G2)</f>
        <v>185</v>
      </c>
      <c r="C2" s="120">
        <f>IF('Tabelle 2_1'!$B$8&gt;0,VLOOKUP(D2,$L$2:$N$5,3,FALSE),H2)</f>
        <v>21</v>
      </c>
      <c r="D2" s="82">
        <f>IF('Tabelle 2_1'!$B$8&gt;0,SMALL(L$2:L$5,ROWS(L$2:L2)),I2)</f>
        <v>206</v>
      </c>
      <c r="F2" s="98" t="s">
        <v>84</v>
      </c>
      <c r="G2" s="98">
        <v>600</v>
      </c>
      <c r="H2" s="98">
        <v>200</v>
      </c>
      <c r="I2" s="50">
        <f>SUM(G2:H2)</f>
        <v>800</v>
      </c>
      <c r="K2" s="50" t="str">
        <f>'Tabelle 2_1'!A8</f>
        <v>FLENSBURG</v>
      </c>
      <c r="L2" s="50">
        <f>'Tabelle 2_1'!D8+'Tabelle 2_1'!I8</f>
        <v>765</v>
      </c>
      <c r="M2" s="120">
        <f>'Tabelle 2_1'!D8</f>
        <v>706</v>
      </c>
      <c r="N2" s="50">
        <f>'Tabelle 2_1'!I8</f>
        <v>59</v>
      </c>
    </row>
    <row r="3" spans="1:14">
      <c r="A3" s="79" t="str">
        <f>IF('Tabelle 2_1'!$B$8&gt;0,INDEX('Tabelle 2_1'!A$8:A$11,MATCH(D3,L$2:L$5,0)),F3)</f>
        <v>KIEL</v>
      </c>
      <c r="B3" s="120">
        <f>IF('Tabelle 2_1'!$B$8&gt;0,VLOOKUP(D3,$L$2:$N$5,2,FALSE),G3)</f>
        <v>497</v>
      </c>
      <c r="C3" s="120">
        <f>IF('Tabelle 2_1'!$B$8&gt;0,VLOOKUP(D3,$L$2:$N$5,3,FALSE),H3)</f>
        <v>118</v>
      </c>
      <c r="D3" s="120">
        <f>IF('Tabelle 2_1'!$B$8&gt;0,SMALL(L$2:L$5,ROWS(L$2:L3)),I3)</f>
        <v>615</v>
      </c>
      <c r="F3" s="98" t="s">
        <v>84</v>
      </c>
      <c r="G3" s="126">
        <v>600</v>
      </c>
      <c r="H3" s="126">
        <v>200</v>
      </c>
      <c r="I3" s="120">
        <f>SUM(G3:H3)</f>
        <v>800</v>
      </c>
      <c r="K3" s="120" t="str">
        <f>'Tabelle 2_1'!A9</f>
        <v>KIEL</v>
      </c>
      <c r="L3" s="120">
        <f>'Tabelle 2_1'!D9+'Tabelle 2_1'!I9</f>
        <v>615</v>
      </c>
      <c r="M3" s="120">
        <f>'Tabelle 2_1'!D9</f>
        <v>497</v>
      </c>
      <c r="N3" s="120">
        <f>'Tabelle 2_1'!I9</f>
        <v>118</v>
      </c>
    </row>
    <row r="4" spans="1:14">
      <c r="A4" s="79" t="str">
        <f>IF('Tabelle 2_1'!$B$8&gt;0,INDEX('Tabelle 2_1'!A$8:A$11,MATCH(D4,L$2:L$5,0)),F4)</f>
        <v>LÜBECK</v>
      </c>
      <c r="B4" s="120">
        <f>IF('Tabelle 2_1'!$B$8&gt;0,VLOOKUP(D4,$L$2:$N$5,2,FALSE),G4)</f>
        <v>660</v>
      </c>
      <c r="C4" s="120">
        <f>IF('Tabelle 2_1'!$B$8&gt;0,VLOOKUP(D4,$L$2:$N$5,3,FALSE),H4)</f>
        <v>16</v>
      </c>
      <c r="D4" s="120">
        <f>IF('Tabelle 2_1'!$B$8&gt;0,SMALL(L$2:L$5,ROWS(L$2:L4)),I4)</f>
        <v>676</v>
      </c>
      <c r="F4" s="98" t="s">
        <v>84</v>
      </c>
      <c r="G4" s="126">
        <v>600</v>
      </c>
      <c r="H4" s="126">
        <v>200</v>
      </c>
      <c r="I4" s="120">
        <f>SUM(G4:H4)</f>
        <v>800</v>
      </c>
      <c r="K4" s="120" t="str">
        <f>'Tabelle 2_1'!A10</f>
        <v>LÜBECK</v>
      </c>
      <c r="L4" s="120">
        <f>'Tabelle 2_1'!D10+'Tabelle 2_1'!I10</f>
        <v>676</v>
      </c>
      <c r="M4" s="120">
        <f>'Tabelle 2_1'!D10</f>
        <v>660</v>
      </c>
      <c r="N4" s="120">
        <f>'Tabelle 2_1'!I10</f>
        <v>16</v>
      </c>
    </row>
    <row r="5" spans="1:14">
      <c r="A5" s="79" t="str">
        <f>IF('Tabelle 2_1'!$B$8&gt;0,INDEX('Tabelle 2_1'!A$8:A$11,MATCH(D5,L$2:L$5,0)),F5)</f>
        <v>FLENSBURG</v>
      </c>
      <c r="B5" s="120">
        <f>IF('Tabelle 2_1'!$B$8&gt;0,VLOOKUP(D5,$L$2:$N$5,2,FALSE),G5)</f>
        <v>706</v>
      </c>
      <c r="C5" s="120">
        <f>IF('Tabelle 2_1'!$B$8&gt;0,VLOOKUP(D5,$L$2:$N$5,3,FALSE),H5)</f>
        <v>59</v>
      </c>
      <c r="D5" s="120">
        <f>IF('Tabelle 2_1'!$B$8&gt;0,SMALL(L$2:L$5,ROWS(L$2:L5)),I5)</f>
        <v>765</v>
      </c>
      <c r="F5" s="98" t="s">
        <v>84</v>
      </c>
      <c r="G5" s="126">
        <v>600</v>
      </c>
      <c r="H5" s="126">
        <v>200</v>
      </c>
      <c r="I5" s="120">
        <f>SUM(G5:H5)</f>
        <v>800</v>
      </c>
      <c r="K5" s="120" t="str">
        <f>'Tabelle 2_1'!A11</f>
        <v>NEUMÜNSTER</v>
      </c>
      <c r="L5" s="120">
        <f>'Tabelle 2_1'!D11+'Tabelle 2_1'!I11</f>
        <v>206</v>
      </c>
      <c r="M5" s="120">
        <f>'Tabelle 2_1'!D11</f>
        <v>185</v>
      </c>
      <c r="N5" s="120">
        <f>'Tabelle 2_1'!I11</f>
        <v>21</v>
      </c>
    </row>
    <row r="6" spans="1:14">
      <c r="B6" s="120" t="s">
        <v>122</v>
      </c>
      <c r="C6" s="119" t="s">
        <v>123</v>
      </c>
      <c r="D6" s="120"/>
      <c r="E6" s="120"/>
      <c r="F6" s="120" t="s">
        <v>85</v>
      </c>
      <c r="G6" s="120" t="s">
        <v>122</v>
      </c>
      <c r="H6" s="119" t="s">
        <v>123</v>
      </c>
      <c r="I6" s="120"/>
    </row>
    <row r="7" spans="1:14">
      <c r="A7" s="79" t="str">
        <f>IF('Tabelle 2_1'!$B$8&gt;0,INDEX('Tabelle 2_1'!A$13:A$23,MATCH(D7,L$7:L$17,0)),F7)</f>
        <v>Steinburg</v>
      </c>
      <c r="B7" s="120">
        <f>IF('Tabelle 2_1'!$B$8&gt;0,VLOOKUP(D7,$L$7:$N$17,2,FALSE),G7)</f>
        <v>336</v>
      </c>
      <c r="C7" s="120">
        <f>IF('Tabelle 2_1'!$B$8&gt;0,VLOOKUP(D7,$L$7:$N$17,3,FALSE),H7)</f>
        <v>57</v>
      </c>
      <c r="D7" s="120">
        <f>IF('Tabelle 2_1'!$B$8&gt;0,SMALL(L$7:L$17,ROWS(L$7:L7)),I7)</f>
        <v>393</v>
      </c>
      <c r="F7" s="126" t="s">
        <v>84</v>
      </c>
      <c r="G7" s="126">
        <v>1000</v>
      </c>
      <c r="H7" s="126">
        <v>100</v>
      </c>
      <c r="I7" s="120">
        <f>SUM(G7:H7)</f>
        <v>1100</v>
      </c>
      <c r="K7" s="50" t="str">
        <f>'Tabelle 2_1'!A13</f>
        <v>Dithmarschen</v>
      </c>
      <c r="L7" s="120">
        <f>'Tabelle 2_1'!D13+'Tabelle 2_1'!I13</f>
        <v>456</v>
      </c>
      <c r="M7" s="120">
        <f>'Tabelle 2_1'!D13</f>
        <v>406</v>
      </c>
      <c r="N7" s="120">
        <f>'Tabelle 2_1'!I13</f>
        <v>50</v>
      </c>
    </row>
    <row r="8" spans="1:14">
      <c r="A8" s="79" t="str">
        <f>IF('Tabelle 2_1'!$B$8&gt;0,INDEX('Tabelle 2_1'!A$13:A$23,MATCH(D8,L$7:L$17,0)),F8)</f>
        <v>Plön</v>
      </c>
      <c r="B8" s="120">
        <f>IF('Tabelle 2_1'!$B$8&gt;0,VLOOKUP(D8,$L$7:$N$17,2,FALSE),G8)</f>
        <v>397</v>
      </c>
      <c r="C8" s="120">
        <f>IF('Tabelle 2_1'!$B$8&gt;0,VLOOKUP(D8,$L$7:$N$17,3,FALSE),H8)</f>
        <v>54</v>
      </c>
      <c r="D8" s="120">
        <f>IF('Tabelle 2_1'!$B$8&gt;0,SMALL(L$7:L$17,ROWS(L$7:L8)),I8)</f>
        <v>451</v>
      </c>
      <c r="F8" s="126" t="s">
        <v>84</v>
      </c>
      <c r="G8" s="126">
        <v>1000</v>
      </c>
      <c r="H8" s="126">
        <v>100</v>
      </c>
      <c r="I8" s="120">
        <f>SUM(G8:H8)</f>
        <v>1100</v>
      </c>
      <c r="K8" s="120" t="str">
        <f>'Tabelle 2_1'!A14</f>
        <v>Herzogtum Lauenburg</v>
      </c>
      <c r="L8" s="120">
        <f>'Tabelle 2_1'!D14+'Tabelle 2_1'!I14</f>
        <v>946</v>
      </c>
      <c r="M8" s="120">
        <f>'Tabelle 2_1'!D14</f>
        <v>871</v>
      </c>
      <c r="N8" s="120">
        <f>'Tabelle 2_1'!I14</f>
        <v>75</v>
      </c>
    </row>
    <row r="9" spans="1:14">
      <c r="A9" s="79" t="str">
        <f>IF('Tabelle 2_1'!$B$8&gt;0,INDEX('Tabelle 2_1'!A$13:A$23,MATCH(D9,L$7:L$17,0)),F9)</f>
        <v>Dithmarschen</v>
      </c>
      <c r="B9" s="120">
        <f>IF('Tabelle 2_1'!$B$8&gt;0,VLOOKUP(D9,$L$7:$N$17,2,FALSE),G9)</f>
        <v>406</v>
      </c>
      <c r="C9" s="120">
        <f>IF('Tabelle 2_1'!$B$8&gt;0,VLOOKUP(D9,$L$7:$N$17,3,FALSE),H9)</f>
        <v>50</v>
      </c>
      <c r="D9" s="120">
        <f>IF('Tabelle 2_1'!$B$8&gt;0,SMALL(L$7:L$17,ROWS(L$7:L9)),I9)</f>
        <v>456</v>
      </c>
      <c r="F9" s="126" t="s">
        <v>84</v>
      </c>
      <c r="G9" s="126">
        <v>1000</v>
      </c>
      <c r="H9" s="126">
        <v>100</v>
      </c>
      <c r="I9" s="120">
        <f>SUM(G9:H9)</f>
        <v>1100</v>
      </c>
      <c r="K9" s="120" t="str">
        <f>'Tabelle 2_1'!A15</f>
        <v>Nordfriesland</v>
      </c>
      <c r="L9" s="120">
        <f>'Tabelle 2_1'!D15+'Tabelle 2_1'!I15</f>
        <v>1213</v>
      </c>
      <c r="M9" s="120">
        <f>'Tabelle 2_1'!D15</f>
        <v>1106</v>
      </c>
      <c r="N9" s="120">
        <f>'Tabelle 2_1'!I15</f>
        <v>107</v>
      </c>
    </row>
    <row r="10" spans="1:14">
      <c r="A10" s="79" t="str">
        <f>IF('Tabelle 2_1'!$B$8&gt;0,INDEX('Tabelle 2_1'!A$13:A$23,MATCH(D10,L$7:L$17,0)),F10)</f>
        <v>Herzogtum Lauenburg</v>
      </c>
      <c r="B10" s="120">
        <f>IF('Tabelle 2_1'!$B$8&gt;0,VLOOKUP(D10,$L$7:$N$17,2,FALSE),G10)</f>
        <v>871</v>
      </c>
      <c r="C10" s="120">
        <f>IF('Tabelle 2_1'!$B$8&gt;0,VLOOKUP(D10,$L$7:$N$17,3,FALSE),H10)</f>
        <v>75</v>
      </c>
      <c r="D10" s="120">
        <f>IF('Tabelle 2_1'!$B$8&gt;0,SMALL(L$7:L$17,ROWS(L$7:L10)),I10)</f>
        <v>946</v>
      </c>
      <c r="F10" s="126" t="s">
        <v>84</v>
      </c>
      <c r="G10" s="126">
        <v>1000</v>
      </c>
      <c r="H10" s="126">
        <v>100</v>
      </c>
      <c r="I10" s="120">
        <f>SUM(G10:H10)</f>
        <v>1100</v>
      </c>
      <c r="K10" s="120" t="str">
        <f>'Tabelle 2_1'!A16</f>
        <v>Ostholstein</v>
      </c>
      <c r="L10" s="120">
        <f>'Tabelle 2_1'!D16+'Tabelle 2_1'!I16</f>
        <v>1068</v>
      </c>
      <c r="M10" s="120">
        <f>'Tabelle 2_1'!D16</f>
        <v>1021</v>
      </c>
      <c r="N10" s="120">
        <f>'Tabelle 2_1'!I16</f>
        <v>47</v>
      </c>
    </row>
    <row r="11" spans="1:14">
      <c r="A11" s="79" t="str">
        <f>IF('Tabelle 2_1'!$B$8&gt;0,INDEX('Tabelle 2_1'!A$13:A$23,MATCH(D11,L$7:L$17,0)),F11)</f>
        <v>Ostholstein</v>
      </c>
      <c r="B11" s="120">
        <f>IF('Tabelle 2_1'!$B$8&gt;0,VLOOKUP(D11,$L$7:$N$17,2,FALSE),G11)</f>
        <v>1021</v>
      </c>
      <c r="C11" s="120">
        <f>IF('Tabelle 2_1'!$B$8&gt;0,VLOOKUP(D11,$L$7:$N$17,3,FALSE),H11)</f>
        <v>47</v>
      </c>
      <c r="D11" s="120">
        <f>IF('Tabelle 2_1'!$B$8&gt;0,SMALL(L$7:L$17,ROWS(L$7:L11)),I11)</f>
        <v>1068</v>
      </c>
      <c r="F11" s="126" t="s">
        <v>84</v>
      </c>
      <c r="G11" s="126">
        <v>1000</v>
      </c>
      <c r="H11" s="126">
        <v>100</v>
      </c>
      <c r="I11" s="120">
        <f t="shared" ref="I11:I17" si="0">SUM(G11:H11)</f>
        <v>1100</v>
      </c>
      <c r="K11" s="120" t="str">
        <f>'Tabelle 2_1'!A17</f>
        <v>Pinneberg</v>
      </c>
      <c r="L11" s="120">
        <f>'Tabelle 2_1'!D17+'Tabelle 2_1'!I17</f>
        <v>1530</v>
      </c>
      <c r="M11" s="120">
        <f>'Tabelle 2_1'!D17</f>
        <v>1371</v>
      </c>
      <c r="N11" s="120">
        <f>'Tabelle 2_1'!I17</f>
        <v>159</v>
      </c>
    </row>
    <row r="12" spans="1:14">
      <c r="A12" s="79" t="str">
        <f>IF('Tabelle 2_1'!$B$8&gt;0,INDEX('Tabelle 2_1'!A$13:A$23,MATCH(D12,L$7:L$17,0)),F12)</f>
        <v>Nordfriesland</v>
      </c>
      <c r="B12" s="120">
        <f>IF('Tabelle 2_1'!$B$8&gt;0,VLOOKUP(D12,$L$7:$N$17,2,FALSE),G12)</f>
        <v>1106</v>
      </c>
      <c r="C12" s="120">
        <f>IF('Tabelle 2_1'!$B$8&gt;0,VLOOKUP(D12,$L$7:$N$17,3,FALSE),H12)</f>
        <v>107</v>
      </c>
      <c r="D12" s="120">
        <f>IF('Tabelle 2_1'!$B$8&gt;0,SMALL(L$7:L$17,ROWS(L$7:L12)),I12)</f>
        <v>1213</v>
      </c>
      <c r="F12" s="126" t="s">
        <v>84</v>
      </c>
      <c r="G12" s="126">
        <v>1000</v>
      </c>
      <c r="H12" s="126">
        <v>100</v>
      </c>
      <c r="I12" s="120">
        <f t="shared" si="0"/>
        <v>1100</v>
      </c>
      <c r="K12" s="120" t="str">
        <f>'Tabelle 2_1'!A18</f>
        <v>Plön</v>
      </c>
      <c r="L12" s="120">
        <f>'Tabelle 2_1'!D18+'Tabelle 2_1'!I18</f>
        <v>451</v>
      </c>
      <c r="M12" s="120">
        <f>'Tabelle 2_1'!D18</f>
        <v>397</v>
      </c>
      <c r="N12" s="120">
        <f>'Tabelle 2_1'!I18</f>
        <v>54</v>
      </c>
    </row>
    <row r="13" spans="1:14">
      <c r="A13" s="79" t="str">
        <f>IF('Tabelle 2_1'!$B$8&gt;0,INDEX('Tabelle 2_1'!A$13:A$23,MATCH(D13,L$7:L$17,0)),F13)</f>
        <v>Stormarn</v>
      </c>
      <c r="B13" s="120">
        <f>IF('Tabelle 2_1'!$B$8&gt;0,VLOOKUP(D13,$L$7:$N$17,2,FALSE),G13)</f>
        <v>1170</v>
      </c>
      <c r="C13" s="120">
        <f>IF('Tabelle 2_1'!$B$8&gt;0,VLOOKUP(D13,$L$7:$N$17,3,FALSE),H13)</f>
        <v>51</v>
      </c>
      <c r="D13" s="120">
        <f>IF('Tabelle 2_1'!$B$8&gt;0,SMALL(L$7:L$17,ROWS(L$7:L13)),I13)</f>
        <v>1221</v>
      </c>
      <c r="F13" s="126" t="s">
        <v>84</v>
      </c>
      <c r="G13" s="126">
        <v>1000</v>
      </c>
      <c r="H13" s="126">
        <v>100</v>
      </c>
      <c r="I13" s="120">
        <f t="shared" si="0"/>
        <v>1100</v>
      </c>
      <c r="K13" s="120" t="str">
        <f>'Tabelle 2_1'!A19</f>
        <v>Rendsburg-Eckernförde</v>
      </c>
      <c r="L13" s="120">
        <f>'Tabelle 2_1'!D19+'Tabelle 2_1'!I19</f>
        <v>1241</v>
      </c>
      <c r="M13" s="120">
        <f>'Tabelle 2_1'!D19</f>
        <v>1197</v>
      </c>
      <c r="N13" s="120">
        <f>'Tabelle 2_1'!I19</f>
        <v>44</v>
      </c>
    </row>
    <row r="14" spans="1:14">
      <c r="A14" s="79" t="str">
        <f>IF('Tabelle 2_1'!$B$8&gt;0,INDEX('Tabelle 2_1'!A$13:A$23,MATCH(D14,L$7:L$17,0)),F14)</f>
        <v>Rendsburg-Eckernförde</v>
      </c>
      <c r="B14" s="120">
        <f>IF('Tabelle 2_1'!$B$8&gt;0,VLOOKUP(D14,$L$7:$N$17,2,FALSE),G14)</f>
        <v>1197</v>
      </c>
      <c r="C14" s="120">
        <f>IF('Tabelle 2_1'!$B$8&gt;0,VLOOKUP(D14,$L$7:$N$17,3,FALSE),H14)</f>
        <v>44</v>
      </c>
      <c r="D14" s="120">
        <f>IF('Tabelle 2_1'!$B$8&gt;0,SMALL(L$7:L$17,ROWS(L$7:L14)),I14)</f>
        <v>1241</v>
      </c>
      <c r="F14" s="126" t="s">
        <v>84</v>
      </c>
      <c r="G14" s="126">
        <v>1000</v>
      </c>
      <c r="H14" s="126">
        <v>100</v>
      </c>
      <c r="I14" s="120">
        <f t="shared" si="0"/>
        <v>1100</v>
      </c>
      <c r="K14" s="120" t="str">
        <f>'Tabelle 2_1'!A20</f>
        <v>Schleswig-Flensburg</v>
      </c>
      <c r="L14" s="120">
        <f>'Tabelle 2_1'!D20+'Tabelle 2_1'!I20</f>
        <v>1463</v>
      </c>
      <c r="M14" s="120">
        <f>'Tabelle 2_1'!D20</f>
        <v>1386</v>
      </c>
      <c r="N14" s="120">
        <f>'Tabelle 2_1'!I20</f>
        <v>77</v>
      </c>
    </row>
    <row r="15" spans="1:14">
      <c r="A15" s="79" t="str">
        <f>IF('Tabelle 2_1'!$B$8&gt;0,INDEX('Tabelle 2_1'!A$13:A$23,MATCH(D15,L$7:L$17,0)),F15)</f>
        <v>Schleswig-Flensburg</v>
      </c>
      <c r="B15" s="120">
        <f>IF('Tabelle 2_1'!$B$8&gt;0,VLOOKUP(D15,$L$7:$N$17,2,FALSE),G15)</f>
        <v>1386</v>
      </c>
      <c r="C15" s="120">
        <f>IF('Tabelle 2_1'!$B$8&gt;0,VLOOKUP(D15,$L$7:$N$17,3,FALSE),H15)</f>
        <v>77</v>
      </c>
      <c r="D15" s="120">
        <f>IF('Tabelle 2_1'!$B$8&gt;0,SMALL(L$7:L$17,ROWS(L$7:L15)),I15)</f>
        <v>1463</v>
      </c>
      <c r="F15" s="126" t="s">
        <v>84</v>
      </c>
      <c r="G15" s="126">
        <v>1000</v>
      </c>
      <c r="H15" s="126">
        <v>100</v>
      </c>
      <c r="I15" s="120">
        <f t="shared" si="0"/>
        <v>1100</v>
      </c>
      <c r="K15" s="120" t="str">
        <f>'Tabelle 2_1'!A21</f>
        <v>Segeberg</v>
      </c>
      <c r="L15" s="120">
        <f>'Tabelle 2_1'!D21+'Tabelle 2_1'!I21</f>
        <v>1601</v>
      </c>
      <c r="M15" s="120">
        <f>'Tabelle 2_1'!D21</f>
        <v>1545</v>
      </c>
      <c r="N15" s="120">
        <f>'Tabelle 2_1'!I21</f>
        <v>56</v>
      </c>
    </row>
    <row r="16" spans="1:14">
      <c r="A16" s="79" t="str">
        <f>IF('Tabelle 2_1'!$B$8&gt;0,INDEX('Tabelle 2_1'!A$13:A$23,MATCH(D16,L$7:L$17,0)),F16)</f>
        <v>Pinneberg</v>
      </c>
      <c r="B16" s="120">
        <f>IF('Tabelle 2_1'!$B$8&gt;0,VLOOKUP(D16,$L$7:$N$17,2,FALSE),G16)</f>
        <v>1371</v>
      </c>
      <c r="C16" s="120">
        <f>IF('Tabelle 2_1'!$B$8&gt;0,VLOOKUP(D16,$L$7:$N$17,3,FALSE),H16)</f>
        <v>159</v>
      </c>
      <c r="D16" s="120">
        <f>IF('Tabelle 2_1'!$B$8&gt;0,SMALL(L$7:L$17,ROWS(L$7:L16)),I16)</f>
        <v>1530</v>
      </c>
      <c r="F16" s="126" t="s">
        <v>84</v>
      </c>
      <c r="G16" s="126">
        <v>1000</v>
      </c>
      <c r="H16" s="126">
        <v>100</v>
      </c>
      <c r="I16" s="120">
        <f t="shared" si="0"/>
        <v>1100</v>
      </c>
      <c r="K16" s="120" t="str">
        <f>'Tabelle 2_1'!A22</f>
        <v>Steinburg</v>
      </c>
      <c r="L16" s="120">
        <f>'Tabelle 2_1'!D22+'Tabelle 2_1'!I22</f>
        <v>393</v>
      </c>
      <c r="M16" s="120">
        <f>'Tabelle 2_1'!D22</f>
        <v>336</v>
      </c>
      <c r="N16" s="120">
        <f>'Tabelle 2_1'!I22</f>
        <v>57</v>
      </c>
    </row>
    <row r="17" spans="1:14">
      <c r="A17" s="79" t="str">
        <f>IF('Tabelle 2_1'!$B$8&gt;0,INDEX('Tabelle 2_1'!A$13:A$23,MATCH(D17,L$7:L$17,0)),F17)</f>
        <v>Segeberg</v>
      </c>
      <c r="B17" s="120">
        <f>IF('Tabelle 2_1'!$B$8&gt;0,VLOOKUP(D17,$L$7:$N$17,2,FALSE),G17)</f>
        <v>1545</v>
      </c>
      <c r="C17" s="120">
        <f>IF('Tabelle 2_1'!$B$8&gt;0,VLOOKUP(D17,$L$7:$N$17,3,FALSE),H17)</f>
        <v>56</v>
      </c>
      <c r="D17" s="120">
        <f>IF('Tabelle 2_1'!$B$8&gt;0,SMALL(L$7:L$17,ROWS(L$7:L17)),I17)</f>
        <v>1601</v>
      </c>
      <c r="F17" s="126" t="s">
        <v>84</v>
      </c>
      <c r="G17" s="126">
        <v>1000</v>
      </c>
      <c r="H17" s="126">
        <v>100</v>
      </c>
      <c r="I17" s="120">
        <f t="shared" si="0"/>
        <v>1100</v>
      </c>
      <c r="K17" s="120" t="str">
        <f>'Tabelle 2_1'!A23</f>
        <v>Stormarn</v>
      </c>
      <c r="L17" s="120">
        <f>'Tabelle 2_1'!D23+'Tabelle 2_1'!I23</f>
        <v>1221</v>
      </c>
      <c r="M17" s="120">
        <f>'Tabelle 2_1'!D23</f>
        <v>1170</v>
      </c>
      <c r="N17" s="120">
        <f>'Tabelle 2_1'!I23</f>
        <v>51</v>
      </c>
    </row>
    <row r="18" spans="1:14">
      <c r="B18" s="120" t="s">
        <v>122</v>
      </c>
      <c r="C18" s="119" t="s">
        <v>123</v>
      </c>
      <c r="D18" s="120"/>
      <c r="E18" s="120"/>
      <c r="F18" s="120" t="s">
        <v>85</v>
      </c>
      <c r="G18" s="120" t="s">
        <v>122</v>
      </c>
      <c r="H18" s="119" t="s">
        <v>123</v>
      </c>
      <c r="I18" s="120"/>
    </row>
    <row r="19" spans="1:14">
      <c r="A19" s="79" t="str">
        <f>IF('Tabelle 2_1'!$B$8&gt;0,INDEX('Tabelle 2_1'!A$25:A$42,MATCH(D19,L$19:L$36,0)),F19)</f>
        <v>Heide, Stadt</v>
      </c>
      <c r="B19" s="120">
        <f>IF('Tabelle 2_1'!$B$8&gt;0,VLOOKUP(D19,$L$19:$N$36,2,FALSE),G19)</f>
        <v>27</v>
      </c>
      <c r="C19" s="120">
        <f>IF('Tabelle 2_1'!$B$8&gt;0,VLOOKUP(D19,$L$19:$N$36,3,FALSE),H19)</f>
        <v>10</v>
      </c>
      <c r="D19" s="120">
        <f>IF('Tabelle 2_1'!$B$8&gt;0,SMALL(L$19:L$36,ROWS(L$19:L19)),I19)</f>
        <v>37</v>
      </c>
      <c r="F19" s="126" t="s">
        <v>84</v>
      </c>
      <c r="G19" s="126">
        <v>300</v>
      </c>
      <c r="H19" s="126">
        <v>100</v>
      </c>
      <c r="I19" s="120">
        <f>SUM(G19:H19)</f>
        <v>400</v>
      </c>
      <c r="K19" s="120" t="str">
        <f>'Tabelle 2_1'!A25</f>
        <v>Heide, Stadt</v>
      </c>
      <c r="L19" s="120">
        <f>'Tabelle 2_1'!D25+'Tabelle 2_1'!I25</f>
        <v>37</v>
      </c>
      <c r="M19" s="50">
        <f>'Tabelle 2_1'!D25</f>
        <v>27</v>
      </c>
      <c r="N19" s="120">
        <f>'Tabelle 2_1'!I25</f>
        <v>10</v>
      </c>
    </row>
    <row r="20" spans="1:14">
      <c r="A20" s="79" t="str">
        <f>IF('Tabelle 2_1'!$B$8&gt;0,INDEX('Tabelle 2_1'!A$25:A$42,MATCH(D20,L$19:L$36,0)),F20)</f>
        <v>Bad Oldesloe, Stadt</v>
      </c>
      <c r="B20" s="120">
        <f>IF('Tabelle 2_1'!$B$8&gt;0,VLOOKUP(D20,$L$19:$N$36,2,FALSE),G20)</f>
        <v>34</v>
      </c>
      <c r="C20" s="120">
        <f>IF('Tabelle 2_1'!$B$8&gt;0,VLOOKUP(D20,$L$19:$N$36,3,FALSE),H20)</f>
        <v>5</v>
      </c>
      <c r="D20" s="120">
        <f>IF('Tabelle 2_1'!$B$8&gt;0,SMALL(L$19:L$36,ROWS(L$19:L20)),I20)</f>
        <v>39</v>
      </c>
      <c r="F20" s="126" t="s">
        <v>84</v>
      </c>
      <c r="G20" s="126">
        <v>300</v>
      </c>
      <c r="H20" s="126">
        <v>100</v>
      </c>
      <c r="I20" s="120">
        <f>SUM(G20:H20)</f>
        <v>400</v>
      </c>
      <c r="K20" s="120" t="str">
        <f>'Tabelle 2_1'!A26</f>
        <v>Geesthacht, Stadt</v>
      </c>
      <c r="L20" s="120">
        <f>'Tabelle 2_1'!D26+'Tabelle 2_1'!I26</f>
        <v>158</v>
      </c>
      <c r="M20" s="120">
        <f>'Tabelle 2_1'!D26</f>
        <v>143</v>
      </c>
      <c r="N20" s="120">
        <f>'Tabelle 2_1'!I26</f>
        <v>15</v>
      </c>
    </row>
    <row r="21" spans="1:14">
      <c r="A21" s="79" t="str">
        <f>IF('Tabelle 2_1'!$B$8&gt;0,INDEX('Tabelle 2_1'!A$25:A$42,MATCH(D21,L$19:L$36,0)),F21)</f>
        <v>Itzehoe, Stadt</v>
      </c>
      <c r="B21" s="120">
        <f>IF('Tabelle 2_1'!$B$8&gt;0,VLOOKUP(D21,$L$19:$N$36,2,FALSE),G21)</f>
        <v>67</v>
      </c>
      <c r="C21" s="120">
        <f>IF('Tabelle 2_1'!$B$8&gt;0,VLOOKUP(D21,$L$19:$N$36,3,FALSE),H21)</f>
        <v>19</v>
      </c>
      <c r="D21" s="120">
        <f>IF('Tabelle 2_1'!$B$8&gt;0,SMALL(L$19:L$36,ROWS(L$19:L21)),I21)</f>
        <v>86</v>
      </c>
      <c r="F21" s="126" t="s">
        <v>84</v>
      </c>
      <c r="G21" s="126">
        <v>300</v>
      </c>
      <c r="H21" s="126">
        <v>100</v>
      </c>
      <c r="I21" s="120">
        <f>SUM(G21:H21)</f>
        <v>400</v>
      </c>
      <c r="K21" s="120" t="str">
        <f>'Tabelle 2_1'!A27</f>
        <v>Husum, Stadt</v>
      </c>
      <c r="L21" s="120">
        <f>'Tabelle 2_1'!D27+'Tabelle 2_1'!I27</f>
        <v>231</v>
      </c>
      <c r="M21" s="120">
        <f>'Tabelle 2_1'!D27</f>
        <v>202</v>
      </c>
      <c r="N21" s="120">
        <f>'Tabelle 2_1'!I27</f>
        <v>29</v>
      </c>
    </row>
    <row r="22" spans="1:14">
      <c r="A22" s="79" t="str">
        <f>IF('Tabelle 2_1'!$B$8&gt;0,INDEX('Tabelle 2_1'!A$25:A$42,MATCH(D22,L$19:L$36,0)),F22)</f>
        <v>Rendsburg, Stadt</v>
      </c>
      <c r="B22" s="120">
        <f>IF('Tabelle 2_1'!$B$8&gt;0,VLOOKUP(D22,$L$19:$N$36,2,FALSE),G22)</f>
        <v>79</v>
      </c>
      <c r="C22" s="120">
        <f>IF('Tabelle 2_1'!$B$8&gt;0,VLOOKUP(D22,$L$19:$N$36,3,FALSE),H22)</f>
        <v>10</v>
      </c>
      <c r="D22" s="120">
        <f>IF('Tabelle 2_1'!$B$8&gt;0,SMALL(L$19:L$36,ROWS(L$19:L22)),I22)</f>
        <v>89</v>
      </c>
      <c r="F22" s="126" t="s">
        <v>84</v>
      </c>
      <c r="G22" s="126">
        <v>300</v>
      </c>
      <c r="H22" s="126">
        <v>100</v>
      </c>
      <c r="I22" s="120">
        <f>SUM(G22:H22)</f>
        <v>400</v>
      </c>
      <c r="K22" s="120" t="str">
        <f>'Tabelle 2_1'!A28</f>
        <v>Bad Schwartau, Stadt</v>
      </c>
      <c r="L22" s="120">
        <f>'Tabelle 2_1'!D28+'Tabelle 2_1'!I28</f>
        <v>148</v>
      </c>
      <c r="M22" s="120">
        <f>'Tabelle 2_1'!D28</f>
        <v>138</v>
      </c>
      <c r="N22" s="120">
        <f>'Tabelle 2_1'!I28</f>
        <v>10</v>
      </c>
    </row>
    <row r="23" spans="1:14">
      <c r="A23" s="79" t="str">
        <f>IF('Tabelle 2_1'!$B$8&gt;0,INDEX('Tabelle 2_1'!A$25:A$42,MATCH(D23,L$19:L$36,0)),F23)</f>
        <v>Henstedt-Ulzburg</v>
      </c>
      <c r="B23" s="120">
        <f>IF('Tabelle 2_1'!$B$8&gt;0,VLOOKUP(D23,$L$19:$N$36,2,FALSE),G23)</f>
        <v>106</v>
      </c>
      <c r="C23" s="120">
        <f>IF('Tabelle 2_1'!$B$8&gt;0,VLOOKUP(D23,$L$19:$N$36,3,FALSE),H23)</f>
        <v>2</v>
      </c>
      <c r="D23" s="120">
        <f>IF('Tabelle 2_1'!$B$8&gt;0,SMALL(L$19:L$36,ROWS(L$19:L23)),I23)</f>
        <v>108</v>
      </c>
      <c r="F23" s="126" t="s">
        <v>84</v>
      </c>
      <c r="G23" s="126">
        <v>300</v>
      </c>
      <c r="H23" s="126">
        <v>100</v>
      </c>
      <c r="I23" s="120">
        <f t="shared" ref="I23:I29" si="1">SUM(G23:H23)</f>
        <v>400</v>
      </c>
      <c r="K23" s="120" t="str">
        <f>'Tabelle 2_1'!A29</f>
        <v>Elmshorn, Stadt</v>
      </c>
      <c r="L23" s="120">
        <f>'Tabelle 2_1'!D29+'Tabelle 2_1'!I29</f>
        <v>143</v>
      </c>
      <c r="M23" s="120">
        <f>'Tabelle 2_1'!D29</f>
        <v>133</v>
      </c>
      <c r="N23" s="120">
        <f>'Tabelle 2_1'!I29</f>
        <v>10</v>
      </c>
    </row>
    <row r="24" spans="1:14">
      <c r="A24" s="79" t="str">
        <f>IF('Tabelle 2_1'!$B$8&gt;0,INDEX('Tabelle 2_1'!A$25:A$42,MATCH(D24,L$19:L$36,0)),F24)</f>
        <v>Wedel, Stadt</v>
      </c>
      <c r="B24" s="120">
        <f>IF('Tabelle 2_1'!$B$8&gt;0,VLOOKUP(D24,$L$19:$N$36,2,FALSE),G24)</f>
        <v>90</v>
      </c>
      <c r="C24" s="120">
        <f>IF('Tabelle 2_1'!$B$8&gt;0,VLOOKUP(D24,$L$19:$N$36,3,FALSE),H24)</f>
        <v>35</v>
      </c>
      <c r="D24" s="120">
        <f>IF('Tabelle 2_1'!$B$8&gt;0,SMALL(L$19:L$36,ROWS(L$19:L24)),I24)</f>
        <v>125</v>
      </c>
      <c r="F24" s="126" t="s">
        <v>84</v>
      </c>
      <c r="G24" s="126">
        <v>300</v>
      </c>
      <c r="H24" s="126">
        <v>100</v>
      </c>
      <c r="I24" s="120">
        <f t="shared" si="1"/>
        <v>400</v>
      </c>
      <c r="K24" s="120" t="str">
        <f>'Tabelle 2_1'!A30</f>
        <v>Pinneberg, Stadt</v>
      </c>
      <c r="L24" s="120">
        <f>'Tabelle 2_1'!D30+'Tabelle 2_1'!I30</f>
        <v>164</v>
      </c>
      <c r="M24" s="120">
        <f>'Tabelle 2_1'!D30</f>
        <v>160</v>
      </c>
      <c r="N24" s="120">
        <f>'Tabelle 2_1'!I30</f>
        <v>4</v>
      </c>
    </row>
    <row r="25" spans="1:14">
      <c r="A25" s="79" t="str">
        <f>IF('Tabelle 2_1'!$B$8&gt;0,INDEX('Tabelle 2_1'!A$25:A$42,MATCH(D25,L$19:L$36,0)),F25)</f>
        <v>Elmshorn, Stadt</v>
      </c>
      <c r="B25" s="120">
        <f>IF('Tabelle 2_1'!$B$8&gt;0,VLOOKUP(D25,$L$19:$N$36,2,FALSE),G25)</f>
        <v>133</v>
      </c>
      <c r="C25" s="120">
        <f>IF('Tabelle 2_1'!$B$8&gt;0,VLOOKUP(D25,$L$19:$N$36,3,FALSE),H25)</f>
        <v>10</v>
      </c>
      <c r="D25" s="120">
        <f>IF('Tabelle 2_1'!$B$8&gt;0,SMALL(L$19:L$36,ROWS(L$19:L25)),I25)</f>
        <v>143</v>
      </c>
      <c r="F25" s="126" t="s">
        <v>84</v>
      </c>
      <c r="G25" s="126">
        <v>300</v>
      </c>
      <c r="H25" s="126">
        <v>100</v>
      </c>
      <c r="I25" s="120">
        <f t="shared" si="1"/>
        <v>400</v>
      </c>
      <c r="K25" s="120" t="str">
        <f>'Tabelle 2_1'!A31</f>
        <v>Quickborn, Stadt</v>
      </c>
      <c r="L25" s="120">
        <f>'Tabelle 2_1'!D31+'Tabelle 2_1'!I31</f>
        <v>165</v>
      </c>
      <c r="M25" s="120">
        <f>'Tabelle 2_1'!D31</f>
        <v>155</v>
      </c>
      <c r="N25" s="120">
        <f>'Tabelle 2_1'!I31</f>
        <v>10</v>
      </c>
    </row>
    <row r="26" spans="1:14">
      <c r="A26" s="79" t="str">
        <f>IF('Tabelle 2_1'!$B$8&gt;0,INDEX('Tabelle 2_1'!A$25:A$42,MATCH(D26,L$19:L$36,0)),F26)</f>
        <v>Bad Schwartau, Stadt</v>
      </c>
      <c r="B26" s="120">
        <f>IF('Tabelle 2_1'!$B$8&gt;0,VLOOKUP(D26,$L$19:$N$36,2,FALSE),G26)</f>
        <v>138</v>
      </c>
      <c r="C26" s="120">
        <f>IF('Tabelle 2_1'!$B$8&gt;0,VLOOKUP(D26,$L$19:$N$36,3,FALSE),H26)</f>
        <v>10</v>
      </c>
      <c r="D26" s="120">
        <f>IF('Tabelle 2_1'!$B$8&gt;0,SMALL(L$19:L$36,ROWS(L$19:L26)),I26)</f>
        <v>148</v>
      </c>
      <c r="F26" s="126" t="s">
        <v>84</v>
      </c>
      <c r="G26" s="126">
        <v>300</v>
      </c>
      <c r="H26" s="126">
        <v>100</v>
      </c>
      <c r="I26" s="120">
        <f t="shared" si="1"/>
        <v>400</v>
      </c>
      <c r="K26" s="120" t="str">
        <f>'Tabelle 2_1'!A32</f>
        <v>Wedel, Stadt</v>
      </c>
      <c r="L26" s="120">
        <f>'Tabelle 2_1'!D32+'Tabelle 2_1'!I32</f>
        <v>125</v>
      </c>
      <c r="M26" s="120">
        <f>'Tabelle 2_1'!D32</f>
        <v>90</v>
      </c>
      <c r="N26" s="120">
        <f>'Tabelle 2_1'!I32</f>
        <v>35</v>
      </c>
    </row>
    <row r="27" spans="1:14">
      <c r="A27" s="79" t="str">
        <f>IF('Tabelle 2_1'!$B$8&gt;0,INDEX('Tabelle 2_1'!A$25:A$42,MATCH(D27,L$19:L$36,0)),F27)</f>
        <v>Reinbek, Stadt</v>
      </c>
      <c r="B27" s="120">
        <f>IF('Tabelle 2_1'!$B$8&gt;0,VLOOKUP(D27,$L$19:$N$36,2,FALSE),G27)</f>
        <v>145</v>
      </c>
      <c r="C27" s="120">
        <f>IF('Tabelle 2_1'!$B$8&gt;0,VLOOKUP(D27,$L$19:$N$36,3,FALSE),H27)</f>
        <v>5</v>
      </c>
      <c r="D27" s="120">
        <f>IF('Tabelle 2_1'!$B$8&gt;0,SMALL(L$19:L$36,ROWS(L$19:L27)),I27)</f>
        <v>150</v>
      </c>
      <c r="F27" s="126" t="s">
        <v>84</v>
      </c>
      <c r="G27" s="126">
        <v>300</v>
      </c>
      <c r="H27" s="126">
        <v>100</v>
      </c>
      <c r="I27" s="120">
        <f t="shared" si="1"/>
        <v>400</v>
      </c>
      <c r="K27" s="120" t="str">
        <f>'Tabelle 2_1'!A33</f>
        <v>Eckernförde, Stadt</v>
      </c>
      <c r="L27" s="120">
        <f>'Tabelle 2_1'!D33+'Tabelle 2_1'!I33</f>
        <v>200</v>
      </c>
      <c r="M27" s="120">
        <f>'Tabelle 2_1'!D33</f>
        <v>190</v>
      </c>
      <c r="N27" s="120">
        <f>'Tabelle 2_1'!I33</f>
        <v>10</v>
      </c>
    </row>
    <row r="28" spans="1:14">
      <c r="A28" s="79" t="str">
        <f>IF('Tabelle 2_1'!$B$8&gt;0,INDEX('Tabelle 2_1'!A$25:A$42,MATCH(D28,L$19:L$36,0)),F28)</f>
        <v>Geesthacht, Stadt</v>
      </c>
      <c r="B28" s="120">
        <f>IF('Tabelle 2_1'!$B$8&gt;0,VLOOKUP(D28,$L$19:$N$36,2,FALSE),G28)</f>
        <v>143</v>
      </c>
      <c r="C28" s="120">
        <f>IF('Tabelle 2_1'!$B$8&gt;0,VLOOKUP(D28,$L$19:$N$36,3,FALSE),H28)</f>
        <v>15</v>
      </c>
      <c r="D28" s="120">
        <f>IF('Tabelle 2_1'!$B$8&gt;0,SMALL(L$19:L$36,ROWS(L$19:L28)),I28)</f>
        <v>158</v>
      </c>
      <c r="F28" s="126" t="s">
        <v>84</v>
      </c>
      <c r="G28" s="126">
        <v>300</v>
      </c>
      <c r="H28" s="126">
        <v>100</v>
      </c>
      <c r="I28" s="120">
        <f t="shared" si="1"/>
        <v>400</v>
      </c>
      <c r="K28" s="120" t="str">
        <f>'Tabelle 2_1'!A34</f>
        <v>Rendsburg, Stadt</v>
      </c>
      <c r="L28" s="120">
        <f>'Tabelle 2_1'!D34+'Tabelle 2_1'!I34</f>
        <v>89</v>
      </c>
      <c r="M28" s="120">
        <f>'Tabelle 2_1'!D34</f>
        <v>79</v>
      </c>
      <c r="N28" s="120">
        <f>'Tabelle 2_1'!I34</f>
        <v>10</v>
      </c>
    </row>
    <row r="29" spans="1:14">
      <c r="A29" s="79" t="str">
        <f>IF('Tabelle 2_1'!$B$8&gt;0,INDEX('Tabelle 2_1'!A$25:A$42,MATCH(D29,L$19:L$36,0)),F29)</f>
        <v>Pinneberg, Stadt</v>
      </c>
      <c r="B29" s="120">
        <f>IF('Tabelle 2_1'!$B$8&gt;0,VLOOKUP(D29,$L$19:$N$36,2,FALSE),G29)</f>
        <v>160</v>
      </c>
      <c r="C29" s="120">
        <f>IF('Tabelle 2_1'!$B$8&gt;0,VLOOKUP(D29,$L$19:$N$36,3,FALSE),H29)</f>
        <v>4</v>
      </c>
      <c r="D29" s="120">
        <f>IF('Tabelle 2_1'!$B$8&gt;0,SMALL(L$19:L$36,ROWS(L$19:L29)),I29)</f>
        <v>164</v>
      </c>
      <c r="F29" s="126" t="s">
        <v>84</v>
      </c>
      <c r="G29" s="126">
        <v>300</v>
      </c>
      <c r="H29" s="126">
        <v>100</v>
      </c>
      <c r="I29" s="120">
        <f t="shared" si="1"/>
        <v>400</v>
      </c>
      <c r="K29" s="120" t="str">
        <f>'Tabelle 2_1'!A35</f>
        <v>Schleswig, Stadt</v>
      </c>
      <c r="L29" s="120">
        <f>'Tabelle 2_1'!D35+'Tabelle 2_1'!I35</f>
        <v>214</v>
      </c>
      <c r="M29" s="120">
        <f>'Tabelle 2_1'!D35</f>
        <v>194</v>
      </c>
      <c r="N29" s="120">
        <f>'Tabelle 2_1'!I35</f>
        <v>20</v>
      </c>
    </row>
    <row r="30" spans="1:14">
      <c r="A30" s="79" t="str">
        <f>IF('Tabelle 2_1'!$B$8&gt;0,INDEX('Tabelle 2_1'!A$25:A$42,MATCH(D30,L$19:L$36,0)),F30)</f>
        <v>Quickborn, Stadt</v>
      </c>
      <c r="B30" s="120">
        <f>IF('Tabelle 2_1'!$B$8&gt;0,VLOOKUP(D30,$L$19:$N$36,2,FALSE),G30)</f>
        <v>155</v>
      </c>
      <c r="C30" s="120">
        <f>IF('Tabelle 2_1'!$B$8&gt;0,VLOOKUP(D30,$L$19:$N$36,3,FALSE),H30)</f>
        <v>10</v>
      </c>
      <c r="D30" s="120">
        <f>IF('Tabelle 2_1'!$B$8&gt;0,SMALL(L$19:L$36,ROWS(L$19:L30)),I30)</f>
        <v>165</v>
      </c>
      <c r="F30" s="126" t="s">
        <v>84</v>
      </c>
      <c r="G30" s="126">
        <v>300</v>
      </c>
      <c r="H30" s="126">
        <v>100</v>
      </c>
      <c r="I30" s="120">
        <f>SUM(G30:H30)</f>
        <v>400</v>
      </c>
      <c r="K30" s="120" t="str">
        <f>'Tabelle 2_1'!A36</f>
        <v>Henstedt-Ulzburg</v>
      </c>
      <c r="L30" s="120">
        <f>'Tabelle 2_1'!D36+'Tabelle 2_1'!I36</f>
        <v>108</v>
      </c>
      <c r="M30" s="120">
        <f>'Tabelle 2_1'!D36</f>
        <v>106</v>
      </c>
      <c r="N30" s="120">
        <f>'Tabelle 2_1'!I36</f>
        <v>2</v>
      </c>
    </row>
    <row r="31" spans="1:14">
      <c r="A31" s="79" t="str">
        <f>IF('Tabelle 2_1'!$B$8&gt;0,INDEX('Tabelle 2_1'!A$25:A$42,MATCH(D31,L$19:L$36,0)),F31)</f>
        <v>Eckernförde, Stadt</v>
      </c>
      <c r="B31" s="120">
        <f>IF('Tabelle 2_1'!$B$8&gt;0,VLOOKUP(D31,$L$19:$N$36,2,FALSE),G31)</f>
        <v>190</v>
      </c>
      <c r="C31" s="120">
        <f>IF('Tabelle 2_1'!$B$8&gt;0,VLOOKUP(D31,$L$19:$N$36,3,FALSE),H31)</f>
        <v>10</v>
      </c>
      <c r="D31" s="120">
        <f>IF('Tabelle 2_1'!$B$8&gt;0,SMALL(L$19:L$36,ROWS(L$19:L31)),I31)</f>
        <v>200</v>
      </c>
      <c r="F31" s="126" t="s">
        <v>84</v>
      </c>
      <c r="G31" s="126">
        <v>300</v>
      </c>
      <c r="H31" s="126">
        <v>100</v>
      </c>
      <c r="I31" s="120">
        <f>SUM(G31:H31)</f>
        <v>400</v>
      </c>
      <c r="K31" s="120" t="str">
        <f>'Tabelle 2_1'!A37</f>
        <v>Kaltenkirchen, Stadt</v>
      </c>
      <c r="L31" s="120">
        <f>'Tabelle 2_1'!D37+'Tabelle 2_1'!I37</f>
        <v>248</v>
      </c>
      <c r="M31" s="120">
        <f>'Tabelle 2_1'!D37</f>
        <v>248</v>
      </c>
      <c r="N31" s="120">
        <f>'Tabelle 2_1'!I37</f>
        <v>0</v>
      </c>
    </row>
    <row r="32" spans="1:14">
      <c r="A32" s="79" t="str">
        <f>IF('Tabelle 2_1'!$B$8&gt;0,INDEX('Tabelle 2_1'!A$25:A$42,MATCH(D32,L$19:L$36,0)),F32)</f>
        <v>Schleswig, Stadt</v>
      </c>
      <c r="B32" s="120">
        <f>IF('Tabelle 2_1'!$B$8&gt;0,VLOOKUP(D32,$L$19:$N$36,2,FALSE),G32)</f>
        <v>194</v>
      </c>
      <c r="C32" s="120">
        <f>IF('Tabelle 2_1'!$B$8&gt;0,VLOOKUP(D32,$L$19:$N$36,3,FALSE),H32)</f>
        <v>20</v>
      </c>
      <c r="D32" s="120">
        <f>IF('Tabelle 2_1'!$B$8&gt;0,SMALL(L$19:L$36,ROWS(L$19:L32)),I32)</f>
        <v>214</v>
      </c>
      <c r="F32" s="126" t="s">
        <v>84</v>
      </c>
      <c r="G32" s="126">
        <v>300</v>
      </c>
      <c r="H32" s="126">
        <v>100</v>
      </c>
      <c r="I32" s="120">
        <f>SUM(G32:H32)</f>
        <v>400</v>
      </c>
      <c r="K32" s="120" t="str">
        <f>'Tabelle 2_1'!A38</f>
        <v>Norderstedt, Stadt</v>
      </c>
      <c r="L32" s="120">
        <f>'Tabelle 2_1'!D38+'Tabelle 2_1'!I38</f>
        <v>551</v>
      </c>
      <c r="M32" s="120">
        <f>'Tabelle 2_1'!D38</f>
        <v>527</v>
      </c>
      <c r="N32" s="120">
        <f>'Tabelle 2_1'!I38</f>
        <v>24</v>
      </c>
    </row>
    <row r="33" spans="1:14">
      <c r="A33" s="79" t="str">
        <f>IF('Tabelle 2_1'!$B$8&gt;0,INDEX('Tabelle 2_1'!A$25:A$42,MATCH(D33,L$19:L$36,0)),F33)</f>
        <v>Husum, Stadt</v>
      </c>
      <c r="B33" s="120">
        <f>IF('Tabelle 2_1'!$B$8&gt;0,VLOOKUP(D33,$L$19:$N$36,2,FALSE),G33)</f>
        <v>202</v>
      </c>
      <c r="C33" s="120">
        <f>IF('Tabelle 2_1'!$B$8&gt;0,VLOOKUP(D33,$L$19:$N$36,3,FALSE),H33)</f>
        <v>29</v>
      </c>
      <c r="D33" s="120">
        <f>IF('Tabelle 2_1'!$B$8&gt;0,SMALL(L$19:L$36,ROWS(L$19:L33)),I33)</f>
        <v>231</v>
      </c>
      <c r="F33" s="126" t="s">
        <v>84</v>
      </c>
      <c r="G33" s="126">
        <v>300</v>
      </c>
      <c r="H33" s="126">
        <v>100</v>
      </c>
      <c r="I33" s="120">
        <f>SUM(G33:H33)</f>
        <v>400</v>
      </c>
      <c r="K33" s="120" t="str">
        <f>'Tabelle 2_1'!A39</f>
        <v>Itzehoe, Stadt</v>
      </c>
      <c r="L33" s="120">
        <f>'Tabelle 2_1'!D39+'Tabelle 2_1'!I39</f>
        <v>86</v>
      </c>
      <c r="M33" s="120">
        <f>'Tabelle 2_1'!D39</f>
        <v>67</v>
      </c>
      <c r="N33" s="120">
        <f>'Tabelle 2_1'!I39</f>
        <v>19</v>
      </c>
    </row>
    <row r="34" spans="1:14">
      <c r="A34" s="79" t="str">
        <f>IF('Tabelle 2_1'!$B$8&gt;0,INDEX('Tabelle 2_1'!A$25:A$42,MATCH(D34,L$19:L$36,0)),F34)</f>
        <v>Kaltenkirchen, Stadt</v>
      </c>
      <c r="B34" s="120">
        <f>IF('Tabelle 2_1'!$B$8&gt;0,VLOOKUP(D34,$L$19:$N$36,2,FALSE),G34)</f>
        <v>248</v>
      </c>
      <c r="C34" s="120">
        <f>IF('Tabelle 2_1'!$B$8&gt;0,VLOOKUP(D34,$L$19:$N$36,3,FALSE),H34)</f>
        <v>0</v>
      </c>
      <c r="D34" s="120">
        <f>IF('Tabelle 2_1'!$B$8&gt;0,SMALL(L$19:L$36,ROWS(L$19:L34)),I34)</f>
        <v>248</v>
      </c>
      <c r="F34" s="126" t="s">
        <v>84</v>
      </c>
      <c r="G34" s="126">
        <v>300</v>
      </c>
      <c r="H34" s="126">
        <v>100</v>
      </c>
      <c r="I34" s="120">
        <f t="shared" ref="I34:I36" si="2">SUM(G34:H34)</f>
        <v>400</v>
      </c>
      <c r="K34" s="120" t="str">
        <f>'Tabelle 2_1'!A40</f>
        <v>Ahrensburg, Stadt</v>
      </c>
      <c r="L34" s="120">
        <f>'Tabelle 2_1'!D40+'Tabelle 2_1'!I40</f>
        <v>384</v>
      </c>
      <c r="M34" s="120">
        <f>'Tabelle 2_1'!D40</f>
        <v>374</v>
      </c>
      <c r="N34" s="120">
        <f>'Tabelle 2_1'!I40</f>
        <v>10</v>
      </c>
    </row>
    <row r="35" spans="1:14">
      <c r="A35" s="79" t="str">
        <f>IF('Tabelle 2_1'!$B$8&gt;0,INDEX('Tabelle 2_1'!A$25:A$42,MATCH(D35,L$19:L$36,0)),F35)</f>
        <v>Ahrensburg, Stadt</v>
      </c>
      <c r="B35" s="120">
        <f>IF('Tabelle 2_1'!$B$8&gt;0,VLOOKUP(D35,$L$19:$N$36,2,FALSE),G35)</f>
        <v>374</v>
      </c>
      <c r="C35" s="120">
        <f>IF('Tabelle 2_1'!$B$8&gt;0,VLOOKUP(D35,$L$19:$N$36,3,FALSE),H35)</f>
        <v>10</v>
      </c>
      <c r="D35" s="120">
        <f>IF('Tabelle 2_1'!$B$8&gt;0,SMALL(L$19:L$36,ROWS(L$19:L35)),I35)</f>
        <v>384</v>
      </c>
      <c r="F35" s="126" t="s">
        <v>84</v>
      </c>
      <c r="G35" s="126">
        <v>300</v>
      </c>
      <c r="H35" s="126">
        <v>100</v>
      </c>
      <c r="I35" s="120">
        <f t="shared" si="2"/>
        <v>400</v>
      </c>
      <c r="K35" s="120" t="str">
        <f>'Tabelle 2_1'!A41</f>
        <v>Bad Oldesloe, Stadt</v>
      </c>
      <c r="L35" s="120">
        <f>'Tabelle 2_1'!D41+'Tabelle 2_1'!I41</f>
        <v>39</v>
      </c>
      <c r="M35" s="120">
        <f>'Tabelle 2_1'!D41</f>
        <v>34</v>
      </c>
      <c r="N35" s="120">
        <f>'Tabelle 2_1'!I41</f>
        <v>5</v>
      </c>
    </row>
    <row r="36" spans="1:14">
      <c r="A36" s="79" t="str">
        <f>IF('Tabelle 2_1'!$B$8&gt;0,INDEX('Tabelle 2_1'!A$25:A$42,MATCH(D36,L$19:L$36,0)),F36)</f>
        <v>Norderstedt, Stadt</v>
      </c>
      <c r="B36" s="120">
        <f>IF('Tabelle 2_1'!$B$8&gt;0,VLOOKUP(D36,$L$19:$N$36,2,FALSE),G36)</f>
        <v>527</v>
      </c>
      <c r="C36" s="120">
        <f>IF('Tabelle 2_1'!$B$8&gt;0,VLOOKUP(D36,$L$19:$N$36,3,FALSE),H36)</f>
        <v>24</v>
      </c>
      <c r="D36" s="120">
        <f>IF('Tabelle 2_1'!$B$8&gt;0,SMALL(L$19:L$36,ROWS(L$19:L36)),I36)</f>
        <v>551</v>
      </c>
      <c r="F36" s="126" t="s">
        <v>84</v>
      </c>
      <c r="G36" s="126">
        <v>300</v>
      </c>
      <c r="H36" s="126">
        <v>100</v>
      </c>
      <c r="I36" s="120">
        <f t="shared" si="2"/>
        <v>400</v>
      </c>
      <c r="K36" s="120" t="str">
        <f>'Tabelle 2_1'!A42</f>
        <v>Reinbek, Stadt</v>
      </c>
      <c r="L36" s="120">
        <f>'Tabelle 2_1'!D42+'Tabelle 2_1'!I42</f>
        <v>150</v>
      </c>
      <c r="M36" s="120">
        <f>'Tabelle 2_1'!D42</f>
        <v>145</v>
      </c>
      <c r="N36" s="120">
        <f>'Tabelle 2_1'!I42</f>
        <v>5</v>
      </c>
    </row>
    <row r="37" spans="1:14" s="82" customFormat="1">
      <c r="A37" s="79"/>
      <c r="C37" s="54"/>
      <c r="F37" s="119"/>
      <c r="G37" s="119"/>
      <c r="H37" s="119"/>
      <c r="I37" s="119"/>
      <c r="K37" s="120"/>
      <c r="L37" s="120"/>
    </row>
    <row r="38" spans="1:14" s="82" customFormat="1">
      <c r="A38" s="79" t="s">
        <v>124</v>
      </c>
      <c r="C38" s="54"/>
      <c r="F38" s="79" t="s">
        <v>124</v>
      </c>
      <c r="H38" s="54"/>
    </row>
    <row r="39" spans="1:14">
      <c r="A39" s="82" t="s">
        <v>75</v>
      </c>
      <c r="B39" s="82" t="s">
        <v>71</v>
      </c>
      <c r="F39" s="82" t="s">
        <v>75</v>
      </c>
      <c r="G39" s="82" t="s">
        <v>71</v>
      </c>
    </row>
    <row r="40" spans="1:14" s="82" customFormat="1">
      <c r="A40" s="82">
        <f>IF('Tabelle 2_1'!$B$8="",F40,'Tabelle 2_1'!E8)</f>
        <v>7.9756888351653323</v>
      </c>
      <c r="B40" s="82">
        <f>IF('Tabelle 2_1'!$B$8="",G40,'Tabelle 2_1'!E$44)</f>
        <v>4.4480263656468688</v>
      </c>
      <c r="F40" s="98">
        <v>8</v>
      </c>
      <c r="G40" s="98">
        <v>4</v>
      </c>
    </row>
    <row r="41" spans="1:14" s="82" customFormat="1">
      <c r="A41" s="120">
        <f>IF('Tabelle 2_1'!$B$8="",F41,'Tabelle 2_1'!E9)</f>
        <v>2.0044929681418715</v>
      </c>
      <c r="B41" s="120">
        <f>IF('Tabelle 2_1'!$B$8="",G41,'Tabelle 2_1'!E$44)</f>
        <v>4.4480263656468688</v>
      </c>
      <c r="F41" s="98">
        <v>8</v>
      </c>
      <c r="G41" s="98">
        <v>4</v>
      </c>
    </row>
    <row r="42" spans="1:14" s="82" customFormat="1">
      <c r="A42" s="120">
        <f>IF('Tabelle 2_1'!$B$8="",F42,'Tabelle 2_1'!E10)</f>
        <v>3.0510637117576902</v>
      </c>
      <c r="B42" s="120">
        <f>IF('Tabelle 2_1'!$B$8="",G42,'Tabelle 2_1'!E$44)</f>
        <v>4.4480263656468688</v>
      </c>
      <c r="F42" s="98">
        <v>8</v>
      </c>
      <c r="G42" s="98">
        <v>4</v>
      </c>
    </row>
    <row r="43" spans="1:14" s="82" customFormat="1">
      <c r="A43" s="120">
        <f>IF('Tabelle 2_1'!$B$8="",F43,'Tabelle 2_1'!E11)</f>
        <v>2.3318837839541184</v>
      </c>
      <c r="B43" s="120">
        <f>IF('Tabelle 2_1'!$B$8="",G43,'Tabelle 2_1'!E$44)</f>
        <v>4.4480263656468688</v>
      </c>
      <c r="F43" s="98">
        <v>8</v>
      </c>
      <c r="G43" s="98">
        <v>4</v>
      </c>
    </row>
    <row r="44" spans="1:14">
      <c r="A44" s="50">
        <f>IF('Tabelle 2_1'!$B$8="",F44,'Tabelle 2_1'!E13)</f>
        <v>3.042406348587829</v>
      </c>
      <c r="B44" s="120">
        <f>IF('Tabelle 2_1'!$B$8="",G44,'Tabelle 2_1'!E$44)</f>
        <v>4.4480263656468688</v>
      </c>
      <c r="F44" s="98">
        <v>8</v>
      </c>
      <c r="G44" s="98">
        <v>4</v>
      </c>
    </row>
    <row r="45" spans="1:14">
      <c r="A45" s="120">
        <f>IF('Tabelle 2_1'!$B$8="",F45,'Tabelle 2_1'!E14)</f>
        <v>4.4422003937288981</v>
      </c>
      <c r="B45" s="120">
        <f>IF('Tabelle 2_1'!$B$8="",G45,'Tabelle 2_1'!E$44)</f>
        <v>4.4480263656468688</v>
      </c>
      <c r="F45" s="98">
        <v>8</v>
      </c>
      <c r="G45" s="98">
        <v>4</v>
      </c>
    </row>
    <row r="46" spans="1:14">
      <c r="A46" s="120">
        <f>IF('Tabelle 2_1'!$B$8="",F46,'Tabelle 2_1'!E15)</f>
        <v>6.6843142232053276</v>
      </c>
      <c r="B46" s="120">
        <f>IF('Tabelle 2_1'!$B$8="",G46,'Tabelle 2_1'!E$44)</f>
        <v>4.4480263656468688</v>
      </c>
      <c r="F46" s="98">
        <v>8</v>
      </c>
      <c r="G46" s="98">
        <v>4</v>
      </c>
    </row>
    <row r="47" spans="1:14">
      <c r="A47" s="120">
        <f>IF('Tabelle 2_1'!$B$8="",F47,'Tabelle 2_1'!E16)</f>
        <v>5.0901368005424166</v>
      </c>
      <c r="B47" s="120">
        <f>IF('Tabelle 2_1'!$B$8="",G47,'Tabelle 2_1'!E$44)</f>
        <v>4.4480263656468688</v>
      </c>
      <c r="F47" s="98">
        <v>8</v>
      </c>
      <c r="G47" s="98">
        <v>4</v>
      </c>
    </row>
    <row r="48" spans="1:14">
      <c r="A48" s="120">
        <f>IF('Tabelle 2_1'!$B$8="",F48,'Tabelle 2_1'!E17)</f>
        <v>4.3849268539189286</v>
      </c>
      <c r="B48" s="120">
        <f>IF('Tabelle 2_1'!$B$8="",G48,'Tabelle 2_1'!E$44)</f>
        <v>4.4480263656468688</v>
      </c>
      <c r="F48" s="98">
        <v>8</v>
      </c>
      <c r="G48" s="98">
        <v>4</v>
      </c>
    </row>
    <row r="49" spans="1:7">
      <c r="A49" s="120">
        <f>IF('Tabelle 2_1'!$B$8="",F49,'Tabelle 2_1'!E18)</f>
        <v>3.0812933670697444</v>
      </c>
      <c r="B49" s="120">
        <f>IF('Tabelle 2_1'!$B$8="",G49,'Tabelle 2_1'!E$44)</f>
        <v>4.4480263656468688</v>
      </c>
      <c r="F49" s="98">
        <v>8</v>
      </c>
      <c r="G49" s="98">
        <v>4</v>
      </c>
    </row>
    <row r="50" spans="1:7">
      <c r="A50" s="120">
        <f>IF('Tabelle 2_1'!$B$8="",F50,'Tabelle 2_1'!E19)</f>
        <v>4.3842620741185687</v>
      </c>
      <c r="B50" s="120">
        <f>IF('Tabelle 2_1'!$B$8="",G50,'Tabelle 2_1'!E$44)</f>
        <v>4.4480263656468688</v>
      </c>
      <c r="F50" s="98">
        <v>8</v>
      </c>
      <c r="G50" s="98">
        <v>4</v>
      </c>
    </row>
    <row r="51" spans="1:7">
      <c r="A51" s="120">
        <f>IF('Tabelle 2_1'!$B$8="",F51,'Tabelle 2_1'!E20)</f>
        <v>6.947263950918031</v>
      </c>
      <c r="B51" s="120">
        <f>IF('Tabelle 2_1'!$B$8="",G51,'Tabelle 2_1'!E$44)</f>
        <v>4.4480263656468688</v>
      </c>
      <c r="F51" s="98">
        <v>8</v>
      </c>
      <c r="G51" s="98">
        <v>4</v>
      </c>
    </row>
    <row r="52" spans="1:7">
      <c r="A52" s="120">
        <f>IF('Tabelle 2_1'!$B$8="",F52,'Tabelle 2_1'!E21)</f>
        <v>5.6381716996624398</v>
      </c>
      <c r="B52" s="120">
        <f>IF('Tabelle 2_1'!$B$8="",G52,'Tabelle 2_1'!E$44)</f>
        <v>4.4480263656468688</v>
      </c>
      <c r="F52" s="98">
        <v>8</v>
      </c>
      <c r="G52" s="98">
        <v>4</v>
      </c>
    </row>
    <row r="53" spans="1:7">
      <c r="A53" s="120">
        <f>IF('Tabelle 2_1'!$B$8="",F53,'Tabelle 2_1'!E22)</f>
        <v>2.5529392993093389</v>
      </c>
      <c r="B53" s="120">
        <f>IF('Tabelle 2_1'!$B$8="",G53,'Tabelle 2_1'!E$44)</f>
        <v>4.4480263656468688</v>
      </c>
      <c r="F53" s="98">
        <v>8</v>
      </c>
      <c r="G53" s="98">
        <v>4</v>
      </c>
    </row>
    <row r="54" spans="1:7">
      <c r="A54" s="120">
        <f>IF('Tabelle 2_1'!$B$8="",F54,'Tabelle 2_1'!E23)</f>
        <v>4.8252994160150449</v>
      </c>
      <c r="B54" s="120">
        <f>IF('Tabelle 2_1'!$B$8="",G54,'Tabelle 2_1'!E$44)</f>
        <v>4.4480263656468688</v>
      </c>
      <c r="F54" s="98">
        <v>8</v>
      </c>
      <c r="G54" s="98">
        <v>4</v>
      </c>
    </row>
  </sheetData>
  <pageMargins left="0.7" right="0.7" top="0.78740157499999996" bottom="0.78740157499999996" header="0.3" footer="0.3"/>
  <pageSetup paperSize="9" orientation="portrait" r:id="rId1"/>
  <headerFooter>
    <oddFooter>&amp;L&amp;"Arial, Standard"&amp;8Statistikamt Nord&amp;C&amp;"Arial, Standard"&amp;8&amp;P&amp;R&amp;"Arial, Standard"&amp;8SH.regional Band 2 - 2017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vt:i4>
      </vt:variant>
    </vt:vector>
  </HeadingPairs>
  <TitlesOfParts>
    <vt:vector size="16" baseType="lpstr">
      <vt:lpstr>Dbl_1</vt:lpstr>
      <vt:lpstr>Impressum_1</vt:lpstr>
      <vt:lpstr>Inhaltsverzeichnis_1</vt:lpstr>
      <vt:lpstr>Vorbemerkungen_1</vt:lpstr>
      <vt:lpstr>Karte_1</vt:lpstr>
      <vt:lpstr>Tabelle 1_1</vt:lpstr>
      <vt:lpstr>Grafikdaten 1_1</vt:lpstr>
      <vt:lpstr>Tabelle 2_1</vt:lpstr>
      <vt:lpstr>Grafikdaten 2_1</vt:lpstr>
      <vt:lpstr>Tabelle 3_1</vt:lpstr>
      <vt:lpstr>Grafikdaten 3_1</vt:lpstr>
      <vt:lpstr>Dbl_1!Druckbereich</vt:lpstr>
      <vt:lpstr>'Tabelle 1_1'!Druckbereich</vt:lpstr>
      <vt:lpstr>'Tabelle 2_1'!Druckbereich</vt:lpstr>
      <vt:lpstr>'Tabelle 3_1'!Druckbereich</vt:lpstr>
      <vt:lpstr>Vorbemerkungen_1!Druckbereich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Kreise und Städte in Schleswig-Holstein im Vergleich - Bautätigkeit, Wohnen 2017</dc:title>
  <dc:subject>Schleswig-Holstein.regional - Band 2</dc:subject>
  <dc:creator>Sta Nord</dc:creator>
  <cp:lastModifiedBy>Grabowsky, Oliver</cp:lastModifiedBy>
  <cp:lastPrinted>2019-02-04T07:47:51Z</cp:lastPrinted>
  <dcterms:created xsi:type="dcterms:W3CDTF">2012-03-28T07:56:08Z</dcterms:created>
  <dcterms:modified xsi:type="dcterms:W3CDTF">2019-02-14T09:56:46Z</dcterms:modified>
  <cp:category/>
</cp:coreProperties>
</file>