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390" yWindow="555" windowWidth="25320" windowHeight="12390" tabRatio="816"/>
  </bookViews>
  <sheets>
    <sheet name="Dbl_1" sheetId="11" r:id="rId1"/>
    <sheet name="Impressum_1" sheetId="12" r:id="rId2"/>
    <sheet name="Inhaltsverzeichnis_1" sheetId="15" r:id="rId3"/>
    <sheet name="Vorbemerkungen_1" sheetId="24" r:id="rId4"/>
    <sheet name="Karte_1" sheetId="25" r:id="rId5"/>
    <sheet name="Tabelle 1_1" sheetId="5" r:id="rId6"/>
    <sheet name="Grafikdaten 1_1" sheetId="19" state="hidden" r:id="rId7"/>
    <sheet name="Tabelle 2_1" sheetId="16" r:id="rId8"/>
    <sheet name="Grafikdaten 2_1" sheetId="20" state="hidden" r:id="rId9"/>
    <sheet name="Tabelle 3_1" sheetId="17" r:id="rId10"/>
    <sheet name="Grafikdaten 3_1" sheetId="21" state="hidden" r:id="rId11"/>
  </sheets>
  <definedNames>
    <definedName name="_xlnm.Print_Area" localSheetId="0">Dbl_1!$A$1:$G$51</definedName>
    <definedName name="_xlnm.Print_Area" localSheetId="5">'Tabelle 1_1'!$A$1:$P$59</definedName>
    <definedName name="_xlnm.Print_Area" localSheetId="7">'Tabelle 2_1'!$A$1:$W$60</definedName>
    <definedName name="_xlnm.Print_Area" localSheetId="9">'Tabelle 3_1'!$A$1:$Q$61</definedName>
    <definedName name="_xlnm.Print_Area" localSheetId="3">Vorbemerkungen_1!$A$1:$A$61</definedName>
  </definedNames>
  <calcPr calcId="145621"/>
</workbook>
</file>

<file path=xl/calcChain.xml><?xml version="1.0" encoding="utf-8"?>
<calcChain xmlns="http://schemas.openxmlformats.org/spreadsheetml/2006/main">
  <c r="N30" i="20" l="1"/>
  <c r="N31" i="20"/>
  <c r="N32" i="20"/>
  <c r="N33" i="20"/>
  <c r="N34" i="20"/>
  <c r="N35" i="20"/>
  <c r="N36" i="20"/>
  <c r="N29" i="20"/>
  <c r="N28" i="20"/>
  <c r="N27" i="20"/>
  <c r="N26" i="20"/>
  <c r="N25" i="20"/>
  <c r="N24" i="20"/>
  <c r="N23" i="20"/>
  <c r="N22" i="20"/>
  <c r="N21" i="20"/>
  <c r="N20" i="20"/>
  <c r="N19" i="20"/>
  <c r="N11" i="20"/>
  <c r="N12" i="20"/>
  <c r="N13" i="20"/>
  <c r="N14" i="20"/>
  <c r="N15" i="20"/>
  <c r="N16" i="20"/>
  <c r="N17" i="20"/>
  <c r="N10" i="20"/>
  <c r="N9" i="20"/>
  <c r="N8" i="20"/>
  <c r="N7" i="20"/>
  <c r="N5" i="20"/>
  <c r="N4" i="20"/>
  <c r="N3" i="20"/>
  <c r="N2" i="20"/>
  <c r="M11" i="20"/>
  <c r="M12" i="20"/>
  <c r="M13" i="20"/>
  <c r="M14" i="20"/>
  <c r="M15" i="20"/>
  <c r="M16" i="20"/>
  <c r="M17" i="20"/>
  <c r="M10" i="20"/>
  <c r="M9" i="20"/>
  <c r="M8" i="20"/>
  <c r="M7" i="20"/>
  <c r="M5" i="20"/>
  <c r="M4" i="20"/>
  <c r="M3" i="20"/>
  <c r="M2" i="20"/>
  <c r="M20" i="20"/>
  <c r="M21" i="20"/>
  <c r="M22" i="20"/>
  <c r="M23" i="20"/>
  <c r="M24" i="20"/>
  <c r="M25" i="20"/>
  <c r="M26" i="20"/>
  <c r="M27" i="20"/>
  <c r="M28" i="20"/>
  <c r="M29" i="20"/>
  <c r="M30" i="20"/>
  <c r="M31" i="20"/>
  <c r="M32" i="20"/>
  <c r="M33" i="20"/>
  <c r="M34" i="20"/>
  <c r="M35" i="20"/>
  <c r="M36" i="20"/>
  <c r="M19" i="20"/>
  <c r="J30" i="19" l="1"/>
  <c r="K30" i="19"/>
  <c r="L30" i="19"/>
  <c r="M30" i="19"/>
  <c r="J31" i="19"/>
  <c r="K31" i="19"/>
  <c r="N31" i="19" s="1"/>
  <c r="G24" i="19" s="1"/>
  <c r="L31" i="19"/>
  <c r="M31" i="19"/>
  <c r="J32" i="19"/>
  <c r="K32" i="19"/>
  <c r="L32" i="19"/>
  <c r="M32" i="19"/>
  <c r="J33" i="19"/>
  <c r="K33" i="19"/>
  <c r="N33" i="19" s="1"/>
  <c r="G22" i="19" s="1"/>
  <c r="L33" i="19"/>
  <c r="M33" i="19"/>
  <c r="J34" i="19"/>
  <c r="K34" i="19"/>
  <c r="L34" i="19"/>
  <c r="M34" i="19"/>
  <c r="J35" i="19"/>
  <c r="K35" i="19"/>
  <c r="N35" i="19" s="1"/>
  <c r="G20" i="19" s="1"/>
  <c r="L35" i="19"/>
  <c r="M35" i="19"/>
  <c r="J36" i="19"/>
  <c r="K36" i="19"/>
  <c r="L36" i="19"/>
  <c r="M36" i="19"/>
  <c r="M29" i="19"/>
  <c r="L29" i="19"/>
  <c r="K29" i="19"/>
  <c r="J29" i="19"/>
  <c r="N29" i="19" s="1"/>
  <c r="G26" i="19" s="1"/>
  <c r="M28" i="19"/>
  <c r="F27" i="19" s="1"/>
  <c r="L28" i="19"/>
  <c r="K28" i="19"/>
  <c r="D27" i="19" s="1"/>
  <c r="J28" i="19"/>
  <c r="M27" i="19"/>
  <c r="L27" i="19"/>
  <c r="K27" i="19"/>
  <c r="J27" i="19"/>
  <c r="N27" i="19" s="1"/>
  <c r="G28" i="19" s="1"/>
  <c r="M26" i="19"/>
  <c r="L26" i="19"/>
  <c r="K26" i="19"/>
  <c r="J26" i="19"/>
  <c r="M25" i="19"/>
  <c r="L25" i="19"/>
  <c r="K25" i="19"/>
  <c r="J25" i="19"/>
  <c r="N25" i="19" s="1"/>
  <c r="G30" i="19" s="1"/>
  <c r="M24" i="19"/>
  <c r="L24" i="19"/>
  <c r="K24" i="19"/>
  <c r="J24" i="19"/>
  <c r="M23" i="19"/>
  <c r="L23" i="19"/>
  <c r="K23" i="19"/>
  <c r="J23" i="19"/>
  <c r="N23" i="19" s="1"/>
  <c r="G32" i="19" s="1"/>
  <c r="M22" i="19"/>
  <c r="L22" i="19"/>
  <c r="K22" i="19"/>
  <c r="J22" i="19"/>
  <c r="M21" i="19"/>
  <c r="L21" i="19"/>
  <c r="K21" i="19"/>
  <c r="J21" i="19"/>
  <c r="N21" i="19" s="1"/>
  <c r="G34" i="19" s="1"/>
  <c r="M20" i="19"/>
  <c r="L20" i="19"/>
  <c r="K20" i="19"/>
  <c r="J20" i="19"/>
  <c r="M19" i="19"/>
  <c r="L19" i="19"/>
  <c r="K19" i="19"/>
  <c r="J19" i="19"/>
  <c r="N19" i="19" s="1"/>
  <c r="G36" i="19" s="1"/>
  <c r="J11" i="19"/>
  <c r="K11" i="19"/>
  <c r="L11" i="19"/>
  <c r="M11" i="19"/>
  <c r="J12" i="19"/>
  <c r="K12" i="19"/>
  <c r="N12" i="19" s="1"/>
  <c r="G12" i="19" s="1"/>
  <c r="L12" i="19"/>
  <c r="M12" i="19"/>
  <c r="J13" i="19"/>
  <c r="K13" i="19"/>
  <c r="L13" i="19"/>
  <c r="M13" i="19"/>
  <c r="J14" i="19"/>
  <c r="K14" i="19"/>
  <c r="N14" i="19" s="1"/>
  <c r="G10" i="19" s="1"/>
  <c r="L14" i="19"/>
  <c r="M14" i="19"/>
  <c r="J15" i="19"/>
  <c r="K15" i="19"/>
  <c r="L15" i="19"/>
  <c r="M15" i="19"/>
  <c r="J16" i="19"/>
  <c r="K16" i="19"/>
  <c r="N16" i="19" s="1"/>
  <c r="G8" i="19" s="1"/>
  <c r="L16" i="19"/>
  <c r="M16" i="19"/>
  <c r="J17" i="19"/>
  <c r="K17" i="19"/>
  <c r="L17" i="19"/>
  <c r="M17" i="19"/>
  <c r="M10" i="19"/>
  <c r="L10" i="19"/>
  <c r="K10" i="19"/>
  <c r="J10" i="19"/>
  <c r="N10" i="19" s="1"/>
  <c r="G14" i="19" s="1"/>
  <c r="M9" i="19"/>
  <c r="L9" i="19"/>
  <c r="K9" i="19"/>
  <c r="J9" i="19"/>
  <c r="M8" i="19"/>
  <c r="L8" i="19"/>
  <c r="K8" i="19"/>
  <c r="J8" i="19"/>
  <c r="N8" i="19" s="1"/>
  <c r="G16" i="19" s="1"/>
  <c r="M7" i="19"/>
  <c r="L7" i="19"/>
  <c r="K7" i="19"/>
  <c r="J7" i="19"/>
  <c r="C25" i="19"/>
  <c r="D25" i="19"/>
  <c r="E25" i="19"/>
  <c r="F25" i="19"/>
  <c r="C24" i="19"/>
  <c r="D24" i="19"/>
  <c r="E24" i="19"/>
  <c r="F24" i="19"/>
  <c r="C23" i="19"/>
  <c r="D23" i="19"/>
  <c r="E23" i="19"/>
  <c r="F23" i="19"/>
  <c r="C22" i="19"/>
  <c r="D22" i="19"/>
  <c r="E22" i="19"/>
  <c r="F22" i="19"/>
  <c r="C21" i="19"/>
  <c r="D21" i="19"/>
  <c r="E21" i="19"/>
  <c r="F21" i="19"/>
  <c r="C20" i="19"/>
  <c r="D20" i="19"/>
  <c r="E20" i="19"/>
  <c r="F20" i="19"/>
  <c r="C19" i="19"/>
  <c r="D19" i="19"/>
  <c r="E19" i="19"/>
  <c r="F19" i="19"/>
  <c r="F26" i="19"/>
  <c r="E26" i="19"/>
  <c r="D26" i="19"/>
  <c r="C26" i="19"/>
  <c r="E27" i="19"/>
  <c r="C27" i="19"/>
  <c r="F28" i="19"/>
  <c r="E28" i="19"/>
  <c r="D28" i="19"/>
  <c r="C28" i="19"/>
  <c r="F29" i="19"/>
  <c r="E29" i="19"/>
  <c r="D29" i="19"/>
  <c r="C29" i="19"/>
  <c r="F30" i="19"/>
  <c r="E30" i="19"/>
  <c r="D30" i="19"/>
  <c r="C30" i="19"/>
  <c r="F31" i="19"/>
  <c r="E31" i="19"/>
  <c r="D31" i="19"/>
  <c r="C31" i="19"/>
  <c r="F32" i="19"/>
  <c r="E32" i="19"/>
  <c r="D32" i="19"/>
  <c r="C32" i="19"/>
  <c r="F33" i="19"/>
  <c r="E33" i="19"/>
  <c r="D33" i="19"/>
  <c r="C33" i="19"/>
  <c r="F34" i="19"/>
  <c r="E34" i="19"/>
  <c r="D34" i="19"/>
  <c r="C34" i="19"/>
  <c r="F35" i="19"/>
  <c r="E35" i="19"/>
  <c r="D35" i="19"/>
  <c r="C35" i="19"/>
  <c r="F36" i="19"/>
  <c r="E36" i="19"/>
  <c r="D36" i="19"/>
  <c r="C36" i="19"/>
  <c r="C13" i="19"/>
  <c r="D13" i="19"/>
  <c r="E13" i="19"/>
  <c r="F13" i="19"/>
  <c r="C12" i="19"/>
  <c r="D12" i="19"/>
  <c r="E12" i="19"/>
  <c r="F12" i="19"/>
  <c r="C11" i="19"/>
  <c r="D11" i="19"/>
  <c r="E11" i="19"/>
  <c r="F11" i="19"/>
  <c r="C10" i="19"/>
  <c r="D10" i="19"/>
  <c r="E10" i="19"/>
  <c r="F10" i="19"/>
  <c r="C9" i="19"/>
  <c r="D9" i="19"/>
  <c r="E9" i="19"/>
  <c r="F9" i="19"/>
  <c r="C8" i="19"/>
  <c r="D8" i="19"/>
  <c r="E8" i="19"/>
  <c r="F8" i="19"/>
  <c r="C7" i="19"/>
  <c r="D7" i="19"/>
  <c r="E7" i="19"/>
  <c r="F7" i="19"/>
  <c r="F14" i="19"/>
  <c r="E14" i="19"/>
  <c r="D14" i="19"/>
  <c r="C14" i="19"/>
  <c r="F15" i="19"/>
  <c r="E15" i="19"/>
  <c r="D15" i="19"/>
  <c r="C15" i="19"/>
  <c r="F16" i="19"/>
  <c r="E16" i="19"/>
  <c r="D16" i="19"/>
  <c r="C16" i="19"/>
  <c r="F17" i="19"/>
  <c r="E17" i="19"/>
  <c r="D17" i="19"/>
  <c r="C17" i="19"/>
  <c r="K2" i="19"/>
  <c r="L2" i="19"/>
  <c r="M2" i="19"/>
  <c r="K3" i="19"/>
  <c r="N3" i="19" s="1"/>
  <c r="G4" i="19" s="1"/>
  <c r="L3" i="19"/>
  <c r="M3" i="19"/>
  <c r="K4" i="19"/>
  <c r="L4" i="19"/>
  <c r="M4" i="19"/>
  <c r="K5" i="19"/>
  <c r="N5" i="19" s="1"/>
  <c r="G2" i="19" s="1"/>
  <c r="L5" i="19"/>
  <c r="M5" i="19"/>
  <c r="J3" i="19"/>
  <c r="J4" i="19"/>
  <c r="J5" i="19"/>
  <c r="J2" i="19"/>
  <c r="N2" i="19" s="1"/>
  <c r="G5" i="19" s="1"/>
  <c r="F2" i="19"/>
  <c r="F3" i="19"/>
  <c r="F4" i="19"/>
  <c r="F5" i="19"/>
  <c r="E2" i="19"/>
  <c r="E3" i="19"/>
  <c r="E4" i="19"/>
  <c r="E5" i="19"/>
  <c r="D2" i="19"/>
  <c r="D3" i="19"/>
  <c r="D4" i="19"/>
  <c r="D5" i="19"/>
  <c r="C2" i="19"/>
  <c r="C3" i="19"/>
  <c r="C4" i="19"/>
  <c r="C5" i="19"/>
  <c r="B25" i="19"/>
  <c r="B24" i="19"/>
  <c r="B23" i="19"/>
  <c r="B22" i="19"/>
  <c r="B21" i="19"/>
  <c r="B20" i="19"/>
  <c r="B19" i="19"/>
  <c r="B26" i="19"/>
  <c r="B27" i="19"/>
  <c r="B28" i="19"/>
  <c r="B29" i="19"/>
  <c r="B30" i="19"/>
  <c r="B31" i="19"/>
  <c r="B32" i="19"/>
  <c r="B33" i="19"/>
  <c r="B34" i="19"/>
  <c r="B35" i="19"/>
  <c r="B36" i="19"/>
  <c r="B13" i="19"/>
  <c r="B12" i="19"/>
  <c r="B11" i="19"/>
  <c r="B10" i="19"/>
  <c r="B9" i="19"/>
  <c r="B8" i="19"/>
  <c r="B7" i="19"/>
  <c r="B14" i="19"/>
  <c r="B15" i="19"/>
  <c r="B16" i="19"/>
  <c r="B17" i="19"/>
  <c r="B4" i="19"/>
  <c r="B3" i="19"/>
  <c r="B2" i="19"/>
  <c r="B5" i="19"/>
  <c r="C54" i="19"/>
  <c r="B54" i="19"/>
  <c r="C53" i="19"/>
  <c r="B53" i="19"/>
  <c r="C52" i="19"/>
  <c r="B52" i="19"/>
  <c r="C51" i="19"/>
  <c r="B51" i="19"/>
  <c r="C50" i="19"/>
  <c r="B50" i="19"/>
  <c r="C49" i="19"/>
  <c r="B49" i="19"/>
  <c r="C48" i="19"/>
  <c r="B48" i="19"/>
  <c r="C47" i="19"/>
  <c r="B47" i="19"/>
  <c r="C46" i="19"/>
  <c r="B46" i="19"/>
  <c r="C45" i="19"/>
  <c r="B45" i="19"/>
  <c r="C44" i="19"/>
  <c r="B44" i="19"/>
  <c r="C43" i="19"/>
  <c r="B43" i="19"/>
  <c r="C42" i="19"/>
  <c r="B42" i="19"/>
  <c r="C41" i="19"/>
  <c r="B41" i="19"/>
  <c r="C40" i="19"/>
  <c r="B40" i="19"/>
  <c r="N36" i="19"/>
  <c r="G19" i="19" s="1"/>
  <c r="N34" i="19"/>
  <c r="G21" i="19" s="1"/>
  <c r="N32" i="19"/>
  <c r="G23" i="19" s="1"/>
  <c r="N30" i="19"/>
  <c r="G25" i="19" s="1"/>
  <c r="N28" i="19"/>
  <c r="G27" i="19" s="1"/>
  <c r="N26" i="19"/>
  <c r="G29" i="19" s="1"/>
  <c r="N24" i="19"/>
  <c r="G31" i="19" s="1"/>
  <c r="N22" i="19"/>
  <c r="G33" i="19" s="1"/>
  <c r="N20" i="19"/>
  <c r="G35" i="19" s="1"/>
  <c r="N17" i="19"/>
  <c r="G7" i="19" s="1"/>
  <c r="N15" i="19"/>
  <c r="G9" i="19" s="1"/>
  <c r="N13" i="19"/>
  <c r="G11" i="19" s="1"/>
  <c r="N11" i="19"/>
  <c r="G13" i="19" s="1"/>
  <c r="N9" i="19"/>
  <c r="G15" i="19" s="1"/>
  <c r="N7" i="19"/>
  <c r="G17" i="19" s="1"/>
  <c r="N4" i="19"/>
  <c r="G3" i="19" s="1"/>
  <c r="B44" i="21" l="1"/>
  <c r="B45" i="21"/>
  <c r="B46" i="21"/>
  <c r="B47" i="21"/>
  <c r="B48" i="21"/>
  <c r="B49" i="21"/>
  <c r="B50" i="21"/>
  <c r="B51" i="21"/>
  <c r="B52" i="21"/>
  <c r="B53" i="21"/>
  <c r="B43" i="21"/>
  <c r="B40" i="21" l="1"/>
  <c r="C40" i="21"/>
  <c r="B41" i="21"/>
  <c r="C41" i="21"/>
  <c r="B42" i="21"/>
  <c r="C42" i="21"/>
  <c r="C43" i="21"/>
  <c r="C44" i="21"/>
  <c r="C45" i="21"/>
  <c r="C46" i="21"/>
  <c r="C47" i="21"/>
  <c r="C48" i="21"/>
  <c r="C49" i="21"/>
  <c r="C50" i="21"/>
  <c r="C51" i="21"/>
  <c r="C52" i="21"/>
  <c r="C53" i="21"/>
  <c r="C39" i="21"/>
  <c r="B39" i="21"/>
  <c r="H34" i="21"/>
  <c r="I34" i="21"/>
  <c r="J34" i="21"/>
  <c r="H33" i="21"/>
  <c r="I33" i="21"/>
  <c r="J33" i="21"/>
  <c r="H32" i="21"/>
  <c r="I32" i="21"/>
  <c r="J32" i="21"/>
  <c r="H31" i="21"/>
  <c r="I31" i="21"/>
  <c r="J31" i="21"/>
  <c r="H30" i="21"/>
  <c r="I30" i="21"/>
  <c r="J30" i="21"/>
  <c r="H29" i="21"/>
  <c r="I29" i="21"/>
  <c r="J29" i="21"/>
  <c r="H28" i="21"/>
  <c r="I28" i="21"/>
  <c r="J28" i="21"/>
  <c r="H27" i="21"/>
  <c r="I27" i="21"/>
  <c r="J27" i="21"/>
  <c r="H26" i="21"/>
  <c r="I26" i="21"/>
  <c r="J26" i="21"/>
  <c r="H25" i="21"/>
  <c r="I25" i="21"/>
  <c r="J25" i="21"/>
  <c r="H24" i="21"/>
  <c r="I24" i="21"/>
  <c r="J24" i="21"/>
  <c r="H23" i="21"/>
  <c r="I23" i="21"/>
  <c r="J23" i="21"/>
  <c r="H22" i="21"/>
  <c r="I22" i="21"/>
  <c r="J22" i="21"/>
  <c r="H21" i="21"/>
  <c r="I21" i="21"/>
  <c r="J21" i="21"/>
  <c r="H20" i="21"/>
  <c r="I20" i="21"/>
  <c r="J20" i="21"/>
  <c r="H19" i="21"/>
  <c r="I19" i="21"/>
  <c r="J19" i="21"/>
  <c r="J35" i="21"/>
  <c r="E35" i="21" s="1"/>
  <c r="I35" i="21"/>
  <c r="H35" i="21"/>
  <c r="C35" i="21" s="1"/>
  <c r="J36" i="21"/>
  <c r="I36" i="21"/>
  <c r="D36" i="21" s="1"/>
  <c r="H36" i="21"/>
  <c r="B35" i="21"/>
  <c r="D35" i="21"/>
  <c r="B34" i="21"/>
  <c r="C34" i="21"/>
  <c r="D34" i="21"/>
  <c r="E34" i="21"/>
  <c r="B33" i="21"/>
  <c r="C33" i="21"/>
  <c r="D33" i="21"/>
  <c r="E33" i="21"/>
  <c r="B32" i="21"/>
  <c r="C32" i="21"/>
  <c r="D32" i="21"/>
  <c r="E32" i="21"/>
  <c r="B31" i="21"/>
  <c r="C31" i="21"/>
  <c r="D31" i="21"/>
  <c r="E31" i="21"/>
  <c r="B30" i="21"/>
  <c r="C30" i="21"/>
  <c r="D30" i="21"/>
  <c r="E30" i="21"/>
  <c r="B29" i="21"/>
  <c r="C29" i="21"/>
  <c r="D29" i="21"/>
  <c r="E29" i="21"/>
  <c r="B28" i="21"/>
  <c r="C28" i="21"/>
  <c r="D28" i="21"/>
  <c r="E28" i="21"/>
  <c r="B27" i="21"/>
  <c r="C27" i="21"/>
  <c r="D27" i="21"/>
  <c r="E27" i="21"/>
  <c r="B26" i="21"/>
  <c r="C26" i="21"/>
  <c r="D26" i="21"/>
  <c r="E26" i="21"/>
  <c r="B25" i="21"/>
  <c r="C25" i="21"/>
  <c r="D25" i="21"/>
  <c r="E25" i="21"/>
  <c r="B24" i="21"/>
  <c r="C24" i="21"/>
  <c r="D24" i="21"/>
  <c r="E24" i="21"/>
  <c r="B23" i="21"/>
  <c r="C23" i="21"/>
  <c r="D23" i="21"/>
  <c r="E23" i="21"/>
  <c r="B22" i="21"/>
  <c r="C22" i="21"/>
  <c r="D22" i="21"/>
  <c r="E22" i="21"/>
  <c r="B21" i="21"/>
  <c r="C21" i="21"/>
  <c r="D21" i="21"/>
  <c r="E21" i="21"/>
  <c r="B20" i="21"/>
  <c r="C20" i="21"/>
  <c r="D20" i="21"/>
  <c r="E20" i="21"/>
  <c r="B19" i="21"/>
  <c r="C19" i="21"/>
  <c r="D19" i="21"/>
  <c r="E19" i="21"/>
  <c r="E36" i="21"/>
  <c r="C36" i="21"/>
  <c r="B36" i="21"/>
  <c r="H13" i="21"/>
  <c r="I13" i="21"/>
  <c r="J13" i="21"/>
  <c r="H12" i="21"/>
  <c r="I12" i="21"/>
  <c r="D12" i="21" s="1"/>
  <c r="J12" i="21"/>
  <c r="H11" i="21"/>
  <c r="I11" i="21"/>
  <c r="J11" i="21"/>
  <c r="H10" i="21"/>
  <c r="I10" i="21"/>
  <c r="J10" i="21"/>
  <c r="H9" i="21"/>
  <c r="I9" i="21"/>
  <c r="J9" i="21"/>
  <c r="H8" i="21"/>
  <c r="I8" i="21"/>
  <c r="J8" i="21"/>
  <c r="H7" i="21"/>
  <c r="I7" i="21"/>
  <c r="J7" i="21"/>
  <c r="J14" i="21"/>
  <c r="E14" i="21" s="1"/>
  <c r="I14" i="21"/>
  <c r="H14" i="21"/>
  <c r="C14" i="21" s="1"/>
  <c r="J15" i="21"/>
  <c r="I15" i="21"/>
  <c r="H15" i="21"/>
  <c r="J16" i="21"/>
  <c r="E16" i="21" s="1"/>
  <c r="I16" i="21"/>
  <c r="H16" i="21"/>
  <c r="C16" i="21" s="1"/>
  <c r="J17" i="21"/>
  <c r="I17" i="21"/>
  <c r="D17" i="21" s="1"/>
  <c r="H17" i="21"/>
  <c r="B16" i="21"/>
  <c r="D16" i="21"/>
  <c r="B15" i="21"/>
  <c r="C15" i="21"/>
  <c r="D15" i="21"/>
  <c r="E15" i="21"/>
  <c r="B14" i="21"/>
  <c r="D14" i="21"/>
  <c r="B13" i="21"/>
  <c r="C13" i="21"/>
  <c r="D13" i="21"/>
  <c r="E13" i="21"/>
  <c r="B12" i="21"/>
  <c r="C12" i="21"/>
  <c r="E12" i="21"/>
  <c r="B11" i="21"/>
  <c r="C11" i="21"/>
  <c r="D11" i="21"/>
  <c r="E11" i="21"/>
  <c r="B10" i="21"/>
  <c r="C10" i="21"/>
  <c r="D10" i="21"/>
  <c r="E10" i="21"/>
  <c r="B9" i="21"/>
  <c r="C9" i="21"/>
  <c r="D9" i="21"/>
  <c r="E9" i="21"/>
  <c r="B8" i="21"/>
  <c r="C8" i="21"/>
  <c r="D8" i="21"/>
  <c r="E8" i="21"/>
  <c r="B7" i="21"/>
  <c r="C7" i="21"/>
  <c r="D7" i="21"/>
  <c r="E7" i="21"/>
  <c r="E17" i="21"/>
  <c r="C17" i="21"/>
  <c r="B17" i="21"/>
  <c r="J2" i="21"/>
  <c r="E2" i="21" s="1"/>
  <c r="J3" i="21"/>
  <c r="E3" i="21" s="1"/>
  <c r="J4" i="21"/>
  <c r="E4" i="21" s="1"/>
  <c r="J5" i="21"/>
  <c r="E5" i="21" s="1"/>
  <c r="I2" i="21"/>
  <c r="D2" i="21" s="1"/>
  <c r="I3" i="21"/>
  <c r="D3" i="21" s="1"/>
  <c r="I4" i="21"/>
  <c r="D4" i="21" s="1"/>
  <c r="I5" i="21"/>
  <c r="D5" i="21" s="1"/>
  <c r="H4" i="21"/>
  <c r="C4" i="21" s="1"/>
  <c r="H3" i="21"/>
  <c r="C3" i="21" s="1"/>
  <c r="H2" i="21"/>
  <c r="C2" i="21" s="1"/>
  <c r="H5" i="21"/>
  <c r="C5" i="21" s="1"/>
  <c r="B2" i="21"/>
  <c r="B3" i="21"/>
  <c r="B4" i="21"/>
  <c r="B5" i="21"/>
  <c r="K20" i="20" l="1"/>
  <c r="L20" i="20"/>
  <c r="K21" i="20"/>
  <c r="L21" i="20"/>
  <c r="K22" i="20"/>
  <c r="L22" i="20"/>
  <c r="K23" i="20"/>
  <c r="L23" i="20"/>
  <c r="K24" i="20"/>
  <c r="L24" i="20"/>
  <c r="K25" i="20"/>
  <c r="L25" i="20"/>
  <c r="K26" i="20"/>
  <c r="L26" i="20"/>
  <c r="K27" i="20"/>
  <c r="L27" i="20"/>
  <c r="K28" i="20"/>
  <c r="L28" i="20"/>
  <c r="K29" i="20"/>
  <c r="L29" i="20"/>
  <c r="K30" i="20"/>
  <c r="L30" i="20"/>
  <c r="K31" i="20"/>
  <c r="L31" i="20"/>
  <c r="K32" i="20"/>
  <c r="L32" i="20"/>
  <c r="K33" i="20"/>
  <c r="L33" i="20"/>
  <c r="K34" i="20"/>
  <c r="L34" i="20"/>
  <c r="K35" i="20"/>
  <c r="L35" i="20"/>
  <c r="K36" i="20"/>
  <c r="L36" i="20"/>
  <c r="L19" i="20"/>
  <c r="K19" i="20"/>
  <c r="L8" i="20"/>
  <c r="L9" i="20"/>
  <c r="L10" i="20"/>
  <c r="L11" i="20"/>
  <c r="L12" i="20"/>
  <c r="L13" i="20"/>
  <c r="L14" i="20"/>
  <c r="L15" i="20"/>
  <c r="L16" i="20"/>
  <c r="L17" i="20"/>
  <c r="L7" i="20"/>
  <c r="K8" i="20"/>
  <c r="K9" i="20"/>
  <c r="K10" i="20"/>
  <c r="K11" i="20"/>
  <c r="K12" i="20"/>
  <c r="K13" i="20"/>
  <c r="K14" i="20"/>
  <c r="K15" i="20"/>
  <c r="K16" i="20"/>
  <c r="K17" i="20"/>
  <c r="K7" i="20"/>
  <c r="D10" i="20" l="1"/>
  <c r="D17" i="20"/>
  <c r="A17" i="20" s="1"/>
  <c r="D13" i="20"/>
  <c r="A13" i="20" s="1"/>
  <c r="D9" i="20"/>
  <c r="A9" i="20" s="1"/>
  <c r="D16" i="20"/>
  <c r="A16" i="20" s="1"/>
  <c r="D12" i="20"/>
  <c r="A12" i="20" s="1"/>
  <c r="D8" i="20"/>
  <c r="A8" i="20" s="1"/>
  <c r="D15" i="20"/>
  <c r="A15" i="20" s="1"/>
  <c r="D11" i="20"/>
  <c r="B11" i="20" s="1"/>
  <c r="D7" i="20"/>
  <c r="B7" i="20" s="1"/>
  <c r="D14" i="20"/>
  <c r="C14" i="20" s="1"/>
  <c r="C10" i="20"/>
  <c r="B10" i="20"/>
  <c r="A10" i="20"/>
  <c r="B17" i="20"/>
  <c r="C17" i="20"/>
  <c r="B12" i="20" l="1"/>
  <c r="C12" i="20"/>
  <c r="C15" i="20"/>
  <c r="B15" i="20"/>
  <c r="A7" i="20"/>
  <c r="B8" i="20"/>
  <c r="A11" i="20"/>
  <c r="C9" i="20"/>
  <c r="C16" i="20"/>
  <c r="C13" i="20"/>
  <c r="B14" i="20"/>
  <c r="C8" i="20"/>
  <c r="C7" i="20"/>
  <c r="B13" i="20"/>
  <c r="A14" i="20"/>
  <c r="B9" i="20"/>
  <c r="C11" i="20"/>
  <c r="B16" i="20"/>
  <c r="K3" i="20"/>
  <c r="L3" i="20"/>
  <c r="K4" i="20"/>
  <c r="L4" i="20"/>
  <c r="K5" i="20"/>
  <c r="L5" i="20"/>
  <c r="L2" i="20"/>
  <c r="K2" i="20"/>
  <c r="B41" i="20" l="1"/>
  <c r="B42" i="20"/>
  <c r="B43" i="20"/>
  <c r="B44" i="20"/>
  <c r="B45" i="20"/>
  <c r="B46" i="20"/>
  <c r="B47" i="20"/>
  <c r="B48" i="20"/>
  <c r="B49" i="20"/>
  <c r="B50" i="20"/>
  <c r="B51" i="20"/>
  <c r="B52" i="20"/>
  <c r="B53" i="20"/>
  <c r="B54" i="20"/>
  <c r="B40" i="20"/>
  <c r="A54" i="20"/>
  <c r="A53" i="20"/>
  <c r="A52" i="20"/>
  <c r="A51" i="20"/>
  <c r="A50" i="20"/>
  <c r="A49" i="20"/>
  <c r="A48" i="20"/>
  <c r="A47" i="20"/>
  <c r="A46" i="20"/>
  <c r="A45" i="20"/>
  <c r="A44" i="20"/>
  <c r="A43" i="20"/>
  <c r="A42" i="20"/>
  <c r="A41" i="20"/>
  <c r="A40" i="20"/>
  <c r="I30" i="20"/>
  <c r="D30" i="20" s="1"/>
  <c r="I31" i="20"/>
  <c r="D31" i="20" s="1"/>
  <c r="I32" i="20"/>
  <c r="D32" i="20" s="1"/>
  <c r="I33" i="20"/>
  <c r="D33" i="20" s="1"/>
  <c r="I34" i="20"/>
  <c r="D34" i="20" s="1"/>
  <c r="I35" i="20"/>
  <c r="D35" i="20" s="1"/>
  <c r="I36" i="20"/>
  <c r="D36" i="20" s="1"/>
  <c r="I29" i="20"/>
  <c r="D29" i="20" s="1"/>
  <c r="I28" i="20"/>
  <c r="D28" i="20" s="1"/>
  <c r="I27" i="20"/>
  <c r="D27" i="20" s="1"/>
  <c r="I26" i="20"/>
  <c r="D26" i="20" s="1"/>
  <c r="I25" i="20"/>
  <c r="D25" i="20" s="1"/>
  <c r="I24" i="20"/>
  <c r="D24" i="20" s="1"/>
  <c r="I23" i="20"/>
  <c r="D23" i="20" s="1"/>
  <c r="I22" i="20"/>
  <c r="D22" i="20" s="1"/>
  <c r="I21" i="20"/>
  <c r="D21" i="20" s="1"/>
  <c r="I20" i="20"/>
  <c r="D20" i="20" s="1"/>
  <c r="I19" i="20"/>
  <c r="D19" i="20" s="1"/>
  <c r="I11" i="20"/>
  <c r="I12" i="20"/>
  <c r="I13" i="20"/>
  <c r="I14" i="20"/>
  <c r="I15" i="20"/>
  <c r="I16" i="20"/>
  <c r="I17" i="20"/>
  <c r="I10" i="20"/>
  <c r="I9" i="20"/>
  <c r="I8" i="20"/>
  <c r="I7" i="20"/>
  <c r="I5" i="20"/>
  <c r="D5" i="20" s="1"/>
  <c r="I4" i="20"/>
  <c r="D4" i="20" s="1"/>
  <c r="I3" i="20"/>
  <c r="D3" i="20" s="1"/>
  <c r="I2" i="20"/>
  <c r="D2" i="20" s="1"/>
  <c r="C3" i="20" l="1"/>
  <c r="B3" i="20"/>
  <c r="A3" i="20"/>
  <c r="C25" i="20"/>
  <c r="B25" i="20"/>
  <c r="A25" i="20"/>
  <c r="C5" i="20"/>
  <c r="B5" i="20"/>
  <c r="A5" i="20"/>
  <c r="B19" i="20"/>
  <c r="C19" i="20"/>
  <c r="A19" i="20"/>
  <c r="C23" i="20"/>
  <c r="B23" i="20"/>
  <c r="A23" i="20"/>
  <c r="B27" i="20"/>
  <c r="C27" i="20"/>
  <c r="A27" i="20"/>
  <c r="B35" i="20"/>
  <c r="C35" i="20"/>
  <c r="A35" i="20"/>
  <c r="C31" i="20"/>
  <c r="B31" i="20"/>
  <c r="A31" i="20"/>
  <c r="C2" i="20"/>
  <c r="B2" i="20"/>
  <c r="A2" i="20"/>
  <c r="C20" i="20"/>
  <c r="B20" i="20"/>
  <c r="A20" i="20"/>
  <c r="C24" i="20"/>
  <c r="B24" i="20"/>
  <c r="A24" i="20"/>
  <c r="C28" i="20"/>
  <c r="B28" i="20"/>
  <c r="A28" i="20"/>
  <c r="B34" i="20"/>
  <c r="C34" i="20"/>
  <c r="A34" i="20"/>
  <c r="B30" i="20"/>
  <c r="C30" i="20"/>
  <c r="A30" i="20"/>
  <c r="B21" i="20"/>
  <c r="C21" i="20"/>
  <c r="A21" i="20"/>
  <c r="B29" i="20"/>
  <c r="C29" i="20"/>
  <c r="A29" i="20"/>
  <c r="C33" i="20"/>
  <c r="B33" i="20"/>
  <c r="A33" i="20"/>
  <c r="C4" i="20"/>
  <c r="B4" i="20"/>
  <c r="A4" i="20"/>
  <c r="B22" i="20"/>
  <c r="C22" i="20"/>
  <c r="A22" i="20"/>
  <c r="B26" i="20"/>
  <c r="C26" i="20"/>
  <c r="A26" i="20"/>
  <c r="C36" i="20"/>
  <c r="B36" i="20"/>
  <c r="A36" i="20"/>
  <c r="C32" i="20"/>
  <c r="B32" i="20"/>
  <c r="A32" i="20"/>
  <c r="P43" i="19"/>
  <c r="P42" i="19"/>
  <c r="P41" i="19"/>
  <c r="P40" i="19"/>
  <c r="O43" i="19"/>
  <c r="O42" i="19"/>
  <c r="O41" i="19"/>
  <c r="O40" i="19"/>
  <c r="O45" i="19"/>
  <c r="O46" i="19"/>
  <c r="O47" i="19"/>
  <c r="O48" i="19"/>
  <c r="O49" i="19"/>
  <c r="O50" i="19"/>
  <c r="O51" i="19"/>
  <c r="O52" i="19"/>
  <c r="O53" i="19"/>
  <c r="O54" i="19"/>
  <c r="O44" i="19"/>
  <c r="T19" i="19"/>
  <c r="O19" i="19" s="1"/>
  <c r="T20" i="19"/>
  <c r="O20" i="19" s="1"/>
  <c r="T21" i="19"/>
  <c r="O21" i="19" s="1"/>
  <c r="T22" i="19"/>
  <c r="O22" i="19" s="1"/>
  <c r="S22" i="19" s="1"/>
  <c r="T23" i="19"/>
  <c r="O23" i="19" s="1"/>
  <c r="R23" i="19" s="1"/>
  <c r="T24" i="19"/>
  <c r="O24" i="19" s="1"/>
  <c r="T25" i="19"/>
  <c r="T26" i="19"/>
  <c r="O26" i="19" s="1"/>
  <c r="R26" i="19" s="1"/>
  <c r="T27" i="19"/>
  <c r="T28" i="19"/>
  <c r="O28" i="19" s="1"/>
  <c r="T29" i="19"/>
  <c r="O29" i="19" s="1"/>
  <c r="S29" i="19" s="1"/>
  <c r="T30" i="19"/>
  <c r="O30" i="19" s="1"/>
  <c r="S30" i="19" s="1"/>
  <c r="T31" i="19"/>
  <c r="O31" i="19" s="1"/>
  <c r="R31" i="19" s="1"/>
  <c r="T32" i="19"/>
  <c r="O32" i="19" s="1"/>
  <c r="T33" i="19"/>
  <c r="T34" i="19"/>
  <c r="O34" i="19" s="1"/>
  <c r="R34" i="19" s="1"/>
  <c r="T35" i="19"/>
  <c r="O35" i="19" s="1"/>
  <c r="R35" i="19" s="1"/>
  <c r="T36" i="19"/>
  <c r="O36" i="19" s="1"/>
  <c r="O25" i="19"/>
  <c r="S25" i="19" s="1"/>
  <c r="O27" i="19"/>
  <c r="R27" i="19" s="1"/>
  <c r="O33" i="19"/>
  <c r="S33" i="19" s="1"/>
  <c r="T8" i="19"/>
  <c r="O8" i="19" s="1"/>
  <c r="Q8" i="19" s="1"/>
  <c r="T10" i="19"/>
  <c r="T12" i="19"/>
  <c r="O12" i="19" s="1"/>
  <c r="Q12" i="19" s="1"/>
  <c r="T14" i="19"/>
  <c r="T16" i="19"/>
  <c r="O16" i="19" s="1"/>
  <c r="Q16" i="19" s="1"/>
  <c r="T7" i="19"/>
  <c r="T9" i="19"/>
  <c r="O9" i="19" s="1"/>
  <c r="T11" i="19"/>
  <c r="O11" i="19" s="1"/>
  <c r="P11" i="19" s="1"/>
  <c r="T13" i="19"/>
  <c r="O13" i="19" s="1"/>
  <c r="T15" i="19"/>
  <c r="T17" i="19"/>
  <c r="O17" i="19" s="1"/>
  <c r="O10" i="19"/>
  <c r="S10" i="19" s="1"/>
  <c r="O14" i="19"/>
  <c r="S14" i="19" s="1"/>
  <c r="O15" i="19"/>
  <c r="P15" i="19" s="1"/>
  <c r="O7" i="19"/>
  <c r="S7" i="19" s="1"/>
  <c r="Q36" i="19" l="1"/>
  <c r="R36" i="19"/>
  <c r="S36" i="19"/>
  <c r="S32" i="19"/>
  <c r="P32" i="19"/>
  <c r="Q32" i="19"/>
  <c r="Q28" i="19"/>
  <c r="S28" i="19"/>
  <c r="R28" i="19"/>
  <c r="S24" i="19"/>
  <c r="Q24" i="19"/>
  <c r="P24" i="19"/>
  <c r="Q20" i="19"/>
  <c r="R20" i="19"/>
  <c r="Q22" i="19"/>
  <c r="Q30" i="19"/>
  <c r="S26" i="19"/>
  <c r="S34" i="19"/>
  <c r="P30" i="19"/>
  <c r="P22" i="19"/>
  <c r="R22" i="19"/>
  <c r="R30" i="19"/>
  <c r="S20" i="19"/>
  <c r="P36" i="19"/>
  <c r="P28" i="19"/>
  <c r="P20" i="19"/>
  <c r="Q26" i="19"/>
  <c r="Q34" i="19"/>
  <c r="R24" i="19"/>
  <c r="R32" i="19"/>
  <c r="P34" i="19"/>
  <c r="P26" i="19"/>
  <c r="S15" i="19"/>
  <c r="Q11" i="19"/>
  <c r="R7" i="19"/>
  <c r="S11" i="19"/>
  <c r="R14" i="19"/>
  <c r="Q15" i="19"/>
  <c r="R10" i="19"/>
  <c r="Q13" i="19"/>
  <c r="P13" i="19"/>
  <c r="R13" i="19"/>
  <c r="S13" i="19"/>
  <c r="S21" i="19"/>
  <c r="Q21" i="19"/>
  <c r="P21" i="19"/>
  <c r="R21" i="19"/>
  <c r="Q17" i="19"/>
  <c r="S17" i="19"/>
  <c r="P17" i="19"/>
  <c r="R17" i="19"/>
  <c r="Q9" i="19"/>
  <c r="P9" i="19"/>
  <c r="R9" i="19"/>
  <c r="S9" i="19"/>
  <c r="R19" i="19"/>
  <c r="P19" i="19"/>
  <c r="S19" i="19"/>
  <c r="Q19" i="19"/>
  <c r="P7" i="19"/>
  <c r="P14" i="19"/>
  <c r="P10" i="19"/>
  <c r="Q7" i="19"/>
  <c r="Q14" i="19"/>
  <c r="Q10" i="19"/>
  <c r="S16" i="19"/>
  <c r="S12" i="19"/>
  <c r="S8" i="19"/>
  <c r="P35" i="19"/>
  <c r="P31" i="19"/>
  <c r="P27" i="19"/>
  <c r="P23" i="19"/>
  <c r="Q23" i="19"/>
  <c r="Q27" i="19"/>
  <c r="Q31" i="19"/>
  <c r="Q35" i="19"/>
  <c r="R25" i="19"/>
  <c r="R29" i="19"/>
  <c r="R33" i="19"/>
  <c r="S23" i="19"/>
  <c r="S27" i="19"/>
  <c r="S31" i="19"/>
  <c r="S35" i="19"/>
  <c r="R16" i="19"/>
  <c r="R12" i="19"/>
  <c r="R8" i="19"/>
  <c r="P16" i="19"/>
  <c r="P12" i="19"/>
  <c r="P8" i="19"/>
  <c r="R15" i="19"/>
  <c r="R11" i="19"/>
  <c r="P33" i="19"/>
  <c r="P29" i="19"/>
  <c r="P25" i="19"/>
  <c r="Q25" i="19"/>
  <c r="Q29" i="19"/>
  <c r="Q33" i="19"/>
  <c r="P45" i="19"/>
  <c r="P46" i="19"/>
  <c r="P47" i="19"/>
  <c r="P48" i="19"/>
  <c r="P49" i="19"/>
  <c r="P50" i="19"/>
  <c r="P51" i="19"/>
  <c r="P52" i="19"/>
  <c r="P53" i="19"/>
  <c r="P54" i="19"/>
  <c r="P44" i="19"/>
  <c r="T5" i="19" l="1"/>
  <c r="O5" i="19" s="1"/>
  <c r="T4" i="19"/>
  <c r="O4" i="19" s="1"/>
  <c r="T3" i="19"/>
  <c r="O3" i="19" s="1"/>
  <c r="T2" i="19"/>
  <c r="O2" i="19" s="1"/>
  <c r="S2" i="19" l="1"/>
  <c r="R2" i="19"/>
  <c r="Q2" i="19"/>
  <c r="P2" i="19"/>
  <c r="S3" i="19"/>
  <c r="R3" i="19"/>
  <c r="Q3" i="19"/>
  <c r="P3" i="19"/>
  <c r="S4" i="19"/>
  <c r="R4" i="19"/>
  <c r="P4" i="19"/>
  <c r="Q4" i="19"/>
  <c r="P5" i="19"/>
  <c r="S5" i="19"/>
  <c r="R5" i="19"/>
  <c r="Q5" i="19"/>
</calcChain>
</file>

<file path=xl/sharedStrings.xml><?xml version="1.0" encoding="utf-8"?>
<sst xmlns="http://schemas.openxmlformats.org/spreadsheetml/2006/main" count="488" uniqueCount="162">
  <si>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</si>
  <si>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</si>
  <si>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</si>
  <si>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</si>
  <si>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</si>
  <si>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</si>
  <si>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</si>
  <si>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</si>
  <si>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</si>
  <si>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</si>
  <si>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</si>
  <si>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</si>
  <si>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</si>
  <si>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</si>
  <si>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</si>
  <si>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</si>
  <si>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</si>
  <si>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</si>
  <si>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</si>
  <si>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</si>
  <si>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</si>
  <si>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</si>
  <si>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</si>
  <si>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</si>
  <si>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</si>
  <si>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</si>
  <si>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</si>
  <si>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</si>
  <si>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</si>
  <si>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</si>
  <si>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</si>
  <si>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</si>
  <si>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</si>
  <si>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</si>
  <si>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t>
  </si>
  <si>
    <t>Zahlenwert nicht sicher genug</t>
  </si>
  <si>
    <t>Inhaltsverzeichnis</t>
  </si>
  <si>
    <t>Tabellen</t>
  </si>
  <si>
    <t>Seite</t>
  </si>
  <si>
    <t>1.</t>
  </si>
  <si>
    <t>2.</t>
  </si>
  <si>
    <t>3.</t>
  </si>
  <si>
    <t>Dithmarschen</t>
  </si>
  <si>
    <t>Herzogtum Lauenburg</t>
  </si>
  <si>
    <t>Nordfriesland</t>
  </si>
  <si>
    <t>Ostholstein</t>
  </si>
  <si>
    <t>Pinneberg</t>
  </si>
  <si>
    <t>Plön</t>
  </si>
  <si>
    <t>Rendsburg-Eckernförde</t>
  </si>
  <si>
    <t>Schleswig-Flensburg</t>
  </si>
  <si>
    <t>Segeberg</t>
  </si>
  <si>
    <t>Steinburg</t>
  </si>
  <si>
    <t>Kreisfreie Städte</t>
  </si>
  <si>
    <t>Heide, Stadt</t>
  </si>
  <si>
    <t>Geesthacht, Stadt</t>
  </si>
  <si>
    <t>Husum, Stadt</t>
  </si>
  <si>
    <t>Bad Schwartau, Stadt</t>
  </si>
  <si>
    <t>Elmshorn, Stadt</t>
  </si>
  <si>
    <t>Pinneberg, Stadt</t>
  </si>
  <si>
    <t>Quickborn, Stadt</t>
  </si>
  <si>
    <t>Wedel, Stadt</t>
  </si>
  <si>
    <t>Eckernförde, Stadt</t>
  </si>
  <si>
    <t>Rendsburg, Stadt</t>
  </si>
  <si>
    <t>Schleswig, Stadt</t>
  </si>
  <si>
    <t>Henstedt-Ulzburg</t>
  </si>
  <si>
    <t>Kaltenkirchen, Stadt</t>
  </si>
  <si>
    <t>Norderstedt, Stadt</t>
  </si>
  <si>
    <t>Itzehoe, Stadt</t>
  </si>
  <si>
    <t>Ahrensburg, Stadt</t>
  </si>
  <si>
    <t>Bad Oldesloe, Stadt</t>
  </si>
  <si>
    <t>Reinbek, Stadt</t>
  </si>
  <si>
    <t>Schleswig-Holstein</t>
  </si>
  <si>
    <t>Minimum</t>
  </si>
  <si>
    <t>Maximum</t>
  </si>
  <si>
    <t>Anzahl</t>
  </si>
  <si>
    <t>Kreise</t>
  </si>
  <si>
    <t>FLENSBURG</t>
  </si>
  <si>
    <t>KIEL</t>
  </si>
  <si>
    <t>LÜBECK</t>
  </si>
  <si>
    <t>NEUMÜNSTER</t>
  </si>
  <si>
    <t>je 1 000 Einw.</t>
  </si>
  <si>
    <t>6</t>
  </si>
  <si>
    <t>Kreise und Städte</t>
  </si>
  <si>
    <t>in Schleswig-Holstein im Vergleich</t>
  </si>
  <si>
    <t>TEST</t>
  </si>
  <si>
    <t>Region</t>
  </si>
  <si>
    <t>Schleswig-Holstein.regional</t>
  </si>
  <si>
    <t>Kreise und Städte in Schleswig-Holstein im Vergleich</t>
  </si>
  <si>
    <t>Test</t>
  </si>
  <si>
    <t>http://region.statistik-nord.de</t>
  </si>
  <si>
    <t xml:space="preserve">Weitere regionalstatistische Angaben für die Kreise, kreisfreien Städte und die Gemeinden in Schleswig-Holstein finden Sie in dem Internetangebot Meine Region: </t>
  </si>
  <si>
    <t>Stormarn</t>
  </si>
  <si>
    <t>9</t>
  </si>
  <si>
    <t>12</t>
  </si>
  <si>
    <t>Kreise, kreisfreie Städte und ausgewählte Gemeinden in Schleswig-Holstein</t>
  </si>
  <si>
    <t>Band 2</t>
  </si>
  <si>
    <t>1 - 2</t>
  </si>
  <si>
    <t>Wohnungen mit … Räumen</t>
  </si>
  <si>
    <t>Wohn-gebäude
insgesamt</t>
  </si>
  <si>
    <r>
      <t>m</t>
    </r>
    <r>
      <rPr>
        <vertAlign val="superscript"/>
        <sz val="8"/>
        <color theme="1"/>
        <rFont val="Arial"/>
        <family val="2"/>
      </rPr>
      <t>2</t>
    </r>
  </si>
  <si>
    <t>Durchschnittliche
Wohnfläche</t>
  </si>
  <si>
    <t>je Wohnung</t>
  </si>
  <si>
    <t>je Einw.</t>
  </si>
  <si>
    <t>5
und mehr</t>
  </si>
  <si>
    <t>Woh-nungen in Ein- und Zwei-Familien-häusern</t>
  </si>
  <si>
    <t>1 - 2 Räume</t>
  </si>
  <si>
    <t>3 Räume</t>
  </si>
  <si>
    <t>4 Räume</t>
  </si>
  <si>
    <t>5 Räume und mehr</t>
  </si>
  <si>
    <t>Wohnfläche je Einwohner</t>
  </si>
  <si>
    <r>
      <t>Woh-nungen</t>
    </r>
    <r>
      <rPr>
        <vertAlign val="superscript"/>
        <sz val="8"/>
        <rFont val="Arial"/>
        <family val="2"/>
      </rPr>
      <t>2</t>
    </r>
    <r>
      <rPr>
        <sz val="8"/>
        <rFont val="Arial"/>
        <family val="2"/>
      </rPr>
      <t xml:space="preserve"> insgesamt</t>
    </r>
  </si>
  <si>
    <t>Wohnge-bäude</t>
  </si>
  <si>
    <r>
      <t>1 000 m</t>
    </r>
    <r>
      <rPr>
        <vertAlign val="superscript"/>
        <sz val="8"/>
        <rFont val="Arial"/>
        <family val="2"/>
      </rPr>
      <t>3</t>
    </r>
  </si>
  <si>
    <t>Raum-inhalt</t>
  </si>
  <si>
    <t>Woh-nungen</t>
  </si>
  <si>
    <t>Wohn-räume (einschl. Küchen)</t>
  </si>
  <si>
    <t>Wohn-fläche</t>
  </si>
  <si>
    <t>1 000 EUR</t>
  </si>
  <si>
    <t>Baumaßnahmen an bestehenden Wohngebäuden</t>
  </si>
  <si>
    <r>
      <t>1 000 m</t>
    </r>
    <r>
      <rPr>
        <vertAlign val="superscript"/>
        <sz val="8"/>
        <rFont val="Arial"/>
        <family val="2"/>
      </rPr>
      <t>2</t>
    </r>
  </si>
  <si>
    <t>Wohnungen</t>
  </si>
  <si>
    <t>Errichtung neuer Wohngebäude (Neubau)</t>
  </si>
  <si>
    <t>Wohnungen, Neubau</t>
  </si>
  <si>
    <t>Wohnungen durch Baumaßnahmen</t>
  </si>
  <si>
    <t>Genehmigte Wohnungen je 1 000 Einw.</t>
  </si>
  <si>
    <t>Neubau</t>
  </si>
  <si>
    <t>3 und mehr</t>
  </si>
  <si>
    <t>Wohnungen in Wohn- und Nichtwohngebäuden</t>
  </si>
  <si>
    <t>3 - 4</t>
  </si>
  <si>
    <t>5 und mehr</t>
  </si>
  <si>
    <t>ins-gesamt</t>
  </si>
  <si>
    <t>Wohnungen in Wohngebäuden</t>
  </si>
  <si>
    <t>Fertiggestellte Wohnungen in Wohngebäuden (Neubau) je 1 000 Einwohner</t>
  </si>
  <si>
    <r>
      <t xml:space="preserve">KREISFREIE STADT
Kreis
</t>
    </r>
    <r>
      <rPr>
        <i/>
        <sz val="8"/>
        <rFont val="Arial"/>
        <family val="2"/>
      </rPr>
      <t>Ausgewählte Gemeinde</t>
    </r>
  </si>
  <si>
    <t>Ausgewählte Gemeinden</t>
  </si>
  <si>
    <t>veran-schlagte Kosten</t>
  </si>
  <si>
    <r>
      <t>Alle Baumaßnahmen</t>
    </r>
    <r>
      <rPr>
        <vertAlign val="superscript"/>
        <sz val="8"/>
        <rFont val="Arial"/>
        <family val="2"/>
      </rPr>
      <t>2</t>
    </r>
  </si>
  <si>
    <r>
      <t>Wohngebäude</t>
    </r>
    <r>
      <rPr>
        <vertAlign val="superscript"/>
        <sz val="8"/>
        <rFont val="Arial"/>
        <family val="2"/>
      </rPr>
      <t>1</t>
    </r>
  </si>
  <si>
    <t>davon mit … Wohnungen</t>
  </si>
  <si>
    <r>
      <t>davon mit … Räumen</t>
    </r>
    <r>
      <rPr>
        <vertAlign val="superscript"/>
        <sz val="8"/>
        <rFont val="Arial"/>
        <family val="2"/>
      </rPr>
      <t>3</t>
    </r>
  </si>
  <si>
    <t>Marion Oechsle</t>
  </si>
  <si>
    <t>040 42831-1808</t>
  </si>
  <si>
    <t>Band 2 der Reihe „Schleswig-Holstein.regional“</t>
  </si>
  <si>
    <t>bautaetigkeit@statistik-nord.de</t>
  </si>
  <si>
    <t>Bautätigkeit, Wohnen 2018</t>
  </si>
  <si>
    <t>© Statistisches Amt für Hamburg und Schleswig-Holstein, Hamburg 2019
Auszugsweise Vervielfältigung und Verbreitung mit Quellenangabe gestattet.</t>
  </si>
  <si>
    <t>Wohngebäude- und Wohnungsbestand am 31.12.2018</t>
  </si>
  <si>
    <t>Baugenehmigungen im Wohnbau im Jahr 2018</t>
  </si>
  <si>
    <t>Fertiggestellte Wohngebäude und Wohungen im Jahr 2018</t>
  </si>
  <si>
    <t>Zum Vergleich 2017</t>
  </si>
  <si>
    <r>
      <t>1. Wohngebäude- und Wohnungsbestand</t>
    </r>
    <r>
      <rPr>
        <b/>
        <vertAlign val="superscript"/>
        <sz val="10"/>
        <rFont val="Arial"/>
        <family val="2"/>
      </rPr>
      <t>1</t>
    </r>
    <r>
      <rPr>
        <b/>
        <sz val="10"/>
        <rFont val="Arial"/>
        <family val="2"/>
      </rPr>
      <t xml:space="preserve"> am 31.12.2018</t>
    </r>
  </si>
  <si>
    <t>Wohnungsbestand nach Anzahl der Räume in % am 31.12.2018</t>
  </si>
  <si>
    <t>Wohnfläche je Einw. am 31.12.2018</t>
  </si>
  <si>
    <r>
      <t>2. Baugenehmigungen</t>
    </r>
    <r>
      <rPr>
        <b/>
        <vertAlign val="superscript"/>
        <sz val="10"/>
        <rFont val="Arial"/>
        <family val="2"/>
      </rPr>
      <t>1</t>
    </r>
    <r>
      <rPr>
        <b/>
        <sz val="10"/>
        <rFont val="Arial"/>
        <family val="2"/>
      </rPr>
      <t xml:space="preserve"> im Wohnbau, einschließlich Wohnheime im Jahr 2018</t>
    </r>
  </si>
  <si>
    <t>Baugenehmigungen für Wohnungen im Jahr 2018</t>
  </si>
  <si>
    <t>Genehmigte Wohnungen in Wohngebäuden (Neubau) je 1 000 Einw. im Jahr 2018</t>
  </si>
  <si>
    <t>3. Fertiggestellte Wohngebäude und Wohungen im Jahr 2018</t>
  </si>
  <si>
    <t>Fertiggestellte Wohnungen (alle Baumaßnahmen) nach Anzahl der Räume in % im Jahr 2018</t>
  </si>
  <si>
    <t>Fertiggestellte Wohnungen in Wohngebäuden (Neubau) je 1 000 Einw. im Jahr 2018</t>
  </si>
  <si>
    <r>
      <rPr>
        <b/>
        <sz val="10"/>
        <color theme="1"/>
        <rFont val="Arial"/>
        <family val="2"/>
      </rPr>
      <t>Ausgewählte Gemeinden:</t>
    </r>
    <r>
      <rPr>
        <sz val="10"/>
        <color theme="1"/>
        <rFont val="Arial"/>
        <family val="2"/>
      </rPr>
      <t xml:space="preserve"> Gemeinden mit mehr als 20 000 Einw. am 31.12.2018</t>
    </r>
  </si>
  <si>
    <t>- 3</t>
  </si>
  <si>
    <t>Herausgegeben am: 31.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</si>
</sst>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quot;  &quot;;\-###\ ###\ ##0&quot;  &quot;;&quot;-  &quot;"/>
    <numFmt numFmtId="166" formatCode="###\ ##0.0&quot;  &quot;;\-###\ ##0.0&quot;  &quot;;&quot;-  &quot;"/>
    <numFmt numFmtId="167" formatCode="###,###,###,###;\-###,###,###,###"/>
    <numFmt numFmtId="168" formatCode="_-* #,##0.00\ [$€]_-;\-* #,##0.00\ [$€]_-;_-* &quot;-&quot;??\ [$€]_-;_-@_-"/>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0&quot;  &quot;;\-###\ ###\ ##0.0&quot;  &quot;;&quot;–  &quot;"/>
    <numFmt numFmtId="190" formatCode="###\ ###\ ##0&quot;  &quot;;\-###\ ###\ ##0&quot;  &quot;;&quot;–  &quot;"/>
    <numFmt numFmtId="191" formatCode="###\ ##0&quot;  &quot;;\-###\ ##0&quot;  &quot;;&quot;-  &quot;"/>
  </numFmts>
  <fonts count="10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b/>
      <sz val="8"/>
      <color theme="1"/>
      <name val="Arial"/>
      <family val="2"/>
    </font>
    <font>
      <b/>
      <sz val="8"/>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7"/>
      <name val="Arial"/>
      <family val="2"/>
    </font>
    <font>
      <i/>
      <sz val="8"/>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vertAlign val="superscript"/>
      <sz val="8"/>
      <name val="Arial"/>
      <family val="2"/>
    </font>
    <font>
      <sz val="30"/>
      <color theme="1"/>
      <name val="Arial"/>
      <family val="2"/>
    </font>
    <font>
      <u/>
      <sz val="10"/>
      <color theme="10"/>
      <name val="Arial"/>
      <family val="2"/>
    </font>
    <font>
      <sz val="11"/>
      <name val="MetaNormalLF-Roman"/>
      <family val="2"/>
    </font>
    <font>
      <sz val="11"/>
      <name val="MetaNormalLF-Roman"/>
    </font>
    <font>
      <vertAlign val="superscript"/>
      <sz val="8"/>
      <color theme="1"/>
      <name val="Arial"/>
      <family val="2"/>
    </font>
    <font>
      <b/>
      <vertAlign val="superscript"/>
      <sz val="10"/>
      <name val="Arial"/>
      <family val="2"/>
    </font>
  </fonts>
  <fills count="7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679">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4" fillId="0" borderId="0"/>
    <xf numFmtId="0" fontId="35"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0"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2" borderId="0" applyNumberFormat="0" applyBorder="0" applyAlignment="0" applyProtection="0"/>
    <xf numFmtId="0" fontId="44" fillId="5" borderId="4" applyNumberFormat="0" applyAlignment="0" applyProtection="0"/>
    <xf numFmtId="0" fontId="45" fillId="6" borderId="5" applyNumberFormat="0" applyAlignment="0" applyProtection="0"/>
    <xf numFmtId="0" fontId="46" fillId="6" borderId="4" applyNumberFormat="0" applyAlignment="0" applyProtection="0"/>
    <xf numFmtId="0" fontId="47" fillId="0" borderId="6" applyNumberFormat="0" applyFill="0" applyAlignment="0" applyProtection="0"/>
    <xf numFmtId="0" fontId="48" fillId="7" borderId="7" applyNumberFormat="0" applyAlignment="0" applyProtection="0"/>
    <xf numFmtId="0" fontId="49" fillId="0" borderId="0" applyNumberFormat="0" applyFill="0" applyBorder="0" applyAlignment="0" applyProtection="0"/>
    <xf numFmtId="0" fontId="2" fillId="8" borderId="8" applyNumberFormat="0" applyFont="0" applyAlignment="0" applyProtection="0"/>
    <xf numFmtId="0" fontId="50" fillId="0" borderId="0" applyNumberFormat="0" applyFill="0" applyBorder="0" applyAlignment="0" applyProtection="0"/>
    <xf numFmtId="0" fontId="9" fillId="0" borderId="9" applyNumberFormat="0" applyFill="0" applyAlignment="0" applyProtection="0"/>
    <xf numFmtId="0" fontId="5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1" fillId="32" borderId="0" applyNumberFormat="0" applyBorder="0" applyAlignment="0" applyProtection="0"/>
    <xf numFmtId="0" fontId="1" fillId="0" borderId="0"/>
    <xf numFmtId="0" fontId="1" fillId="0" borderId="0"/>
    <xf numFmtId="0" fontId="1" fillId="0" borderId="0"/>
    <xf numFmtId="0" fontId="3" fillId="0" borderId="0"/>
    <xf numFmtId="0" fontId="2" fillId="0" borderId="0"/>
    <xf numFmtId="0" fontId="2" fillId="0" borderId="0"/>
    <xf numFmtId="0" fontId="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3" fillId="0" borderId="0"/>
    <xf numFmtId="0" fontId="1" fillId="0" borderId="0"/>
    <xf numFmtId="0" fontId="1" fillId="0" borderId="0"/>
    <xf numFmtId="0" fontId="1" fillId="0" borderId="0"/>
    <xf numFmtId="0" fontId="1" fillId="0" borderId="0"/>
    <xf numFmtId="0" fontId="54" fillId="0" borderId="0" applyNumberFormat="0" applyFill="0" applyBorder="0" applyAlignment="0" applyProtection="0">
      <alignment vertical="top"/>
      <protection locked="0"/>
    </xf>
    <xf numFmtId="0" fontId="1" fillId="0" borderId="0"/>
    <xf numFmtId="0" fontId="1" fillId="0" borderId="0"/>
    <xf numFmtId="0" fontId="54" fillId="0" borderId="0" applyNumberFormat="0" applyFill="0" applyBorder="0" applyAlignment="0" applyProtection="0">
      <alignment vertical="top"/>
      <protection locked="0"/>
    </xf>
    <xf numFmtId="0" fontId="1" fillId="0" borderId="0"/>
    <xf numFmtId="49" fontId="82" fillId="69" borderId="36">
      <alignment horizontal="center" vertical="center" wrapText="1"/>
    </xf>
    <xf numFmtId="0" fontId="81" fillId="73" borderId="0">
      <alignment horizontal="center" wrapText="1"/>
    </xf>
    <xf numFmtId="0" fontId="59" fillId="41" borderId="0" applyNumberFormat="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42" borderId="0" applyNumberFormat="0" applyBorder="0" applyAlignment="0" applyProtection="0"/>
    <xf numFmtId="0" fontId="1" fillId="0" borderId="0"/>
    <xf numFmtId="0" fontId="60" fillId="53" borderId="0" applyNumberFormat="0" applyBorder="0" applyAlignment="0" applyProtection="0"/>
    <xf numFmtId="0" fontId="7" fillId="69" borderId="0" applyFont="0" applyAlignment="0"/>
    <xf numFmtId="0" fontId="3" fillId="39" borderId="24">
      <alignment horizontal="centerContinuous" wrapText="1"/>
    </xf>
    <xf numFmtId="0" fontId="59" fillId="42" borderId="0" applyNumberFormat="0" applyBorder="0" applyAlignment="0" applyProtection="0"/>
    <xf numFmtId="172" fontId="3" fillId="0" borderId="0" applyFont="0" applyFill="0" applyBorder="0" applyAlignment="0" applyProtection="0"/>
    <xf numFmtId="0" fontId="1" fillId="0" borderId="0"/>
    <xf numFmtId="0" fontId="8" fillId="67" borderId="0">
      <alignment horizontal="center"/>
    </xf>
    <xf numFmtId="0" fontId="2" fillId="0" borderId="0"/>
    <xf numFmtId="0" fontId="58" fillId="41" borderId="0" applyNumberFormat="0" applyBorder="0" applyAlignment="0" applyProtection="0"/>
    <xf numFmtId="0" fontId="61" fillId="57" borderId="0" applyNumberFormat="0" applyBorder="0" applyAlignment="0" applyProtection="0"/>
    <xf numFmtId="0" fontId="69" fillId="39" borderId="0">
      <alignment horizontal="right"/>
    </xf>
    <xf numFmtId="177" fontId="77" fillId="0" borderId="24">
      <alignment horizontal="center" vertical="center"/>
      <protection locked="0"/>
    </xf>
    <xf numFmtId="0" fontId="59" fillId="51" borderId="0" applyNumberFormat="0" applyBorder="0" applyAlignment="0" applyProtection="0"/>
    <xf numFmtId="0" fontId="70" fillId="39" borderId="0">
      <alignment horizontal="center"/>
    </xf>
    <xf numFmtId="0" fontId="1" fillId="0" borderId="0"/>
    <xf numFmtId="0" fontId="80" fillId="46" borderId="0" applyNumberFormat="0" applyBorder="0" applyAlignment="0" applyProtection="0"/>
    <xf numFmtId="0" fontId="1" fillId="0" borderId="0"/>
    <xf numFmtId="0" fontId="56" fillId="0" borderId="0">
      <alignment vertical="top"/>
    </xf>
    <xf numFmtId="0" fontId="61" fillId="53" borderId="0" applyNumberFormat="0" applyBorder="0" applyAlignment="0" applyProtection="0"/>
    <xf numFmtId="0" fontId="7" fillId="0" borderId="0"/>
    <xf numFmtId="164" fontId="73" fillId="39" borderId="0" applyBorder="0">
      <alignment horizontal="right" vertical="center"/>
      <protection locked="0"/>
    </xf>
    <xf numFmtId="0" fontId="58" fillId="43" borderId="0" applyNumberFormat="0" applyBorder="0" applyAlignment="0" applyProtection="0"/>
    <xf numFmtId="171" fontId="52" fillId="0" borderId="0">
      <alignment horizontal="right"/>
    </xf>
    <xf numFmtId="0" fontId="1" fillId="0" borderId="0"/>
    <xf numFmtId="0" fontId="79" fillId="69" borderId="0">
      <alignment horizontal="left" vertical="center" wrapText="1"/>
    </xf>
    <xf numFmtId="0" fontId="1" fillId="0" borderId="0"/>
    <xf numFmtId="0" fontId="58" fillId="44" borderId="0" applyNumberFormat="0" applyBorder="0" applyAlignment="0" applyProtection="0"/>
    <xf numFmtId="0" fontId="61" fillId="56" borderId="0" applyNumberFormat="0" applyBorder="0" applyAlignment="0" applyProtection="0"/>
    <xf numFmtId="0" fontId="7" fillId="39" borderId="24"/>
    <xf numFmtId="176" fontId="55" fillId="39" borderId="0">
      <alignment horizontal="center" vertical="center"/>
      <protection hidden="1"/>
    </xf>
    <xf numFmtId="0" fontId="59" fillId="47" borderId="0" applyNumberFormat="0" applyBorder="0" applyAlignment="0" applyProtection="0"/>
    <xf numFmtId="0" fontId="3" fillId="67" borderId="0">
      <alignment horizontal="center" wrapText="1"/>
    </xf>
    <xf numFmtId="0" fontId="1" fillId="0" borderId="0"/>
    <xf numFmtId="0" fontId="67" fillId="72" borderId="0">
      <alignment horizontal="right" vertical="top" wrapText="1"/>
    </xf>
    <xf numFmtId="0" fontId="1" fillId="0" borderId="0"/>
    <xf numFmtId="0" fontId="60" fillId="53" borderId="0" applyNumberFormat="0" applyBorder="0" applyAlignment="0" applyProtection="0"/>
    <xf numFmtId="0" fontId="7" fillId="39" borderId="25"/>
    <xf numFmtId="175" fontId="3" fillId="0" borderId="0" applyFont="0" applyFill="0" applyBorder="0" applyAlignment="0" applyProtection="0"/>
    <xf numFmtId="0" fontId="59" fillId="48" borderId="0" applyNumberFormat="0" applyBorder="0" applyAlignment="0" applyProtection="0"/>
    <xf numFmtId="0" fontId="3" fillId="0" borderId="0" applyNumberFormat="0" applyAlignment="0">
      <alignment horizontal="centerContinuous"/>
    </xf>
    <xf numFmtId="0" fontId="87" fillId="72" borderId="27">
      <alignment horizontal="left" vertical="top" wrapText="1"/>
    </xf>
    <xf numFmtId="179" fontId="77" fillId="0" borderId="24">
      <alignment horizontal="center" vertical="center"/>
      <protection locked="0"/>
    </xf>
    <xf numFmtId="0" fontId="1" fillId="0" borderId="0"/>
    <xf numFmtId="0" fontId="1" fillId="0" borderId="0"/>
    <xf numFmtId="0" fontId="61" fillId="58" borderId="0" applyNumberFormat="0" applyBorder="0" applyAlignment="0" applyProtection="0"/>
    <xf numFmtId="0" fontId="1" fillId="8" borderId="8" applyNumberFormat="0" applyFont="0" applyAlignment="0" applyProtection="0"/>
    <xf numFmtId="0" fontId="76" fillId="68" borderId="33">
      <protection locked="0"/>
    </xf>
    <xf numFmtId="0" fontId="58" fillId="42" borderId="0" applyNumberFormat="0" applyBorder="0" applyAlignment="0" applyProtection="0"/>
    <xf numFmtId="0" fontId="67" fillId="66" borderId="34">
      <alignment horizontal="right" vertical="top" wrapText="1"/>
    </xf>
    <xf numFmtId="0" fontId="1" fillId="0" borderId="0"/>
    <xf numFmtId="0" fontId="3" fillId="70" borderId="0" applyNumberFormat="0" applyFont="0" applyBorder="0" applyAlignment="0"/>
    <xf numFmtId="0" fontId="1" fillId="0" borderId="0"/>
    <xf numFmtId="168" fontId="52" fillId="0" borderId="0" applyFont="0" applyFill="0" applyBorder="0" applyAlignment="0" applyProtection="0"/>
    <xf numFmtId="0" fontId="61" fillId="52" borderId="0" applyNumberFormat="0" applyBorder="0" applyAlignment="0" applyProtection="0"/>
    <xf numFmtId="0" fontId="83" fillId="50" borderId="0" applyNumberFormat="0" applyBorder="0" applyAlignment="0" applyProtection="0"/>
    <xf numFmtId="0" fontId="72" fillId="63" borderId="0" applyNumberFormat="0" applyBorder="0" applyAlignment="0">
      <alignment horizontal="right"/>
    </xf>
    <xf numFmtId="0" fontId="58" fillId="42" borderId="0" applyNumberFormat="0" applyBorder="0" applyAlignment="0" applyProtection="0"/>
    <xf numFmtId="170" fontId="52" fillId="0" borderId="0">
      <alignment horizontal="right"/>
    </xf>
    <xf numFmtId="0" fontId="1" fillId="0" borderId="0"/>
    <xf numFmtId="0" fontId="3" fillId="68" borderId="24" applyNumberFormat="0" applyFont="0" applyAlignment="0">
      <protection locked="0"/>
    </xf>
    <xf numFmtId="0" fontId="1" fillId="0" borderId="0"/>
    <xf numFmtId="0" fontId="58" fillId="43" borderId="0" applyNumberFormat="0" applyBorder="0" applyAlignment="0" applyProtection="0"/>
    <xf numFmtId="0" fontId="61" fillId="61" borderId="0" applyNumberFormat="0" applyBorder="0" applyAlignment="0" applyProtection="0"/>
    <xf numFmtId="181" fontId="52" fillId="0" borderId="0">
      <alignment horizontal="right"/>
    </xf>
    <xf numFmtId="168" fontId="52" fillId="0" borderId="0" applyFont="0" applyFill="0" applyBorder="0" applyAlignment="0" applyProtection="0"/>
    <xf numFmtId="0" fontId="59" fillId="53" borderId="0" applyNumberFormat="0" applyBorder="0" applyAlignment="0" applyProtection="0"/>
    <xf numFmtId="0" fontId="69" fillId="39" borderId="0">
      <alignment horizontal="center" vertical="center"/>
    </xf>
    <xf numFmtId="0" fontId="1" fillId="0" borderId="0"/>
    <xf numFmtId="1" fontId="73" fillId="39" borderId="0" applyBorder="0">
      <alignment horizontal="right" vertical="center"/>
      <protection locked="0"/>
    </xf>
    <xf numFmtId="0" fontId="1" fillId="0" borderId="0"/>
    <xf numFmtId="0" fontId="2" fillId="0" borderId="0"/>
    <xf numFmtId="0" fontId="60" fillId="54" borderId="0" applyNumberFormat="0" applyBorder="0" applyAlignment="0" applyProtection="0"/>
    <xf numFmtId="0" fontId="7" fillId="39" borderId="22"/>
    <xf numFmtId="173" fontId="3" fillId="0" borderId="0" applyFont="0" applyFill="0" applyBorder="0" applyAlignment="0" applyProtection="0"/>
    <xf numFmtId="0" fontId="59" fillId="46" borderId="0" applyNumberFormat="0" applyBorder="0" applyAlignment="0" applyProtection="0"/>
    <xf numFmtId="1" fontId="62" fillId="36" borderId="0">
      <alignment horizontal="center" vertical="center"/>
    </xf>
    <xf numFmtId="0" fontId="87" fillId="72" borderId="24">
      <alignment horizontal="left" vertical="top" wrapText="1"/>
    </xf>
    <xf numFmtId="176" fontId="77" fillId="0" borderId="24">
      <alignment horizontal="center" vertical="center"/>
      <protection locked="0"/>
    </xf>
    <xf numFmtId="0" fontId="1" fillId="0" borderId="0"/>
    <xf numFmtId="0" fontId="1" fillId="0" borderId="0"/>
    <xf numFmtId="0" fontId="61" fillId="56" borderId="0" applyNumberFormat="0" applyBorder="0" applyAlignment="0" applyProtection="0"/>
    <xf numFmtId="0" fontId="84" fillId="70" borderId="37" applyNumberFormat="0" applyFont="0" applyAlignment="0" applyProtection="0"/>
    <xf numFmtId="0" fontId="74" fillId="0" borderId="35" applyNumberFormat="0" applyFill="0" applyAlignment="0" applyProtection="0"/>
    <xf numFmtId="0" fontId="58" fillId="50" borderId="0" applyNumberFormat="0" applyBorder="0" applyAlignment="0" applyProtection="0"/>
    <xf numFmtId="0" fontId="66" fillId="64" borderId="32" applyNumberFormat="0" applyAlignment="0" applyProtection="0"/>
    <xf numFmtId="0" fontId="1" fillId="0" borderId="0"/>
    <xf numFmtId="0" fontId="56" fillId="39" borderId="0">
      <alignment horizontal="left"/>
    </xf>
    <xf numFmtId="0" fontId="1" fillId="0" borderId="0"/>
    <xf numFmtId="0" fontId="2" fillId="0" borderId="0"/>
    <xf numFmtId="0" fontId="60" fillId="42" borderId="0" applyNumberFormat="0" applyBorder="0" applyAlignment="0" applyProtection="0"/>
    <xf numFmtId="0" fontId="7" fillId="39" borderId="23">
      <alignment horizontal="center" wrapText="1"/>
    </xf>
    <xf numFmtId="0" fontId="34" fillId="68" borderId="24">
      <protection locked="0"/>
    </xf>
    <xf numFmtId="0" fontId="59" fillId="44" borderId="0" applyNumberFormat="0" applyBorder="0" applyAlignment="0" applyProtection="0"/>
    <xf numFmtId="169" fontId="64" fillId="63" borderId="30" applyFont="0" applyBorder="0" applyAlignment="0">
      <alignment horizontal="right"/>
    </xf>
    <xf numFmtId="0" fontId="87" fillId="72" borderId="26">
      <alignment horizontal="left" vertical="top"/>
    </xf>
    <xf numFmtId="0" fontId="55" fillId="39" borderId="24">
      <alignment horizontal="left"/>
    </xf>
    <xf numFmtId="0" fontId="1" fillId="0" borderId="0"/>
    <xf numFmtId="0" fontId="58" fillId="41" borderId="0" applyNumberFormat="0" applyBorder="0" applyAlignment="0" applyProtection="0"/>
    <xf numFmtId="0" fontId="61" fillId="59" borderId="0" applyNumberFormat="0" applyBorder="0" applyAlignment="0" applyProtection="0"/>
    <xf numFmtId="180" fontId="85" fillId="0" borderId="0"/>
    <xf numFmtId="0" fontId="3" fillId="68" borderId="24"/>
    <xf numFmtId="0" fontId="59" fillId="51" borderId="0" applyNumberFormat="0" applyBorder="0" applyAlignment="0" applyProtection="0"/>
    <xf numFmtId="0" fontId="7" fillId="0" borderId="24"/>
    <xf numFmtId="0" fontId="1" fillId="0" borderId="0"/>
    <xf numFmtId="0" fontId="3" fillId="71" borderId="24" applyNumberFormat="0" applyFont="0" applyBorder="0" applyAlignment="0"/>
    <xf numFmtId="0" fontId="1" fillId="0" borderId="0"/>
    <xf numFmtId="0" fontId="2" fillId="0" borderId="0"/>
    <xf numFmtId="0" fontId="60" fillId="46" borderId="0" applyNumberFormat="0" applyBorder="0" applyAlignment="0" applyProtection="0"/>
    <xf numFmtId="0" fontId="7" fillId="39" borderId="25"/>
    <xf numFmtId="174" fontId="3" fillId="0" borderId="0" applyFont="0" applyFill="0" applyBorder="0" applyAlignment="0" applyProtection="0"/>
    <xf numFmtId="0" fontId="59" fillId="47" borderId="0" applyNumberFormat="0" applyBorder="0" applyAlignment="0" applyProtection="0"/>
    <xf numFmtId="0" fontId="63" fillId="0" borderId="24">
      <alignment horizontal="center" vertical="center"/>
      <protection locked="0"/>
    </xf>
    <xf numFmtId="0" fontId="88" fillId="72" borderId="26">
      <alignment horizontal="left" vertical="top" wrapText="1"/>
    </xf>
    <xf numFmtId="178" fontId="77" fillId="0" borderId="24">
      <alignment horizontal="center" vertical="center"/>
      <protection locked="0"/>
    </xf>
    <xf numFmtId="0" fontId="1" fillId="0" borderId="0"/>
    <xf numFmtId="0" fontId="3" fillId="0" borderId="0"/>
    <xf numFmtId="0" fontId="61" fillId="57" borderId="0" applyNumberFormat="0" applyBorder="0" applyAlignment="0" applyProtection="0"/>
    <xf numFmtId="0" fontId="1" fillId="8" borderId="8" applyNumberFormat="0" applyFont="0" applyAlignment="0" applyProtection="0"/>
    <xf numFmtId="0" fontId="75" fillId="0" borderId="0" applyNumberFormat="0" applyFill="0" applyBorder="0" applyAlignment="0" applyProtection="0"/>
    <xf numFmtId="0" fontId="58" fillId="49" borderId="0" applyNumberFormat="0" applyBorder="0" applyAlignment="0" applyProtection="0"/>
    <xf numFmtId="0" fontId="7" fillId="65" borderId="33"/>
    <xf numFmtId="0" fontId="1" fillId="0" borderId="0"/>
    <xf numFmtId="0" fontId="3" fillId="70" borderId="0" applyNumberFormat="0" applyFont="0" applyBorder="0" applyAlignment="0"/>
    <xf numFmtId="0" fontId="1" fillId="0" borderId="0"/>
    <xf numFmtId="0" fontId="3" fillId="0" borderId="0"/>
    <xf numFmtId="0" fontId="61" fillId="55" borderId="0" applyNumberFormat="0" applyBorder="0" applyAlignment="0" applyProtection="0"/>
    <xf numFmtId="172" fontId="3" fillId="0" borderId="0" applyFont="0" applyFill="0" applyBorder="0" applyAlignment="0" applyProtection="0"/>
    <xf numFmtId="0" fontId="71" fillId="44" borderId="32" applyNumberFormat="0" applyAlignment="0" applyProtection="0"/>
    <xf numFmtId="0" fontId="58" fillId="49" borderId="0" applyNumberFormat="0" applyBorder="0" applyAlignment="0" applyProtection="0"/>
    <xf numFmtId="0" fontId="65" fillId="64" borderId="31" applyNumberFormat="0" applyAlignment="0" applyProtection="0"/>
    <xf numFmtId="0" fontId="89" fillId="45" borderId="0" applyNumberFormat="0" applyBorder="0" applyAlignment="0" applyProtection="0"/>
    <xf numFmtId="0" fontId="3" fillId="68" borderId="24" applyNumberFormat="0" applyFont="0" applyAlignment="0">
      <protection locked="0"/>
    </xf>
    <xf numFmtId="0" fontId="1" fillId="0" borderId="0"/>
    <xf numFmtId="0" fontId="58" fillId="42" borderId="0" applyNumberFormat="0" applyBorder="0" applyAlignment="0" applyProtection="0"/>
    <xf numFmtId="0" fontId="61" fillId="60" borderId="0" applyNumberFormat="0" applyBorder="0" applyAlignment="0" applyProtection="0"/>
    <xf numFmtId="9" fontId="3" fillId="0" borderId="0" applyNumberFormat="0" applyFont="0" applyFill="0" applyBorder="0" applyAlignment="0" applyProtection="0"/>
    <xf numFmtId="0" fontId="3" fillId="39" borderId="0"/>
    <xf numFmtId="0" fontId="59" fillId="52" borderId="0" applyNumberFormat="0" applyBorder="0" applyAlignment="0" applyProtection="0"/>
    <xf numFmtId="0" fontId="68" fillId="39" borderId="0">
      <alignment horizontal="center"/>
    </xf>
    <xf numFmtId="0" fontId="1" fillId="0" borderId="0"/>
    <xf numFmtId="0" fontId="3" fillId="71" borderId="24" applyNumberFormat="0" applyFont="0" applyBorder="0" applyAlignment="0"/>
    <xf numFmtId="0" fontId="1" fillId="0" borderId="0"/>
    <xf numFmtId="0" fontId="3" fillId="0" borderId="0"/>
    <xf numFmtId="0" fontId="60" fillId="42" borderId="0" applyNumberFormat="0" applyBorder="0" applyAlignment="0" applyProtection="0"/>
    <xf numFmtId="0" fontId="7" fillId="39" borderId="28">
      <alignment wrapText="1"/>
    </xf>
    <xf numFmtId="43" fontId="3" fillId="0" borderId="0" applyFont="0" applyFill="0" applyBorder="0" applyAlignment="0" applyProtection="0"/>
    <xf numFmtId="0" fontId="59" fillId="45" borderId="0" applyNumberFormat="0" applyBorder="0" applyAlignment="0" applyProtection="0"/>
    <xf numFmtId="0" fontId="61" fillId="62" borderId="0" applyNumberFormat="0" applyBorder="0" applyAlignment="0" applyProtection="0"/>
    <xf numFmtId="0" fontId="86" fillId="73" borderId="0">
      <alignment horizontal="center"/>
    </xf>
    <xf numFmtId="164" fontId="78" fillId="38" borderId="0">
      <alignment horizontal="center" vertical="center"/>
    </xf>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57" fillId="40" borderId="38" applyFont="0" applyAlignment="0">
      <alignment horizontal="center" vertical="center" wrapText="1"/>
    </xf>
    <xf numFmtId="0" fontId="90" fillId="74" borderId="0"/>
    <xf numFmtId="0" fontId="90" fillId="74" borderId="0"/>
    <xf numFmtId="0" fontId="90" fillId="37" borderId="0"/>
    <xf numFmtId="182" fontId="90" fillId="37" borderId="0" applyFill="0" applyBorder="0" applyAlignment="0">
      <alignment horizontal="right"/>
    </xf>
    <xf numFmtId="183" fontId="90" fillId="37" borderId="0" applyFill="0" applyBorder="0" applyProtection="0">
      <alignment horizontal="right"/>
    </xf>
    <xf numFmtId="182" fontId="90" fillId="37" borderId="0" applyFill="0" applyBorder="0" applyProtection="0">
      <alignment horizontal="right"/>
    </xf>
    <xf numFmtId="183" fontId="90" fillId="37" borderId="0" applyFill="0" applyBorder="0" applyProtection="0">
      <alignment horizontal="right"/>
    </xf>
    <xf numFmtId="184" fontId="90" fillId="37" borderId="0" applyFill="0">
      <alignment horizontal="right"/>
    </xf>
    <xf numFmtId="185" fontId="90" fillId="37" borderId="0" applyFill="0" applyBorder="0" applyProtection="0">
      <alignment horizontal="right"/>
    </xf>
    <xf numFmtId="184" fontId="82" fillId="37" borderId="0" applyFill="0">
      <alignment horizontal="right"/>
    </xf>
    <xf numFmtId="0" fontId="68" fillId="39" borderId="0">
      <alignment horizontal="center"/>
    </xf>
    <xf numFmtId="0" fontId="82" fillId="69" borderId="0">
      <alignment horizontal="left" vertical="center"/>
    </xf>
    <xf numFmtId="0" fontId="82" fillId="75" borderId="0">
      <alignment horizontal="left" vertical="center"/>
    </xf>
    <xf numFmtId="0" fontId="82" fillId="76" borderId="0">
      <alignment horizontal="left" vertical="center"/>
    </xf>
    <xf numFmtId="0" fontId="82" fillId="37" borderId="0">
      <alignment horizontal="left" vertical="center"/>
    </xf>
    <xf numFmtId="49" fontId="90" fillId="77" borderId="39" applyBorder="0" applyAlignment="0">
      <alignment horizontal="center" vertical="center" wrapText="1"/>
    </xf>
    <xf numFmtId="0" fontId="37" fillId="39" borderId="0"/>
    <xf numFmtId="0" fontId="90" fillId="74" borderId="40">
      <alignment horizontal="center"/>
    </xf>
    <xf numFmtId="0" fontId="90" fillId="74" borderId="40">
      <alignment horizontal="center"/>
    </xf>
    <xf numFmtId="0" fontId="90" fillId="37" borderId="40">
      <alignment horizontal="center"/>
    </xf>
    <xf numFmtId="169" fontId="72" fillId="63" borderId="0" applyFont="0" applyBorder="0" applyAlignment="0">
      <alignment horizontal="right"/>
    </xf>
    <xf numFmtId="49" fontId="91" fillId="63" borderId="0" applyFont="0" applyFill="0" applyBorder="0" applyAlignment="0" applyProtection="0">
      <alignment horizontal="right"/>
    </xf>
    <xf numFmtId="0" fontId="92" fillId="0" borderId="41" applyNumberFormat="0" applyFill="0" applyAlignment="0" applyProtection="0"/>
    <xf numFmtId="0" fontId="93" fillId="0" borderId="42" applyNumberFormat="0" applyFill="0" applyAlignment="0" applyProtection="0"/>
    <xf numFmtId="0" fontId="94" fillId="0" borderId="43"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49" fontId="96" fillId="69" borderId="36">
      <alignment horizontal="center" vertical="center" wrapText="1"/>
    </xf>
    <xf numFmtId="0" fontId="90" fillId="76" borderId="0">
      <alignment horizontal="center"/>
    </xf>
    <xf numFmtId="0" fontId="97" fillId="0" borderId="44" applyNumberFormat="0" applyFill="0" applyAlignment="0" applyProtection="0"/>
    <xf numFmtId="0" fontId="98" fillId="0" borderId="0"/>
    <xf numFmtId="186" fontId="3" fillId="0" borderId="0" applyFont="0" applyFill="0" applyBorder="0" applyAlignment="0" applyProtection="0"/>
    <xf numFmtId="0" fontId="60" fillId="0" borderId="0" applyNumberFormat="0" applyFill="0" applyBorder="0" applyAlignment="0" applyProtection="0"/>
    <xf numFmtId="49" fontId="73" fillId="39" borderId="0" applyBorder="0" applyAlignment="0">
      <alignment horizontal="right"/>
      <protection locked="0"/>
    </xf>
    <xf numFmtId="49" fontId="62" fillId="36" borderId="0">
      <alignment horizontal="left" vertical="center"/>
    </xf>
    <xf numFmtId="49" fontId="77" fillId="0" borderId="24">
      <alignment horizontal="left" vertical="center"/>
      <protection locked="0"/>
    </xf>
    <xf numFmtId="187" fontId="85" fillId="0" borderId="29">
      <alignment horizontal="right"/>
    </xf>
    <xf numFmtId="188" fontId="85" fillId="0" borderId="29">
      <alignment horizontal="left"/>
    </xf>
    <xf numFmtId="0" fontId="99" fillId="78" borderId="45" applyNumberFormat="0" applyAlignment="0" applyProtection="0"/>
    <xf numFmtId="0" fontId="90" fillId="76" borderId="0">
      <alignment horizontal="center"/>
    </xf>
    <xf numFmtId="0" fontId="19" fillId="0" borderId="0"/>
    <xf numFmtId="0" fontId="1" fillId="0" borderId="0"/>
    <xf numFmtId="0" fontId="102" fillId="0" borderId="0" applyNumberFormat="0" applyFill="0" applyBorder="0" applyAlignment="0" applyProtection="0"/>
    <xf numFmtId="0" fontId="34" fillId="0" borderId="0"/>
    <xf numFmtId="0" fontId="2" fillId="0" borderId="0"/>
    <xf numFmtId="0" fontId="2" fillId="0" borderId="0"/>
    <xf numFmtId="0" fontId="2" fillId="0" borderId="0"/>
    <xf numFmtId="0" fontId="3" fillId="0" borderId="0"/>
    <xf numFmtId="0" fontId="2" fillId="0" borderId="0"/>
    <xf numFmtId="0" fontId="2" fillId="8" borderId="8" applyNumberFormat="0" applyFont="0" applyAlignment="0" applyProtection="0"/>
    <xf numFmtId="9" fontId="103" fillId="0" borderId="0" applyFont="0" applyFill="0" applyBorder="0" applyAlignment="0" applyProtection="0"/>
    <xf numFmtId="9" fontId="103" fillId="0" borderId="0" applyFont="0" applyFill="0" applyBorder="0" applyAlignment="0" applyProtection="0"/>
    <xf numFmtId="0" fontId="104"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applyFill="0" applyAlignment="0"/>
    <xf numFmtId="0" fontId="34"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3" fillId="0" borderId="0"/>
    <xf numFmtId="0" fontId="1" fillId="0" borderId="0"/>
    <xf numFmtId="0" fontId="3"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cellStyleXfs>
  <cellXfs count="184">
    <xf numFmtId="0" fontId="0" fillId="0" borderId="0" xfId="0"/>
    <xf numFmtId="0" fontId="5" fillId="0" borderId="0" xfId="0" applyFont="1"/>
    <xf numFmtId="0" fontId="6" fillId="0" borderId="0" xfId="0" applyFont="1"/>
    <xf numFmtId="0" fontId="5"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4"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8" fillId="0" borderId="0" xfId="0"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9"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1" fillId="0" borderId="0" xfId="0" applyNumberFormat="1" applyFont="1" applyAlignment="1">
      <alignment horizontal="left"/>
    </xf>
    <xf numFmtId="49" fontId="11" fillId="0" borderId="0" xfId="0" applyNumberFormat="1" applyFont="1" applyAlignment="1">
      <alignment horizontal="right"/>
    </xf>
    <xf numFmtId="49" fontId="11" fillId="0" borderId="0" xfId="0" applyNumberFormat="1" applyFont="1" applyAlignment="1"/>
    <xf numFmtId="49" fontId="0" fillId="0" borderId="0" xfId="0" applyNumberFormat="1" applyAlignment="1"/>
    <xf numFmtId="0" fontId="2"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12" fillId="33" borderId="10" xfId="0" applyFont="1" applyFill="1" applyBorder="1" applyAlignment="1">
      <alignment horizontal="center" vertical="center" wrapText="1"/>
    </xf>
    <xf numFmtId="0" fontId="12" fillId="0" borderId="13" xfId="0" applyFont="1" applyBorder="1" applyAlignment="1">
      <alignment horizontal="left" vertical="top" wrapText="1" indent="2"/>
    </xf>
    <xf numFmtId="0" fontId="12" fillId="0" borderId="0" xfId="0" applyFont="1"/>
    <xf numFmtId="0" fontId="7" fillId="0" borderId="14" xfId="0" applyFont="1" applyBorder="1"/>
    <xf numFmtId="165" fontId="12" fillId="0" borderId="0" xfId="0" applyNumberFormat="1" applyFont="1" applyAlignment="1">
      <alignment horizontal="right"/>
    </xf>
    <xf numFmtId="0" fontId="7" fillId="0" borderId="14" xfId="0" applyFont="1" applyBorder="1" applyAlignment="1">
      <alignment horizontal="left" indent="1"/>
    </xf>
    <xf numFmtId="0" fontId="12" fillId="0" borderId="14" xfId="0" applyFont="1" applyBorder="1"/>
    <xf numFmtId="0" fontId="11" fillId="0" borderId="0" xfId="0" applyFont="1"/>
    <xf numFmtId="0" fontId="0" fillId="0" borderId="0" xfId="0"/>
    <xf numFmtId="0" fontId="0" fillId="0" borderId="0" xfId="0"/>
    <xf numFmtId="0" fontId="0" fillId="0" borderId="0" xfId="0" applyFill="1"/>
    <xf numFmtId="0" fontId="53" fillId="0" borderId="14" xfId="0" applyFont="1" applyBorder="1" applyAlignment="1">
      <alignment horizontal="left" indent="1"/>
    </xf>
    <xf numFmtId="0" fontId="0" fillId="0" borderId="0" xfId="0"/>
    <xf numFmtId="0" fontId="11" fillId="0" borderId="0" xfId="0" applyFont="1"/>
    <xf numFmtId="0" fontId="7" fillId="33" borderId="10" xfId="0" quotePrefix="1" applyFont="1" applyFill="1" applyBorder="1" applyAlignment="1">
      <alignment horizontal="center" vertical="center" wrapText="1"/>
    </xf>
    <xf numFmtId="0" fontId="12" fillId="0" borderId="13" xfId="0" applyFont="1" applyBorder="1" applyAlignment="1">
      <alignment horizontal="left" vertical="top" wrapText="1" indent="2"/>
    </xf>
    <xf numFmtId="0" fontId="12" fillId="0" borderId="14" xfId="0" applyFont="1" applyBorder="1"/>
    <xf numFmtId="0" fontId="0" fillId="0" borderId="0" xfId="0"/>
    <xf numFmtId="0" fontId="11" fillId="0" borderId="0" xfId="0" applyFont="1"/>
    <xf numFmtId="0" fontId="0" fillId="0" borderId="0" xfId="0" applyAlignment="1">
      <alignment horizontal="left"/>
    </xf>
    <xf numFmtId="0" fontId="12" fillId="0" borderId="0" xfId="0" applyFont="1"/>
    <xf numFmtId="0" fontId="0" fillId="0" borderId="0" xfId="0" applyFill="1"/>
    <xf numFmtId="0" fontId="7" fillId="0" borderId="14" xfId="0" applyFont="1" applyBorder="1"/>
    <xf numFmtId="0" fontId="12" fillId="0" borderId="0" xfId="0" applyFont="1" applyBorder="1"/>
    <xf numFmtId="0" fontId="12" fillId="0" borderId="16" xfId="0" applyFont="1" applyBorder="1" applyAlignment="1">
      <alignment horizontal="left" vertical="top" wrapText="1" indent="2"/>
    </xf>
    <xf numFmtId="166" fontId="12" fillId="0" borderId="0" xfId="0" applyNumberFormat="1" applyFont="1" applyAlignment="1">
      <alignment horizontal="right"/>
    </xf>
    <xf numFmtId="0" fontId="12" fillId="0" borderId="0" xfId="0" applyFont="1" applyAlignment="1">
      <alignment horizontal="right"/>
    </xf>
    <xf numFmtId="165" fontId="12" fillId="0" borderId="0" xfId="0" applyNumberFormat="1" applyFont="1" applyBorder="1" applyAlignment="1">
      <alignment horizontal="right"/>
    </xf>
    <xf numFmtId="166" fontId="12" fillId="0" borderId="0" xfId="0" applyNumberFormat="1" applyFont="1" applyBorder="1" applyAlignment="1">
      <alignment horizontal="right"/>
    </xf>
    <xf numFmtId="0" fontId="7" fillId="0" borderId="0" xfId="0" applyFont="1" applyBorder="1" applyAlignment="1">
      <alignment horizontal="right"/>
    </xf>
    <xf numFmtId="0" fontId="12" fillId="0" borderId="0" xfId="0" applyFont="1" applyBorder="1" applyAlignment="1">
      <alignment horizontal="right"/>
    </xf>
    <xf numFmtId="165" fontId="36" fillId="0" borderId="0" xfId="0" applyNumberFormat="1" applyFont="1" applyAlignment="1">
      <alignment horizontal="right"/>
    </xf>
    <xf numFmtId="165" fontId="36" fillId="0" borderId="12" xfId="0" applyNumberFormat="1" applyFont="1" applyBorder="1" applyAlignment="1">
      <alignment horizontal="right"/>
    </xf>
    <xf numFmtId="166" fontId="36" fillId="0" borderId="12" xfId="0" applyNumberFormat="1" applyFont="1" applyBorder="1" applyAlignment="1">
      <alignment horizontal="right"/>
    </xf>
    <xf numFmtId="0" fontId="37" fillId="0" borderId="0" xfId="0" applyFont="1" applyBorder="1" applyAlignment="1">
      <alignment horizontal="right" wrapText="1"/>
    </xf>
    <xf numFmtId="189" fontId="36" fillId="0" borderId="0" xfId="0" applyNumberFormat="1" applyFont="1" applyAlignment="1">
      <alignment horizontal="right"/>
    </xf>
    <xf numFmtId="189" fontId="36" fillId="0" borderId="0" xfId="0" applyNumberFormat="1" applyFont="1" applyBorder="1" applyAlignment="1">
      <alignment horizontal="right"/>
    </xf>
    <xf numFmtId="189" fontId="36" fillId="0" borderId="12" xfId="0" applyNumberFormat="1" applyFont="1" applyBorder="1" applyAlignment="1">
      <alignment horizontal="right"/>
    </xf>
    <xf numFmtId="190" fontId="12" fillId="0" borderId="0" xfId="0" applyNumberFormat="1" applyFont="1" applyAlignment="1">
      <alignment horizontal="right"/>
    </xf>
    <xf numFmtId="189" fontId="12" fillId="0" borderId="0" xfId="0" applyNumberFormat="1" applyFont="1" applyAlignment="1">
      <alignment horizontal="right"/>
    </xf>
    <xf numFmtId="189" fontId="12" fillId="0" borderId="0" xfId="0" applyNumberFormat="1" applyFont="1" applyBorder="1" applyAlignment="1">
      <alignment horizontal="right"/>
    </xf>
    <xf numFmtId="190" fontId="36" fillId="0" borderId="0" xfId="0" applyNumberFormat="1" applyFont="1" applyAlignment="1">
      <alignment horizontal="right"/>
    </xf>
    <xf numFmtId="190" fontId="36" fillId="0" borderId="12" xfId="0" applyNumberFormat="1" applyFont="1" applyBorder="1" applyAlignment="1">
      <alignment horizontal="right"/>
    </xf>
    <xf numFmtId="190" fontId="36" fillId="0" borderId="0" xfId="0" applyNumberFormat="1" applyFont="1" applyBorder="1" applyAlignment="1">
      <alignment horizontal="right"/>
    </xf>
    <xf numFmtId="0" fontId="36" fillId="0" borderId="14" xfId="0" applyFont="1" applyBorder="1" applyAlignment="1">
      <alignment horizontal="left" indent="1"/>
    </xf>
    <xf numFmtId="0" fontId="37" fillId="0" borderId="15" xfId="0" applyFont="1" applyBorder="1" applyAlignment="1">
      <alignment horizontal="left" wrapText="1" indent="1"/>
    </xf>
    <xf numFmtId="0" fontId="3" fillId="0" borderId="0" xfId="0" applyFont="1" applyFill="1"/>
    <xf numFmtId="0" fontId="0" fillId="0" borderId="0" xfId="0" applyFill="1" applyBorder="1" applyAlignment="1"/>
    <xf numFmtId="0" fontId="7" fillId="0" borderId="0" xfId="0" quotePrefix="1" applyFont="1" applyFill="1" applyBorder="1" applyAlignment="1">
      <alignment horizontal="center" vertical="center" wrapText="1"/>
    </xf>
    <xf numFmtId="0" fontId="0" fillId="0" borderId="0" xfId="0"/>
    <xf numFmtId="0" fontId="12" fillId="0" borderId="0" xfId="0" applyFont="1"/>
    <xf numFmtId="166" fontId="36" fillId="0" borderId="0" xfId="0" applyNumberFormat="1" applyFont="1" applyAlignment="1">
      <alignment horizontal="right"/>
    </xf>
    <xf numFmtId="165" fontId="36" fillId="0" borderId="0" xfId="0" applyNumberFormat="1" applyFont="1" applyBorder="1" applyAlignment="1">
      <alignment horizontal="right"/>
    </xf>
    <xf numFmtId="166" fontId="36" fillId="0" borderId="0" xfId="0" applyNumberFormat="1" applyFont="1" applyBorder="1" applyAlignment="1">
      <alignment horizontal="right"/>
    </xf>
    <xf numFmtId="0" fontId="37" fillId="0" borderId="14" xfId="0" applyFont="1" applyBorder="1" applyAlignment="1">
      <alignment horizontal="left" wrapText="1" indent="1"/>
    </xf>
    <xf numFmtId="49" fontId="11" fillId="0" borderId="0" xfId="0" applyNumberFormat="1" applyFont="1" applyFill="1" applyAlignment="1">
      <alignment horizontal="left"/>
    </xf>
    <xf numFmtId="49" fontId="11" fillId="0" borderId="0" xfId="0" applyNumberFormat="1" applyFont="1" applyFill="1" applyAlignment="1">
      <alignment horizontal="right"/>
    </xf>
    <xf numFmtId="49" fontId="13" fillId="0" borderId="0" xfId="0" quotePrefix="1" applyNumberFormat="1" applyFont="1" applyFill="1" applyAlignment="1">
      <alignment horizontal="left"/>
    </xf>
    <xf numFmtId="49" fontId="13" fillId="0" borderId="0" xfId="0" applyNumberFormat="1" applyFont="1" applyFill="1" applyAlignment="1">
      <alignment horizontal="left"/>
    </xf>
    <xf numFmtId="49" fontId="11" fillId="0" borderId="0" xfId="0" applyNumberFormat="1" applyFont="1" applyFill="1" applyAlignment="1"/>
    <xf numFmtId="0" fontId="14" fillId="0" borderId="0" xfId="0" applyFont="1" applyAlignment="1">
      <alignment horizontal="left"/>
    </xf>
    <xf numFmtId="49" fontId="0" fillId="34" borderId="0" xfId="0" applyNumberFormat="1" applyFont="1" applyFill="1" applyAlignment="1">
      <alignment horizontal="left" vertical="center"/>
    </xf>
    <xf numFmtId="49" fontId="0" fillId="34" borderId="0" xfId="0" applyNumberFormat="1" applyFont="1" applyFill="1" applyAlignment="1">
      <alignment horizontal="right" vertical="center"/>
    </xf>
    <xf numFmtId="49" fontId="0" fillId="0" borderId="0" xfId="0" applyNumberFormat="1" applyFont="1" applyAlignment="1">
      <alignment horizontal="left" vertical="center"/>
    </xf>
    <xf numFmtId="49" fontId="0" fillId="0" borderId="0" xfId="0" applyNumberFormat="1" applyFont="1" applyAlignment="1">
      <alignment horizontal="right" vertical="center"/>
    </xf>
    <xf numFmtId="0" fontId="0" fillId="35" borderId="0" xfId="0" applyFill="1"/>
    <xf numFmtId="0" fontId="0" fillId="0" borderId="0" xfId="0" applyAlignment="1"/>
    <xf numFmtId="0" fontId="0" fillId="0" borderId="0" xfId="0" applyFill="1" applyBorder="1" applyAlignment="1">
      <alignment horizontal="center" vertical="center" wrapText="1"/>
    </xf>
    <xf numFmtId="0" fontId="12" fillId="0" borderId="0" xfId="0" applyFont="1" applyFill="1"/>
    <xf numFmtId="190" fontId="12" fillId="0" borderId="0" xfId="0" applyNumberFormat="1" applyFont="1" applyFill="1" applyAlignment="1">
      <alignment horizontal="right"/>
    </xf>
    <xf numFmtId="190" fontId="36" fillId="0" borderId="0" xfId="0" applyNumberFormat="1" applyFont="1" applyFill="1" applyAlignment="1">
      <alignment horizontal="right"/>
    </xf>
    <xf numFmtId="190" fontId="36" fillId="0" borderId="0" xfId="0" applyNumberFormat="1" applyFont="1" applyFill="1" applyBorder="1" applyAlignment="1">
      <alignment horizontal="right"/>
    </xf>
    <xf numFmtId="0" fontId="19" fillId="0" borderId="0" xfId="0" applyFont="1" applyAlignment="1">
      <alignment horizontal="left"/>
    </xf>
    <xf numFmtId="0" fontId="102" fillId="0" borderId="0" xfId="703" applyAlignment="1">
      <alignment horizontal="left"/>
    </xf>
    <xf numFmtId="0" fontId="0" fillId="0" borderId="0" xfId="0" applyFill="1"/>
    <xf numFmtId="0" fontId="7" fillId="0" borderId="0" xfId="0" quotePrefix="1" applyFont="1" applyFill="1" applyBorder="1" applyAlignment="1">
      <alignment horizontal="center" vertical="center" wrapText="1"/>
    </xf>
    <xf numFmtId="190" fontId="36" fillId="0" borderId="0" xfId="0" applyNumberFormat="1" applyFont="1" applyFill="1" applyBorder="1" applyAlignment="1">
      <alignment horizontal="right"/>
    </xf>
    <xf numFmtId="0" fontId="6" fillId="0" borderId="0" xfId="0" applyFont="1" applyAlignment="1">
      <alignment vertical="top"/>
    </xf>
    <xf numFmtId="0" fontId="7" fillId="33" borderId="19" xfId="0" applyFont="1" applyFill="1" applyBorder="1" applyAlignment="1">
      <alignment horizontal="center" vertical="center" wrapText="1"/>
    </xf>
    <xf numFmtId="0" fontId="7" fillId="33" borderId="19" xfId="0" quotePrefix="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3" fillId="0" borderId="0" xfId="57"/>
    <xf numFmtId="16" fontId="0" fillId="0" borderId="0" xfId="0" quotePrefix="1" applyNumberFormat="1"/>
    <xf numFmtId="191" fontId="36" fillId="0" borderId="12" xfId="0" applyNumberFormat="1" applyFont="1" applyBorder="1" applyAlignment="1">
      <alignment horizontal="right"/>
    </xf>
    <xf numFmtId="191" fontId="36" fillId="0" borderId="0" xfId="0" applyNumberFormat="1" applyFont="1" applyAlignment="1">
      <alignment horizontal="right"/>
    </xf>
    <xf numFmtId="0" fontId="0" fillId="0" borderId="0" xfId="0" applyFill="1"/>
    <xf numFmtId="0" fontId="0" fillId="0" borderId="0" xfId="0"/>
    <xf numFmtId="0" fontId="11" fillId="0" borderId="0" xfId="0" applyFont="1"/>
    <xf numFmtId="0" fontId="7" fillId="33" borderId="10" xfId="0" quotePrefix="1" applyFont="1" applyFill="1" applyBorder="1" applyAlignment="1">
      <alignment horizontal="center" vertical="center" wrapText="1"/>
    </xf>
    <xf numFmtId="0" fontId="12" fillId="0" borderId="0" xfId="0" applyFont="1"/>
    <xf numFmtId="189" fontId="36" fillId="0" borderId="0" xfId="0" applyNumberFormat="1" applyFont="1" applyAlignment="1">
      <alignment horizontal="right"/>
    </xf>
    <xf numFmtId="189" fontId="36" fillId="0" borderId="12" xfId="0" applyNumberFormat="1" applyFont="1" applyBorder="1" applyAlignment="1">
      <alignment horizontal="right"/>
    </xf>
    <xf numFmtId="0" fontId="0" fillId="35" borderId="0" xfId="0" applyFill="1"/>
    <xf numFmtId="0" fontId="7" fillId="33" borderId="11" xfId="0" quotePrefix="1" applyFont="1" applyFill="1" applyBorder="1" applyAlignment="1">
      <alignment horizontal="center" vertical="center" wrapText="1"/>
    </xf>
    <xf numFmtId="0" fontId="7" fillId="33" borderId="11" xfId="0" quotePrefix="1" applyFont="1" applyFill="1" applyBorder="1" applyAlignment="1">
      <alignment horizontal="center" vertical="center" wrapText="1"/>
    </xf>
    <xf numFmtId="0" fontId="0" fillId="0" borderId="0" xfId="0" applyFill="1" applyBorder="1"/>
    <xf numFmtId="0" fontId="11" fillId="0" borderId="0" xfId="0" applyFont="1" applyFill="1" applyBorder="1"/>
    <xf numFmtId="0" fontId="11" fillId="0" borderId="0" xfId="0" applyFont="1" applyFill="1" applyBorder="1" applyAlignment="1">
      <alignment wrapText="1"/>
    </xf>
    <xf numFmtId="167" fontId="12" fillId="0" borderId="0" xfId="0" applyNumberFormat="1" applyFont="1" applyFill="1" applyBorder="1"/>
    <xf numFmtId="191" fontId="36" fillId="0" borderId="0" xfId="0" applyNumberFormat="1" applyFont="1" applyBorder="1" applyAlignment="1">
      <alignment horizontal="right"/>
    </xf>
    <xf numFmtId="190" fontId="12" fillId="0" borderId="0" xfId="0" applyNumberFormat="1" applyFont="1" applyBorder="1" applyAlignment="1">
      <alignment horizontal="right"/>
    </xf>
    <xf numFmtId="190" fontId="7" fillId="0" borderId="0" xfId="0" applyNumberFormat="1" applyFont="1" applyBorder="1" applyAlignment="1">
      <alignment horizontal="right"/>
    </xf>
    <xf numFmtId="0" fontId="0" fillId="0" borderId="0" xfId="0" applyAlignment="1">
      <alignment vertical="center"/>
    </xf>
    <xf numFmtId="49" fontId="12" fillId="0" borderId="0" xfId="0" applyNumberFormat="1" applyFont="1" applyBorder="1" applyAlignment="1">
      <alignment horizontal="right" indent="1"/>
    </xf>
    <xf numFmtId="0" fontId="16" fillId="0" borderId="0" xfId="0" applyFont="1" applyAlignment="1">
      <alignment horizontal="right" vertical="center"/>
    </xf>
    <xf numFmtId="0" fontId="0" fillId="0" borderId="0" xfId="0" applyAlignment="1"/>
    <xf numFmtId="0" fontId="16" fillId="0" borderId="0" xfId="0" applyFont="1" applyAlignment="1">
      <alignment horizontal="right"/>
    </xf>
    <xf numFmtId="0" fontId="101" fillId="0" borderId="0" xfId="0" applyFont="1" applyAlignment="1">
      <alignment horizontal="right"/>
    </xf>
    <xf numFmtId="0" fontId="6" fillId="0" borderId="0" xfId="0" applyFont="1" applyAlignment="1">
      <alignment horizontal="right"/>
    </xf>
    <xf numFmtId="0" fontId="15" fillId="0" borderId="0" xfId="0" applyFont="1"/>
    <xf numFmtId="0" fontId="6" fillId="0" borderId="0" xfId="0" applyFont="1" applyAlignment="1">
      <alignment horizontal="right" vertical="center"/>
    </xf>
    <xf numFmtId="0" fontId="2" fillId="0" borderId="0" xfId="0" applyFont="1" applyAlignment="1">
      <alignment horizontal="left"/>
    </xf>
    <xf numFmtId="0" fontId="14" fillId="0" borderId="0" xfId="0" applyFont="1" applyAlignment="1">
      <alignment horizontal="left" vertic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102" fillId="0" borderId="0" xfId="703" applyAlignment="1"/>
    <xf numFmtId="0" fontId="102" fillId="0" borderId="0" xfId="703" applyAlignment="1">
      <alignment horizontal="left" wrapText="1"/>
    </xf>
    <xf numFmtId="49" fontId="11" fillId="0" borderId="0" xfId="0" applyNumberFormat="1" applyFont="1" applyFill="1" applyAlignment="1">
      <alignment horizontal="left"/>
    </xf>
    <xf numFmtId="49" fontId="9" fillId="0" borderId="0" xfId="0" applyNumberFormat="1" applyFont="1" applyAlignment="1">
      <alignment horizontal="right"/>
    </xf>
    <xf numFmtId="49" fontId="0" fillId="34" borderId="0" xfId="0" applyNumberFormat="1" applyFont="1" applyFill="1" applyAlignment="1">
      <alignment horizontal="left" vertical="center"/>
    </xf>
    <xf numFmtId="0" fontId="14" fillId="0" borderId="0" xfId="0"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top"/>
    </xf>
    <xf numFmtId="0" fontId="8" fillId="0" borderId="0" xfId="0" quotePrefix="1"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7" fillId="33" borderId="13" xfId="0" applyFont="1" applyFill="1" applyBorder="1" applyAlignment="1">
      <alignment horizontal="left" vertical="center" wrapText="1" indent="1"/>
    </xf>
    <xf numFmtId="0" fontId="7" fillId="33" borderId="14" xfId="0" applyFont="1" applyFill="1" applyBorder="1" applyAlignment="1">
      <alignment horizontal="left" vertical="center" indent="1"/>
    </xf>
    <xf numFmtId="0" fontId="7" fillId="33" borderId="15" xfId="0" applyFont="1" applyFill="1" applyBorder="1" applyAlignment="1">
      <alignment horizontal="left" vertical="center" indent="1"/>
    </xf>
    <xf numFmtId="0" fontId="7" fillId="33" borderId="19" xfId="0" quotePrefix="1" applyFont="1" applyFill="1" applyBorder="1" applyAlignment="1">
      <alignment horizontal="center" vertical="center" wrapText="1"/>
    </xf>
    <xf numFmtId="0" fontId="0" fillId="0" borderId="20" xfId="0" applyBorder="1" applyAlignment="1">
      <alignment horizontal="center" vertical="center" wrapText="1"/>
    </xf>
    <xf numFmtId="0" fontId="7" fillId="33" borderId="11" xfId="0" quotePrefix="1"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vertical="center" wrapText="1"/>
    </xf>
    <xf numFmtId="0" fontId="12" fillId="33" borderId="11" xfId="0" applyFont="1" applyFill="1" applyBorder="1" applyAlignment="1">
      <alignment horizontal="center" vertical="center" wrapText="1"/>
    </xf>
    <xf numFmtId="0" fontId="0" fillId="0" borderId="47" xfId="0" applyBorder="1" applyAlignment="1"/>
    <xf numFmtId="0" fontId="0" fillId="0" borderId="46" xfId="0" applyBorder="1" applyAlignment="1"/>
    <xf numFmtId="0" fontId="7" fillId="33" borderId="21" xfId="0" quotePrefix="1" applyFont="1" applyFill="1" applyBorder="1" applyAlignment="1">
      <alignment horizontal="center" vertical="center" wrapText="1"/>
    </xf>
    <xf numFmtId="0" fontId="0" fillId="0" borderId="18" xfId="0" applyBorder="1" applyAlignment="1">
      <alignment horizontal="center" vertical="center" wrapText="1"/>
    </xf>
    <xf numFmtId="0" fontId="7" fillId="33" borderId="17" xfId="0" quotePrefix="1" applyFont="1" applyFill="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applyFill="1" applyBorder="1" applyAlignment="1"/>
    <xf numFmtId="0" fontId="7" fillId="33" borderId="14" xfId="0" applyFont="1" applyFill="1" applyBorder="1" applyAlignment="1">
      <alignment horizontal="left" vertical="center" wrapText="1" indent="1"/>
    </xf>
    <xf numFmtId="0" fontId="0" fillId="0" borderId="16" xfId="0" applyBorder="1" applyAlignment="1"/>
    <xf numFmtId="0" fontId="0" fillId="0" borderId="21" xfId="0" applyBorder="1" applyAlignment="1">
      <alignment horizontal="center" vertical="center" wrapText="1"/>
    </xf>
    <xf numFmtId="0" fontId="0" fillId="0" borderId="14" xfId="0" applyBorder="1" applyAlignment="1">
      <alignment horizontal="center" vertical="center" wrapText="1"/>
    </xf>
  </cellXfs>
  <cellStyles count="1679">
    <cellStyle name="20 % - Akzent1" xfId="24" builtinId="30" hidden="1"/>
    <cellStyle name="20 % - Akzent1" xfId="82" builtinId="30" customBuiltin="1"/>
    <cellStyle name="20 % - Akzent1 2" xfId="420"/>
    <cellStyle name="20 % - Akzent1 3" xfId="950"/>
    <cellStyle name="20 % - Akzent1 3 2" xfId="1339"/>
    <cellStyle name="20 % - Akzent1 4" xfId="1127"/>
    <cellStyle name="20 % - Akzent1 5" xfId="741"/>
    <cellStyle name="20 % - Akzent2" xfId="28" builtinId="34" hidden="1"/>
    <cellStyle name="20 % - Akzent2" xfId="86" builtinId="34" customBuiltin="1"/>
    <cellStyle name="20 % - Akzent2 2" xfId="456"/>
    <cellStyle name="20 % - Akzent2 3" xfId="952"/>
    <cellStyle name="20 % - Akzent2 3 2" xfId="1341"/>
    <cellStyle name="20 % - Akzent2 4" xfId="1129"/>
    <cellStyle name="20 % - Akzent2 5" xfId="743"/>
    <cellStyle name="20 % - Akzent3" xfId="32" builtinId="38" hidden="1"/>
    <cellStyle name="20 % - Akzent3" xfId="90" builtinId="38" customBuiltin="1"/>
    <cellStyle name="20 % - Akzent3 2" xfId="384"/>
    <cellStyle name="20 % - Akzent3 3" xfId="954"/>
    <cellStyle name="20 % - Akzent3 3 2" xfId="1343"/>
    <cellStyle name="20 % - Akzent3 4" xfId="1131"/>
    <cellStyle name="20 % - Akzent3 5" xfId="745"/>
    <cellStyle name="20 % - Akzent4" xfId="36" builtinId="42" hidden="1"/>
    <cellStyle name="20 % - Akzent4" xfId="94" builtinId="42" customBuiltin="1"/>
    <cellStyle name="20 % - Akzent4 2" xfId="349"/>
    <cellStyle name="20 % - Akzent4 3" xfId="956"/>
    <cellStyle name="20 % - Akzent4 3 2" xfId="1345"/>
    <cellStyle name="20 % - Akzent4 4" xfId="1133"/>
    <cellStyle name="20 % - Akzent4 5" xfId="747"/>
    <cellStyle name="20 % - Akzent5" xfId="40" builtinId="46" hidden="1"/>
    <cellStyle name="20 % - Akzent5" xfId="98" builtinId="46" customBuiltin="1"/>
    <cellStyle name="20 % - Akzent5 2" xfId="331"/>
    <cellStyle name="20 % - Akzent5 3" xfId="958"/>
    <cellStyle name="20 % - Akzent5 3 2" xfId="1347"/>
    <cellStyle name="20 % - Akzent5 4" xfId="1135"/>
    <cellStyle name="20 % - Akzent5 5" xfId="749"/>
    <cellStyle name="20 % - Akzent6" xfId="44" builtinId="50" hidden="1"/>
    <cellStyle name="20 % - Akzent6" xfId="102" builtinId="50" customBuiltin="1"/>
    <cellStyle name="20 % - Akzent6 2" xfId="321"/>
    <cellStyle name="20 % - Akzent6 3" xfId="960"/>
    <cellStyle name="20 % - Akzent6 3 2" xfId="1349"/>
    <cellStyle name="20 % - Akzent6 4" xfId="1137"/>
    <cellStyle name="20 % - Akzent6 5" xfId="751"/>
    <cellStyle name="20% - Akzent1" xfId="326"/>
    <cellStyle name="20% - Akzent2" xfId="469"/>
    <cellStyle name="20% - Akzent3" xfId="397"/>
    <cellStyle name="20% - Akzent4" xfId="433"/>
    <cellStyle name="20% - Akzent5" xfId="361"/>
    <cellStyle name="20% - Akzent6" xfId="415"/>
    <cellStyle name="40 % - Akzent1" xfId="25" builtinId="31" hidden="1"/>
    <cellStyle name="40 % - Akzent1" xfId="83" builtinId="31" customBuiltin="1"/>
    <cellStyle name="40 % - Akzent1 2" xfId="451"/>
    <cellStyle name="40 % - Akzent1 3" xfId="951"/>
    <cellStyle name="40 % - Akzent1 3 2" xfId="1340"/>
    <cellStyle name="40 % - Akzent1 4" xfId="1128"/>
    <cellStyle name="40 % - Akzent1 5" xfId="742"/>
    <cellStyle name="40 % - Akzent2" xfId="29" builtinId="35" hidden="1"/>
    <cellStyle name="40 % - Akzent2" xfId="87" builtinId="35" customBuiltin="1"/>
    <cellStyle name="40 % - Akzent2 2" xfId="379"/>
    <cellStyle name="40 % - Akzent2 3" xfId="953"/>
    <cellStyle name="40 % - Akzent2 3 2" xfId="1342"/>
    <cellStyle name="40 % - Akzent2 4" xfId="1130"/>
    <cellStyle name="40 % - Akzent2 5" xfId="744"/>
    <cellStyle name="40 % - Akzent3" xfId="33" builtinId="39" hidden="1"/>
    <cellStyle name="40 % - Akzent3" xfId="91" builtinId="39" customBuiltin="1"/>
    <cellStyle name="40 % - Akzent3 2" xfId="344"/>
    <cellStyle name="40 % - Akzent3 3" xfId="955"/>
    <cellStyle name="40 % - Akzent3 3 2" xfId="1344"/>
    <cellStyle name="40 % - Akzent3 4" xfId="1132"/>
    <cellStyle name="40 % - Akzent3 5" xfId="746"/>
    <cellStyle name="40 % - Akzent4" xfId="37" builtinId="43" hidden="1"/>
    <cellStyle name="40 % - Akzent4" xfId="95" builtinId="43" customBuiltin="1"/>
    <cellStyle name="40 % - Akzent4 2" xfId="406"/>
    <cellStyle name="40 % - Akzent4 3" xfId="957"/>
    <cellStyle name="40 % - Akzent4 3 2" xfId="1346"/>
    <cellStyle name="40 % - Akzent4 4" xfId="1134"/>
    <cellStyle name="40 % - Akzent4 5" xfId="748"/>
    <cellStyle name="40 % - Akzent5" xfId="41" builtinId="47" hidden="1"/>
    <cellStyle name="40 % - Akzent5" xfId="99" builtinId="47" customBuiltin="1"/>
    <cellStyle name="40 % - Akzent5 2" xfId="442"/>
    <cellStyle name="40 % - Akzent5 3" xfId="959"/>
    <cellStyle name="40 % - Akzent5 3 2" xfId="1348"/>
    <cellStyle name="40 % - Akzent5 4" xfId="1136"/>
    <cellStyle name="40 % - Akzent5 5" xfId="750"/>
    <cellStyle name="40 % - Akzent6" xfId="45" builtinId="51" hidden="1"/>
    <cellStyle name="40 % - Akzent6" xfId="103" builtinId="51" customBuiltin="1"/>
    <cellStyle name="40 % - Akzent6 2" xfId="370"/>
    <cellStyle name="40 % - Akzent6 3" xfId="961"/>
    <cellStyle name="40 % - Akzent6 3 2" xfId="1350"/>
    <cellStyle name="40 % - Akzent6 4" xfId="1138"/>
    <cellStyle name="40 % - Akzent6 5" xfId="752"/>
    <cellStyle name="40% - Akzent1" xfId="424"/>
    <cellStyle name="40% - Akzent2" xfId="460"/>
    <cellStyle name="40% - Akzent3" xfId="388"/>
    <cellStyle name="40% - Akzent4" xfId="353"/>
    <cellStyle name="40% - Akzent5" xfId="335"/>
    <cellStyle name="40% - Akzent6" xfId="287"/>
    <cellStyle name="60 % - Akzent1" xfId="26" builtinId="32" hidden="1"/>
    <cellStyle name="60 % - Akzent1" xfId="84" builtinId="32" customBuiltin="1"/>
    <cellStyle name="60 % - Akzent1 2" xfId="323"/>
    <cellStyle name="60 % - Akzent2" xfId="30" builtinId="36" hidden="1"/>
    <cellStyle name="60 % - Akzent2" xfId="88" builtinId="36" customBuiltin="1"/>
    <cellStyle name="60 % - Akzent2 2" xfId="466"/>
    <cellStyle name="60 % - Akzent3" xfId="34" builtinId="40" hidden="1"/>
    <cellStyle name="60 % - Akzent3" xfId="92" builtinId="40" customBuiltin="1"/>
    <cellStyle name="60 % - Akzent3 2" xfId="394"/>
    <cellStyle name="60 % - Akzent4" xfId="38" builtinId="44" hidden="1"/>
    <cellStyle name="60 % - Akzent4" xfId="96" builtinId="44" customBuiltin="1"/>
    <cellStyle name="60 % - Akzent4 2" xfId="430"/>
    <cellStyle name="60 % - Akzent5" xfId="42" builtinId="48" hidden="1"/>
    <cellStyle name="60 % - Akzent5" xfId="100" builtinId="48" customBuiltin="1"/>
    <cellStyle name="60 % - Akzent5 2" xfId="358"/>
    <cellStyle name="60 % - Akzent6" xfId="46" builtinId="52" hidden="1"/>
    <cellStyle name="60 % - Akzent6" xfId="104" builtinId="52" customBuiltin="1"/>
    <cellStyle name="60 % - Akzent6 2" xfId="412"/>
    <cellStyle name="60% - Akzent1" xfId="448"/>
    <cellStyle name="60% - Akzent2" xfId="376"/>
    <cellStyle name="60% - Akzent3" xfId="341"/>
    <cellStyle name="60% - Akzent4" xfId="403"/>
    <cellStyle name="60% - Akzent5" xfId="439"/>
    <cellStyle name="60% - Akzent6" xfId="367"/>
    <cellStyle name="Akzent1" xfId="23" builtinId="29" hidden="1"/>
    <cellStyle name="Akzent1" xfId="81" builtinId="29" customBuiltin="1"/>
    <cellStyle name="Akzent1 2" xfId="421"/>
    <cellStyle name="Akzent2" xfId="27" builtinId="33" hidden="1"/>
    <cellStyle name="Akzent2" xfId="85" builtinId="33" customBuiltin="1"/>
    <cellStyle name="Akzent2 2" xfId="457"/>
    <cellStyle name="Akzent3" xfId="31" builtinId="37" hidden="1"/>
    <cellStyle name="Akzent3" xfId="89" builtinId="37" customBuiltin="1"/>
    <cellStyle name="Akzent3 2" xfId="385"/>
    <cellStyle name="Akzent4" xfId="35" builtinId="41" hidden="1"/>
    <cellStyle name="Akzent4" xfId="93" builtinId="41" customBuiltin="1"/>
    <cellStyle name="Akzent4 2" xfId="350"/>
    <cellStyle name="Akzent5" xfId="39" builtinId="45" hidden="1"/>
    <cellStyle name="Akzent5" xfId="97" builtinId="45" customBuiltin="1"/>
    <cellStyle name="Akzent5 2" xfId="332"/>
    <cellStyle name="Akzent6" xfId="43" builtinId="49" hidden="1"/>
    <cellStyle name="Akzent6" xfId="101" builtinId="49" customBuiltin="1"/>
    <cellStyle name="Akzent6 2" xfId="470"/>
    <cellStyle name="AllgAus" xfId="398"/>
    <cellStyle name="AllgEin" xfId="434"/>
    <cellStyle name="Arial, 10pt" xfId="49"/>
    <cellStyle name="Arial, 10pt 10" xfId="754"/>
    <cellStyle name="Arial, 10pt 2" xfId="131"/>
    <cellStyle name="Arial, 10pt 2 2" xfId="150"/>
    <cellStyle name="Arial, 10pt 2 2 2" xfId="188"/>
    <cellStyle name="Arial, 10pt 2 2 2 2" xfId="265"/>
    <cellStyle name="Arial, 10pt 2 2 2 2 2" xfId="1112"/>
    <cellStyle name="Arial, 10pt 2 2 2 2 2 2" xfId="1501"/>
    <cellStyle name="Arial, 10pt 2 2 2 2 3" xfId="1318"/>
    <cellStyle name="Arial, 10pt 2 2 2 2 4" xfId="1669"/>
    <cellStyle name="Arial, 10pt 2 2 2 2 5" xfId="915"/>
    <cellStyle name="Arial, 10pt 2 2 2 3" xfId="1036"/>
    <cellStyle name="Arial, 10pt 2 2 2 3 2" xfId="1425"/>
    <cellStyle name="Arial, 10pt 2 2 2 4" xfId="1242"/>
    <cellStyle name="Arial, 10pt 2 2 2 5" xfId="1593"/>
    <cellStyle name="Arial, 10pt 2 2 2 6" xfId="838"/>
    <cellStyle name="Arial, 10pt 2 2 3" xfId="227"/>
    <cellStyle name="Arial, 10pt 2 2 3 2" xfId="1074"/>
    <cellStyle name="Arial, 10pt 2 2 3 2 2" xfId="1463"/>
    <cellStyle name="Arial, 10pt 2 2 3 3" xfId="1280"/>
    <cellStyle name="Arial, 10pt 2 2 3 4" xfId="1631"/>
    <cellStyle name="Arial, 10pt 2 2 3 5" xfId="877"/>
    <cellStyle name="Arial, 10pt 2 2 4" xfId="998"/>
    <cellStyle name="Arial, 10pt 2 2 4 2" xfId="1387"/>
    <cellStyle name="Arial, 10pt 2 2 5" xfId="1204"/>
    <cellStyle name="Arial, 10pt 2 2 6" xfId="1555"/>
    <cellStyle name="Arial, 10pt 2 2 7" xfId="800"/>
    <cellStyle name="Arial, 10pt 2 3" xfId="169"/>
    <cellStyle name="Arial, 10pt 2 3 2" xfId="246"/>
    <cellStyle name="Arial, 10pt 2 3 2 2" xfId="1093"/>
    <cellStyle name="Arial, 10pt 2 3 2 2 2" xfId="1482"/>
    <cellStyle name="Arial, 10pt 2 3 2 3" xfId="1299"/>
    <cellStyle name="Arial, 10pt 2 3 2 4" xfId="1650"/>
    <cellStyle name="Arial, 10pt 2 3 2 5" xfId="896"/>
    <cellStyle name="Arial, 10pt 2 3 3" xfId="1017"/>
    <cellStyle name="Arial, 10pt 2 3 3 2" xfId="1406"/>
    <cellStyle name="Arial, 10pt 2 3 4" xfId="1223"/>
    <cellStyle name="Arial, 10pt 2 3 5" xfId="1574"/>
    <cellStyle name="Arial, 10pt 2 3 6" xfId="819"/>
    <cellStyle name="Arial, 10pt 2 4" xfId="208"/>
    <cellStyle name="Arial, 10pt 2 4 2" xfId="1055"/>
    <cellStyle name="Arial, 10pt 2 4 2 2" xfId="1444"/>
    <cellStyle name="Arial, 10pt 2 4 3" xfId="1261"/>
    <cellStyle name="Arial, 10pt 2 4 4" xfId="1612"/>
    <cellStyle name="Arial, 10pt 2 4 5" xfId="858"/>
    <cellStyle name="Arial, 10pt 2 5" xfId="979"/>
    <cellStyle name="Arial, 10pt 2 5 2" xfId="1368"/>
    <cellStyle name="Arial, 10pt 2 6" xfId="1185"/>
    <cellStyle name="Arial, 10pt 2 7" xfId="1536"/>
    <cellStyle name="Arial, 10pt 2 8" xfId="781"/>
    <cellStyle name="Arial, 10pt 3" xfId="140"/>
    <cellStyle name="Arial, 10pt 3 2" xfId="178"/>
    <cellStyle name="Arial, 10pt 3 2 2" xfId="255"/>
    <cellStyle name="Arial, 10pt 3 2 2 2" xfId="1102"/>
    <cellStyle name="Arial, 10pt 3 2 2 2 2" xfId="1491"/>
    <cellStyle name="Arial, 10pt 3 2 2 3" xfId="1308"/>
    <cellStyle name="Arial, 10pt 3 2 2 4" xfId="1659"/>
    <cellStyle name="Arial, 10pt 3 2 2 5" xfId="905"/>
    <cellStyle name="Arial, 10pt 3 2 3" xfId="1026"/>
    <cellStyle name="Arial, 10pt 3 2 3 2" xfId="1415"/>
    <cellStyle name="Arial, 10pt 3 2 4" xfId="1232"/>
    <cellStyle name="Arial, 10pt 3 2 5" xfId="1583"/>
    <cellStyle name="Arial, 10pt 3 2 6" xfId="828"/>
    <cellStyle name="Arial, 10pt 3 3" xfId="217"/>
    <cellStyle name="Arial, 10pt 3 3 2" xfId="1064"/>
    <cellStyle name="Arial, 10pt 3 3 2 2" xfId="1453"/>
    <cellStyle name="Arial, 10pt 3 3 3" xfId="1270"/>
    <cellStyle name="Arial, 10pt 3 3 4" xfId="1621"/>
    <cellStyle name="Arial, 10pt 3 3 5" xfId="867"/>
    <cellStyle name="Arial, 10pt 3 4" xfId="988"/>
    <cellStyle name="Arial, 10pt 3 4 2" xfId="1377"/>
    <cellStyle name="Arial, 10pt 3 5" xfId="1194"/>
    <cellStyle name="Arial, 10pt 3 6" xfId="1545"/>
    <cellStyle name="Arial, 10pt 3 7" xfId="790"/>
    <cellStyle name="Arial, 10pt 4" xfId="159"/>
    <cellStyle name="Arial, 10pt 4 2" xfId="236"/>
    <cellStyle name="Arial, 10pt 4 2 2" xfId="1083"/>
    <cellStyle name="Arial, 10pt 4 2 2 2" xfId="1472"/>
    <cellStyle name="Arial, 10pt 4 2 3" xfId="1289"/>
    <cellStyle name="Arial, 10pt 4 2 4" xfId="1640"/>
    <cellStyle name="Arial, 10pt 4 2 5" xfId="886"/>
    <cellStyle name="Arial, 10pt 4 3" xfId="1007"/>
    <cellStyle name="Arial, 10pt 4 3 2" xfId="1396"/>
    <cellStyle name="Arial, 10pt 4 4" xfId="1213"/>
    <cellStyle name="Arial, 10pt 4 5" xfId="1564"/>
    <cellStyle name="Arial, 10pt 4 6" xfId="809"/>
    <cellStyle name="Arial, 10pt 5" xfId="197"/>
    <cellStyle name="Arial, 10pt 5 2" xfId="1045"/>
    <cellStyle name="Arial, 10pt 5 2 2" xfId="1434"/>
    <cellStyle name="Arial, 10pt 5 3" xfId="1251"/>
    <cellStyle name="Arial, 10pt 5 4" xfId="1602"/>
    <cellStyle name="Arial, 10pt 5 5" xfId="847"/>
    <cellStyle name="Arial, 10pt 6" xfId="274"/>
    <cellStyle name="Arial, 10pt 6 2" xfId="1121"/>
    <cellStyle name="Arial, 10pt 6 2 2" xfId="1510"/>
    <cellStyle name="Arial, 10pt 6 3" xfId="1327"/>
    <cellStyle name="Arial, 10pt 6 4" xfId="1678"/>
    <cellStyle name="Arial, 10pt 6 5" xfId="924"/>
    <cellStyle name="Arial, 10pt 7" xfId="944"/>
    <cellStyle name="Arial, 10pt 7 2" xfId="1333"/>
    <cellStyle name="Arial, 10pt 8" xfId="1162"/>
    <cellStyle name="Arial, 10pt 9" xfId="1526"/>
    <cellStyle name="Arial, 8pt" xfId="47"/>
    <cellStyle name="Arial, 9pt" xfId="48"/>
    <cellStyle name="Ariel" xfId="362"/>
    <cellStyle name="Aus" xfId="416"/>
    <cellStyle name="Ausgabe" xfId="16" builtinId="21" hidden="1"/>
    <cellStyle name="Ausgabe" xfId="73" builtinId="21" customBuiltin="1"/>
    <cellStyle name="Ausgabe 2" xfId="452"/>
    <cellStyle name="BasisEineNK" xfId="380"/>
    <cellStyle name="BasisOhneNK" xfId="345"/>
    <cellStyle name="Berechnung" xfId="17" builtinId="22" hidden="1"/>
    <cellStyle name="Berechnung" xfId="74" builtinId="22" customBuiltin="1"/>
    <cellStyle name="Berechnung 2" xfId="407"/>
    <cellStyle name="bin" xfId="443"/>
    <cellStyle name="blue" xfId="371"/>
    <cellStyle name="cell" xfId="425"/>
    <cellStyle name="Col&amp;RowHeadings" xfId="461"/>
    <cellStyle name="ColCodes" xfId="389"/>
    <cellStyle name="ColTitles" xfId="354"/>
    <cellStyle name="column" xfId="336"/>
    <cellStyle name="Comma [0]_00grad" xfId="327"/>
    <cellStyle name="Comma 2" xfId="468"/>
    <cellStyle name="Comma_00grad" xfId="396"/>
    <cellStyle name="Currency [0]_00grad" xfId="432"/>
    <cellStyle name="Currency_00grad" xfId="360"/>
    <cellStyle name="DataEntryCells" xfId="414"/>
    <cellStyle name="Dezimal [0]" xfId="4" builtinId="6" hidden="1"/>
    <cellStyle name="Eingabe" xfId="15" builtinId="20" hidden="1"/>
    <cellStyle name="Eingabe" xfId="72" builtinId="20" customBuiltin="1"/>
    <cellStyle name="Eingabe 2" xfId="450"/>
    <cellStyle name="ErfAus" xfId="378"/>
    <cellStyle name="ErfEin" xfId="343"/>
    <cellStyle name="Ergebnis" xfId="22" builtinId="25" hidden="1"/>
    <cellStyle name="Ergebnis" xfId="80" builtinId="25" customBuiltin="1"/>
    <cellStyle name="Ergebnis 2" xfId="405"/>
    <cellStyle name="Erklärender Text" xfId="21" builtinId="53" hidden="1"/>
    <cellStyle name="Erklärender Text" xfId="79" builtinId="53" customBuiltin="1"/>
    <cellStyle name="Erklärender Text 2" xfId="441"/>
    <cellStyle name="ErrRpt_DataEntryCells" xfId="369"/>
    <cellStyle name="ErrRpt-DataEntryCells" xfId="423"/>
    <cellStyle name="ErrRpt-GreyBackground" xfId="459"/>
    <cellStyle name="Euro" xfId="375"/>
    <cellStyle name="Euro 2" xfId="387"/>
    <cellStyle name="Finz2Ein" xfId="352"/>
    <cellStyle name="Finz3Ein" xfId="334"/>
    <cellStyle name="FinzAus" xfId="472"/>
    <cellStyle name="FinzEin" xfId="400"/>
    <cellStyle name="FordDM" xfId="436"/>
    <cellStyle name="FordEU" xfId="364"/>
    <cellStyle name="formula" xfId="418"/>
    <cellStyle name="FreiWeiß" xfId="454"/>
    <cellStyle name="FreiWeiß 2" xfId="382"/>
    <cellStyle name="Fußnote" xfId="347"/>
    <cellStyle name="gap" xfId="409"/>
    <cellStyle name="GesperrtGelb" xfId="445"/>
    <cellStyle name="GesperrtGelb 2" xfId="373"/>
    <cellStyle name="GesperrtSchraffiert" xfId="427"/>
    <cellStyle name="GesperrtSchraffiert 2" xfId="463"/>
    <cellStyle name="GJhrEin" xfId="391"/>
    <cellStyle name="GreyBackground" xfId="356"/>
    <cellStyle name="Gut" xfId="13" builtinId="26" hidden="1"/>
    <cellStyle name="Gut" xfId="69" builtinId="26" customBuiltin="1"/>
    <cellStyle name="Gut 2" xfId="338"/>
    <cellStyle name="Hyperlink" xfId="703" builtinId="8"/>
    <cellStyle name="Hyperlink 2" xfId="283"/>
    <cellStyle name="Hyperlink 3" xfId="280"/>
    <cellStyle name="ISC" xfId="329"/>
    <cellStyle name="isced" xfId="325"/>
    <cellStyle name="ISCED Titles" xfId="286"/>
    <cellStyle name="Komma" xfId="3" builtinId="3" hidden="1"/>
    <cellStyle name="Kopf" xfId="285"/>
    <cellStyle name="Leerzellen/Rand grau" xfId="324"/>
    <cellStyle name="level1a" xfId="467"/>
    <cellStyle name="level2" xfId="395"/>
    <cellStyle name="level2a" xfId="431"/>
    <cellStyle name="level2a 2" xfId="359"/>
    <cellStyle name="level3" xfId="413"/>
    <cellStyle name="Migliaia (0)_conti99" xfId="449"/>
    <cellStyle name="Neutral" xfId="1" builtinId="28" hidden="1"/>
    <cellStyle name="Neutral" xfId="71" builtinId="28" customBuiltin="1"/>
    <cellStyle name="Neutral 2" xfId="377"/>
    <cellStyle name="Normal_00enrl" xfId="342"/>
    <cellStyle name="Notiz" xfId="20" builtinId="10" hidden="1"/>
    <cellStyle name="Notiz" xfId="78" builtinId="10" customBuiltin="1"/>
    <cellStyle name="Notiz 2" xfId="404"/>
    <cellStyle name="Notiz 2 2" xfId="440"/>
    <cellStyle name="Notiz 2 2 2" xfId="368"/>
    <cellStyle name="Notiz 3" xfId="710"/>
    <cellStyle name="Notiz 3 2" xfId="1167"/>
    <cellStyle name="Notiz 3 3" xfId="760"/>
    <cellStyle name="Notiz 4" xfId="949"/>
    <cellStyle name="Notiz 4 2" xfId="1338"/>
    <cellStyle name="o.Tausender" xfId="422"/>
    <cellStyle name="Percent_1 SubOverv.USd" xfId="458"/>
    <cellStyle name="Prozent" xfId="7" builtinId="5" hidden="1"/>
    <cellStyle name="Prozent 2" xfId="711"/>
    <cellStyle name="Prozent 3" xfId="712"/>
    <cellStyle name="ProzVeränderung" xfId="386"/>
    <cellStyle name="row" xfId="351"/>
    <cellStyle name="RowCodes" xfId="333"/>
    <cellStyle name="Row-Col Headings" xfId="471"/>
    <cellStyle name="RowTitles" xfId="399"/>
    <cellStyle name="RowTitles1-Detail" xfId="435"/>
    <cellStyle name="RowTitles-Col2" xfId="363"/>
    <cellStyle name="RowTitles-Detail" xfId="417"/>
    <cellStyle name="Schlecht" xfId="14" builtinId="27" hidden="1"/>
    <cellStyle name="Schlecht" xfId="70" builtinId="27" customBuiltin="1"/>
    <cellStyle name="Schlecht 2" xfId="453"/>
    <cellStyle name="Standard" xfId="0" builtinId="0" customBuiltin="1"/>
    <cellStyle name="Standard 10" xfId="288"/>
    <cellStyle name="Standard 10 2" xfId="346"/>
    <cellStyle name="Standard 10 2 2" xfId="408"/>
    <cellStyle name="Standard 10 2 3" xfId="931"/>
    <cellStyle name="Standard 10 2 4" xfId="1155"/>
    <cellStyle name="Standard 10 2 5" xfId="735"/>
    <cellStyle name="Standard 10 3" xfId="444"/>
    <cellStyle name="Standard 10 4" xfId="381"/>
    <cellStyle name="Standard 10 5" xfId="927"/>
    <cellStyle name="Standard 10 6" xfId="1144"/>
    <cellStyle name="Standard 10 7" xfId="721"/>
    <cellStyle name="Standard 11" xfId="372"/>
    <cellStyle name="Standard 11 2" xfId="426"/>
    <cellStyle name="Standard 11 2 2" xfId="462"/>
    <cellStyle name="Standard 11 2 3" xfId="936"/>
    <cellStyle name="Standard 11 2 4" xfId="1159"/>
    <cellStyle name="Standard 11 2 5" xfId="739"/>
    <cellStyle name="Standard 11 3" xfId="390"/>
    <cellStyle name="Standard 11 4" xfId="933"/>
    <cellStyle name="Standard 11 5" xfId="1148"/>
    <cellStyle name="Standard 11 6" xfId="727"/>
    <cellStyle name="Standard 12" xfId="355"/>
    <cellStyle name="Standard 12 2" xfId="337"/>
    <cellStyle name="Standard 12 2 2" xfId="328"/>
    <cellStyle name="Standard 12 2 2 2" xfId="282"/>
    <cellStyle name="Standard 12 2 3" xfId="930"/>
    <cellStyle name="Standard 12 2 4" xfId="1160"/>
    <cellStyle name="Standard 12 2 5" xfId="740"/>
    <cellStyle name="Standard 12 3" xfId="284"/>
    <cellStyle name="Standard 12 4" xfId="932"/>
    <cellStyle name="Standard 12 5" xfId="1149"/>
    <cellStyle name="Standard 12 6" xfId="728"/>
    <cellStyle name="Standard 13" xfId="322"/>
    <cellStyle name="Standard 13 2" xfId="465"/>
    <cellStyle name="Standard 13 2 2" xfId="702"/>
    <cellStyle name="Standard 13 3" xfId="281"/>
    <cellStyle name="Standard 13 4" xfId="928"/>
    <cellStyle name="Standard 13 5" xfId="1150"/>
    <cellStyle name="Standard 13 6" xfId="729"/>
    <cellStyle name="Standard 14" xfId="276"/>
    <cellStyle name="Standard 14 2" xfId="290"/>
    <cellStyle name="Standard 14 3" xfId="926"/>
    <cellStyle name="Standard 14 4" xfId="730"/>
    <cellStyle name="Standard 15" xfId="295"/>
    <cellStyle name="Standard 15 2" xfId="291"/>
    <cellStyle name="Standard 16" xfId="289"/>
    <cellStyle name="Standard 16 2" xfId="296"/>
    <cellStyle name="Standard 16 3" xfId="297"/>
    <cellStyle name="Standard 16 5" xfId="704"/>
    <cellStyle name="Standard 17" xfId="292"/>
    <cellStyle name="Standard 17 2" xfId="294"/>
    <cellStyle name="Standard 18" xfId="293"/>
    <cellStyle name="Standard 18 2" xfId="278"/>
    <cellStyle name="Standard 18 3" xfId="701"/>
    <cellStyle name="Standard 19" xfId="277"/>
    <cellStyle name="Standard 19 2" xfId="473"/>
    <cellStyle name="Standard 19 2 2" xfId="401"/>
    <cellStyle name="Standard 19 3" xfId="437"/>
    <cellStyle name="Standard 19 3 2" xfId="365"/>
    <cellStyle name="Standard 19 3 3" xfId="419"/>
    <cellStyle name="Standard 19 4" xfId="455"/>
    <cellStyle name="Standard 19 5" xfId="383"/>
    <cellStyle name="Standard 2" xfId="51"/>
    <cellStyle name="Standard 2 10" xfId="266"/>
    <cellStyle name="Standard 2 10 2" xfId="410"/>
    <cellStyle name="Standard 2 10 3" xfId="348"/>
    <cellStyle name="Standard 2 10 4" xfId="1113"/>
    <cellStyle name="Standard 2 10 4 2" xfId="1502"/>
    <cellStyle name="Standard 2 10 5" xfId="1319"/>
    <cellStyle name="Standard 2 10 6" xfId="1670"/>
    <cellStyle name="Standard 2 10 7" xfId="916"/>
    <cellStyle name="Standard 2 11" xfId="109"/>
    <cellStyle name="Standard 2 11 2" xfId="374"/>
    <cellStyle name="Standard 2 11 3" xfId="446"/>
    <cellStyle name="Standard 2 11 4" xfId="962"/>
    <cellStyle name="Standard 2 11 4 2" xfId="1351"/>
    <cellStyle name="Standard 2 11 5" xfId="1168"/>
    <cellStyle name="Standard 2 11 6" xfId="761"/>
    <cellStyle name="Standard 2 12" xfId="57"/>
    <cellStyle name="Standard 2 12 2" xfId="464"/>
    <cellStyle name="Standard 2 12 3" xfId="428"/>
    <cellStyle name="Standard 2 13" xfId="392"/>
    <cellStyle name="Standard 2 13 2" xfId="357"/>
    <cellStyle name="Standard 2 14" xfId="339"/>
    <cellStyle name="Standard 2 14 2" xfId="279"/>
    <cellStyle name="Standard 2 15" xfId="317"/>
    <cellStyle name="Standard 2 15 2" xfId="313"/>
    <cellStyle name="Standard 2 16" xfId="310"/>
    <cellStyle name="Standard 2 17" xfId="306"/>
    <cellStyle name="Standard 2 18" xfId="402"/>
    <cellStyle name="Standard 2 19" xfId="708"/>
    <cellStyle name="Standard 2 19 2" xfId="1516"/>
    <cellStyle name="Standard 2 2" xfId="52"/>
    <cellStyle name="Standard 2 2 10" xfId="709"/>
    <cellStyle name="Standard 2 2 10 2" xfId="1163"/>
    <cellStyle name="Standard 2 2 10 3" xfId="756"/>
    <cellStyle name="Standard 2 2 11" xfId="945"/>
    <cellStyle name="Standard 2 2 11 2" xfId="1334"/>
    <cellStyle name="Standard 2 2 12" xfId="1520"/>
    <cellStyle name="Standard 2 2 2" xfId="117"/>
    <cellStyle name="Standard 2 2 2 10" xfId="1524"/>
    <cellStyle name="Standard 2 2 2 11" xfId="769"/>
    <cellStyle name="Standard 2 2 2 2" xfId="129"/>
    <cellStyle name="Standard 2 2 2 2 2" xfId="148"/>
    <cellStyle name="Standard 2 2 2 2 2 2" xfId="186"/>
    <cellStyle name="Standard 2 2 2 2 2 2 2" xfId="263"/>
    <cellStyle name="Standard 2 2 2 2 2 2 2 2" xfId="1110"/>
    <cellStyle name="Standard 2 2 2 2 2 2 2 2 2" xfId="1499"/>
    <cellStyle name="Standard 2 2 2 2 2 2 2 3" xfId="1316"/>
    <cellStyle name="Standard 2 2 2 2 2 2 2 4" xfId="1667"/>
    <cellStyle name="Standard 2 2 2 2 2 2 2 5" xfId="913"/>
    <cellStyle name="Standard 2 2 2 2 2 2 3" xfId="1034"/>
    <cellStyle name="Standard 2 2 2 2 2 2 3 2" xfId="1423"/>
    <cellStyle name="Standard 2 2 2 2 2 2 4" xfId="1240"/>
    <cellStyle name="Standard 2 2 2 2 2 2 5" xfId="1591"/>
    <cellStyle name="Standard 2 2 2 2 2 2 6" xfId="836"/>
    <cellStyle name="Standard 2 2 2 2 2 3" xfId="225"/>
    <cellStyle name="Standard 2 2 2 2 2 3 2" xfId="1072"/>
    <cellStyle name="Standard 2 2 2 2 2 3 2 2" xfId="1461"/>
    <cellStyle name="Standard 2 2 2 2 2 3 3" xfId="1278"/>
    <cellStyle name="Standard 2 2 2 2 2 3 4" xfId="1629"/>
    <cellStyle name="Standard 2 2 2 2 2 3 5" xfId="875"/>
    <cellStyle name="Standard 2 2 2 2 2 4" xfId="996"/>
    <cellStyle name="Standard 2 2 2 2 2 4 2" xfId="1385"/>
    <cellStyle name="Standard 2 2 2 2 2 5" xfId="1202"/>
    <cellStyle name="Standard 2 2 2 2 2 6" xfId="1553"/>
    <cellStyle name="Standard 2 2 2 2 2 7" xfId="798"/>
    <cellStyle name="Standard 2 2 2 2 3" xfId="167"/>
    <cellStyle name="Standard 2 2 2 2 3 2" xfId="244"/>
    <cellStyle name="Standard 2 2 2 2 3 2 2" xfId="1091"/>
    <cellStyle name="Standard 2 2 2 2 3 2 2 2" xfId="1480"/>
    <cellStyle name="Standard 2 2 2 2 3 2 3" xfId="1297"/>
    <cellStyle name="Standard 2 2 2 2 3 2 4" xfId="1648"/>
    <cellStyle name="Standard 2 2 2 2 3 2 5" xfId="894"/>
    <cellStyle name="Standard 2 2 2 2 3 3" xfId="1015"/>
    <cellStyle name="Standard 2 2 2 2 3 3 2" xfId="1404"/>
    <cellStyle name="Standard 2 2 2 2 3 4" xfId="1221"/>
    <cellStyle name="Standard 2 2 2 2 3 5" xfId="1572"/>
    <cellStyle name="Standard 2 2 2 2 3 6" xfId="817"/>
    <cellStyle name="Standard 2 2 2 2 4" xfId="206"/>
    <cellStyle name="Standard 2 2 2 2 4 2" xfId="1053"/>
    <cellStyle name="Standard 2 2 2 2 4 2 2" xfId="1442"/>
    <cellStyle name="Standard 2 2 2 2 4 3" xfId="1259"/>
    <cellStyle name="Standard 2 2 2 2 4 4" xfId="1610"/>
    <cellStyle name="Standard 2 2 2 2 4 5" xfId="856"/>
    <cellStyle name="Standard 2 2 2 2 5" xfId="320"/>
    <cellStyle name="Standard 2 2 2 2 6" xfId="977"/>
    <cellStyle name="Standard 2 2 2 2 6 2" xfId="1366"/>
    <cellStyle name="Standard 2 2 2 2 7" xfId="1183"/>
    <cellStyle name="Standard 2 2 2 2 8" xfId="1534"/>
    <cellStyle name="Standard 2 2 2 2 9" xfId="779"/>
    <cellStyle name="Standard 2 2 2 3" xfId="138"/>
    <cellStyle name="Standard 2 2 2 3 2" xfId="176"/>
    <cellStyle name="Standard 2 2 2 3 2 2" xfId="253"/>
    <cellStyle name="Standard 2 2 2 3 2 2 2" xfId="1100"/>
    <cellStyle name="Standard 2 2 2 3 2 2 2 2" xfId="1489"/>
    <cellStyle name="Standard 2 2 2 3 2 2 3" xfId="1306"/>
    <cellStyle name="Standard 2 2 2 3 2 2 4" xfId="1657"/>
    <cellStyle name="Standard 2 2 2 3 2 2 5" xfId="903"/>
    <cellStyle name="Standard 2 2 2 3 2 3" xfId="1024"/>
    <cellStyle name="Standard 2 2 2 3 2 3 2" xfId="1413"/>
    <cellStyle name="Standard 2 2 2 3 2 4" xfId="1230"/>
    <cellStyle name="Standard 2 2 2 3 2 5" xfId="1581"/>
    <cellStyle name="Standard 2 2 2 3 2 6" xfId="826"/>
    <cellStyle name="Standard 2 2 2 3 3" xfId="215"/>
    <cellStyle name="Standard 2 2 2 3 3 2" xfId="1062"/>
    <cellStyle name="Standard 2 2 2 3 3 2 2" xfId="1451"/>
    <cellStyle name="Standard 2 2 2 3 3 3" xfId="1268"/>
    <cellStyle name="Standard 2 2 2 3 3 4" xfId="1619"/>
    <cellStyle name="Standard 2 2 2 3 3 5" xfId="865"/>
    <cellStyle name="Standard 2 2 2 3 4" xfId="316"/>
    <cellStyle name="Standard 2 2 2 3 5" xfId="986"/>
    <cellStyle name="Standard 2 2 2 3 5 2" xfId="1375"/>
    <cellStyle name="Standard 2 2 2 3 6" xfId="1192"/>
    <cellStyle name="Standard 2 2 2 3 7" xfId="1543"/>
    <cellStyle name="Standard 2 2 2 3 8" xfId="788"/>
    <cellStyle name="Standard 2 2 2 4" xfId="157"/>
    <cellStyle name="Standard 2 2 2 4 2" xfId="234"/>
    <cellStyle name="Standard 2 2 2 4 2 2" xfId="1081"/>
    <cellStyle name="Standard 2 2 2 4 2 2 2" xfId="1470"/>
    <cellStyle name="Standard 2 2 2 4 2 3" xfId="1287"/>
    <cellStyle name="Standard 2 2 2 4 2 4" xfId="1638"/>
    <cellStyle name="Standard 2 2 2 4 2 5" xfId="884"/>
    <cellStyle name="Standard 2 2 2 4 3" xfId="1005"/>
    <cellStyle name="Standard 2 2 2 4 3 2" xfId="1394"/>
    <cellStyle name="Standard 2 2 2 4 4" xfId="1211"/>
    <cellStyle name="Standard 2 2 2 4 5" xfId="1562"/>
    <cellStyle name="Standard 2 2 2 4 6" xfId="807"/>
    <cellStyle name="Standard 2 2 2 5" xfId="195"/>
    <cellStyle name="Standard 2 2 2 5 2" xfId="1043"/>
    <cellStyle name="Standard 2 2 2 5 2 2" xfId="1432"/>
    <cellStyle name="Standard 2 2 2 5 3" xfId="1249"/>
    <cellStyle name="Standard 2 2 2 5 4" xfId="1600"/>
    <cellStyle name="Standard 2 2 2 5 5" xfId="845"/>
    <cellStyle name="Standard 2 2 2 6" xfId="272"/>
    <cellStyle name="Standard 2 2 2 6 2" xfId="1119"/>
    <cellStyle name="Standard 2 2 2 6 2 2" xfId="1508"/>
    <cellStyle name="Standard 2 2 2 6 3" xfId="1325"/>
    <cellStyle name="Standard 2 2 2 6 4" xfId="1676"/>
    <cellStyle name="Standard 2 2 2 6 5" xfId="922"/>
    <cellStyle name="Standard 2 2 2 7" xfId="298"/>
    <cellStyle name="Standard 2 2 2 8" xfId="968"/>
    <cellStyle name="Standard 2 2 2 8 2" xfId="1357"/>
    <cellStyle name="Standard 2 2 2 9" xfId="1174"/>
    <cellStyle name="Standard 2 2 3" xfId="125"/>
    <cellStyle name="Standard 2 2 3 2" xfId="144"/>
    <cellStyle name="Standard 2 2 3 2 2" xfId="182"/>
    <cellStyle name="Standard 2 2 3 2 2 2" xfId="259"/>
    <cellStyle name="Standard 2 2 3 2 2 2 2" xfId="1106"/>
    <cellStyle name="Standard 2 2 3 2 2 2 2 2" xfId="1495"/>
    <cellStyle name="Standard 2 2 3 2 2 2 3" xfId="1312"/>
    <cellStyle name="Standard 2 2 3 2 2 2 4" xfId="1663"/>
    <cellStyle name="Standard 2 2 3 2 2 2 5" xfId="909"/>
    <cellStyle name="Standard 2 2 3 2 2 3" xfId="1030"/>
    <cellStyle name="Standard 2 2 3 2 2 3 2" xfId="1419"/>
    <cellStyle name="Standard 2 2 3 2 2 4" xfId="1236"/>
    <cellStyle name="Standard 2 2 3 2 2 5" xfId="1587"/>
    <cellStyle name="Standard 2 2 3 2 2 6" xfId="832"/>
    <cellStyle name="Standard 2 2 3 2 3" xfId="221"/>
    <cellStyle name="Standard 2 2 3 2 3 2" xfId="1068"/>
    <cellStyle name="Standard 2 2 3 2 3 2 2" xfId="1457"/>
    <cellStyle name="Standard 2 2 3 2 3 3" xfId="1274"/>
    <cellStyle name="Standard 2 2 3 2 3 4" xfId="1625"/>
    <cellStyle name="Standard 2 2 3 2 3 5" xfId="871"/>
    <cellStyle name="Standard 2 2 3 2 4" xfId="992"/>
    <cellStyle name="Standard 2 2 3 2 4 2" xfId="1381"/>
    <cellStyle name="Standard 2 2 3 2 5" xfId="1198"/>
    <cellStyle name="Standard 2 2 3 2 6" xfId="1549"/>
    <cellStyle name="Standard 2 2 3 2 7" xfId="794"/>
    <cellStyle name="Standard 2 2 3 3" xfId="163"/>
    <cellStyle name="Standard 2 2 3 3 2" xfId="240"/>
    <cellStyle name="Standard 2 2 3 3 2 2" xfId="1087"/>
    <cellStyle name="Standard 2 2 3 3 2 2 2" xfId="1476"/>
    <cellStyle name="Standard 2 2 3 3 2 3" xfId="1293"/>
    <cellStyle name="Standard 2 2 3 3 2 4" xfId="1644"/>
    <cellStyle name="Standard 2 2 3 3 2 5" xfId="890"/>
    <cellStyle name="Standard 2 2 3 3 3" xfId="1011"/>
    <cellStyle name="Standard 2 2 3 3 3 2" xfId="1400"/>
    <cellStyle name="Standard 2 2 3 3 4" xfId="1217"/>
    <cellStyle name="Standard 2 2 3 3 5" xfId="1568"/>
    <cellStyle name="Standard 2 2 3 3 6" xfId="813"/>
    <cellStyle name="Standard 2 2 3 4" xfId="202"/>
    <cellStyle name="Standard 2 2 3 4 2" xfId="1049"/>
    <cellStyle name="Standard 2 2 3 4 2 2" xfId="1438"/>
    <cellStyle name="Standard 2 2 3 4 3" xfId="1255"/>
    <cellStyle name="Standard 2 2 3 4 4" xfId="1606"/>
    <cellStyle name="Standard 2 2 3 4 5" xfId="852"/>
    <cellStyle name="Standard 2 2 3 5" xfId="312"/>
    <cellStyle name="Standard 2 2 3 6" xfId="973"/>
    <cellStyle name="Standard 2 2 3 6 2" xfId="1362"/>
    <cellStyle name="Standard 2 2 3 7" xfId="1179"/>
    <cellStyle name="Standard 2 2 3 8" xfId="1530"/>
    <cellStyle name="Standard 2 2 3 9" xfId="775"/>
    <cellStyle name="Standard 2 2 4" xfId="134"/>
    <cellStyle name="Standard 2 2 4 2" xfId="172"/>
    <cellStyle name="Standard 2 2 4 2 2" xfId="249"/>
    <cellStyle name="Standard 2 2 4 2 2 2" xfId="1096"/>
    <cellStyle name="Standard 2 2 4 2 2 2 2" xfId="1485"/>
    <cellStyle name="Standard 2 2 4 2 2 3" xfId="1302"/>
    <cellStyle name="Standard 2 2 4 2 2 4" xfId="1653"/>
    <cellStyle name="Standard 2 2 4 2 2 5" xfId="899"/>
    <cellStyle name="Standard 2 2 4 2 3" xfId="1020"/>
    <cellStyle name="Standard 2 2 4 2 3 2" xfId="1409"/>
    <cellStyle name="Standard 2 2 4 2 4" xfId="1226"/>
    <cellStyle name="Standard 2 2 4 2 5" xfId="1577"/>
    <cellStyle name="Standard 2 2 4 2 6" xfId="822"/>
    <cellStyle name="Standard 2 2 4 3" xfId="211"/>
    <cellStyle name="Standard 2 2 4 3 2" xfId="1058"/>
    <cellStyle name="Standard 2 2 4 3 2 2" xfId="1447"/>
    <cellStyle name="Standard 2 2 4 3 3" xfId="1264"/>
    <cellStyle name="Standard 2 2 4 3 4" xfId="1615"/>
    <cellStyle name="Standard 2 2 4 3 5" xfId="861"/>
    <cellStyle name="Standard 2 2 4 4" xfId="309"/>
    <cellStyle name="Standard 2 2 4 5" xfId="982"/>
    <cellStyle name="Standard 2 2 4 5 2" xfId="1371"/>
    <cellStyle name="Standard 2 2 4 6" xfId="1188"/>
    <cellStyle name="Standard 2 2 4 7" xfId="1539"/>
    <cellStyle name="Standard 2 2 4 8" xfId="784"/>
    <cellStyle name="Standard 2 2 5" xfId="153"/>
    <cellStyle name="Standard 2 2 5 2" xfId="230"/>
    <cellStyle name="Standard 2 2 5 2 2" xfId="1077"/>
    <cellStyle name="Standard 2 2 5 2 2 2" xfId="1466"/>
    <cellStyle name="Standard 2 2 5 2 3" xfId="1283"/>
    <cellStyle name="Standard 2 2 5 2 4" xfId="1634"/>
    <cellStyle name="Standard 2 2 5 2 5" xfId="880"/>
    <cellStyle name="Standard 2 2 5 3" xfId="302"/>
    <cellStyle name="Standard 2 2 5 4" xfId="1001"/>
    <cellStyle name="Standard 2 2 5 4 2" xfId="1390"/>
    <cellStyle name="Standard 2 2 5 5" xfId="1207"/>
    <cellStyle name="Standard 2 2 5 6" xfId="1558"/>
    <cellStyle name="Standard 2 2 5 7" xfId="803"/>
    <cellStyle name="Standard 2 2 6" xfId="191"/>
    <cellStyle name="Standard 2 2 6 2" xfId="1039"/>
    <cellStyle name="Standard 2 2 6 2 2" xfId="1428"/>
    <cellStyle name="Standard 2 2 6 3" xfId="1245"/>
    <cellStyle name="Standard 2 2 6 4" xfId="1596"/>
    <cellStyle name="Standard 2 2 6 5" xfId="841"/>
    <cellStyle name="Standard 2 2 7" xfId="268"/>
    <cellStyle name="Standard 2 2 7 2" xfId="1115"/>
    <cellStyle name="Standard 2 2 7 2 2" xfId="1504"/>
    <cellStyle name="Standard 2 2 7 3" xfId="1321"/>
    <cellStyle name="Standard 2 2 7 4" xfId="1672"/>
    <cellStyle name="Standard 2 2 7 5" xfId="918"/>
    <cellStyle name="Standard 2 2 8" xfId="113"/>
    <cellStyle name="Standard 2 2 8 2" xfId="964"/>
    <cellStyle name="Standard 2 2 8 2 2" xfId="1353"/>
    <cellStyle name="Standard 2 2 8 3" xfId="1170"/>
    <cellStyle name="Standard 2 2 8 4" xfId="765"/>
    <cellStyle name="Standard 2 2 9" xfId="60"/>
    <cellStyle name="Standard 2 20" xfId="1518"/>
    <cellStyle name="Standard 2 3" xfId="61"/>
    <cellStyle name="Standard 2 3 10" xfId="305"/>
    <cellStyle name="Standard 2 3 11" xfId="1517"/>
    <cellStyle name="Standard 2 3 12" xfId="1519"/>
    <cellStyle name="Standard 2 3 2" xfId="114"/>
    <cellStyle name="Standard 2 3 2 10" xfId="1171"/>
    <cellStyle name="Standard 2 3 2 11" xfId="1521"/>
    <cellStyle name="Standard 2 3 2 12" xfId="766"/>
    <cellStyle name="Standard 2 3 2 2" xfId="118"/>
    <cellStyle name="Standard 2 3 2 2 10" xfId="770"/>
    <cellStyle name="Standard 2 3 2 2 2" xfId="130"/>
    <cellStyle name="Standard 2 3 2 2 2 2" xfId="149"/>
    <cellStyle name="Standard 2 3 2 2 2 2 2" xfId="187"/>
    <cellStyle name="Standard 2 3 2 2 2 2 2 2" xfId="264"/>
    <cellStyle name="Standard 2 3 2 2 2 2 2 2 2" xfId="1111"/>
    <cellStyle name="Standard 2 3 2 2 2 2 2 2 2 2" xfId="1500"/>
    <cellStyle name="Standard 2 3 2 2 2 2 2 2 3" xfId="1317"/>
    <cellStyle name="Standard 2 3 2 2 2 2 2 2 4" xfId="1668"/>
    <cellStyle name="Standard 2 3 2 2 2 2 2 2 5" xfId="914"/>
    <cellStyle name="Standard 2 3 2 2 2 2 2 3" xfId="1035"/>
    <cellStyle name="Standard 2 3 2 2 2 2 2 3 2" xfId="1424"/>
    <cellStyle name="Standard 2 3 2 2 2 2 2 4" xfId="1241"/>
    <cellStyle name="Standard 2 3 2 2 2 2 2 5" xfId="1592"/>
    <cellStyle name="Standard 2 3 2 2 2 2 2 6" xfId="837"/>
    <cellStyle name="Standard 2 3 2 2 2 2 3" xfId="226"/>
    <cellStyle name="Standard 2 3 2 2 2 2 3 2" xfId="1073"/>
    <cellStyle name="Standard 2 3 2 2 2 2 3 2 2" xfId="1462"/>
    <cellStyle name="Standard 2 3 2 2 2 2 3 3" xfId="1279"/>
    <cellStyle name="Standard 2 3 2 2 2 2 3 4" xfId="1630"/>
    <cellStyle name="Standard 2 3 2 2 2 2 3 5" xfId="876"/>
    <cellStyle name="Standard 2 3 2 2 2 2 4" xfId="997"/>
    <cellStyle name="Standard 2 3 2 2 2 2 4 2" xfId="1386"/>
    <cellStyle name="Standard 2 3 2 2 2 2 5" xfId="1203"/>
    <cellStyle name="Standard 2 3 2 2 2 2 6" xfId="1554"/>
    <cellStyle name="Standard 2 3 2 2 2 2 7" xfId="799"/>
    <cellStyle name="Standard 2 3 2 2 2 3" xfId="168"/>
    <cellStyle name="Standard 2 3 2 2 2 3 2" xfId="245"/>
    <cellStyle name="Standard 2 3 2 2 2 3 2 2" xfId="1092"/>
    <cellStyle name="Standard 2 3 2 2 2 3 2 2 2" xfId="1481"/>
    <cellStyle name="Standard 2 3 2 2 2 3 2 3" xfId="1298"/>
    <cellStyle name="Standard 2 3 2 2 2 3 2 4" xfId="1649"/>
    <cellStyle name="Standard 2 3 2 2 2 3 2 5" xfId="895"/>
    <cellStyle name="Standard 2 3 2 2 2 3 3" xfId="1016"/>
    <cellStyle name="Standard 2 3 2 2 2 3 3 2" xfId="1405"/>
    <cellStyle name="Standard 2 3 2 2 2 3 4" xfId="1222"/>
    <cellStyle name="Standard 2 3 2 2 2 3 5" xfId="1573"/>
    <cellStyle name="Standard 2 3 2 2 2 3 6" xfId="818"/>
    <cellStyle name="Standard 2 3 2 2 2 4" xfId="207"/>
    <cellStyle name="Standard 2 3 2 2 2 4 2" xfId="1054"/>
    <cellStyle name="Standard 2 3 2 2 2 4 2 2" xfId="1443"/>
    <cellStyle name="Standard 2 3 2 2 2 4 3" xfId="1260"/>
    <cellStyle name="Standard 2 3 2 2 2 4 4" xfId="1611"/>
    <cellStyle name="Standard 2 3 2 2 2 4 5" xfId="857"/>
    <cellStyle name="Standard 2 3 2 2 2 5" xfId="978"/>
    <cellStyle name="Standard 2 3 2 2 2 5 2" xfId="1367"/>
    <cellStyle name="Standard 2 3 2 2 2 6" xfId="1184"/>
    <cellStyle name="Standard 2 3 2 2 2 7" xfId="1535"/>
    <cellStyle name="Standard 2 3 2 2 2 8" xfId="780"/>
    <cellStyle name="Standard 2 3 2 2 3" xfId="139"/>
    <cellStyle name="Standard 2 3 2 2 3 2" xfId="177"/>
    <cellStyle name="Standard 2 3 2 2 3 2 2" xfId="254"/>
    <cellStyle name="Standard 2 3 2 2 3 2 2 2" xfId="1101"/>
    <cellStyle name="Standard 2 3 2 2 3 2 2 2 2" xfId="1490"/>
    <cellStyle name="Standard 2 3 2 2 3 2 2 3" xfId="1307"/>
    <cellStyle name="Standard 2 3 2 2 3 2 2 4" xfId="1658"/>
    <cellStyle name="Standard 2 3 2 2 3 2 2 5" xfId="904"/>
    <cellStyle name="Standard 2 3 2 2 3 2 3" xfId="1025"/>
    <cellStyle name="Standard 2 3 2 2 3 2 3 2" xfId="1414"/>
    <cellStyle name="Standard 2 3 2 2 3 2 4" xfId="1231"/>
    <cellStyle name="Standard 2 3 2 2 3 2 5" xfId="1582"/>
    <cellStyle name="Standard 2 3 2 2 3 2 6" xfId="827"/>
    <cellStyle name="Standard 2 3 2 2 3 3" xfId="216"/>
    <cellStyle name="Standard 2 3 2 2 3 3 2" xfId="1063"/>
    <cellStyle name="Standard 2 3 2 2 3 3 2 2" xfId="1452"/>
    <cellStyle name="Standard 2 3 2 2 3 3 3" xfId="1269"/>
    <cellStyle name="Standard 2 3 2 2 3 3 4" xfId="1620"/>
    <cellStyle name="Standard 2 3 2 2 3 3 5" xfId="866"/>
    <cellStyle name="Standard 2 3 2 2 3 4" xfId="987"/>
    <cellStyle name="Standard 2 3 2 2 3 4 2" xfId="1376"/>
    <cellStyle name="Standard 2 3 2 2 3 5" xfId="1193"/>
    <cellStyle name="Standard 2 3 2 2 3 6" xfId="1544"/>
    <cellStyle name="Standard 2 3 2 2 3 7" xfId="789"/>
    <cellStyle name="Standard 2 3 2 2 4" xfId="158"/>
    <cellStyle name="Standard 2 3 2 2 4 2" xfId="235"/>
    <cellStyle name="Standard 2 3 2 2 4 2 2" xfId="1082"/>
    <cellStyle name="Standard 2 3 2 2 4 2 2 2" xfId="1471"/>
    <cellStyle name="Standard 2 3 2 2 4 2 3" xfId="1288"/>
    <cellStyle name="Standard 2 3 2 2 4 2 4" xfId="1639"/>
    <cellStyle name="Standard 2 3 2 2 4 2 5" xfId="885"/>
    <cellStyle name="Standard 2 3 2 2 4 3" xfId="1006"/>
    <cellStyle name="Standard 2 3 2 2 4 3 2" xfId="1395"/>
    <cellStyle name="Standard 2 3 2 2 4 4" xfId="1212"/>
    <cellStyle name="Standard 2 3 2 2 4 5" xfId="1563"/>
    <cellStyle name="Standard 2 3 2 2 4 6" xfId="808"/>
    <cellStyle name="Standard 2 3 2 2 5" xfId="196"/>
    <cellStyle name="Standard 2 3 2 2 5 2" xfId="1044"/>
    <cellStyle name="Standard 2 3 2 2 5 2 2" xfId="1433"/>
    <cellStyle name="Standard 2 3 2 2 5 3" xfId="1250"/>
    <cellStyle name="Standard 2 3 2 2 5 4" xfId="1601"/>
    <cellStyle name="Standard 2 3 2 2 5 5" xfId="846"/>
    <cellStyle name="Standard 2 3 2 2 6" xfId="273"/>
    <cellStyle name="Standard 2 3 2 2 6 2" xfId="1120"/>
    <cellStyle name="Standard 2 3 2 2 6 2 2" xfId="1509"/>
    <cellStyle name="Standard 2 3 2 2 6 3" xfId="1326"/>
    <cellStyle name="Standard 2 3 2 2 6 4" xfId="1677"/>
    <cellStyle name="Standard 2 3 2 2 6 5" xfId="923"/>
    <cellStyle name="Standard 2 3 2 2 7" xfId="969"/>
    <cellStyle name="Standard 2 3 2 2 7 2" xfId="1358"/>
    <cellStyle name="Standard 2 3 2 2 8" xfId="1175"/>
    <cellStyle name="Standard 2 3 2 2 9" xfId="1525"/>
    <cellStyle name="Standard 2 3 2 3" xfId="126"/>
    <cellStyle name="Standard 2 3 2 3 2" xfId="145"/>
    <cellStyle name="Standard 2 3 2 3 2 2" xfId="183"/>
    <cellStyle name="Standard 2 3 2 3 2 2 2" xfId="260"/>
    <cellStyle name="Standard 2 3 2 3 2 2 2 2" xfId="1107"/>
    <cellStyle name="Standard 2 3 2 3 2 2 2 2 2" xfId="1496"/>
    <cellStyle name="Standard 2 3 2 3 2 2 2 3" xfId="1313"/>
    <cellStyle name="Standard 2 3 2 3 2 2 2 4" xfId="1664"/>
    <cellStyle name="Standard 2 3 2 3 2 2 2 5" xfId="910"/>
    <cellStyle name="Standard 2 3 2 3 2 2 3" xfId="1031"/>
    <cellStyle name="Standard 2 3 2 3 2 2 3 2" xfId="1420"/>
    <cellStyle name="Standard 2 3 2 3 2 2 4" xfId="1237"/>
    <cellStyle name="Standard 2 3 2 3 2 2 5" xfId="1588"/>
    <cellStyle name="Standard 2 3 2 3 2 2 6" xfId="833"/>
    <cellStyle name="Standard 2 3 2 3 2 3" xfId="222"/>
    <cellStyle name="Standard 2 3 2 3 2 3 2" xfId="1069"/>
    <cellStyle name="Standard 2 3 2 3 2 3 2 2" xfId="1458"/>
    <cellStyle name="Standard 2 3 2 3 2 3 3" xfId="1275"/>
    <cellStyle name="Standard 2 3 2 3 2 3 4" xfId="1626"/>
    <cellStyle name="Standard 2 3 2 3 2 3 5" xfId="872"/>
    <cellStyle name="Standard 2 3 2 3 2 4" xfId="993"/>
    <cellStyle name="Standard 2 3 2 3 2 4 2" xfId="1382"/>
    <cellStyle name="Standard 2 3 2 3 2 5" xfId="1199"/>
    <cellStyle name="Standard 2 3 2 3 2 6" xfId="1550"/>
    <cellStyle name="Standard 2 3 2 3 2 7" xfId="795"/>
    <cellStyle name="Standard 2 3 2 3 3" xfId="164"/>
    <cellStyle name="Standard 2 3 2 3 3 2" xfId="241"/>
    <cellStyle name="Standard 2 3 2 3 3 2 2" xfId="1088"/>
    <cellStyle name="Standard 2 3 2 3 3 2 2 2" xfId="1477"/>
    <cellStyle name="Standard 2 3 2 3 3 2 3" xfId="1294"/>
    <cellStyle name="Standard 2 3 2 3 3 2 4" xfId="1645"/>
    <cellStyle name="Standard 2 3 2 3 3 2 5" xfId="891"/>
    <cellStyle name="Standard 2 3 2 3 3 3" xfId="1012"/>
    <cellStyle name="Standard 2 3 2 3 3 3 2" xfId="1401"/>
    <cellStyle name="Standard 2 3 2 3 3 4" xfId="1218"/>
    <cellStyle name="Standard 2 3 2 3 3 5" xfId="1569"/>
    <cellStyle name="Standard 2 3 2 3 3 6" xfId="814"/>
    <cellStyle name="Standard 2 3 2 3 4" xfId="203"/>
    <cellStyle name="Standard 2 3 2 3 4 2" xfId="1050"/>
    <cellStyle name="Standard 2 3 2 3 4 2 2" xfId="1439"/>
    <cellStyle name="Standard 2 3 2 3 4 3" xfId="1256"/>
    <cellStyle name="Standard 2 3 2 3 4 4" xfId="1607"/>
    <cellStyle name="Standard 2 3 2 3 4 5" xfId="853"/>
    <cellStyle name="Standard 2 3 2 3 5" xfId="974"/>
    <cellStyle name="Standard 2 3 2 3 5 2" xfId="1363"/>
    <cellStyle name="Standard 2 3 2 3 6" xfId="1180"/>
    <cellStyle name="Standard 2 3 2 3 7" xfId="1531"/>
    <cellStyle name="Standard 2 3 2 3 8" xfId="776"/>
    <cellStyle name="Standard 2 3 2 4" xfId="135"/>
    <cellStyle name="Standard 2 3 2 4 2" xfId="173"/>
    <cellStyle name="Standard 2 3 2 4 2 2" xfId="250"/>
    <cellStyle name="Standard 2 3 2 4 2 2 2" xfId="1097"/>
    <cellStyle name="Standard 2 3 2 4 2 2 2 2" xfId="1486"/>
    <cellStyle name="Standard 2 3 2 4 2 2 3" xfId="1303"/>
    <cellStyle name="Standard 2 3 2 4 2 2 4" xfId="1654"/>
    <cellStyle name="Standard 2 3 2 4 2 2 5" xfId="900"/>
    <cellStyle name="Standard 2 3 2 4 2 3" xfId="1021"/>
    <cellStyle name="Standard 2 3 2 4 2 3 2" xfId="1410"/>
    <cellStyle name="Standard 2 3 2 4 2 4" xfId="1227"/>
    <cellStyle name="Standard 2 3 2 4 2 5" xfId="1578"/>
    <cellStyle name="Standard 2 3 2 4 2 6" xfId="823"/>
    <cellStyle name="Standard 2 3 2 4 3" xfId="212"/>
    <cellStyle name="Standard 2 3 2 4 3 2" xfId="1059"/>
    <cellStyle name="Standard 2 3 2 4 3 2 2" xfId="1448"/>
    <cellStyle name="Standard 2 3 2 4 3 3" xfId="1265"/>
    <cellStyle name="Standard 2 3 2 4 3 4" xfId="1616"/>
    <cellStyle name="Standard 2 3 2 4 3 5" xfId="862"/>
    <cellStyle name="Standard 2 3 2 4 4" xfId="983"/>
    <cellStyle name="Standard 2 3 2 4 4 2" xfId="1372"/>
    <cellStyle name="Standard 2 3 2 4 5" xfId="1189"/>
    <cellStyle name="Standard 2 3 2 4 6" xfId="1540"/>
    <cellStyle name="Standard 2 3 2 4 7" xfId="785"/>
    <cellStyle name="Standard 2 3 2 5" xfId="154"/>
    <cellStyle name="Standard 2 3 2 5 2" xfId="231"/>
    <cellStyle name="Standard 2 3 2 5 2 2" xfId="1078"/>
    <cellStyle name="Standard 2 3 2 5 2 2 2" xfId="1467"/>
    <cellStyle name="Standard 2 3 2 5 2 3" xfId="1284"/>
    <cellStyle name="Standard 2 3 2 5 2 4" xfId="1635"/>
    <cellStyle name="Standard 2 3 2 5 2 5" xfId="881"/>
    <cellStyle name="Standard 2 3 2 5 3" xfId="1002"/>
    <cellStyle name="Standard 2 3 2 5 3 2" xfId="1391"/>
    <cellStyle name="Standard 2 3 2 5 4" xfId="1208"/>
    <cellStyle name="Standard 2 3 2 5 5" xfId="1559"/>
    <cellStyle name="Standard 2 3 2 5 6" xfId="804"/>
    <cellStyle name="Standard 2 3 2 6" xfId="192"/>
    <cellStyle name="Standard 2 3 2 6 2" xfId="1040"/>
    <cellStyle name="Standard 2 3 2 6 2 2" xfId="1429"/>
    <cellStyle name="Standard 2 3 2 6 3" xfId="1246"/>
    <cellStyle name="Standard 2 3 2 6 4" xfId="1597"/>
    <cellStyle name="Standard 2 3 2 6 5" xfId="842"/>
    <cellStyle name="Standard 2 3 2 7" xfId="269"/>
    <cellStyle name="Standard 2 3 2 7 2" xfId="1116"/>
    <cellStyle name="Standard 2 3 2 7 2 2" xfId="1505"/>
    <cellStyle name="Standard 2 3 2 7 3" xfId="1322"/>
    <cellStyle name="Standard 2 3 2 7 4" xfId="1673"/>
    <cellStyle name="Standard 2 3 2 7 5" xfId="919"/>
    <cellStyle name="Standard 2 3 2 8" xfId="301"/>
    <cellStyle name="Standard 2 3 2 9" xfId="965"/>
    <cellStyle name="Standard 2 3 2 9 2" xfId="1354"/>
    <cellStyle name="Standard 2 3 3" xfId="116"/>
    <cellStyle name="Standard 2 3 3 10" xfId="768"/>
    <cellStyle name="Standard 2 3 3 2" xfId="128"/>
    <cellStyle name="Standard 2 3 3 2 2" xfId="147"/>
    <cellStyle name="Standard 2 3 3 2 2 2" xfId="185"/>
    <cellStyle name="Standard 2 3 3 2 2 2 2" xfId="262"/>
    <cellStyle name="Standard 2 3 3 2 2 2 2 2" xfId="1109"/>
    <cellStyle name="Standard 2 3 3 2 2 2 2 2 2" xfId="1498"/>
    <cellStyle name="Standard 2 3 3 2 2 2 2 3" xfId="1315"/>
    <cellStyle name="Standard 2 3 3 2 2 2 2 4" xfId="1666"/>
    <cellStyle name="Standard 2 3 3 2 2 2 2 5" xfId="912"/>
    <cellStyle name="Standard 2 3 3 2 2 2 3" xfId="1033"/>
    <cellStyle name="Standard 2 3 3 2 2 2 3 2" xfId="1422"/>
    <cellStyle name="Standard 2 3 3 2 2 2 4" xfId="1239"/>
    <cellStyle name="Standard 2 3 3 2 2 2 5" xfId="1590"/>
    <cellStyle name="Standard 2 3 3 2 2 2 6" xfId="835"/>
    <cellStyle name="Standard 2 3 3 2 2 3" xfId="224"/>
    <cellStyle name="Standard 2 3 3 2 2 3 2" xfId="1071"/>
    <cellStyle name="Standard 2 3 3 2 2 3 2 2" xfId="1460"/>
    <cellStyle name="Standard 2 3 3 2 2 3 3" xfId="1277"/>
    <cellStyle name="Standard 2 3 3 2 2 3 4" xfId="1628"/>
    <cellStyle name="Standard 2 3 3 2 2 3 5" xfId="874"/>
    <cellStyle name="Standard 2 3 3 2 2 4" xfId="995"/>
    <cellStyle name="Standard 2 3 3 2 2 4 2" xfId="1384"/>
    <cellStyle name="Standard 2 3 3 2 2 5" xfId="1201"/>
    <cellStyle name="Standard 2 3 3 2 2 6" xfId="1552"/>
    <cellStyle name="Standard 2 3 3 2 2 7" xfId="797"/>
    <cellStyle name="Standard 2 3 3 2 3" xfId="166"/>
    <cellStyle name="Standard 2 3 3 2 3 2" xfId="243"/>
    <cellStyle name="Standard 2 3 3 2 3 2 2" xfId="1090"/>
    <cellStyle name="Standard 2 3 3 2 3 2 2 2" xfId="1479"/>
    <cellStyle name="Standard 2 3 3 2 3 2 3" xfId="1296"/>
    <cellStyle name="Standard 2 3 3 2 3 2 4" xfId="1647"/>
    <cellStyle name="Standard 2 3 3 2 3 2 5" xfId="893"/>
    <cellStyle name="Standard 2 3 3 2 3 3" xfId="1014"/>
    <cellStyle name="Standard 2 3 3 2 3 3 2" xfId="1403"/>
    <cellStyle name="Standard 2 3 3 2 3 4" xfId="1220"/>
    <cellStyle name="Standard 2 3 3 2 3 5" xfId="1571"/>
    <cellStyle name="Standard 2 3 3 2 3 6" xfId="816"/>
    <cellStyle name="Standard 2 3 3 2 4" xfId="205"/>
    <cellStyle name="Standard 2 3 3 2 4 2" xfId="1052"/>
    <cellStyle name="Standard 2 3 3 2 4 2 2" xfId="1441"/>
    <cellStyle name="Standard 2 3 3 2 4 3" xfId="1258"/>
    <cellStyle name="Standard 2 3 3 2 4 4" xfId="1609"/>
    <cellStyle name="Standard 2 3 3 2 4 5" xfId="855"/>
    <cellStyle name="Standard 2 3 3 2 5" xfId="976"/>
    <cellStyle name="Standard 2 3 3 2 5 2" xfId="1365"/>
    <cellStyle name="Standard 2 3 3 2 6" xfId="1182"/>
    <cellStyle name="Standard 2 3 3 2 7" xfId="1533"/>
    <cellStyle name="Standard 2 3 3 2 8" xfId="778"/>
    <cellStyle name="Standard 2 3 3 3" xfId="137"/>
    <cellStyle name="Standard 2 3 3 3 2" xfId="175"/>
    <cellStyle name="Standard 2 3 3 3 2 2" xfId="252"/>
    <cellStyle name="Standard 2 3 3 3 2 2 2" xfId="1099"/>
    <cellStyle name="Standard 2 3 3 3 2 2 2 2" xfId="1488"/>
    <cellStyle name="Standard 2 3 3 3 2 2 3" xfId="1305"/>
    <cellStyle name="Standard 2 3 3 3 2 2 4" xfId="1656"/>
    <cellStyle name="Standard 2 3 3 3 2 2 5" xfId="902"/>
    <cellStyle name="Standard 2 3 3 3 2 3" xfId="1023"/>
    <cellStyle name="Standard 2 3 3 3 2 3 2" xfId="1412"/>
    <cellStyle name="Standard 2 3 3 3 2 4" xfId="1229"/>
    <cellStyle name="Standard 2 3 3 3 2 5" xfId="1580"/>
    <cellStyle name="Standard 2 3 3 3 2 6" xfId="825"/>
    <cellStyle name="Standard 2 3 3 3 3" xfId="214"/>
    <cellStyle name="Standard 2 3 3 3 3 2" xfId="1061"/>
    <cellStyle name="Standard 2 3 3 3 3 2 2" xfId="1450"/>
    <cellStyle name="Standard 2 3 3 3 3 3" xfId="1267"/>
    <cellStyle name="Standard 2 3 3 3 3 4" xfId="1618"/>
    <cellStyle name="Standard 2 3 3 3 3 5" xfId="864"/>
    <cellStyle name="Standard 2 3 3 3 4" xfId="985"/>
    <cellStyle name="Standard 2 3 3 3 4 2" xfId="1374"/>
    <cellStyle name="Standard 2 3 3 3 5" xfId="1191"/>
    <cellStyle name="Standard 2 3 3 3 6" xfId="1542"/>
    <cellStyle name="Standard 2 3 3 3 7" xfId="787"/>
    <cellStyle name="Standard 2 3 3 4" xfId="156"/>
    <cellStyle name="Standard 2 3 3 4 2" xfId="233"/>
    <cellStyle name="Standard 2 3 3 4 2 2" xfId="1080"/>
    <cellStyle name="Standard 2 3 3 4 2 2 2" xfId="1469"/>
    <cellStyle name="Standard 2 3 3 4 2 3" xfId="1286"/>
    <cellStyle name="Standard 2 3 3 4 2 4" xfId="1637"/>
    <cellStyle name="Standard 2 3 3 4 2 5" xfId="883"/>
    <cellStyle name="Standard 2 3 3 4 3" xfId="1004"/>
    <cellStyle name="Standard 2 3 3 4 3 2" xfId="1393"/>
    <cellStyle name="Standard 2 3 3 4 4" xfId="1210"/>
    <cellStyle name="Standard 2 3 3 4 5" xfId="1561"/>
    <cellStyle name="Standard 2 3 3 4 6" xfId="806"/>
    <cellStyle name="Standard 2 3 3 5" xfId="194"/>
    <cellStyle name="Standard 2 3 3 5 2" xfId="1042"/>
    <cellStyle name="Standard 2 3 3 5 2 2" xfId="1431"/>
    <cellStyle name="Standard 2 3 3 5 3" xfId="1248"/>
    <cellStyle name="Standard 2 3 3 5 4" xfId="1599"/>
    <cellStyle name="Standard 2 3 3 5 5" xfId="844"/>
    <cellStyle name="Standard 2 3 3 6" xfId="271"/>
    <cellStyle name="Standard 2 3 3 6 2" xfId="1118"/>
    <cellStyle name="Standard 2 3 3 6 2 2" xfId="1507"/>
    <cellStyle name="Standard 2 3 3 6 3" xfId="1324"/>
    <cellStyle name="Standard 2 3 3 6 4" xfId="1675"/>
    <cellStyle name="Standard 2 3 3 6 5" xfId="921"/>
    <cellStyle name="Standard 2 3 3 7" xfId="967"/>
    <cellStyle name="Standard 2 3 3 7 2" xfId="1356"/>
    <cellStyle name="Standard 2 3 3 8" xfId="1173"/>
    <cellStyle name="Standard 2 3 3 9" xfId="1523"/>
    <cellStyle name="Standard 2 3 4" xfId="124"/>
    <cellStyle name="Standard 2 3 4 2" xfId="143"/>
    <cellStyle name="Standard 2 3 4 2 2" xfId="181"/>
    <cellStyle name="Standard 2 3 4 2 2 2" xfId="258"/>
    <cellStyle name="Standard 2 3 4 2 2 2 2" xfId="1105"/>
    <cellStyle name="Standard 2 3 4 2 2 2 2 2" xfId="1494"/>
    <cellStyle name="Standard 2 3 4 2 2 2 3" xfId="1311"/>
    <cellStyle name="Standard 2 3 4 2 2 2 4" xfId="1662"/>
    <cellStyle name="Standard 2 3 4 2 2 2 5" xfId="908"/>
    <cellStyle name="Standard 2 3 4 2 2 3" xfId="1029"/>
    <cellStyle name="Standard 2 3 4 2 2 3 2" xfId="1418"/>
    <cellStyle name="Standard 2 3 4 2 2 4" xfId="1235"/>
    <cellStyle name="Standard 2 3 4 2 2 5" xfId="1586"/>
    <cellStyle name="Standard 2 3 4 2 2 6" xfId="831"/>
    <cellStyle name="Standard 2 3 4 2 3" xfId="220"/>
    <cellStyle name="Standard 2 3 4 2 3 2" xfId="1067"/>
    <cellStyle name="Standard 2 3 4 2 3 2 2" xfId="1456"/>
    <cellStyle name="Standard 2 3 4 2 3 3" xfId="1273"/>
    <cellStyle name="Standard 2 3 4 2 3 4" xfId="1624"/>
    <cellStyle name="Standard 2 3 4 2 3 5" xfId="870"/>
    <cellStyle name="Standard 2 3 4 2 4" xfId="991"/>
    <cellStyle name="Standard 2 3 4 2 4 2" xfId="1380"/>
    <cellStyle name="Standard 2 3 4 2 5" xfId="1197"/>
    <cellStyle name="Standard 2 3 4 2 6" xfId="1548"/>
    <cellStyle name="Standard 2 3 4 2 7" xfId="793"/>
    <cellStyle name="Standard 2 3 4 3" xfId="162"/>
    <cellStyle name="Standard 2 3 4 3 2" xfId="239"/>
    <cellStyle name="Standard 2 3 4 3 2 2" xfId="1086"/>
    <cellStyle name="Standard 2 3 4 3 2 2 2" xfId="1475"/>
    <cellStyle name="Standard 2 3 4 3 2 3" xfId="1292"/>
    <cellStyle name="Standard 2 3 4 3 2 4" xfId="1643"/>
    <cellStyle name="Standard 2 3 4 3 2 5" xfId="889"/>
    <cellStyle name="Standard 2 3 4 3 3" xfId="1010"/>
    <cellStyle name="Standard 2 3 4 3 3 2" xfId="1399"/>
    <cellStyle name="Standard 2 3 4 3 4" xfId="1216"/>
    <cellStyle name="Standard 2 3 4 3 5" xfId="1567"/>
    <cellStyle name="Standard 2 3 4 3 6" xfId="812"/>
    <cellStyle name="Standard 2 3 4 4" xfId="201"/>
    <cellStyle name="Standard 2 3 4 4 2" xfId="1048"/>
    <cellStyle name="Standard 2 3 4 4 2 2" xfId="1437"/>
    <cellStyle name="Standard 2 3 4 4 3" xfId="1254"/>
    <cellStyle name="Standard 2 3 4 4 4" xfId="1605"/>
    <cellStyle name="Standard 2 3 4 4 5" xfId="851"/>
    <cellStyle name="Standard 2 3 4 5" xfId="972"/>
    <cellStyle name="Standard 2 3 4 5 2" xfId="1361"/>
    <cellStyle name="Standard 2 3 4 6" xfId="1178"/>
    <cellStyle name="Standard 2 3 4 7" xfId="1529"/>
    <cellStyle name="Standard 2 3 4 8" xfId="774"/>
    <cellStyle name="Standard 2 3 5" xfId="133"/>
    <cellStyle name="Standard 2 3 5 2" xfId="171"/>
    <cellStyle name="Standard 2 3 5 2 2" xfId="248"/>
    <cellStyle name="Standard 2 3 5 2 2 2" xfId="1095"/>
    <cellStyle name="Standard 2 3 5 2 2 2 2" xfId="1484"/>
    <cellStyle name="Standard 2 3 5 2 2 3" xfId="1301"/>
    <cellStyle name="Standard 2 3 5 2 2 4" xfId="1652"/>
    <cellStyle name="Standard 2 3 5 2 2 5" xfId="898"/>
    <cellStyle name="Standard 2 3 5 2 3" xfId="1019"/>
    <cellStyle name="Standard 2 3 5 2 3 2" xfId="1408"/>
    <cellStyle name="Standard 2 3 5 2 4" xfId="1225"/>
    <cellStyle name="Standard 2 3 5 2 5" xfId="1576"/>
    <cellStyle name="Standard 2 3 5 2 6" xfId="821"/>
    <cellStyle name="Standard 2 3 5 3" xfId="210"/>
    <cellStyle name="Standard 2 3 5 3 2" xfId="1057"/>
    <cellStyle name="Standard 2 3 5 3 2 2" xfId="1446"/>
    <cellStyle name="Standard 2 3 5 3 3" xfId="1263"/>
    <cellStyle name="Standard 2 3 5 3 4" xfId="1614"/>
    <cellStyle name="Standard 2 3 5 3 5" xfId="860"/>
    <cellStyle name="Standard 2 3 5 4" xfId="981"/>
    <cellStyle name="Standard 2 3 5 4 2" xfId="1370"/>
    <cellStyle name="Standard 2 3 5 5" xfId="1187"/>
    <cellStyle name="Standard 2 3 5 6" xfId="1538"/>
    <cellStyle name="Standard 2 3 5 7" xfId="783"/>
    <cellStyle name="Standard 2 3 6" xfId="152"/>
    <cellStyle name="Standard 2 3 6 2" xfId="229"/>
    <cellStyle name="Standard 2 3 6 2 2" xfId="1076"/>
    <cellStyle name="Standard 2 3 6 2 2 2" xfId="1465"/>
    <cellStyle name="Standard 2 3 6 2 3" xfId="1282"/>
    <cellStyle name="Standard 2 3 6 2 4" xfId="1633"/>
    <cellStyle name="Standard 2 3 6 2 5" xfId="879"/>
    <cellStyle name="Standard 2 3 6 3" xfId="1000"/>
    <cellStyle name="Standard 2 3 6 3 2" xfId="1389"/>
    <cellStyle name="Standard 2 3 6 4" xfId="1206"/>
    <cellStyle name="Standard 2 3 6 5" xfId="1557"/>
    <cellStyle name="Standard 2 3 6 6" xfId="802"/>
    <cellStyle name="Standard 2 3 7" xfId="190"/>
    <cellStyle name="Standard 2 3 7 2" xfId="1038"/>
    <cellStyle name="Standard 2 3 7 2 2" xfId="1427"/>
    <cellStyle name="Standard 2 3 7 3" xfId="1244"/>
    <cellStyle name="Standard 2 3 7 4" xfId="1595"/>
    <cellStyle name="Standard 2 3 7 5" xfId="840"/>
    <cellStyle name="Standard 2 3 8" xfId="267"/>
    <cellStyle name="Standard 2 3 8 2" xfId="1114"/>
    <cellStyle name="Standard 2 3 8 2 2" xfId="1503"/>
    <cellStyle name="Standard 2 3 8 3" xfId="1320"/>
    <cellStyle name="Standard 2 3 8 4" xfId="1671"/>
    <cellStyle name="Standard 2 3 8 5" xfId="917"/>
    <cellStyle name="Standard 2 3 9" xfId="110"/>
    <cellStyle name="Standard 2 3 9 2" xfId="963"/>
    <cellStyle name="Standard 2 3 9 2 2" xfId="1352"/>
    <cellStyle name="Standard 2 3 9 3" xfId="1169"/>
    <cellStyle name="Standard 2 3 9 4" xfId="762"/>
    <cellStyle name="Standard 2 4" xfId="62"/>
    <cellStyle name="Standard 2 4 2" xfId="127"/>
    <cellStyle name="Standard 2 4 2 2" xfId="146"/>
    <cellStyle name="Standard 2 4 2 2 2" xfId="184"/>
    <cellStyle name="Standard 2 4 2 2 2 2" xfId="261"/>
    <cellStyle name="Standard 2 4 2 2 2 2 2" xfId="1108"/>
    <cellStyle name="Standard 2 4 2 2 2 2 2 2" xfId="1497"/>
    <cellStyle name="Standard 2 4 2 2 2 2 3" xfId="1314"/>
    <cellStyle name="Standard 2 4 2 2 2 2 4" xfId="1665"/>
    <cellStyle name="Standard 2 4 2 2 2 2 5" xfId="911"/>
    <cellStyle name="Standard 2 4 2 2 2 3" xfId="1032"/>
    <cellStyle name="Standard 2 4 2 2 2 3 2" xfId="1421"/>
    <cellStyle name="Standard 2 4 2 2 2 4" xfId="1238"/>
    <cellStyle name="Standard 2 4 2 2 2 5" xfId="1589"/>
    <cellStyle name="Standard 2 4 2 2 2 6" xfId="834"/>
    <cellStyle name="Standard 2 4 2 2 3" xfId="223"/>
    <cellStyle name="Standard 2 4 2 2 3 2" xfId="1070"/>
    <cellStyle name="Standard 2 4 2 2 3 2 2" xfId="1459"/>
    <cellStyle name="Standard 2 4 2 2 3 3" xfId="1276"/>
    <cellStyle name="Standard 2 4 2 2 3 4" xfId="1627"/>
    <cellStyle name="Standard 2 4 2 2 3 5" xfId="873"/>
    <cellStyle name="Standard 2 4 2 2 4" xfId="994"/>
    <cellStyle name="Standard 2 4 2 2 4 2" xfId="1383"/>
    <cellStyle name="Standard 2 4 2 2 5" xfId="1200"/>
    <cellStyle name="Standard 2 4 2 2 6" xfId="1551"/>
    <cellStyle name="Standard 2 4 2 2 7" xfId="796"/>
    <cellStyle name="Standard 2 4 2 3" xfId="165"/>
    <cellStyle name="Standard 2 4 2 3 2" xfId="242"/>
    <cellStyle name="Standard 2 4 2 3 2 2" xfId="1089"/>
    <cellStyle name="Standard 2 4 2 3 2 2 2" xfId="1478"/>
    <cellStyle name="Standard 2 4 2 3 2 3" xfId="1295"/>
    <cellStyle name="Standard 2 4 2 3 2 4" xfId="1646"/>
    <cellStyle name="Standard 2 4 2 3 2 5" xfId="892"/>
    <cellStyle name="Standard 2 4 2 3 3" xfId="1013"/>
    <cellStyle name="Standard 2 4 2 3 3 2" xfId="1402"/>
    <cellStyle name="Standard 2 4 2 3 4" xfId="1219"/>
    <cellStyle name="Standard 2 4 2 3 5" xfId="1570"/>
    <cellStyle name="Standard 2 4 2 3 6" xfId="815"/>
    <cellStyle name="Standard 2 4 2 4" xfId="204"/>
    <cellStyle name="Standard 2 4 2 4 2" xfId="1051"/>
    <cellStyle name="Standard 2 4 2 4 2 2" xfId="1440"/>
    <cellStyle name="Standard 2 4 2 4 3" xfId="1257"/>
    <cellStyle name="Standard 2 4 2 4 4" xfId="1608"/>
    <cellStyle name="Standard 2 4 2 4 5" xfId="854"/>
    <cellStyle name="Standard 2 4 2 5" xfId="315"/>
    <cellStyle name="Standard 2 4 2 6" xfId="975"/>
    <cellStyle name="Standard 2 4 2 6 2" xfId="1364"/>
    <cellStyle name="Standard 2 4 2 7" xfId="1181"/>
    <cellStyle name="Standard 2 4 2 8" xfId="1532"/>
    <cellStyle name="Standard 2 4 2 9" xfId="777"/>
    <cellStyle name="Standard 2 4 3" xfId="136"/>
    <cellStyle name="Standard 2 4 3 2" xfId="174"/>
    <cellStyle name="Standard 2 4 3 2 2" xfId="251"/>
    <cellStyle name="Standard 2 4 3 2 2 2" xfId="1098"/>
    <cellStyle name="Standard 2 4 3 2 2 2 2" xfId="1487"/>
    <cellStyle name="Standard 2 4 3 2 2 3" xfId="1304"/>
    <cellStyle name="Standard 2 4 3 2 2 4" xfId="1655"/>
    <cellStyle name="Standard 2 4 3 2 2 5" xfId="901"/>
    <cellStyle name="Standard 2 4 3 2 3" xfId="1022"/>
    <cellStyle name="Standard 2 4 3 2 3 2" xfId="1411"/>
    <cellStyle name="Standard 2 4 3 2 4" xfId="1228"/>
    <cellStyle name="Standard 2 4 3 2 5" xfId="1579"/>
    <cellStyle name="Standard 2 4 3 2 6" xfId="824"/>
    <cellStyle name="Standard 2 4 3 3" xfId="213"/>
    <cellStyle name="Standard 2 4 3 3 2" xfId="1060"/>
    <cellStyle name="Standard 2 4 3 3 2 2" xfId="1449"/>
    <cellStyle name="Standard 2 4 3 3 3" xfId="1266"/>
    <cellStyle name="Standard 2 4 3 3 4" xfId="1617"/>
    <cellStyle name="Standard 2 4 3 3 5" xfId="863"/>
    <cellStyle name="Standard 2 4 3 4" xfId="984"/>
    <cellStyle name="Standard 2 4 3 4 2" xfId="1373"/>
    <cellStyle name="Standard 2 4 3 5" xfId="1190"/>
    <cellStyle name="Standard 2 4 3 6" xfId="1541"/>
    <cellStyle name="Standard 2 4 3 7" xfId="786"/>
    <cellStyle name="Standard 2 4 4" xfId="155"/>
    <cellStyle name="Standard 2 4 4 2" xfId="232"/>
    <cellStyle name="Standard 2 4 4 2 2" xfId="1079"/>
    <cellStyle name="Standard 2 4 4 2 2 2" xfId="1468"/>
    <cellStyle name="Standard 2 4 4 2 3" xfId="1285"/>
    <cellStyle name="Standard 2 4 4 2 4" xfId="1636"/>
    <cellStyle name="Standard 2 4 4 2 5" xfId="882"/>
    <cellStyle name="Standard 2 4 4 3" xfId="1003"/>
    <cellStyle name="Standard 2 4 4 3 2" xfId="1392"/>
    <cellStyle name="Standard 2 4 4 4" xfId="1209"/>
    <cellStyle name="Standard 2 4 4 5" xfId="1560"/>
    <cellStyle name="Standard 2 4 4 6" xfId="805"/>
    <cellStyle name="Standard 2 4 5" xfId="193"/>
    <cellStyle name="Standard 2 4 5 2" xfId="1041"/>
    <cellStyle name="Standard 2 4 5 2 2" xfId="1430"/>
    <cellStyle name="Standard 2 4 5 3" xfId="1247"/>
    <cellStyle name="Standard 2 4 5 4" xfId="1598"/>
    <cellStyle name="Standard 2 4 5 5" xfId="843"/>
    <cellStyle name="Standard 2 4 6" xfId="270"/>
    <cellStyle name="Standard 2 4 6 2" xfId="1117"/>
    <cellStyle name="Standard 2 4 6 2 2" xfId="1506"/>
    <cellStyle name="Standard 2 4 6 3" xfId="1323"/>
    <cellStyle name="Standard 2 4 6 4" xfId="1674"/>
    <cellStyle name="Standard 2 4 6 5" xfId="920"/>
    <cellStyle name="Standard 2 4 7" xfId="115"/>
    <cellStyle name="Standard 2 4 7 2" xfId="966"/>
    <cellStyle name="Standard 2 4 7 2 2" xfId="1355"/>
    <cellStyle name="Standard 2 4 7 3" xfId="1172"/>
    <cellStyle name="Standard 2 4 7 4" xfId="767"/>
    <cellStyle name="Standard 2 4 8" xfId="319"/>
    <cellStyle name="Standard 2 4 9" xfId="1522"/>
    <cellStyle name="Standard 2 5" xfId="105"/>
    <cellStyle name="Standard 2 5 2" xfId="308"/>
    <cellStyle name="Standard 2 6" xfId="123"/>
    <cellStyle name="Standard 2 6 2" xfId="142"/>
    <cellStyle name="Standard 2 6 2 2" xfId="180"/>
    <cellStyle name="Standard 2 6 2 2 2" xfId="257"/>
    <cellStyle name="Standard 2 6 2 2 2 2" xfId="1104"/>
    <cellStyle name="Standard 2 6 2 2 2 2 2" xfId="1493"/>
    <cellStyle name="Standard 2 6 2 2 2 3" xfId="1310"/>
    <cellStyle name="Standard 2 6 2 2 2 4" xfId="1661"/>
    <cellStyle name="Standard 2 6 2 2 2 5" xfId="907"/>
    <cellStyle name="Standard 2 6 2 2 3" xfId="1028"/>
    <cellStyle name="Standard 2 6 2 2 3 2" xfId="1417"/>
    <cellStyle name="Standard 2 6 2 2 4" xfId="1234"/>
    <cellStyle name="Standard 2 6 2 2 5" xfId="1585"/>
    <cellStyle name="Standard 2 6 2 2 6" xfId="830"/>
    <cellStyle name="Standard 2 6 2 3" xfId="219"/>
    <cellStyle name="Standard 2 6 2 3 2" xfId="1066"/>
    <cellStyle name="Standard 2 6 2 3 2 2" xfId="1455"/>
    <cellStyle name="Standard 2 6 2 3 3" xfId="1272"/>
    <cellStyle name="Standard 2 6 2 3 4" xfId="1623"/>
    <cellStyle name="Standard 2 6 2 3 5" xfId="869"/>
    <cellStyle name="Standard 2 6 2 4" xfId="300"/>
    <cellStyle name="Standard 2 6 2 5" xfId="990"/>
    <cellStyle name="Standard 2 6 2 5 2" xfId="1379"/>
    <cellStyle name="Standard 2 6 2 6" xfId="1196"/>
    <cellStyle name="Standard 2 6 2 7" xfId="1547"/>
    <cellStyle name="Standard 2 6 2 8" xfId="792"/>
    <cellStyle name="Standard 2 6 3" xfId="161"/>
    <cellStyle name="Standard 2 6 3 2" xfId="238"/>
    <cellStyle name="Standard 2 6 3 2 2" xfId="1085"/>
    <cellStyle name="Standard 2 6 3 2 2 2" xfId="1474"/>
    <cellStyle name="Standard 2 6 3 2 3" xfId="1291"/>
    <cellStyle name="Standard 2 6 3 2 4" xfId="1642"/>
    <cellStyle name="Standard 2 6 3 2 5" xfId="888"/>
    <cellStyle name="Standard 2 6 3 3" xfId="1009"/>
    <cellStyle name="Standard 2 6 3 3 2" xfId="1398"/>
    <cellStyle name="Standard 2 6 3 4" xfId="1215"/>
    <cellStyle name="Standard 2 6 3 5" xfId="1566"/>
    <cellStyle name="Standard 2 6 3 6" xfId="811"/>
    <cellStyle name="Standard 2 6 4" xfId="200"/>
    <cellStyle name="Standard 2 6 4 2" xfId="1047"/>
    <cellStyle name="Standard 2 6 4 2 2" xfId="1436"/>
    <cellStyle name="Standard 2 6 4 3" xfId="1253"/>
    <cellStyle name="Standard 2 6 4 4" xfId="1604"/>
    <cellStyle name="Standard 2 6 4 5" xfId="850"/>
    <cellStyle name="Standard 2 6 5" xfId="304"/>
    <cellStyle name="Standard 2 6 6" xfId="971"/>
    <cellStyle name="Standard 2 6 6 2" xfId="1360"/>
    <cellStyle name="Standard 2 6 7" xfId="1177"/>
    <cellStyle name="Standard 2 6 8" xfId="1528"/>
    <cellStyle name="Standard 2 6 9" xfId="773"/>
    <cellStyle name="Standard 2 7" xfId="132"/>
    <cellStyle name="Standard 2 7 2" xfId="170"/>
    <cellStyle name="Standard 2 7 2 2" xfId="247"/>
    <cellStyle name="Standard 2 7 2 2 2" xfId="1094"/>
    <cellStyle name="Standard 2 7 2 2 2 2" xfId="1483"/>
    <cellStyle name="Standard 2 7 2 2 3" xfId="1300"/>
    <cellStyle name="Standard 2 7 2 2 4" xfId="1651"/>
    <cellStyle name="Standard 2 7 2 2 5" xfId="897"/>
    <cellStyle name="Standard 2 7 2 3" xfId="314"/>
    <cellStyle name="Standard 2 7 2 4" xfId="1018"/>
    <cellStyle name="Standard 2 7 2 4 2" xfId="1407"/>
    <cellStyle name="Standard 2 7 2 5" xfId="1224"/>
    <cellStyle name="Standard 2 7 2 6" xfId="1575"/>
    <cellStyle name="Standard 2 7 2 7" xfId="820"/>
    <cellStyle name="Standard 2 7 3" xfId="209"/>
    <cellStyle name="Standard 2 7 3 2" xfId="1056"/>
    <cellStyle name="Standard 2 7 3 2 2" xfId="1445"/>
    <cellStyle name="Standard 2 7 3 3" xfId="1262"/>
    <cellStyle name="Standard 2 7 3 4" xfId="1613"/>
    <cellStyle name="Standard 2 7 3 5" xfId="859"/>
    <cellStyle name="Standard 2 7 4" xfId="318"/>
    <cellStyle name="Standard 2 7 5" xfId="980"/>
    <cellStyle name="Standard 2 7 5 2" xfId="1369"/>
    <cellStyle name="Standard 2 7 6" xfId="1186"/>
    <cellStyle name="Standard 2 7 7" xfId="1537"/>
    <cellStyle name="Standard 2 7 8" xfId="782"/>
    <cellStyle name="Standard 2 8" xfId="151"/>
    <cellStyle name="Standard 2 8 2" xfId="228"/>
    <cellStyle name="Standard 2 8 2 2" xfId="307"/>
    <cellStyle name="Standard 2 8 2 3" xfId="1075"/>
    <cellStyle name="Standard 2 8 2 3 2" xfId="1464"/>
    <cellStyle name="Standard 2 8 2 4" xfId="1281"/>
    <cellStyle name="Standard 2 8 2 5" xfId="1632"/>
    <cellStyle name="Standard 2 8 2 6" xfId="878"/>
    <cellStyle name="Standard 2 8 3" xfId="311"/>
    <cellStyle name="Standard 2 8 4" xfId="999"/>
    <cellStyle name="Standard 2 8 4 2" xfId="1388"/>
    <cellStyle name="Standard 2 8 5" xfId="1205"/>
    <cellStyle name="Standard 2 8 6" xfId="1556"/>
    <cellStyle name="Standard 2 8 7" xfId="801"/>
    <cellStyle name="Standard 2 9" xfId="189"/>
    <cellStyle name="Standard 2 9 2" xfId="299"/>
    <cellStyle name="Standard 2 9 3" xfId="303"/>
    <cellStyle name="Standard 2 9 4" xfId="1037"/>
    <cellStyle name="Standard 2 9 4 2" xfId="1426"/>
    <cellStyle name="Standard 2 9 5" xfId="1243"/>
    <cellStyle name="Standard 2 9 6" xfId="1594"/>
    <cellStyle name="Standard 2 9 7" xfId="839"/>
    <cellStyle name="Standard 2_0200" xfId="719"/>
    <cellStyle name="Standard 20" xfId="474"/>
    <cellStyle name="Standard 20 2" xfId="475"/>
    <cellStyle name="Standard 21" xfId="476"/>
    <cellStyle name="Standard 21 2" xfId="477"/>
    <cellStyle name="Standard 21 2 2" xfId="478"/>
    <cellStyle name="Standard 21 3" xfId="479"/>
    <cellStyle name="Standard 22" xfId="480"/>
    <cellStyle name="Standard 22 2" xfId="481"/>
    <cellStyle name="Standard 23" xfId="482"/>
    <cellStyle name="Standard 23 2" xfId="483"/>
    <cellStyle name="Standard 24" xfId="484"/>
    <cellStyle name="Standard 24 2" xfId="485"/>
    <cellStyle name="Standard 25" xfId="486"/>
    <cellStyle name="Standard 25 2" xfId="487"/>
    <cellStyle name="Standard 26" xfId="488"/>
    <cellStyle name="Standard 26 2" xfId="489"/>
    <cellStyle name="Standard 27" xfId="490"/>
    <cellStyle name="Standard 27 2" xfId="491"/>
    <cellStyle name="Standard 28" xfId="492"/>
    <cellStyle name="Standard 28 2" xfId="493"/>
    <cellStyle name="Standard 29" xfId="494"/>
    <cellStyle name="Standard 29 2" xfId="495"/>
    <cellStyle name="Standard 29 2 2" xfId="496"/>
    <cellStyle name="Standard 3" xfId="53"/>
    <cellStyle name="Standard 3 2" xfId="50"/>
    <cellStyle name="Standard 3 2 2" xfId="498"/>
    <cellStyle name="Standard 3 2 2 2" xfId="499"/>
    <cellStyle name="Standard 3 2 3" xfId="500"/>
    <cellStyle name="Standard 3 2 4" xfId="497"/>
    <cellStyle name="Standard 3 2 5" xfId="755"/>
    <cellStyle name="Standard 3 2 6" xfId="713"/>
    <cellStyle name="Standard 3 3" xfId="63"/>
    <cellStyle name="Standard 3 3 2" xfId="119"/>
    <cellStyle name="Standard 3 4" xfId="106"/>
    <cellStyle name="Standard 3 4 2" xfId="501"/>
    <cellStyle name="Standard 3 5" xfId="58"/>
    <cellStyle name="Standard 3 5 2" xfId="502"/>
    <cellStyle name="Standard 3 5 3" xfId="948"/>
    <cellStyle name="Standard 3 5 3 2" xfId="1337"/>
    <cellStyle name="Standard 3 5 4" xfId="1166"/>
    <cellStyle name="Standard 3 5 5" xfId="759"/>
    <cellStyle name="Standard 3 6" xfId="438"/>
    <cellStyle name="Standard 30" xfId="503"/>
    <cellStyle name="Standard 30 2" xfId="504"/>
    <cellStyle name="Standard 31" xfId="505"/>
    <cellStyle name="Standard 31 2" xfId="506"/>
    <cellStyle name="Standard 32" xfId="507"/>
    <cellStyle name="Standard 32 2" xfId="508"/>
    <cellStyle name="Standard 33" xfId="509"/>
    <cellStyle name="Standard 33 2" xfId="510"/>
    <cellStyle name="Standard 34" xfId="511"/>
    <cellStyle name="Standard 34 2" xfId="512"/>
    <cellStyle name="Standard 35" xfId="513"/>
    <cellStyle name="Standard 35 2" xfId="514"/>
    <cellStyle name="Standard 36" xfId="515"/>
    <cellStyle name="Standard 36 2" xfId="516"/>
    <cellStyle name="Standard 37" xfId="517"/>
    <cellStyle name="Standard 37 2" xfId="518"/>
    <cellStyle name="Standard 38" xfId="519"/>
    <cellStyle name="Standard 38 2" xfId="520"/>
    <cellStyle name="Standard 39" xfId="521"/>
    <cellStyle name="Standard 39 2" xfId="522"/>
    <cellStyle name="Standard 4" xfId="54"/>
    <cellStyle name="Standard 4 2" xfId="107"/>
    <cellStyle name="Standard 4 2 2" xfId="112"/>
    <cellStyle name="Standard 4 2 2 2" xfId="526"/>
    <cellStyle name="Standard 4 2 2 3" xfId="525"/>
    <cellStyle name="Standard 4 2 2 4" xfId="764"/>
    <cellStyle name="Standard 4 2 3" xfId="527"/>
    <cellStyle name="Standard 4 2 4" xfId="524"/>
    <cellStyle name="Standard 4 3" xfId="120"/>
    <cellStyle name="Standard 4 3 2" xfId="529"/>
    <cellStyle name="Standard 4 3 3" xfId="528"/>
    <cellStyle name="Standard 4 3 4" xfId="393"/>
    <cellStyle name="Standard 4 3 4 2" xfId="1123"/>
    <cellStyle name="Standard 4 3 4 2 2" xfId="1512"/>
    <cellStyle name="Standard 4 3 4 3" xfId="1329"/>
    <cellStyle name="Standard 4 3 4 4" xfId="934"/>
    <cellStyle name="Standard 4 4" xfId="108"/>
    <cellStyle name="Standard 4 4 2" xfId="530"/>
    <cellStyle name="Standard 4 5" xfId="56"/>
    <cellStyle name="Standard 4 5 2" xfId="523"/>
    <cellStyle name="Standard 4 6" xfId="705"/>
    <cellStyle name="Standard 4 6 2" xfId="1164"/>
    <cellStyle name="Standard 4 6 3" xfId="757"/>
    <cellStyle name="Standard 4 7" xfId="946"/>
    <cellStyle name="Standard 4 7 2" xfId="1335"/>
    <cellStyle name="Standard 40" xfId="531"/>
    <cellStyle name="Standard 40 2" xfId="532"/>
    <cellStyle name="Standard 41" xfId="533"/>
    <cellStyle name="Standard 41 2" xfId="534"/>
    <cellStyle name="Standard 42" xfId="535"/>
    <cellStyle name="Standard 42 2" xfId="536"/>
    <cellStyle name="Standard 43" xfId="537"/>
    <cellStyle name="Standard 43 2" xfId="538"/>
    <cellStyle name="Standard 44" xfId="539"/>
    <cellStyle name="Standard 44 2" xfId="540"/>
    <cellStyle name="Standard 45" xfId="541"/>
    <cellStyle name="Standard 45 2" xfId="542"/>
    <cellStyle name="Standard 46" xfId="543"/>
    <cellStyle name="Standard 46 2" xfId="544"/>
    <cellStyle name="Standard 47" xfId="545"/>
    <cellStyle name="Standard 47 2" xfId="546"/>
    <cellStyle name="Standard 48" xfId="547"/>
    <cellStyle name="Standard 48 2" xfId="548"/>
    <cellStyle name="Standard 49" xfId="549"/>
    <cellStyle name="Standard 49 2" xfId="550"/>
    <cellStyle name="Standard 5" xfId="55"/>
    <cellStyle name="Standard 5 2" xfId="111"/>
    <cellStyle name="Standard 5 2 2" xfId="552"/>
    <cellStyle name="Standard 5 2 2 2" xfId="553"/>
    <cellStyle name="Standard 5 2 2 3" xfId="938"/>
    <cellStyle name="Standard 5 2 2 4" xfId="1156"/>
    <cellStyle name="Standard 5 2 2 5" xfId="736"/>
    <cellStyle name="Standard 5 2 3" xfId="554"/>
    <cellStyle name="Standard 5 2 4" xfId="763"/>
    <cellStyle name="Standard 5 2 5" xfId="1145"/>
    <cellStyle name="Standard 5 2 6" xfId="723"/>
    <cellStyle name="Standard 5 3" xfId="275"/>
    <cellStyle name="Standard 5 3 2" xfId="556"/>
    <cellStyle name="Standard 5 3 3" xfId="555"/>
    <cellStyle name="Standard 5 3 4" xfId="925"/>
    <cellStyle name="Standard 5 3 5" xfId="1151"/>
    <cellStyle name="Standard 5 3 6" xfId="731"/>
    <cellStyle name="Standard 5 4" xfId="59"/>
    <cellStyle name="Standard 5 4 2" xfId="557"/>
    <cellStyle name="Standard 5 5" xfId="551"/>
    <cellStyle name="Standard 5 6" xfId="706"/>
    <cellStyle name="Standard 5 6 2" xfId="1165"/>
    <cellStyle name="Standard 5 6 3" xfId="758"/>
    <cellStyle name="Standard 5 7" xfId="947"/>
    <cellStyle name="Standard 5 7 2" xfId="1336"/>
    <cellStyle name="Standard 5 8" xfId="1140"/>
    <cellStyle name="Standard 5 9" xfId="714"/>
    <cellStyle name="Standard 5_0200" xfId="722"/>
    <cellStyle name="Standard 50" xfId="366"/>
    <cellStyle name="Standard 50 2" xfId="558"/>
    <cellStyle name="Standard 50 2 2" xfId="559"/>
    <cellStyle name="Standard 50 2 2 2" xfId="560"/>
    <cellStyle name="Standard 50 2 3" xfId="561"/>
    <cellStyle name="Standard 50 3" xfId="562"/>
    <cellStyle name="Standard 50 4" xfId="563"/>
    <cellStyle name="Standard 51" xfId="564"/>
    <cellStyle name="Standard 51 2" xfId="565"/>
    <cellStyle name="Standard 52" xfId="566"/>
    <cellStyle name="Standard 52 2" xfId="567"/>
    <cellStyle name="Standard 53" xfId="568"/>
    <cellStyle name="Standard 53 2" xfId="569"/>
    <cellStyle name="Standard 54" xfId="570"/>
    <cellStyle name="Standard 54 2" xfId="571"/>
    <cellStyle name="Standard 55" xfId="572"/>
    <cellStyle name="Standard 55 2" xfId="573"/>
    <cellStyle name="Standard 56" xfId="574"/>
    <cellStyle name="Standard 56 2" xfId="575"/>
    <cellStyle name="Standard 57" xfId="576"/>
    <cellStyle name="Standard 57 2" xfId="577"/>
    <cellStyle name="Standard 58" xfId="578"/>
    <cellStyle name="Standard 58 2" xfId="579"/>
    <cellStyle name="Standard 59" xfId="580"/>
    <cellStyle name="Standard 59 2" xfId="581"/>
    <cellStyle name="Standard 59 2 2" xfId="582"/>
    <cellStyle name="Standard 59 2 2 2" xfId="583"/>
    <cellStyle name="Standard 59 2 2 3" xfId="584"/>
    <cellStyle name="Standard 59 2 3" xfId="585"/>
    <cellStyle name="Standard 59 3" xfId="586"/>
    <cellStyle name="Standard 59 3 2" xfId="587"/>
    <cellStyle name="Standard 59 3 2 2" xfId="588"/>
    <cellStyle name="Standard 59 3 3" xfId="589"/>
    <cellStyle name="Standard 59 4" xfId="590"/>
    <cellStyle name="Standard 6" xfId="122"/>
    <cellStyle name="Standard 6 10" xfId="715"/>
    <cellStyle name="Standard 6 2" xfId="592"/>
    <cellStyle name="Standard 6 2 2" xfId="593"/>
    <cellStyle name="Standard 6 2 2 2" xfId="940"/>
    <cellStyle name="Standard 6 2 2 3" xfId="1157"/>
    <cellStyle name="Standard 6 2 2 4" xfId="737"/>
    <cellStyle name="Standard 6 2 3" xfId="939"/>
    <cellStyle name="Standard 6 2 4" xfId="1146"/>
    <cellStyle name="Standard 6 2 5" xfId="724"/>
    <cellStyle name="Standard 6 3" xfId="594"/>
    <cellStyle name="Standard 6 3 2" xfId="595"/>
    <cellStyle name="Standard 6 3 2 2" xfId="596"/>
    <cellStyle name="Standard 6 3 3" xfId="597"/>
    <cellStyle name="Standard 6 3 4" xfId="941"/>
    <cellStyle name="Standard 6 3 5" xfId="1152"/>
    <cellStyle name="Standard 6 3 6" xfId="732"/>
    <cellStyle name="Standard 6 4" xfId="598"/>
    <cellStyle name="Standard 6 4 2" xfId="599"/>
    <cellStyle name="Standard 6 5" xfId="600"/>
    <cellStyle name="Standard 6 6" xfId="591"/>
    <cellStyle name="Standard 6 7" xfId="429"/>
    <cellStyle name="Standard 6 7 2" xfId="1125"/>
    <cellStyle name="Standard 6 7 2 2" xfId="1514"/>
    <cellStyle name="Standard 6 7 3" xfId="1331"/>
    <cellStyle name="Standard 6 7 4" xfId="937"/>
    <cellStyle name="Standard 6 8" xfId="772"/>
    <cellStyle name="Standard 6 9" xfId="1141"/>
    <cellStyle name="Standard 6_0200" xfId="726"/>
    <cellStyle name="Standard 60" xfId="601"/>
    <cellStyle name="Standard 60 2" xfId="602"/>
    <cellStyle name="Standard 60 2 2" xfId="603"/>
    <cellStyle name="Standard 60 3" xfId="604"/>
    <cellStyle name="Standard 61" xfId="605"/>
    <cellStyle name="Standard 61 2" xfId="606"/>
    <cellStyle name="Standard 61 2 2" xfId="607"/>
    <cellStyle name="Standard 61 3" xfId="608"/>
    <cellStyle name="Standard 62" xfId="609"/>
    <cellStyle name="Standard 62 2" xfId="610"/>
    <cellStyle name="Standard 62 3" xfId="611"/>
    <cellStyle name="Standard 63" xfId="612"/>
    <cellStyle name="Standard 63 2" xfId="613"/>
    <cellStyle name="Standard 64" xfId="614"/>
    <cellStyle name="Standard 64 2" xfId="615"/>
    <cellStyle name="Standard 65" xfId="616"/>
    <cellStyle name="Standard 65 2" xfId="617"/>
    <cellStyle name="Standard 66" xfId="447"/>
    <cellStyle name="Standard 67" xfId="707"/>
    <cellStyle name="Standard 67 2" xfId="1161"/>
    <cellStyle name="Standard 67 3" xfId="753"/>
    <cellStyle name="Standard 68" xfId="943"/>
    <cellStyle name="Standard 68 2" xfId="1332"/>
    <cellStyle name="Standard 69" xfId="1139"/>
    <cellStyle name="Standard 7" xfId="121"/>
    <cellStyle name="Standard 7 10" xfId="970"/>
    <cellStyle name="Standard 7 10 2" xfId="1359"/>
    <cellStyle name="Standard 7 11" xfId="1142"/>
    <cellStyle name="Standard 7 12" xfId="1527"/>
    <cellStyle name="Standard 7 13" xfId="716"/>
    <cellStyle name="Standard 7 2" xfId="141"/>
    <cellStyle name="Standard 7 2 2" xfId="179"/>
    <cellStyle name="Standard 7 2 2 2" xfId="256"/>
    <cellStyle name="Standard 7 2 2 2 2" xfId="1103"/>
    <cellStyle name="Standard 7 2 2 2 2 2" xfId="1492"/>
    <cellStyle name="Standard 7 2 2 2 3" xfId="1309"/>
    <cellStyle name="Standard 7 2 2 2 4" xfId="1660"/>
    <cellStyle name="Standard 7 2 2 2 5" xfId="906"/>
    <cellStyle name="Standard 7 2 2 3" xfId="620"/>
    <cellStyle name="Standard 7 2 2 4" xfId="829"/>
    <cellStyle name="Standard 7 2 2 4 2" xfId="1233"/>
    <cellStyle name="Standard 7 2 2 5" xfId="1027"/>
    <cellStyle name="Standard 7 2 2 5 2" xfId="1416"/>
    <cellStyle name="Standard 7 2 2 6" xfId="1158"/>
    <cellStyle name="Standard 7 2 2 7" xfId="1584"/>
    <cellStyle name="Standard 7 2 2 8" xfId="738"/>
    <cellStyle name="Standard 7 2 3" xfId="218"/>
    <cellStyle name="Standard 7 2 3 2" xfId="621"/>
    <cellStyle name="Standard 7 2 3 3" xfId="1065"/>
    <cellStyle name="Standard 7 2 3 3 2" xfId="1454"/>
    <cellStyle name="Standard 7 2 3 4" xfId="1271"/>
    <cellStyle name="Standard 7 2 3 5" xfId="1622"/>
    <cellStyle name="Standard 7 2 3 6" xfId="868"/>
    <cellStyle name="Standard 7 2 4" xfId="619"/>
    <cellStyle name="Standard 7 2 5" xfId="791"/>
    <cellStyle name="Standard 7 2 5 2" xfId="1195"/>
    <cellStyle name="Standard 7 2 6" xfId="989"/>
    <cellStyle name="Standard 7 2 6 2" xfId="1378"/>
    <cellStyle name="Standard 7 2 7" xfId="1147"/>
    <cellStyle name="Standard 7 2 8" xfId="1546"/>
    <cellStyle name="Standard 7 2 9" xfId="725"/>
    <cellStyle name="Standard 7 3" xfId="160"/>
    <cellStyle name="Standard 7 3 2" xfId="237"/>
    <cellStyle name="Standard 7 3 2 2" xfId="623"/>
    <cellStyle name="Standard 7 3 2 3" xfId="1084"/>
    <cellStyle name="Standard 7 3 2 3 2" xfId="1473"/>
    <cellStyle name="Standard 7 3 2 4" xfId="1290"/>
    <cellStyle name="Standard 7 3 2 5" xfId="1641"/>
    <cellStyle name="Standard 7 3 2 6" xfId="887"/>
    <cellStyle name="Standard 7 3 3" xfId="622"/>
    <cellStyle name="Standard 7 3 4" xfId="810"/>
    <cellStyle name="Standard 7 3 4 2" xfId="1214"/>
    <cellStyle name="Standard 7 3 5" xfId="1008"/>
    <cellStyle name="Standard 7 3 5 2" xfId="1397"/>
    <cellStyle name="Standard 7 3 6" xfId="1153"/>
    <cellStyle name="Standard 7 3 7" xfId="1565"/>
    <cellStyle name="Standard 7 3 8" xfId="733"/>
    <cellStyle name="Standard 7 4" xfId="199"/>
    <cellStyle name="Standard 7 4 2" xfId="625"/>
    <cellStyle name="Standard 7 4 3" xfId="624"/>
    <cellStyle name="Standard 7 4 4" xfId="1046"/>
    <cellStyle name="Standard 7 4 4 2" xfId="1435"/>
    <cellStyle name="Standard 7 4 5" xfId="1252"/>
    <cellStyle name="Standard 7 4 6" xfId="1603"/>
    <cellStyle name="Standard 7 4 7" xfId="849"/>
    <cellStyle name="Standard 7 5" xfId="626"/>
    <cellStyle name="Standard 7 5 2" xfId="627"/>
    <cellStyle name="Standard 7 5 2 2" xfId="628"/>
    <cellStyle name="Standard 7 5 3" xfId="629"/>
    <cellStyle name="Standard 7 6" xfId="630"/>
    <cellStyle name="Standard 7 6 2" xfId="631"/>
    <cellStyle name="Standard 7 7" xfId="632"/>
    <cellStyle name="Standard 7 7 2" xfId="633"/>
    <cellStyle name="Standard 7 8" xfId="618"/>
    <cellStyle name="Standard 7 9" xfId="771"/>
    <cellStyle name="Standard 7 9 2" xfId="1176"/>
    <cellStyle name="Standard 7_0200" xfId="720"/>
    <cellStyle name="Standard 70" xfId="1126"/>
    <cellStyle name="Standard 71" xfId="1515"/>
    <cellStyle name="Standard 8" xfId="198"/>
    <cellStyle name="Standard 8 10" xfId="635"/>
    <cellStyle name="Standard 8 10 2" xfId="636"/>
    <cellStyle name="Standard 8 11" xfId="637"/>
    <cellStyle name="Standard 8 12" xfId="634"/>
    <cellStyle name="Standard 8 13" xfId="411"/>
    <cellStyle name="Standard 8 13 2" xfId="1124"/>
    <cellStyle name="Standard 8 13 2 2" xfId="1513"/>
    <cellStyle name="Standard 8 13 3" xfId="1330"/>
    <cellStyle name="Standard 8 13 4" xfId="935"/>
    <cellStyle name="Standard 8 14" xfId="848"/>
    <cellStyle name="Standard 8 15" xfId="1143"/>
    <cellStyle name="Standard 8 16" xfId="717"/>
    <cellStyle name="Standard 8 2" xfId="638"/>
    <cellStyle name="Standard 8 2 2" xfId="639"/>
    <cellStyle name="Standard 8 2 3" xfId="942"/>
    <cellStyle name="Standard 8 2 4" xfId="1154"/>
    <cellStyle name="Standard 8 2 5" xfId="734"/>
    <cellStyle name="Standard 8 3" xfId="640"/>
    <cellStyle name="Standard 8 3 2" xfId="641"/>
    <cellStyle name="Standard 8 4" xfId="642"/>
    <cellStyle name="Standard 8 4 2" xfId="643"/>
    <cellStyle name="Standard 8 4 2 2" xfId="644"/>
    <cellStyle name="Standard 8 4 3" xfId="645"/>
    <cellStyle name="Standard 8 5" xfId="646"/>
    <cellStyle name="Standard 8 5 2" xfId="647"/>
    <cellStyle name="Standard 8 6" xfId="648"/>
    <cellStyle name="Standard 8 6 2" xfId="649"/>
    <cellStyle name="Standard 8 7" xfId="650"/>
    <cellStyle name="Standard 8 7 2" xfId="651"/>
    <cellStyle name="Standard 8 8" xfId="652"/>
    <cellStyle name="Standard 8 8 2" xfId="653"/>
    <cellStyle name="Standard 8 9" xfId="654"/>
    <cellStyle name="Standard 8 9 2" xfId="655"/>
    <cellStyle name="Standard 9" xfId="330"/>
    <cellStyle name="Standard 9 2" xfId="657"/>
    <cellStyle name="Standard 9 2 2" xfId="658"/>
    <cellStyle name="Standard 9 3" xfId="659"/>
    <cellStyle name="Standard 9 4" xfId="656"/>
    <cellStyle name="Standard 9 5" xfId="929"/>
    <cellStyle name="Standard 9 5 2" xfId="1328"/>
    <cellStyle name="Standard 9 6" xfId="1122"/>
    <cellStyle name="Standard 9 6 2" xfId="1511"/>
    <cellStyle name="Standard 9 7" xfId="718"/>
    <cellStyle name="Stil 1" xfId="340"/>
    <cellStyle name="Stil 2" xfId="660"/>
    <cellStyle name="Tabelle grau" xfId="661"/>
    <cellStyle name="Tabelle grau 2" xfId="662"/>
    <cellStyle name="Tabelle Weiss" xfId="663"/>
    <cellStyle name="Tausender" xfId="664"/>
    <cellStyle name="Tausender 2" xfId="665"/>
    <cellStyle name="tausender 2 2" xfId="666"/>
    <cellStyle name="Tausender 3" xfId="667"/>
    <cellStyle name="Tausender Komma" xfId="668"/>
    <cellStyle name="tausender mit komma" xfId="669"/>
    <cellStyle name="Tausender_Komma" xfId="670"/>
    <cellStyle name="temp" xfId="671"/>
    <cellStyle name="Text grau" xfId="672"/>
    <cellStyle name="Text grau 2" xfId="673"/>
    <cellStyle name="Text grau 3" xfId="674"/>
    <cellStyle name="Text weiß" xfId="675"/>
    <cellStyle name="Textkasten rot" xfId="676"/>
    <cellStyle name="title1" xfId="677"/>
    <cellStyle name="Trennstrich grau" xfId="678"/>
    <cellStyle name="Trennstrich grau 2" xfId="679"/>
    <cellStyle name="Trennstrich weiß" xfId="680"/>
    <cellStyle name="TxtAus" xfId="681"/>
    <cellStyle name="TxtEin" xfId="682"/>
    <cellStyle name="Überschrift" xfId="8" builtinId="15" hidden="1"/>
    <cellStyle name="Überschrift" xfId="64" builtinId="15" customBuiltin="1"/>
    <cellStyle name="Überschrift 1" xfId="9" builtinId="16" hidden="1"/>
    <cellStyle name="Überschrift 1" xfId="65" builtinId="16" customBuiltin="1"/>
    <cellStyle name="Überschrift 1 2" xfId="683"/>
    <cellStyle name="Überschrift 2" xfId="10" builtinId="17" hidden="1"/>
    <cellStyle name="Überschrift 2" xfId="66" builtinId="17" customBuiltin="1"/>
    <cellStyle name="Überschrift 2 2" xfId="684"/>
    <cellStyle name="Überschrift 3" xfId="11" builtinId="18" hidden="1"/>
    <cellStyle name="Überschrift 3" xfId="67" builtinId="18" customBuiltin="1"/>
    <cellStyle name="Überschrift 3 2" xfId="685"/>
    <cellStyle name="Überschrift 4" xfId="12" builtinId="19" hidden="1"/>
    <cellStyle name="Überschrift 4" xfId="68" builtinId="19" customBuiltin="1"/>
    <cellStyle name="Überschrift 4 2" xfId="686"/>
    <cellStyle name="Überschrift 5" xfId="687"/>
    <cellStyle name="Überschrift Hintergrund Grau" xfId="688"/>
    <cellStyle name="Überschriften" xfId="689"/>
    <cellStyle name="Verknüpfte Zelle" xfId="18" builtinId="24" hidden="1"/>
    <cellStyle name="Verknüpfte Zelle" xfId="75" builtinId="24" customBuiltin="1"/>
    <cellStyle name="Verknüpfte Zelle 2" xfId="690"/>
    <cellStyle name="Versuch" xfId="691"/>
    <cellStyle name="Währung" xfId="5" builtinId="4" hidden="1"/>
    <cellStyle name="Währung [0]" xfId="6" builtinId="7" hidden="1"/>
    <cellStyle name="Währung 2" xfId="692"/>
    <cellStyle name="Warnender Text" xfId="2" builtinId="11" hidden="1"/>
    <cellStyle name="Warnender Text" xfId="77" builtinId="11" customBuiltin="1"/>
    <cellStyle name="Warnender Text 2" xfId="693"/>
    <cellStyle name="WisysEin" xfId="694"/>
    <cellStyle name="WzAus" xfId="695"/>
    <cellStyle name="WzEin" xfId="696"/>
    <cellStyle name="Zelle mit 2.Komma" xfId="697"/>
    <cellStyle name="Zelle mit Rand" xfId="698"/>
    <cellStyle name="Zelle überprüfen" xfId="19" builtinId="23" hidden="1"/>
    <cellStyle name="Zelle überprüfen" xfId="76" builtinId="23" customBuiltin="1"/>
    <cellStyle name="Zelle überprüfen 2" xfId="699"/>
    <cellStyle name="Zwischenüberschrift" xfId="700"/>
  </cellStyles>
  <dxfs count="4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5C5854"/>
      <color rgb="FFD92401"/>
      <color rgb="FFFF0000"/>
      <color rgb="FFFF6600"/>
      <color rgb="FFFFCC33"/>
      <color rgb="FF224169"/>
      <color rgb="FFEBEBEB"/>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1_1'!$C$1</c:f>
              <c:strCache>
                <c:ptCount val="1"/>
                <c:pt idx="0">
                  <c:v>1 - 2 Räume</c:v>
                </c:pt>
              </c:strCache>
            </c:strRef>
          </c:tx>
          <c:spPr>
            <a:solidFill>
              <a:srgbClr val="224169"/>
            </a:solidFill>
          </c:spPr>
          <c:invertIfNegative val="0"/>
          <c:dLbls>
            <c:numFmt formatCode="#,##0.0" sourceLinked="0"/>
            <c:txPr>
              <a:bodyPr/>
              <a:lstStyle/>
              <a:p>
                <a:pPr>
                  <a:defRPr>
                    <a:solidFill>
                      <a:schemeClr val="bg1"/>
                    </a:solidFill>
                  </a:defRPr>
                </a:pPr>
                <a:endParaRPr lang="de-DE"/>
              </a:p>
            </c:txPr>
            <c:showLegendKey val="0"/>
            <c:showVal val="1"/>
            <c:showCatName val="0"/>
            <c:showSerName val="0"/>
            <c:showPercent val="0"/>
            <c:showBubbleSize val="0"/>
            <c:showLeaderLines val="0"/>
          </c:dLbls>
          <c:cat>
            <c:strRef>
              <c:f>'Grafikdaten 1_1'!$B$2:$B$5</c:f>
              <c:strCache>
                <c:ptCount val="4"/>
                <c:pt idx="0">
                  <c:v>NEUMÜNSTER</c:v>
                </c:pt>
                <c:pt idx="1">
                  <c:v>LÜBECK</c:v>
                </c:pt>
                <c:pt idx="2">
                  <c:v>KIEL</c:v>
                </c:pt>
                <c:pt idx="3">
                  <c:v>FLENSBURG</c:v>
                </c:pt>
              </c:strCache>
            </c:strRef>
          </c:cat>
          <c:val>
            <c:numRef>
              <c:f>'Grafikdaten 1_1'!$C$2:$C$5</c:f>
              <c:numCache>
                <c:formatCode>General</c:formatCode>
                <c:ptCount val="4"/>
                <c:pt idx="0">
                  <c:v>12.331024599952233</c:v>
                </c:pt>
                <c:pt idx="1">
                  <c:v>17.501169068571183</c:v>
                </c:pt>
                <c:pt idx="2">
                  <c:v>19.104656940911216</c:v>
                </c:pt>
                <c:pt idx="3">
                  <c:v>17.475015862944161</c:v>
                </c:pt>
              </c:numCache>
            </c:numRef>
          </c:val>
        </c:ser>
        <c:ser>
          <c:idx val="1"/>
          <c:order val="1"/>
          <c:tx>
            <c:strRef>
              <c:f>'Grafikdaten 1_1'!$D$1</c:f>
              <c:strCache>
                <c:ptCount val="1"/>
                <c:pt idx="0">
                  <c:v>3 Räume</c:v>
                </c:pt>
              </c:strCache>
            </c:strRef>
          </c:tx>
          <c:spPr>
            <a:solidFill>
              <a:srgbClr val="D92401"/>
            </a:solidFill>
          </c:spPr>
          <c:invertIfNegative val="0"/>
          <c:dLbls>
            <c:numFmt formatCode="#,##0.0" sourceLinked="0"/>
            <c:txPr>
              <a:bodyPr/>
              <a:lstStyle/>
              <a:p>
                <a:pPr>
                  <a:defRPr>
                    <a:solidFill>
                      <a:schemeClr val="bg1"/>
                    </a:solidFill>
                  </a:defRPr>
                </a:pPr>
                <a:endParaRPr lang="de-DE"/>
              </a:p>
            </c:txPr>
            <c:showLegendKey val="0"/>
            <c:showVal val="1"/>
            <c:showCatName val="0"/>
            <c:showSerName val="0"/>
            <c:showPercent val="0"/>
            <c:showBubbleSize val="0"/>
            <c:showLeaderLines val="0"/>
          </c:dLbls>
          <c:cat>
            <c:strRef>
              <c:f>'Grafikdaten 1_1'!$B$2:$B$5</c:f>
              <c:strCache>
                <c:ptCount val="4"/>
                <c:pt idx="0">
                  <c:v>NEUMÜNSTER</c:v>
                </c:pt>
                <c:pt idx="1">
                  <c:v>LÜBECK</c:v>
                </c:pt>
                <c:pt idx="2">
                  <c:v>KIEL</c:v>
                </c:pt>
                <c:pt idx="3">
                  <c:v>FLENSBURG</c:v>
                </c:pt>
              </c:strCache>
            </c:strRef>
          </c:cat>
          <c:val>
            <c:numRef>
              <c:f>'Grafikdaten 1_1'!$D$2:$D$5</c:f>
              <c:numCache>
                <c:formatCode>General</c:formatCode>
                <c:ptCount val="4"/>
                <c:pt idx="0">
                  <c:v>26.914258418915693</c:v>
                </c:pt>
                <c:pt idx="1">
                  <c:v>26.663265739914127</c:v>
                </c:pt>
                <c:pt idx="2">
                  <c:v>30.730321661932347</c:v>
                </c:pt>
                <c:pt idx="3">
                  <c:v>28.775380710659899</c:v>
                </c:pt>
              </c:numCache>
            </c:numRef>
          </c:val>
        </c:ser>
        <c:ser>
          <c:idx val="2"/>
          <c:order val="2"/>
          <c:tx>
            <c:strRef>
              <c:f>'Grafikdaten 1_1'!$E$1</c:f>
              <c:strCache>
                <c:ptCount val="1"/>
                <c:pt idx="0">
                  <c:v>4 Räume</c:v>
                </c:pt>
              </c:strCache>
            </c:strRef>
          </c:tx>
          <c:spPr>
            <a:solidFill>
              <a:srgbClr val="5C5854"/>
            </a:solidFill>
            <a:ln>
              <a:noFill/>
            </a:ln>
          </c:spPr>
          <c:invertIfNegative val="0"/>
          <c:dLbls>
            <c:numFmt formatCode="#,##0.0" sourceLinked="0"/>
            <c:txPr>
              <a:bodyPr/>
              <a:lstStyle/>
              <a:p>
                <a:pPr>
                  <a:defRPr>
                    <a:solidFill>
                      <a:schemeClr val="bg1"/>
                    </a:solidFill>
                  </a:defRPr>
                </a:pPr>
                <a:endParaRPr lang="de-DE"/>
              </a:p>
            </c:txPr>
            <c:showLegendKey val="0"/>
            <c:showVal val="1"/>
            <c:showCatName val="0"/>
            <c:showSerName val="0"/>
            <c:showPercent val="0"/>
            <c:showBubbleSize val="0"/>
            <c:showLeaderLines val="0"/>
          </c:dLbls>
          <c:cat>
            <c:strRef>
              <c:f>'Grafikdaten 1_1'!$B$2:$B$5</c:f>
              <c:strCache>
                <c:ptCount val="4"/>
                <c:pt idx="0">
                  <c:v>NEUMÜNSTER</c:v>
                </c:pt>
                <c:pt idx="1">
                  <c:v>LÜBECK</c:v>
                </c:pt>
                <c:pt idx="2">
                  <c:v>KIEL</c:v>
                </c:pt>
                <c:pt idx="3">
                  <c:v>FLENSBURG</c:v>
                </c:pt>
              </c:strCache>
            </c:strRef>
          </c:cat>
          <c:val>
            <c:numRef>
              <c:f>'Grafikdaten 1_1'!$E$2:$E$5</c:f>
              <c:numCache>
                <c:formatCode>General</c:formatCode>
                <c:ptCount val="4"/>
                <c:pt idx="0">
                  <c:v>26.565560066873655</c:v>
                </c:pt>
                <c:pt idx="1">
                  <c:v>27.624027547506696</c:v>
                </c:pt>
                <c:pt idx="2">
                  <c:v>25.58165407065141</c:v>
                </c:pt>
                <c:pt idx="3">
                  <c:v>26.021177030456855</c:v>
                </c:pt>
              </c:numCache>
            </c:numRef>
          </c:val>
        </c:ser>
        <c:ser>
          <c:idx val="3"/>
          <c:order val="3"/>
          <c:tx>
            <c:strRef>
              <c:f>'Grafikdaten 1_1'!$F$1</c:f>
              <c:strCache>
                <c:ptCount val="1"/>
                <c:pt idx="0">
                  <c:v>5 Räume und mehr</c:v>
                </c:pt>
              </c:strCache>
            </c:strRef>
          </c:tx>
          <c:spPr>
            <a:solidFill>
              <a:srgbClr val="FFCC33"/>
            </a:solidFill>
          </c:spPr>
          <c:invertIfNegative val="0"/>
          <c:dLbls>
            <c:numFmt formatCode="#,##0.0" sourceLinked="0"/>
            <c:showLegendKey val="0"/>
            <c:showVal val="1"/>
            <c:showCatName val="0"/>
            <c:showSerName val="0"/>
            <c:showPercent val="0"/>
            <c:showBubbleSize val="0"/>
            <c:showLeaderLines val="0"/>
          </c:dLbls>
          <c:cat>
            <c:strRef>
              <c:f>'Grafikdaten 1_1'!$B$2:$B$5</c:f>
              <c:strCache>
                <c:ptCount val="4"/>
                <c:pt idx="0">
                  <c:v>NEUMÜNSTER</c:v>
                </c:pt>
                <c:pt idx="1">
                  <c:v>LÜBECK</c:v>
                </c:pt>
                <c:pt idx="2">
                  <c:v>KIEL</c:v>
                </c:pt>
                <c:pt idx="3">
                  <c:v>FLENSBURG</c:v>
                </c:pt>
              </c:strCache>
            </c:strRef>
          </c:cat>
          <c:val>
            <c:numRef>
              <c:f>'Grafikdaten 1_1'!$F$2:$F$5</c:f>
              <c:numCache>
                <c:formatCode>General</c:formatCode>
                <c:ptCount val="4"/>
                <c:pt idx="0">
                  <c:v>34.189156914258419</c:v>
                </c:pt>
                <c:pt idx="1">
                  <c:v>28.211537644007993</c:v>
                </c:pt>
                <c:pt idx="2">
                  <c:v>24.58336732650503</c:v>
                </c:pt>
                <c:pt idx="3">
                  <c:v>27.728426395939088</c:v>
                </c:pt>
              </c:numCache>
            </c:numRef>
          </c:val>
        </c:ser>
        <c:dLbls>
          <c:showLegendKey val="0"/>
          <c:showVal val="0"/>
          <c:showCatName val="0"/>
          <c:showSerName val="0"/>
          <c:showPercent val="0"/>
          <c:showBubbleSize val="0"/>
        </c:dLbls>
        <c:gapWidth val="80"/>
        <c:overlap val="100"/>
        <c:axId val="75577216"/>
        <c:axId val="75578752"/>
      </c:barChart>
      <c:catAx>
        <c:axId val="75577216"/>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pPr>
            <a:endParaRPr lang="de-DE"/>
          </a:p>
        </c:txPr>
        <c:crossAx val="75578752"/>
        <c:crosses val="autoZero"/>
        <c:auto val="1"/>
        <c:lblAlgn val="ctr"/>
        <c:lblOffset val="100"/>
        <c:noMultiLvlLbl val="0"/>
      </c:catAx>
      <c:valAx>
        <c:axId val="75578752"/>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75577216"/>
        <c:crosses val="autoZero"/>
        <c:crossBetween val="between"/>
      </c:valAx>
      <c:spPr>
        <a:noFill/>
        <a:ln>
          <a:noFill/>
        </a:ln>
        <a:effectLst/>
      </c:spPr>
    </c:plotArea>
    <c:legend>
      <c:legendPos val="r"/>
      <c:layout>
        <c:manualLayout>
          <c:xMode val="edge"/>
          <c:yMode val="edge"/>
          <c:x val="0.76564560249905078"/>
          <c:y val="0.38269197050653819"/>
          <c:w val="0.22613497117807463"/>
          <c:h val="0.34797670791690893"/>
        </c:manualLayout>
      </c:layout>
      <c:overlay val="1"/>
      <c:spPr>
        <a:noFill/>
        <a:ln>
          <a:noFill/>
        </a:ln>
        <a:effectLst/>
      </c:spPr>
      <c:txPr>
        <a:bodyPr/>
        <a:lstStyle/>
        <a:p>
          <a:pPr>
            <a:defRPr sz="800"/>
          </a:pPr>
          <a:endParaRPr lang="de-DE"/>
        </a:p>
      </c:txPr>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3_1'!$C$6</c:f>
              <c:strCache>
                <c:ptCount val="1"/>
                <c:pt idx="0">
                  <c:v>1 - 2</c:v>
                </c:pt>
              </c:strCache>
            </c:strRef>
          </c:tx>
          <c:spPr>
            <a:solidFill>
              <a:srgbClr val="224169"/>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3_1'!$C$7:$C$17</c:f>
              <c:numCache>
                <c:formatCode>General</c:formatCode>
                <c:ptCount val="11"/>
                <c:pt idx="0">
                  <c:v>13.45496009122007</c:v>
                </c:pt>
                <c:pt idx="1">
                  <c:v>16.470588235294116</c:v>
                </c:pt>
                <c:pt idx="2">
                  <c:v>22.476340694006307</c:v>
                </c:pt>
                <c:pt idx="3">
                  <c:v>13.287316652286455</c:v>
                </c:pt>
                <c:pt idx="4">
                  <c:v>13.435700575815741</c:v>
                </c:pt>
                <c:pt idx="5">
                  <c:v>23.354564755838641</c:v>
                </c:pt>
                <c:pt idx="6">
                  <c:v>21.602787456445995</c:v>
                </c:pt>
                <c:pt idx="7">
                  <c:v>27.630057803468205</c:v>
                </c:pt>
                <c:pt idx="8">
                  <c:v>20.044052863436125</c:v>
                </c:pt>
                <c:pt idx="9">
                  <c:v>18.401015228426395</c:v>
                </c:pt>
                <c:pt idx="10">
                  <c:v>23.658536585365852</c:v>
                </c:pt>
              </c:numCache>
            </c:numRef>
          </c:val>
        </c:ser>
        <c:ser>
          <c:idx val="1"/>
          <c:order val="1"/>
          <c:tx>
            <c:strRef>
              <c:f>'Grafikdaten 3_1'!$D$6</c:f>
              <c:strCache>
                <c:ptCount val="1"/>
                <c:pt idx="0">
                  <c:v>3 - 4</c:v>
                </c:pt>
              </c:strCache>
            </c:strRef>
          </c:tx>
          <c:spPr>
            <a:solidFill>
              <a:srgbClr val="D92401"/>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3_1'!$D$7:$D$17</c:f>
              <c:numCache>
                <c:formatCode>General</c:formatCode>
                <c:ptCount val="11"/>
                <c:pt idx="0">
                  <c:v>46.52223489167617</c:v>
                </c:pt>
                <c:pt idx="1">
                  <c:v>35.588235294117645</c:v>
                </c:pt>
                <c:pt idx="2">
                  <c:v>41.246056782334385</c:v>
                </c:pt>
                <c:pt idx="3">
                  <c:v>53.839516824849007</c:v>
                </c:pt>
                <c:pt idx="4">
                  <c:v>45.969289827255281</c:v>
                </c:pt>
                <c:pt idx="5">
                  <c:v>42.887473460721871</c:v>
                </c:pt>
                <c:pt idx="6">
                  <c:v>40</c:v>
                </c:pt>
                <c:pt idx="7">
                  <c:v>42.658959537572258</c:v>
                </c:pt>
                <c:pt idx="8">
                  <c:v>48.825256975036716</c:v>
                </c:pt>
                <c:pt idx="9">
                  <c:v>42.893401015228427</c:v>
                </c:pt>
                <c:pt idx="10">
                  <c:v>36.829268292682926</c:v>
                </c:pt>
              </c:numCache>
            </c:numRef>
          </c:val>
        </c:ser>
        <c:ser>
          <c:idx val="2"/>
          <c:order val="2"/>
          <c:tx>
            <c:strRef>
              <c:f>'Grafikdaten 3_1'!$E$6</c:f>
              <c:strCache>
                <c:ptCount val="1"/>
                <c:pt idx="0">
                  <c:v>5 und mehr</c:v>
                </c:pt>
              </c:strCache>
            </c:strRef>
          </c:tx>
          <c:spPr>
            <a:solidFill>
              <a:srgbClr val="5C5854"/>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3_1'!$E$7:$E$17</c:f>
              <c:numCache>
                <c:formatCode>General</c:formatCode>
                <c:ptCount val="11"/>
                <c:pt idx="0">
                  <c:v>40.022805017103764</c:v>
                </c:pt>
                <c:pt idx="1">
                  <c:v>47.941176470588239</c:v>
                </c:pt>
                <c:pt idx="2">
                  <c:v>36.277602523659311</c:v>
                </c:pt>
                <c:pt idx="3">
                  <c:v>32.873166522864537</c:v>
                </c:pt>
                <c:pt idx="4">
                  <c:v>40.595009596928982</c:v>
                </c:pt>
                <c:pt idx="5">
                  <c:v>33.757961783439491</c:v>
                </c:pt>
                <c:pt idx="6">
                  <c:v>38.397212543554005</c:v>
                </c:pt>
                <c:pt idx="7">
                  <c:v>29.710982658959541</c:v>
                </c:pt>
                <c:pt idx="8">
                  <c:v>31.130690161527163</c:v>
                </c:pt>
                <c:pt idx="9">
                  <c:v>38.705583756345177</c:v>
                </c:pt>
                <c:pt idx="10">
                  <c:v>39.512195121951223</c:v>
                </c:pt>
              </c:numCache>
            </c:numRef>
          </c:val>
        </c:ser>
        <c:dLbls>
          <c:showLegendKey val="0"/>
          <c:showVal val="0"/>
          <c:showCatName val="0"/>
          <c:showSerName val="0"/>
          <c:showPercent val="0"/>
          <c:showBubbleSize val="0"/>
        </c:dLbls>
        <c:gapWidth val="40"/>
        <c:overlap val="100"/>
        <c:axId val="85456384"/>
        <c:axId val="85457920"/>
      </c:barChart>
      <c:catAx>
        <c:axId val="85456384"/>
        <c:scaling>
          <c:orientation val="minMax"/>
        </c:scaling>
        <c:delete val="0"/>
        <c:axPos val="l"/>
        <c:numFmt formatCode="General" sourceLinked="1"/>
        <c:majorTickMark val="out"/>
        <c:minorTickMark val="none"/>
        <c:tickLblPos val="low"/>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5457920"/>
        <c:crosses val="autoZero"/>
        <c:auto val="1"/>
        <c:lblAlgn val="ctr"/>
        <c:lblOffset val="100"/>
        <c:noMultiLvlLbl val="0"/>
      </c:catAx>
      <c:valAx>
        <c:axId val="85457920"/>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5456384"/>
        <c:crosses val="autoZero"/>
        <c:crossBetween val="between"/>
      </c:valAx>
      <c:spPr>
        <a:noFill/>
      </c:spPr>
    </c:plotArea>
    <c:legend>
      <c:legendPos val="r"/>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3_1'!$C$18</c:f>
              <c:strCache>
                <c:ptCount val="1"/>
                <c:pt idx="0">
                  <c:v>1 - 2</c:v>
                </c:pt>
              </c:strCache>
            </c:strRef>
          </c:tx>
          <c:spPr>
            <a:solidFill>
              <a:srgbClr val="224169"/>
            </a:solidFill>
          </c:spPr>
          <c:invertIfNegative val="0"/>
          <c:dLbls>
            <c:dLbl>
              <c:idx val="8"/>
              <c:delete val="1"/>
            </c:dLbl>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3_1'!$C$19:$C$36</c:f>
              <c:numCache>
                <c:formatCode>General</c:formatCode>
                <c:ptCount val="18"/>
                <c:pt idx="0">
                  <c:v>12.195121951219512</c:v>
                </c:pt>
                <c:pt idx="1">
                  <c:v>28.985507246376812</c:v>
                </c:pt>
                <c:pt idx="2">
                  <c:v>19.047619047619047</c:v>
                </c:pt>
                <c:pt idx="3">
                  <c:v>41.860465116279073</c:v>
                </c:pt>
                <c:pt idx="4">
                  <c:v>24.054054054054056</c:v>
                </c:pt>
                <c:pt idx="5">
                  <c:v>40.522875816993462</c:v>
                </c:pt>
                <c:pt idx="6">
                  <c:v>17.777777777777779</c:v>
                </c:pt>
                <c:pt idx="7">
                  <c:v>11.904761904761903</c:v>
                </c:pt>
                <c:pt idx="8">
                  <c:v>0</c:v>
                </c:pt>
                <c:pt idx="9">
                  <c:v>17.391304347826086</c:v>
                </c:pt>
                <c:pt idx="10">
                  <c:v>24</c:v>
                </c:pt>
                <c:pt idx="11">
                  <c:v>29.411764705882355</c:v>
                </c:pt>
                <c:pt idx="12">
                  <c:v>13.559322033898304</c:v>
                </c:pt>
                <c:pt idx="13">
                  <c:v>41.089108910891085</c:v>
                </c:pt>
                <c:pt idx="14">
                  <c:v>29.268292682926827</c:v>
                </c:pt>
                <c:pt idx="15">
                  <c:v>41.338582677165356</c:v>
                </c:pt>
                <c:pt idx="16">
                  <c:v>51.315789473684212</c:v>
                </c:pt>
                <c:pt idx="17">
                  <c:v>28.947368421052634</c:v>
                </c:pt>
              </c:numCache>
            </c:numRef>
          </c:val>
        </c:ser>
        <c:ser>
          <c:idx val="1"/>
          <c:order val="1"/>
          <c:tx>
            <c:strRef>
              <c:f>'Grafikdaten 3_1'!$D$18</c:f>
              <c:strCache>
                <c:ptCount val="1"/>
                <c:pt idx="0">
                  <c:v>3 - 4</c:v>
                </c:pt>
              </c:strCache>
            </c:strRef>
          </c:tx>
          <c:spPr>
            <a:solidFill>
              <a:srgbClr val="D92401"/>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3_1'!$D$19:$D$36</c:f>
              <c:numCache>
                <c:formatCode>General</c:formatCode>
                <c:ptCount val="18"/>
                <c:pt idx="0">
                  <c:v>52.439024390243901</c:v>
                </c:pt>
                <c:pt idx="1">
                  <c:v>44.927536231884055</c:v>
                </c:pt>
                <c:pt idx="2">
                  <c:v>56.547619047619044</c:v>
                </c:pt>
                <c:pt idx="3">
                  <c:v>43.02325581395349</c:v>
                </c:pt>
                <c:pt idx="4">
                  <c:v>49.45945945945946</c:v>
                </c:pt>
                <c:pt idx="5">
                  <c:v>46.732026143790847</c:v>
                </c:pt>
                <c:pt idx="6">
                  <c:v>45.555555555555557</c:v>
                </c:pt>
                <c:pt idx="7">
                  <c:v>60.714285714285708</c:v>
                </c:pt>
                <c:pt idx="8">
                  <c:v>55.555555555555557</c:v>
                </c:pt>
                <c:pt idx="9">
                  <c:v>66.459627329192557</c:v>
                </c:pt>
                <c:pt idx="10">
                  <c:v>60.571428571428577</c:v>
                </c:pt>
                <c:pt idx="11">
                  <c:v>46.524064171122994</c:v>
                </c:pt>
                <c:pt idx="12">
                  <c:v>13.559322033898304</c:v>
                </c:pt>
                <c:pt idx="13">
                  <c:v>42.574257425742573</c:v>
                </c:pt>
                <c:pt idx="14">
                  <c:v>36.585365853658537</c:v>
                </c:pt>
                <c:pt idx="15">
                  <c:v>41.338582677165356</c:v>
                </c:pt>
                <c:pt idx="16">
                  <c:v>42.105263157894733</c:v>
                </c:pt>
                <c:pt idx="17">
                  <c:v>42.105263157894733</c:v>
                </c:pt>
              </c:numCache>
            </c:numRef>
          </c:val>
        </c:ser>
        <c:ser>
          <c:idx val="2"/>
          <c:order val="2"/>
          <c:tx>
            <c:strRef>
              <c:f>'Grafikdaten 3_1'!$E$18</c:f>
              <c:strCache>
                <c:ptCount val="1"/>
                <c:pt idx="0">
                  <c:v>5 und mehr</c:v>
                </c:pt>
              </c:strCache>
            </c:strRef>
          </c:tx>
          <c:spPr>
            <a:solidFill>
              <a:srgbClr val="5C5854"/>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3_1'!$E$19:$E$36</c:f>
              <c:numCache>
                <c:formatCode>General</c:formatCode>
                <c:ptCount val="18"/>
                <c:pt idx="0">
                  <c:v>35.365853658536587</c:v>
                </c:pt>
                <c:pt idx="1">
                  <c:v>26.086956521739129</c:v>
                </c:pt>
                <c:pt idx="2">
                  <c:v>24.404761904761905</c:v>
                </c:pt>
                <c:pt idx="3">
                  <c:v>15.11627906976744</c:v>
                </c:pt>
                <c:pt idx="4">
                  <c:v>26.486486486486488</c:v>
                </c:pt>
                <c:pt idx="5">
                  <c:v>12.745098039215685</c:v>
                </c:pt>
                <c:pt idx="6">
                  <c:v>36.666666666666664</c:v>
                </c:pt>
                <c:pt idx="7">
                  <c:v>27.380952380952383</c:v>
                </c:pt>
                <c:pt idx="8">
                  <c:v>44.444444444444443</c:v>
                </c:pt>
                <c:pt idx="9">
                  <c:v>16.149068322981368</c:v>
                </c:pt>
                <c:pt idx="10">
                  <c:v>15.428571428571427</c:v>
                </c:pt>
                <c:pt idx="11">
                  <c:v>24.064171122994651</c:v>
                </c:pt>
                <c:pt idx="12">
                  <c:v>72.881355932203391</c:v>
                </c:pt>
                <c:pt idx="13">
                  <c:v>16.336633663366339</c:v>
                </c:pt>
                <c:pt idx="14">
                  <c:v>34.146341463414636</c:v>
                </c:pt>
                <c:pt idx="15">
                  <c:v>17.322834645669293</c:v>
                </c:pt>
                <c:pt idx="16">
                  <c:v>6.5789473684210522</c:v>
                </c:pt>
                <c:pt idx="17">
                  <c:v>28.947368421052634</c:v>
                </c:pt>
              </c:numCache>
            </c:numRef>
          </c:val>
        </c:ser>
        <c:dLbls>
          <c:showLegendKey val="0"/>
          <c:showVal val="0"/>
          <c:showCatName val="0"/>
          <c:showSerName val="0"/>
          <c:showPercent val="0"/>
          <c:showBubbleSize val="0"/>
        </c:dLbls>
        <c:gapWidth val="40"/>
        <c:overlap val="100"/>
        <c:axId val="84928384"/>
        <c:axId val="84929920"/>
      </c:barChart>
      <c:catAx>
        <c:axId val="84928384"/>
        <c:scaling>
          <c:orientation val="minMax"/>
        </c:scaling>
        <c:delete val="0"/>
        <c:axPos val="l"/>
        <c:numFmt formatCode="General" sourceLinked="1"/>
        <c:majorTickMark val="out"/>
        <c:minorTickMark val="none"/>
        <c:tickLblPos val="low"/>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84929920"/>
        <c:crosses val="autoZero"/>
        <c:auto val="1"/>
        <c:lblAlgn val="ctr"/>
        <c:lblOffset val="100"/>
        <c:noMultiLvlLbl val="0"/>
      </c:catAx>
      <c:valAx>
        <c:axId val="84929920"/>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4928384"/>
        <c:crosses val="autoZero"/>
        <c:crossBetween val="between"/>
      </c:valAx>
      <c:spPr>
        <a:noFill/>
      </c:spPr>
    </c:plotArea>
    <c:legend>
      <c:legendPos val="r"/>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1.4867107128850273E-2"/>
          <c:y val="1.9075083735111673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0"/>
              <c:layout>
                <c:manualLayout>
                  <c:x val="-2.8116902553457536E-3"/>
                  <c:y val="3.9279990556306731E-2"/>
                </c:manualLayout>
              </c:layout>
              <c:showLegendKey val="0"/>
              <c:showVal val="1"/>
              <c:showCatName val="0"/>
              <c:showSerName val="0"/>
              <c:showPercent val="0"/>
              <c:showBubbleSize val="0"/>
            </c:dLbl>
            <c:dLbl>
              <c:idx val="1"/>
              <c:layout>
                <c:manualLayout>
                  <c:x val="1.1251758087201125E-2"/>
                  <c:y val="-1.9234070050382156E-2"/>
                </c:manualLayout>
              </c:layout>
              <c:showLegendKey val="0"/>
              <c:showVal val="1"/>
              <c:showCatName val="0"/>
              <c:showSerName val="0"/>
              <c:showPercent val="0"/>
              <c:showBubbleSize val="0"/>
            </c:dLbl>
            <c:dLbl>
              <c:idx val="2"/>
              <c:layout>
                <c:manualLayout>
                  <c:x val="8.4388185654008432E-3"/>
                  <c:y val="-6.4113566834607194E-3"/>
                </c:manualLayout>
              </c:layout>
              <c:showLegendKey val="0"/>
              <c:showVal val="1"/>
              <c:showCatName val="0"/>
              <c:showSerName val="0"/>
              <c:showPercent val="0"/>
              <c:showBubbleSize val="0"/>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('Tabelle 3_1'!$A$9:$A$12,'Tabelle 3_1'!$A$14:$A$24)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3_1'!$B$39:$B$53</c:f>
              <c:numCache>
                <c:formatCode>General</c:formatCode>
                <c:ptCount val="15"/>
                <c:pt idx="0">
                  <c:v>9.2621558813013944</c:v>
                </c:pt>
                <c:pt idx="1">
                  <c:v>1.6198878601321764</c:v>
                </c:pt>
                <c:pt idx="2">
                  <c:v>1.9383235573071576</c:v>
                </c:pt>
                <c:pt idx="3">
                  <c:v>2.113553159636167</c:v>
                </c:pt>
                <c:pt idx="4">
                  <c:v>2.837624802942722</c:v>
                </c:pt>
                <c:pt idx="5">
                  <c:v>3.5789601751966909</c:v>
                </c:pt>
                <c:pt idx="6">
                  <c:v>7.0450192438990502</c:v>
                </c:pt>
                <c:pt idx="7">
                  <c:v>4.0282977949057983</c:v>
                </c:pt>
                <c:pt idx="8">
                  <c:v>4.0872671291480991</c:v>
                </c:pt>
                <c:pt idx="9">
                  <c:v>3.4668511508235715</c:v>
                </c:pt>
                <c:pt idx="10">
                  <c:v>3.6806892127211071</c:v>
                </c:pt>
                <c:pt idx="11">
                  <c:v>5.4043244594425692</c:v>
                </c:pt>
                <c:pt idx="12">
                  <c:v>4.4378912589844655</c:v>
                </c:pt>
                <c:pt idx="13">
                  <c:v>2.4286812793592545</c:v>
                </c:pt>
                <c:pt idx="14">
                  <c:v>3.3470945245809962</c:v>
                </c:pt>
              </c:numCache>
            </c:numRef>
          </c:val>
        </c:ser>
        <c:ser>
          <c:idx val="1"/>
          <c:order val="1"/>
          <c:tx>
            <c:v>Schleswig-Holstein</c:v>
          </c:tx>
          <c:spPr>
            <a:ln w="25400">
              <a:solidFill>
                <a:srgbClr val="224169"/>
              </a:solidFill>
              <a:prstDash val="dash"/>
            </a:ln>
          </c:spPr>
          <c:marker>
            <c:symbol val="none"/>
          </c:marker>
          <c:cat>
            <c:strRef>
              <c:f>('Tabelle 3_1'!$A$9:$A$12,'Tabelle 3_1'!$A$14:$A$24)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3_1'!$C$39:$C$53</c:f>
              <c:numCache>
                <c:formatCode>General</c:formatCode>
                <c:ptCount val="15"/>
                <c:pt idx="0">
                  <c:v>3.8150150929743791</c:v>
                </c:pt>
                <c:pt idx="1">
                  <c:v>3.8150150929743791</c:v>
                </c:pt>
                <c:pt idx="2">
                  <c:v>3.8150150929743791</c:v>
                </c:pt>
                <c:pt idx="3">
                  <c:v>3.8150150929743791</c:v>
                </c:pt>
                <c:pt idx="4">
                  <c:v>3.8150150929743791</c:v>
                </c:pt>
                <c:pt idx="5">
                  <c:v>3.8150150929743791</c:v>
                </c:pt>
                <c:pt idx="6">
                  <c:v>3.8150150929743791</c:v>
                </c:pt>
                <c:pt idx="7">
                  <c:v>3.8150150929743791</c:v>
                </c:pt>
                <c:pt idx="8">
                  <c:v>3.8150150929743791</c:v>
                </c:pt>
                <c:pt idx="9">
                  <c:v>3.8150150929743791</c:v>
                </c:pt>
                <c:pt idx="10">
                  <c:v>3.8150150929743791</c:v>
                </c:pt>
                <c:pt idx="11">
                  <c:v>3.8150150929743791</c:v>
                </c:pt>
                <c:pt idx="12">
                  <c:v>3.8150150929743791</c:v>
                </c:pt>
                <c:pt idx="13">
                  <c:v>3.8150150929743791</c:v>
                </c:pt>
                <c:pt idx="14">
                  <c:v>3.8150150929743791</c:v>
                </c:pt>
              </c:numCache>
            </c:numRef>
          </c:val>
        </c:ser>
        <c:dLbls>
          <c:showLegendKey val="0"/>
          <c:showVal val="0"/>
          <c:showCatName val="0"/>
          <c:showSerName val="0"/>
          <c:showPercent val="0"/>
          <c:showBubbleSize val="0"/>
        </c:dLbls>
        <c:axId val="84992768"/>
        <c:axId val="84994304"/>
      </c:radarChart>
      <c:catAx>
        <c:axId val="84992768"/>
        <c:scaling>
          <c:orientation val="minMax"/>
        </c:scaling>
        <c:delete val="0"/>
        <c:axPos val="b"/>
        <c:majorGridlines/>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84994304"/>
        <c:crosses val="autoZero"/>
        <c:auto val="1"/>
        <c:lblAlgn val="ctr"/>
        <c:lblOffset val="100"/>
        <c:noMultiLvlLbl val="0"/>
      </c:catAx>
      <c:valAx>
        <c:axId val="84994304"/>
        <c:scaling>
          <c:orientation val="minMax"/>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84992768"/>
        <c:crosses val="autoZero"/>
        <c:crossBetween val="between"/>
      </c:valAx>
      <c:spPr>
        <a:noFill/>
      </c:spPr>
    </c:plotArea>
    <c:legend>
      <c:legendPos val="r"/>
      <c:legendEntry>
        <c:idx val="0"/>
        <c:delete val="1"/>
      </c:legendEntry>
      <c:layout>
        <c:manualLayout>
          <c:xMode val="edge"/>
          <c:yMode val="edge"/>
          <c:x val="0.66711359355942579"/>
          <c:y val="0.91553208367610761"/>
          <c:w val="0.32395110093996871"/>
          <c:h val="7.7203304344419632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1_1'!$C$6</c:f>
              <c:strCache>
                <c:ptCount val="1"/>
                <c:pt idx="0">
                  <c:v>1 - 2 Räume</c:v>
                </c:pt>
              </c:strCache>
            </c:strRef>
          </c:tx>
          <c:spPr>
            <a:solidFill>
              <a:srgbClr val="224169"/>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1_1'!$C$7:$C$17</c:f>
              <c:numCache>
                <c:formatCode>General</c:formatCode>
                <c:ptCount val="11"/>
                <c:pt idx="0">
                  <c:v>8.9788178545213047</c:v>
                </c:pt>
                <c:pt idx="1">
                  <c:v>8.8675262350600637</c:v>
                </c:pt>
                <c:pt idx="2">
                  <c:v>9.8549944228624184</c:v>
                </c:pt>
                <c:pt idx="3">
                  <c:v>6.7850114382186337</c:v>
                </c:pt>
                <c:pt idx="4">
                  <c:v>8.9443535788415982</c:v>
                </c:pt>
                <c:pt idx="5">
                  <c:v>7.9420227745806287</c:v>
                </c:pt>
                <c:pt idx="6">
                  <c:v>11.70171959821864</c:v>
                </c:pt>
                <c:pt idx="7">
                  <c:v>12.840629376103537</c:v>
                </c:pt>
                <c:pt idx="8">
                  <c:v>10.509016344008202</c:v>
                </c:pt>
                <c:pt idx="9">
                  <c:v>9.5795849762677463</c:v>
                </c:pt>
                <c:pt idx="10">
                  <c:v>7.0203918888129424</c:v>
                </c:pt>
              </c:numCache>
            </c:numRef>
          </c:val>
        </c:ser>
        <c:ser>
          <c:idx val="1"/>
          <c:order val="1"/>
          <c:tx>
            <c:strRef>
              <c:f>'Grafikdaten 1_1'!$D$6</c:f>
              <c:strCache>
                <c:ptCount val="1"/>
                <c:pt idx="0">
                  <c:v>3 Räume</c:v>
                </c:pt>
              </c:strCache>
            </c:strRef>
          </c:tx>
          <c:spPr>
            <a:solidFill>
              <a:srgbClr val="D92401"/>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1_1'!$D$7:$D$17</c:f>
              <c:numCache>
                <c:formatCode>General</c:formatCode>
                <c:ptCount val="11"/>
                <c:pt idx="0">
                  <c:v>15.753783774336746</c:v>
                </c:pt>
                <c:pt idx="1">
                  <c:v>17.580147918659925</c:v>
                </c:pt>
                <c:pt idx="2">
                  <c:v>18.028385707142583</c:v>
                </c:pt>
                <c:pt idx="3">
                  <c:v>16.447059528685454</c:v>
                </c:pt>
                <c:pt idx="4">
                  <c:v>17.02104251776769</c:v>
                </c:pt>
                <c:pt idx="5">
                  <c:v>17.815599363291295</c:v>
                </c:pt>
                <c:pt idx="6">
                  <c:v>19.907031173812697</c:v>
                </c:pt>
                <c:pt idx="7">
                  <c:v>21.899435509824215</c:v>
                </c:pt>
                <c:pt idx="8">
                  <c:v>19.162495225458859</c:v>
                </c:pt>
                <c:pt idx="9">
                  <c:v>17.856803069864796</c:v>
                </c:pt>
                <c:pt idx="10">
                  <c:v>14.50358851674641</c:v>
                </c:pt>
              </c:numCache>
            </c:numRef>
          </c:val>
        </c:ser>
        <c:ser>
          <c:idx val="2"/>
          <c:order val="2"/>
          <c:tx>
            <c:strRef>
              <c:f>'Grafikdaten 1_1'!$E$6</c:f>
              <c:strCache>
                <c:ptCount val="1"/>
                <c:pt idx="0">
                  <c:v>4 Räume</c:v>
                </c:pt>
              </c:strCache>
            </c:strRef>
          </c:tx>
          <c:spPr>
            <a:solidFill>
              <a:srgbClr val="5C5854"/>
            </a:solidFill>
            <a:ln>
              <a:noFill/>
            </a:ln>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1_1'!$E$7:$E$17</c:f>
              <c:numCache>
                <c:formatCode>General</c:formatCode>
                <c:ptCount val="11"/>
                <c:pt idx="0">
                  <c:v>24.025656262015449</c:v>
                </c:pt>
                <c:pt idx="1">
                  <c:v>22.568985678922353</c:v>
                </c:pt>
                <c:pt idx="2">
                  <c:v>23.826301011577371</c:v>
                </c:pt>
                <c:pt idx="3">
                  <c:v>22.026312897715354</c:v>
                </c:pt>
                <c:pt idx="4">
                  <c:v>21.895513521046183</c:v>
                </c:pt>
                <c:pt idx="5">
                  <c:v>22.529692665605484</c:v>
                </c:pt>
                <c:pt idx="6">
                  <c:v>24.604882488703964</c:v>
                </c:pt>
                <c:pt idx="7">
                  <c:v>23.271955536613582</c:v>
                </c:pt>
                <c:pt idx="8">
                  <c:v>22.284542548700319</c:v>
                </c:pt>
                <c:pt idx="9">
                  <c:v>23.400319249024811</c:v>
                </c:pt>
                <c:pt idx="10">
                  <c:v>21.568124857598541</c:v>
                </c:pt>
              </c:numCache>
            </c:numRef>
          </c:val>
        </c:ser>
        <c:ser>
          <c:idx val="3"/>
          <c:order val="3"/>
          <c:tx>
            <c:strRef>
              <c:f>'Grafikdaten 1_1'!$F$6</c:f>
              <c:strCache>
                <c:ptCount val="1"/>
                <c:pt idx="0">
                  <c:v>5 Räume und mehr</c:v>
                </c:pt>
              </c:strCache>
            </c:strRef>
          </c:tx>
          <c:spPr>
            <a:solidFill>
              <a:srgbClr val="FFCC33"/>
            </a:solidFill>
          </c:spPr>
          <c:invertIfNegative val="0"/>
          <c:dLbls>
            <c:numFmt formatCode="#,##0.0" sourceLinked="0"/>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1_1'!$F$7:$F$17</c:f>
              <c:numCache>
                <c:formatCode>General</c:formatCode>
                <c:ptCount val="11"/>
                <c:pt idx="0">
                  <c:v>51.241742109126498</c:v>
                </c:pt>
                <c:pt idx="1">
                  <c:v>50.98334016735766</c:v>
                </c:pt>
                <c:pt idx="2">
                  <c:v>48.290318858417628</c:v>
                </c:pt>
                <c:pt idx="3">
                  <c:v>54.741616135380553</c:v>
                </c:pt>
                <c:pt idx="4">
                  <c:v>52.139090382344534</c:v>
                </c:pt>
                <c:pt idx="5">
                  <c:v>51.712685196522592</c:v>
                </c:pt>
                <c:pt idx="6">
                  <c:v>43.786366739264707</c:v>
                </c:pt>
                <c:pt idx="7">
                  <c:v>41.98797957745866</c:v>
                </c:pt>
                <c:pt idx="8">
                  <c:v>48.04394588183262</c:v>
                </c:pt>
                <c:pt idx="9">
                  <c:v>49.163292704842647</c:v>
                </c:pt>
                <c:pt idx="10">
                  <c:v>56.907894736842103</c:v>
                </c:pt>
              </c:numCache>
            </c:numRef>
          </c:val>
        </c:ser>
        <c:dLbls>
          <c:showLegendKey val="0"/>
          <c:showVal val="0"/>
          <c:showCatName val="0"/>
          <c:showSerName val="0"/>
          <c:showPercent val="0"/>
          <c:showBubbleSize val="0"/>
        </c:dLbls>
        <c:gapWidth val="40"/>
        <c:overlap val="100"/>
        <c:axId val="80817536"/>
        <c:axId val="80827520"/>
      </c:barChart>
      <c:catAx>
        <c:axId val="80817536"/>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0827520"/>
        <c:crosses val="autoZero"/>
        <c:auto val="1"/>
        <c:lblAlgn val="ctr"/>
        <c:lblOffset val="100"/>
        <c:noMultiLvlLbl val="0"/>
      </c:catAx>
      <c:valAx>
        <c:axId val="80827520"/>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0817536"/>
        <c:crosses val="autoZero"/>
        <c:crossBetween val="between"/>
      </c:valAx>
      <c:spPr>
        <a:noFill/>
      </c:spPr>
    </c:plotArea>
    <c:legend>
      <c:legendPos val="r"/>
      <c:layout>
        <c:manualLayout>
          <c:xMode val="edge"/>
          <c:yMode val="edge"/>
          <c:x val="0.76608161068044789"/>
          <c:y val="0.38706721321378945"/>
          <c:w val="0.22571425495262704"/>
          <c:h val="0.33499820542069558"/>
        </c:manualLayout>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1_1'!$C$18</c:f>
              <c:strCache>
                <c:ptCount val="1"/>
                <c:pt idx="0">
                  <c:v>1 - 2 Räume</c:v>
                </c:pt>
              </c:strCache>
            </c:strRef>
          </c:tx>
          <c:spPr>
            <a:solidFill>
              <a:srgbClr val="224169"/>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1_1'!$C$19:$C$36</c:f>
              <c:numCache>
                <c:formatCode>General</c:formatCode>
                <c:ptCount val="18"/>
                <c:pt idx="0">
                  <c:v>9.6475937855248208</c:v>
                </c:pt>
                <c:pt idx="1">
                  <c:v>11.13892365456821</c:v>
                </c:pt>
                <c:pt idx="2">
                  <c:v>12.977145269251643</c:v>
                </c:pt>
                <c:pt idx="3">
                  <c:v>14.798257031294209</c:v>
                </c:pt>
                <c:pt idx="4">
                  <c:v>12.929475587703434</c:v>
                </c:pt>
                <c:pt idx="5">
                  <c:v>13.8355256931958</c:v>
                </c:pt>
                <c:pt idx="6">
                  <c:v>7.9841405581901572</c:v>
                </c:pt>
                <c:pt idx="7">
                  <c:v>12.333382159074265</c:v>
                </c:pt>
                <c:pt idx="8">
                  <c:v>18.02155992390615</c:v>
                </c:pt>
                <c:pt idx="9">
                  <c:v>13.512865590538597</c:v>
                </c:pt>
                <c:pt idx="10">
                  <c:v>15.67314132618888</c:v>
                </c:pt>
                <c:pt idx="11">
                  <c:v>10.383141762452107</c:v>
                </c:pt>
                <c:pt idx="12">
                  <c:v>16.948758486003907</c:v>
                </c:pt>
                <c:pt idx="13">
                  <c:v>13.739137273406474</c:v>
                </c:pt>
                <c:pt idx="14">
                  <c:v>13.82908090676278</c:v>
                </c:pt>
                <c:pt idx="15">
                  <c:v>10.523854069223573</c:v>
                </c:pt>
                <c:pt idx="16">
                  <c:v>17.554590897132332</c:v>
                </c:pt>
                <c:pt idx="17">
                  <c:v>11.451640909880187</c:v>
                </c:pt>
              </c:numCache>
            </c:numRef>
          </c:val>
        </c:ser>
        <c:ser>
          <c:idx val="1"/>
          <c:order val="1"/>
          <c:tx>
            <c:strRef>
              <c:f>'Grafikdaten 1_1'!$D$18</c:f>
              <c:strCache>
                <c:ptCount val="1"/>
                <c:pt idx="0">
                  <c:v>3 Räume</c:v>
                </c:pt>
              </c:strCache>
            </c:strRef>
          </c:tx>
          <c:spPr>
            <a:solidFill>
              <a:srgbClr val="D92401"/>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1_1'!$D$19:$D$36</c:f>
              <c:numCache>
                <c:formatCode>General</c:formatCode>
                <c:ptCount val="18"/>
                <c:pt idx="0">
                  <c:v>19.560439560439562</c:v>
                </c:pt>
                <c:pt idx="1">
                  <c:v>14.768460575719649</c:v>
                </c:pt>
                <c:pt idx="2">
                  <c:v>17.560151962853524</c:v>
                </c:pt>
                <c:pt idx="3">
                  <c:v>24.146907362345086</c:v>
                </c:pt>
                <c:pt idx="4">
                  <c:v>22.269941731967048</c:v>
                </c:pt>
                <c:pt idx="5">
                  <c:v>22.579729346077411</c:v>
                </c:pt>
                <c:pt idx="6">
                  <c:v>16.053797714374561</c:v>
                </c:pt>
                <c:pt idx="7">
                  <c:v>26.739417020653288</c:v>
                </c:pt>
                <c:pt idx="8">
                  <c:v>29.036144578313255</c:v>
                </c:pt>
                <c:pt idx="9">
                  <c:v>22.303020616909063</c:v>
                </c:pt>
                <c:pt idx="10">
                  <c:v>27.606608617995086</c:v>
                </c:pt>
                <c:pt idx="11">
                  <c:v>16.915708812260537</c:v>
                </c:pt>
                <c:pt idx="12">
                  <c:v>23.523667813633406</c:v>
                </c:pt>
                <c:pt idx="13">
                  <c:v>21.528842750973219</c:v>
                </c:pt>
                <c:pt idx="14">
                  <c:v>23.98747984444655</c:v>
                </c:pt>
                <c:pt idx="15">
                  <c:v>21.398503274087933</c:v>
                </c:pt>
                <c:pt idx="16">
                  <c:v>21.842936069455408</c:v>
                </c:pt>
                <c:pt idx="17">
                  <c:v>21.288418128147249</c:v>
                </c:pt>
              </c:numCache>
            </c:numRef>
          </c:val>
        </c:ser>
        <c:ser>
          <c:idx val="2"/>
          <c:order val="2"/>
          <c:tx>
            <c:strRef>
              <c:f>'Grafikdaten 1_1'!$E$18</c:f>
              <c:strCache>
                <c:ptCount val="1"/>
                <c:pt idx="0">
                  <c:v>4 Räume</c:v>
                </c:pt>
              </c:strCache>
            </c:strRef>
          </c:tx>
          <c:spPr>
            <a:solidFill>
              <a:srgbClr val="5C5854"/>
            </a:solidFill>
            <a:ln>
              <a:noFill/>
            </a:ln>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1_1'!$E$19:$E$36</c:f>
              <c:numCache>
                <c:formatCode>General</c:formatCode>
                <c:ptCount val="18"/>
                <c:pt idx="0">
                  <c:v>25.350511557408105</c:v>
                </c:pt>
                <c:pt idx="1">
                  <c:v>23.788068418856906</c:v>
                </c:pt>
                <c:pt idx="2">
                  <c:v>22.987396731592593</c:v>
                </c:pt>
                <c:pt idx="3">
                  <c:v>26.167166544055231</c:v>
                </c:pt>
                <c:pt idx="4">
                  <c:v>26.810829817158933</c:v>
                </c:pt>
                <c:pt idx="5">
                  <c:v>23.213778745149995</c:v>
                </c:pt>
                <c:pt idx="6">
                  <c:v>22.475316800124386</c:v>
                </c:pt>
                <c:pt idx="7">
                  <c:v>26.893218104584736</c:v>
                </c:pt>
                <c:pt idx="8">
                  <c:v>24.546607482561829</c:v>
                </c:pt>
                <c:pt idx="9">
                  <c:v>25.994885727984656</c:v>
                </c:pt>
                <c:pt idx="10">
                  <c:v>25.440946639874973</c:v>
                </c:pt>
                <c:pt idx="11">
                  <c:v>24.990421455938698</c:v>
                </c:pt>
                <c:pt idx="12">
                  <c:v>24.407142192876407</c:v>
                </c:pt>
                <c:pt idx="13">
                  <c:v>27.026070543824467</c:v>
                </c:pt>
                <c:pt idx="14">
                  <c:v>25.609409086597744</c:v>
                </c:pt>
                <c:pt idx="15">
                  <c:v>26.800748362956035</c:v>
                </c:pt>
                <c:pt idx="16">
                  <c:v>26.026045777426994</c:v>
                </c:pt>
                <c:pt idx="17">
                  <c:v>26.306650460149335</c:v>
                </c:pt>
              </c:numCache>
            </c:numRef>
          </c:val>
        </c:ser>
        <c:ser>
          <c:idx val="3"/>
          <c:order val="3"/>
          <c:tx>
            <c:strRef>
              <c:f>'Grafikdaten 1_1'!$F$18</c:f>
              <c:strCache>
                <c:ptCount val="1"/>
                <c:pt idx="0">
                  <c:v>5 Räume und mehr</c:v>
                </c:pt>
              </c:strCache>
            </c:strRef>
          </c:tx>
          <c:spPr>
            <a:solidFill>
              <a:srgbClr val="FFCC33"/>
            </a:solidFill>
          </c:spPr>
          <c:invertIfNegative val="0"/>
          <c:dLbls>
            <c:numFmt formatCode="#,##0.0" sourceLinked="0"/>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1_1'!$F$19:$F$36</c:f>
              <c:numCache>
                <c:formatCode>General</c:formatCode>
                <c:ptCount val="18"/>
                <c:pt idx="0">
                  <c:v>45.441455096627507</c:v>
                </c:pt>
                <c:pt idx="1">
                  <c:v>50.304547350855231</c:v>
                </c:pt>
                <c:pt idx="2">
                  <c:v>46.475306036302236</c:v>
                </c:pt>
                <c:pt idx="3">
                  <c:v>34.88766906230547</c:v>
                </c:pt>
                <c:pt idx="4">
                  <c:v>37.989752863170587</c:v>
                </c:pt>
                <c:pt idx="5">
                  <c:v>40.3709662155768</c:v>
                </c:pt>
                <c:pt idx="6">
                  <c:v>53.486744927310895</c:v>
                </c:pt>
                <c:pt idx="7">
                  <c:v>34.033982715687713</c:v>
                </c:pt>
                <c:pt idx="8">
                  <c:v>28.395688015218767</c:v>
                </c:pt>
                <c:pt idx="9">
                  <c:v>38.189228064567679</c:v>
                </c:pt>
                <c:pt idx="10">
                  <c:v>31.279303415941058</c:v>
                </c:pt>
                <c:pt idx="11">
                  <c:v>47.71072796934866</c:v>
                </c:pt>
                <c:pt idx="12">
                  <c:v>35.120431507486281</c:v>
                </c:pt>
                <c:pt idx="13">
                  <c:v>37.705949431795837</c:v>
                </c:pt>
                <c:pt idx="14">
                  <c:v>36.574030162192919</c:v>
                </c:pt>
                <c:pt idx="15">
                  <c:v>41.276894293732461</c:v>
                </c:pt>
                <c:pt idx="16">
                  <c:v>34.576427255985266</c:v>
                </c:pt>
                <c:pt idx="17">
                  <c:v>40.953290501823233</c:v>
                </c:pt>
              </c:numCache>
            </c:numRef>
          </c:val>
        </c:ser>
        <c:dLbls>
          <c:showLegendKey val="0"/>
          <c:showVal val="0"/>
          <c:showCatName val="0"/>
          <c:showSerName val="0"/>
          <c:showPercent val="0"/>
          <c:showBubbleSize val="0"/>
        </c:dLbls>
        <c:gapWidth val="40"/>
        <c:overlap val="100"/>
        <c:axId val="82465920"/>
        <c:axId val="82467456"/>
      </c:barChart>
      <c:catAx>
        <c:axId val="82465920"/>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82467456"/>
        <c:crosses val="autoZero"/>
        <c:auto val="1"/>
        <c:lblAlgn val="ctr"/>
        <c:lblOffset val="100"/>
        <c:noMultiLvlLbl val="0"/>
      </c:catAx>
      <c:valAx>
        <c:axId val="82467456"/>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2465920"/>
        <c:crosses val="autoZero"/>
        <c:crossBetween val="between"/>
      </c:valAx>
      <c:spPr>
        <a:noFill/>
      </c:spPr>
    </c:plotArea>
    <c:legend>
      <c:legendPos val="r"/>
      <c:layout>
        <c:manualLayout>
          <c:xMode val="edge"/>
          <c:yMode val="edge"/>
          <c:x val="0.76863338108857837"/>
          <c:y val="0.42124447831285738"/>
          <c:w val="0.22589286791795751"/>
          <c:h val="0.23361646500504929"/>
        </c:manualLayout>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1.5592447495787165E-2"/>
          <c:y val="2.309114899895064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4"/>
              <c:layout>
                <c:manualLayout>
                  <c:x val="-2.2503516174402251E-2"/>
                  <c:y val="0"/>
                </c:manualLayout>
              </c:layout>
              <c:showLegendKey val="0"/>
              <c:showVal val="1"/>
              <c:showCatName val="0"/>
              <c:showSerName val="0"/>
              <c:showPercent val="0"/>
              <c:showBubbleSize val="0"/>
            </c:dLbl>
            <c:dLbl>
              <c:idx val="6"/>
              <c:layout>
                <c:manualLayout>
                  <c:x val="3.9381153305203941E-2"/>
                  <c:y val="1.3201474511149138E-2"/>
                </c:manualLayout>
              </c:layout>
              <c:showLegendKey val="0"/>
              <c:showVal val="1"/>
              <c:showCatName val="0"/>
              <c:showSerName val="0"/>
              <c:showPercent val="0"/>
              <c:showBubbleSize val="0"/>
            </c:dLbl>
            <c:dLbl>
              <c:idx val="7"/>
              <c:layout>
                <c:manualLayout>
                  <c:x val="0"/>
                  <c:y val="-2.3102580394510994E-2"/>
                </c:manualLayout>
              </c:layout>
              <c:showLegendKey val="0"/>
              <c:showVal val="1"/>
              <c:showCatName val="0"/>
              <c:showSerName val="0"/>
              <c:showPercent val="0"/>
              <c:showBubbleSize val="0"/>
            </c:dLbl>
            <c:dLbl>
              <c:idx val="11"/>
              <c:layout>
                <c:manualLayout>
                  <c:x val="1.4064697609001406E-2"/>
                  <c:y val="3.3003686277872845E-3"/>
                </c:manualLayout>
              </c:layout>
              <c:showLegendKey val="0"/>
              <c:showVal val="1"/>
              <c:showCatName val="0"/>
              <c:showSerName val="0"/>
              <c:showPercent val="0"/>
              <c:showBubbleSize val="0"/>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('Tabelle 1_1'!$A$7:$A$10,'Tabelle 1_1'!$A$12:$A$22)</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1_1'!$O$40:$O$54</c:f>
              <c:numCache>
                <c:formatCode>General</c:formatCode>
                <c:ptCount val="15"/>
                <c:pt idx="0">
                  <c:v>44.44320924204505</c:v>
                </c:pt>
                <c:pt idx="1">
                  <c:v>39.081616494578832</c:v>
                </c:pt>
                <c:pt idx="2">
                  <c:v>40.479705153822778</c:v>
                </c:pt>
                <c:pt idx="3">
                  <c:v>43.187112357995645</c:v>
                </c:pt>
                <c:pt idx="4">
                  <c:v>54.704947076045343</c:v>
                </c:pt>
                <c:pt idx="5">
                  <c:v>47.625532281612458</c:v>
                </c:pt>
                <c:pt idx="6">
                  <c:v>58.911496190493452</c:v>
                </c:pt>
                <c:pt idx="7">
                  <c:v>53.246808022694076</c:v>
                </c:pt>
                <c:pt idx="8">
                  <c:v>45.873017993517628</c:v>
                </c:pt>
                <c:pt idx="9">
                  <c:v>50.501535208749523</c:v>
                </c:pt>
                <c:pt idx="10">
                  <c:v>50.805077444780494</c:v>
                </c:pt>
                <c:pt idx="11">
                  <c:v>53.266966629171357</c:v>
                </c:pt>
                <c:pt idx="12">
                  <c:v>46.456439833062831</c:v>
                </c:pt>
                <c:pt idx="13">
                  <c:v>49.74673193906218</c:v>
                </c:pt>
                <c:pt idx="14">
                  <c:v>47.453823253671935</c:v>
                </c:pt>
              </c:numCache>
            </c:numRef>
          </c:val>
        </c:ser>
        <c:ser>
          <c:idx val="1"/>
          <c:order val="1"/>
          <c:tx>
            <c:v>Schleswig-Holstein</c:v>
          </c:tx>
          <c:spPr>
            <a:ln w="25400">
              <a:solidFill>
                <a:srgbClr val="224169"/>
              </a:solidFill>
              <a:prstDash val="dash"/>
            </a:ln>
          </c:spPr>
          <c:marker>
            <c:symbol val="none"/>
          </c:marker>
          <c:cat>
            <c:strRef>
              <c:f>('Tabelle 1_1'!$A$7:$A$10,'Tabelle 1_1'!$A$12:$A$22)</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1_1'!$P$40:$P$54</c:f>
              <c:numCache>
                <c:formatCode>General</c:formatCode>
                <c:ptCount val="15"/>
                <c:pt idx="0">
                  <c:v>48.095944988663007</c:v>
                </c:pt>
                <c:pt idx="1">
                  <c:v>48.095944988663007</c:v>
                </c:pt>
                <c:pt idx="2">
                  <c:v>48.095944988663007</c:v>
                </c:pt>
                <c:pt idx="3">
                  <c:v>48.095944988663007</c:v>
                </c:pt>
                <c:pt idx="4">
                  <c:v>48.095944988663007</c:v>
                </c:pt>
                <c:pt idx="5">
                  <c:v>48.095944988663007</c:v>
                </c:pt>
                <c:pt idx="6">
                  <c:v>48.095944988663007</c:v>
                </c:pt>
                <c:pt idx="7">
                  <c:v>48.095944988663007</c:v>
                </c:pt>
                <c:pt idx="8">
                  <c:v>48.095944988663007</c:v>
                </c:pt>
                <c:pt idx="9">
                  <c:v>48.095944988663007</c:v>
                </c:pt>
                <c:pt idx="10">
                  <c:v>48.095944988663007</c:v>
                </c:pt>
                <c:pt idx="11">
                  <c:v>48.095944988663007</c:v>
                </c:pt>
                <c:pt idx="12">
                  <c:v>48.095944988663007</c:v>
                </c:pt>
                <c:pt idx="13">
                  <c:v>48.095944988663007</c:v>
                </c:pt>
                <c:pt idx="14">
                  <c:v>48.095944988663007</c:v>
                </c:pt>
              </c:numCache>
            </c:numRef>
          </c:val>
        </c:ser>
        <c:dLbls>
          <c:showLegendKey val="0"/>
          <c:showVal val="0"/>
          <c:showCatName val="0"/>
          <c:showSerName val="0"/>
          <c:showPercent val="0"/>
          <c:showBubbleSize val="0"/>
        </c:dLbls>
        <c:axId val="84021248"/>
        <c:axId val="84022784"/>
      </c:radarChart>
      <c:catAx>
        <c:axId val="84021248"/>
        <c:scaling>
          <c:orientation val="minMax"/>
        </c:scaling>
        <c:delete val="0"/>
        <c:axPos val="b"/>
        <c:majorGridlines/>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84022784"/>
        <c:crosses val="autoZero"/>
        <c:auto val="1"/>
        <c:lblAlgn val="ctr"/>
        <c:lblOffset val="100"/>
        <c:noMultiLvlLbl val="0"/>
      </c:catAx>
      <c:valAx>
        <c:axId val="84022784"/>
        <c:scaling>
          <c:orientation val="minMax"/>
          <c:max val="60"/>
          <c:min val="30"/>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84021248"/>
        <c:crosses val="autoZero"/>
        <c:crossBetween val="between"/>
      </c:valAx>
      <c:spPr>
        <a:noFill/>
      </c:spPr>
    </c:plotArea>
    <c:legend>
      <c:legendPos val="r"/>
      <c:legendEntry>
        <c:idx val="0"/>
        <c:delete val="1"/>
      </c:legendEntry>
      <c:layout>
        <c:manualLayout>
          <c:xMode val="edge"/>
          <c:yMode val="edge"/>
          <c:x val="0.68448590665297271"/>
          <c:y val="0.89630304750805578"/>
          <c:w val="0.28789776881754514"/>
          <c:h val="9.8119898200580702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2_1'!$B$1</c:f>
              <c:strCache>
                <c:ptCount val="1"/>
                <c:pt idx="0">
                  <c:v>Wohnungen, Neubau</c:v>
                </c:pt>
              </c:strCache>
            </c:strRef>
          </c:tx>
          <c:spPr>
            <a:solidFill>
              <a:srgbClr val="224169"/>
            </a:solidFill>
          </c:spPr>
          <c:invertIfNegative val="0"/>
          <c:cat>
            <c:strRef>
              <c:f>'Grafikdaten 2_1'!$A$2:$A$5</c:f>
              <c:strCache>
                <c:ptCount val="4"/>
                <c:pt idx="0">
                  <c:v>NEUMÜNSTER</c:v>
                </c:pt>
                <c:pt idx="1">
                  <c:v>FLENSBURG</c:v>
                </c:pt>
                <c:pt idx="2">
                  <c:v>KIEL</c:v>
                </c:pt>
                <c:pt idx="3">
                  <c:v>LÜBECK</c:v>
                </c:pt>
              </c:strCache>
            </c:strRef>
          </c:cat>
          <c:val>
            <c:numRef>
              <c:f>'Grafikdaten 2_1'!$B$2:$B$5</c:f>
              <c:numCache>
                <c:formatCode>General</c:formatCode>
                <c:ptCount val="4"/>
                <c:pt idx="0">
                  <c:v>227</c:v>
                </c:pt>
                <c:pt idx="1">
                  <c:v>801</c:v>
                </c:pt>
                <c:pt idx="2">
                  <c:v>723</c:v>
                </c:pt>
                <c:pt idx="3">
                  <c:v>818</c:v>
                </c:pt>
              </c:numCache>
            </c:numRef>
          </c:val>
        </c:ser>
        <c:ser>
          <c:idx val="1"/>
          <c:order val="1"/>
          <c:tx>
            <c:strRef>
              <c:f>'Grafikdaten 2_1'!$C$1</c:f>
              <c:strCache>
                <c:ptCount val="1"/>
                <c:pt idx="0">
                  <c:v>Wohnungen durch Baumaßnahmen</c:v>
                </c:pt>
              </c:strCache>
            </c:strRef>
          </c:tx>
          <c:spPr>
            <a:solidFill>
              <a:srgbClr val="D92401"/>
            </a:solidFill>
          </c:spPr>
          <c:invertIfNegative val="0"/>
          <c:cat>
            <c:strRef>
              <c:f>'Grafikdaten 2_1'!$A$2:$A$5</c:f>
              <c:strCache>
                <c:ptCount val="4"/>
                <c:pt idx="0">
                  <c:v>NEUMÜNSTER</c:v>
                </c:pt>
                <c:pt idx="1">
                  <c:v>FLENSBURG</c:v>
                </c:pt>
                <c:pt idx="2">
                  <c:v>KIEL</c:v>
                </c:pt>
                <c:pt idx="3">
                  <c:v>LÜBECK</c:v>
                </c:pt>
              </c:strCache>
            </c:strRef>
          </c:cat>
          <c:val>
            <c:numRef>
              <c:f>'Grafikdaten 2_1'!$C$2:$C$5</c:f>
              <c:numCache>
                <c:formatCode>General</c:formatCode>
                <c:ptCount val="4"/>
                <c:pt idx="0">
                  <c:v>13</c:v>
                </c:pt>
                <c:pt idx="1">
                  <c:v>36</c:v>
                </c:pt>
                <c:pt idx="2">
                  <c:v>124</c:v>
                </c:pt>
                <c:pt idx="3">
                  <c:v>115</c:v>
                </c:pt>
              </c:numCache>
            </c:numRef>
          </c:val>
        </c:ser>
        <c:ser>
          <c:idx val="2"/>
          <c:order val="2"/>
          <c:tx>
            <c:strRef>
              <c:f>'Grafikdaten 2_1'!$D$1</c:f>
              <c:strCache>
                <c:ptCount val="1"/>
              </c:strCache>
            </c:strRef>
          </c:tx>
          <c:spPr>
            <a:noFill/>
            <a:ln>
              <a:noFill/>
            </a:ln>
          </c:spPr>
          <c:invertIfNegative val="0"/>
          <c:dLbls>
            <c:numFmt formatCode="###\ ###\ ##0&quot;  &quot;;\-###\ ###\ ##0&quot;  &quot;;&quot;0&quot;" sourceLinked="0"/>
            <c:txPr>
              <a:bodyPr/>
              <a:lstStyle/>
              <a:p>
                <a:pPr>
                  <a:defRPr sz="800">
                    <a:solidFill>
                      <a:sysClr val="windowText" lastClr="000000"/>
                    </a:solidFill>
                  </a:defRPr>
                </a:pPr>
                <a:endParaRPr lang="de-DE"/>
              </a:p>
            </c:txPr>
            <c:dLblPos val="inBase"/>
            <c:showLegendKey val="0"/>
            <c:showVal val="1"/>
            <c:showCatName val="0"/>
            <c:showSerName val="0"/>
            <c:showPercent val="0"/>
            <c:showBubbleSize val="0"/>
            <c:separator> </c:separator>
            <c:showLeaderLines val="0"/>
          </c:dLbls>
          <c:cat>
            <c:strRef>
              <c:f>'Grafikdaten 2_1'!$A$2:$A$5</c:f>
              <c:strCache>
                <c:ptCount val="4"/>
                <c:pt idx="0">
                  <c:v>NEUMÜNSTER</c:v>
                </c:pt>
                <c:pt idx="1">
                  <c:v>FLENSBURG</c:v>
                </c:pt>
                <c:pt idx="2">
                  <c:v>KIEL</c:v>
                </c:pt>
                <c:pt idx="3">
                  <c:v>LÜBECK</c:v>
                </c:pt>
              </c:strCache>
            </c:strRef>
          </c:cat>
          <c:val>
            <c:numRef>
              <c:f>'Grafikdaten 2_1'!$D$2:$D$5</c:f>
              <c:numCache>
                <c:formatCode>General</c:formatCode>
                <c:ptCount val="4"/>
                <c:pt idx="0">
                  <c:v>240</c:v>
                </c:pt>
                <c:pt idx="1">
                  <c:v>837</c:v>
                </c:pt>
                <c:pt idx="2">
                  <c:v>847</c:v>
                </c:pt>
                <c:pt idx="3">
                  <c:v>933</c:v>
                </c:pt>
              </c:numCache>
            </c:numRef>
          </c:val>
        </c:ser>
        <c:dLbls>
          <c:showLegendKey val="0"/>
          <c:showVal val="0"/>
          <c:showCatName val="0"/>
          <c:showSerName val="0"/>
          <c:showPercent val="0"/>
          <c:showBubbleSize val="0"/>
        </c:dLbls>
        <c:gapWidth val="80"/>
        <c:overlap val="100"/>
        <c:axId val="80624256"/>
        <c:axId val="80630144"/>
      </c:barChart>
      <c:catAx>
        <c:axId val="80624256"/>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pPr>
            <a:endParaRPr lang="de-DE"/>
          </a:p>
        </c:txPr>
        <c:crossAx val="80630144"/>
        <c:crosses val="autoZero"/>
        <c:auto val="1"/>
        <c:lblAlgn val="ctr"/>
        <c:lblOffset val="100"/>
        <c:noMultiLvlLbl val="0"/>
      </c:catAx>
      <c:valAx>
        <c:axId val="80630144"/>
        <c:scaling>
          <c:orientation val="minMax"/>
          <c:max val="10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80624256"/>
        <c:crosses val="autoZero"/>
        <c:crossBetween val="between"/>
      </c:valAx>
      <c:spPr>
        <a:noFill/>
        <a:ln>
          <a:noFill/>
        </a:ln>
        <a:effectLst/>
      </c:spPr>
    </c:plotArea>
    <c:legend>
      <c:legendPos val="r"/>
      <c:layout/>
      <c:overlay val="1"/>
      <c:spPr>
        <a:noFill/>
        <a:ln>
          <a:noFill/>
        </a:ln>
        <a:effectLst/>
      </c:spPr>
      <c:txPr>
        <a:bodyPr/>
        <a:lstStyle/>
        <a:p>
          <a:pPr>
            <a:defRPr sz="800"/>
          </a:pPr>
          <a:endParaRPr lang="de-DE"/>
        </a:p>
      </c:txPr>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2_1'!$B$6</c:f>
              <c:strCache>
                <c:ptCount val="1"/>
                <c:pt idx="0">
                  <c:v>Wohnungen, Neubau</c:v>
                </c:pt>
              </c:strCache>
            </c:strRef>
          </c:tx>
          <c:spPr>
            <a:solidFill>
              <a:srgbClr val="224169"/>
            </a:solidFill>
          </c:spPr>
          <c:invertIfNegative val="0"/>
          <c:cat>
            <c:strRef>
              <c:f>'Grafikdaten 2_1'!$A$7:$A$17</c:f>
              <c:strCache>
                <c:ptCount val="11"/>
                <c:pt idx="0">
                  <c:v>Steinburg</c:v>
                </c:pt>
                <c:pt idx="1">
                  <c:v>Plön</c:v>
                </c:pt>
                <c:pt idx="2">
                  <c:v>Dithmarschen</c:v>
                </c:pt>
                <c:pt idx="3">
                  <c:v>Rendsburg-Eckernförde</c:v>
                </c:pt>
                <c:pt idx="4">
                  <c:v>Stormarn</c:v>
                </c:pt>
                <c:pt idx="5">
                  <c:v>Herzogtum Lauenburg</c:v>
                </c:pt>
                <c:pt idx="6">
                  <c:v>Ostholstein</c:v>
                </c:pt>
                <c:pt idx="7">
                  <c:v>Schleswig-Flensburg</c:v>
                </c:pt>
                <c:pt idx="8">
                  <c:v>Segeberg</c:v>
                </c:pt>
                <c:pt idx="9">
                  <c:v>Nordfriesland</c:v>
                </c:pt>
                <c:pt idx="10">
                  <c:v>Pinneberg</c:v>
                </c:pt>
              </c:strCache>
            </c:strRef>
          </c:cat>
          <c:val>
            <c:numRef>
              <c:f>'Grafikdaten 2_1'!$B$7:$B$17</c:f>
              <c:numCache>
                <c:formatCode>General</c:formatCode>
                <c:ptCount val="11"/>
                <c:pt idx="0">
                  <c:v>354</c:v>
                </c:pt>
                <c:pt idx="1">
                  <c:v>440</c:v>
                </c:pt>
                <c:pt idx="2">
                  <c:v>654</c:v>
                </c:pt>
                <c:pt idx="3">
                  <c:v>897</c:v>
                </c:pt>
                <c:pt idx="4">
                  <c:v>1002</c:v>
                </c:pt>
                <c:pt idx="5">
                  <c:v>1004</c:v>
                </c:pt>
                <c:pt idx="6">
                  <c:v>962</c:v>
                </c:pt>
                <c:pt idx="7">
                  <c:v>1221</c:v>
                </c:pt>
                <c:pt idx="8">
                  <c:v>1281</c:v>
                </c:pt>
                <c:pt idx="9">
                  <c:v>1472</c:v>
                </c:pt>
                <c:pt idx="10">
                  <c:v>1807</c:v>
                </c:pt>
              </c:numCache>
            </c:numRef>
          </c:val>
        </c:ser>
        <c:ser>
          <c:idx val="1"/>
          <c:order val="1"/>
          <c:tx>
            <c:strRef>
              <c:f>'Grafikdaten 2_1'!$C$6</c:f>
              <c:strCache>
                <c:ptCount val="1"/>
                <c:pt idx="0">
                  <c:v>Wohnungen durch Baumaßnahmen</c:v>
                </c:pt>
              </c:strCache>
            </c:strRef>
          </c:tx>
          <c:spPr>
            <a:solidFill>
              <a:srgbClr val="D92401"/>
            </a:solidFill>
          </c:spPr>
          <c:invertIfNegative val="0"/>
          <c:cat>
            <c:strRef>
              <c:f>'Grafikdaten 2_1'!$A$7:$A$17</c:f>
              <c:strCache>
                <c:ptCount val="11"/>
                <c:pt idx="0">
                  <c:v>Steinburg</c:v>
                </c:pt>
                <c:pt idx="1">
                  <c:v>Plön</c:v>
                </c:pt>
                <c:pt idx="2">
                  <c:v>Dithmarschen</c:v>
                </c:pt>
                <c:pt idx="3">
                  <c:v>Rendsburg-Eckernförde</c:v>
                </c:pt>
                <c:pt idx="4">
                  <c:v>Stormarn</c:v>
                </c:pt>
                <c:pt idx="5">
                  <c:v>Herzogtum Lauenburg</c:v>
                </c:pt>
                <c:pt idx="6">
                  <c:v>Ostholstein</c:v>
                </c:pt>
                <c:pt idx="7">
                  <c:v>Schleswig-Flensburg</c:v>
                </c:pt>
                <c:pt idx="8">
                  <c:v>Segeberg</c:v>
                </c:pt>
                <c:pt idx="9">
                  <c:v>Nordfriesland</c:v>
                </c:pt>
                <c:pt idx="10">
                  <c:v>Pinneberg</c:v>
                </c:pt>
              </c:strCache>
            </c:strRef>
          </c:cat>
          <c:val>
            <c:numRef>
              <c:f>'Grafikdaten 2_1'!$C$7:$C$17</c:f>
              <c:numCache>
                <c:formatCode>General</c:formatCode>
                <c:ptCount val="11"/>
                <c:pt idx="0">
                  <c:v>38</c:v>
                </c:pt>
                <c:pt idx="1">
                  <c:v>31</c:v>
                </c:pt>
                <c:pt idx="2">
                  <c:v>57</c:v>
                </c:pt>
                <c:pt idx="3">
                  <c:v>76</c:v>
                </c:pt>
                <c:pt idx="4">
                  <c:v>21</c:v>
                </c:pt>
                <c:pt idx="5">
                  <c:v>52</c:v>
                </c:pt>
                <c:pt idx="6">
                  <c:v>119</c:v>
                </c:pt>
                <c:pt idx="7">
                  <c:v>86</c:v>
                </c:pt>
                <c:pt idx="8">
                  <c:v>72</c:v>
                </c:pt>
                <c:pt idx="9">
                  <c:v>114</c:v>
                </c:pt>
                <c:pt idx="10">
                  <c:v>110</c:v>
                </c:pt>
              </c:numCache>
            </c:numRef>
          </c:val>
        </c:ser>
        <c:ser>
          <c:idx val="2"/>
          <c:order val="2"/>
          <c:tx>
            <c:strRef>
              <c:f>'Grafikdaten 2_1'!$D$6</c:f>
              <c:strCache>
                <c:ptCount val="1"/>
              </c:strCache>
            </c:strRef>
          </c:tx>
          <c:spPr>
            <a:noFill/>
            <a:ln>
              <a:noFill/>
            </a:ln>
          </c:spPr>
          <c:invertIfNegative val="0"/>
          <c:dLbls>
            <c:dLbl>
              <c:idx val="8"/>
              <c:numFmt formatCode="###\ ###\ ##0&quot;  &quot;;\-###\ ###\ ##0&quot;  &quot;;&quot;0&quot;" sourceLinked="0"/>
              <c:spPr>
                <a:noFill/>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dLbl>
            <c:numFmt formatCode="###\ ###\ ##0&quot;  &quot;;\-###\ ###\ ##0&quot;  &quot;;&quot;0&quot;" sourceLinked="0"/>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showLeaderLines val="0"/>
          </c:dLbls>
          <c:cat>
            <c:strRef>
              <c:f>'Grafikdaten 2_1'!$A$7:$A$17</c:f>
              <c:strCache>
                <c:ptCount val="11"/>
                <c:pt idx="0">
                  <c:v>Steinburg</c:v>
                </c:pt>
                <c:pt idx="1">
                  <c:v>Plön</c:v>
                </c:pt>
                <c:pt idx="2">
                  <c:v>Dithmarschen</c:v>
                </c:pt>
                <c:pt idx="3">
                  <c:v>Rendsburg-Eckernförde</c:v>
                </c:pt>
                <c:pt idx="4">
                  <c:v>Stormarn</c:v>
                </c:pt>
                <c:pt idx="5">
                  <c:v>Herzogtum Lauenburg</c:v>
                </c:pt>
                <c:pt idx="6">
                  <c:v>Ostholstein</c:v>
                </c:pt>
                <c:pt idx="7">
                  <c:v>Schleswig-Flensburg</c:v>
                </c:pt>
                <c:pt idx="8">
                  <c:v>Segeberg</c:v>
                </c:pt>
                <c:pt idx="9">
                  <c:v>Nordfriesland</c:v>
                </c:pt>
                <c:pt idx="10">
                  <c:v>Pinneberg</c:v>
                </c:pt>
              </c:strCache>
            </c:strRef>
          </c:cat>
          <c:val>
            <c:numRef>
              <c:f>'Grafikdaten 2_1'!$D$7:$D$17</c:f>
              <c:numCache>
                <c:formatCode>General</c:formatCode>
                <c:ptCount val="11"/>
                <c:pt idx="0">
                  <c:v>392</c:v>
                </c:pt>
                <c:pt idx="1">
                  <c:v>471</c:v>
                </c:pt>
                <c:pt idx="2">
                  <c:v>711</c:v>
                </c:pt>
                <c:pt idx="3">
                  <c:v>973</c:v>
                </c:pt>
                <c:pt idx="4">
                  <c:v>1023</c:v>
                </c:pt>
                <c:pt idx="5">
                  <c:v>1056</c:v>
                </c:pt>
                <c:pt idx="6">
                  <c:v>1081</c:v>
                </c:pt>
                <c:pt idx="7">
                  <c:v>1307</c:v>
                </c:pt>
                <c:pt idx="8">
                  <c:v>1353</c:v>
                </c:pt>
                <c:pt idx="9">
                  <c:v>1586</c:v>
                </c:pt>
                <c:pt idx="10">
                  <c:v>1917</c:v>
                </c:pt>
              </c:numCache>
            </c:numRef>
          </c:val>
        </c:ser>
        <c:dLbls>
          <c:showLegendKey val="0"/>
          <c:showVal val="0"/>
          <c:showCatName val="0"/>
          <c:showSerName val="0"/>
          <c:showPercent val="0"/>
          <c:showBubbleSize val="0"/>
        </c:dLbls>
        <c:gapWidth val="40"/>
        <c:overlap val="100"/>
        <c:axId val="80665600"/>
        <c:axId val="85000960"/>
      </c:barChart>
      <c:catAx>
        <c:axId val="80665600"/>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5000960"/>
        <c:crosses val="autoZero"/>
        <c:auto val="1"/>
        <c:lblAlgn val="ctr"/>
        <c:lblOffset val="100"/>
        <c:noMultiLvlLbl val="0"/>
      </c:catAx>
      <c:valAx>
        <c:axId val="85000960"/>
        <c:scaling>
          <c:orientation val="minMax"/>
          <c:max val="20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0665600"/>
        <c:crosses val="autoZero"/>
        <c:crossBetween val="between"/>
      </c:valAx>
      <c:spPr>
        <a:noFill/>
      </c:spPr>
    </c:plotArea>
    <c:legend>
      <c:legendPos val="r"/>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2_1'!$B$18</c:f>
              <c:strCache>
                <c:ptCount val="1"/>
                <c:pt idx="0">
                  <c:v>Wohnungen, Neubau</c:v>
                </c:pt>
              </c:strCache>
            </c:strRef>
          </c:tx>
          <c:spPr>
            <a:solidFill>
              <a:srgbClr val="224169"/>
            </a:solidFill>
          </c:spPr>
          <c:invertIfNegative val="0"/>
          <c:cat>
            <c:strRef>
              <c:f>'Grafikdaten 2_1'!$A$19:$A$36</c:f>
              <c:strCache>
                <c:ptCount val="18"/>
                <c:pt idx="0">
                  <c:v>Bad Schwartau, Stadt</c:v>
                </c:pt>
                <c:pt idx="1">
                  <c:v>Bad Oldesloe, Stadt</c:v>
                </c:pt>
                <c:pt idx="2">
                  <c:v>Eckernförde, Stadt</c:v>
                </c:pt>
                <c:pt idx="3">
                  <c:v>Rendsburg, Stadt</c:v>
                </c:pt>
                <c:pt idx="4">
                  <c:v>Itzehoe, Stadt</c:v>
                </c:pt>
                <c:pt idx="5">
                  <c:v>Henstedt-Ulzburg</c:v>
                </c:pt>
                <c:pt idx="6">
                  <c:v>Reinbek, Stadt</c:v>
                </c:pt>
                <c:pt idx="7">
                  <c:v>Quickborn, Stadt</c:v>
                </c:pt>
                <c:pt idx="8">
                  <c:v>Kaltenkirchen, Stadt</c:v>
                </c:pt>
                <c:pt idx="9">
                  <c:v>Husum, Stadt</c:v>
                </c:pt>
                <c:pt idx="10">
                  <c:v>Ahrensburg, Stadt</c:v>
                </c:pt>
                <c:pt idx="11">
                  <c:v>Schleswig, Stadt</c:v>
                </c:pt>
                <c:pt idx="12">
                  <c:v>Heide, Stadt</c:v>
                </c:pt>
                <c:pt idx="13">
                  <c:v>Pinneberg, Stadt</c:v>
                </c:pt>
                <c:pt idx="14">
                  <c:v>Wedel, Stadt</c:v>
                </c:pt>
                <c:pt idx="15">
                  <c:v>Elmshorn, Stadt</c:v>
                </c:pt>
                <c:pt idx="16">
                  <c:v>Norderstedt, Stadt</c:v>
                </c:pt>
                <c:pt idx="17">
                  <c:v>Geesthacht, Stadt</c:v>
                </c:pt>
              </c:strCache>
            </c:strRef>
          </c:cat>
          <c:val>
            <c:numRef>
              <c:f>'Grafikdaten 2_1'!$B$19:$B$36</c:f>
              <c:numCache>
                <c:formatCode>General</c:formatCode>
                <c:ptCount val="18"/>
                <c:pt idx="0">
                  <c:v>50</c:v>
                </c:pt>
                <c:pt idx="1">
                  <c:v>67</c:v>
                </c:pt>
                <c:pt idx="2">
                  <c:v>83</c:v>
                </c:pt>
                <c:pt idx="3">
                  <c:v>54</c:v>
                </c:pt>
                <c:pt idx="4">
                  <c:v>84</c:v>
                </c:pt>
                <c:pt idx="5">
                  <c:v>112</c:v>
                </c:pt>
                <c:pt idx="6">
                  <c:v>148</c:v>
                </c:pt>
                <c:pt idx="7">
                  <c:v>148</c:v>
                </c:pt>
                <c:pt idx="8">
                  <c:v>160</c:v>
                </c:pt>
                <c:pt idx="9">
                  <c:v>158</c:v>
                </c:pt>
                <c:pt idx="10">
                  <c:v>165</c:v>
                </c:pt>
                <c:pt idx="11">
                  <c:v>190</c:v>
                </c:pt>
                <c:pt idx="12">
                  <c:v>197</c:v>
                </c:pt>
                <c:pt idx="13">
                  <c:v>206</c:v>
                </c:pt>
                <c:pt idx="14">
                  <c:v>222</c:v>
                </c:pt>
                <c:pt idx="15">
                  <c:v>264</c:v>
                </c:pt>
                <c:pt idx="16">
                  <c:v>269</c:v>
                </c:pt>
                <c:pt idx="17">
                  <c:v>281</c:v>
                </c:pt>
              </c:numCache>
            </c:numRef>
          </c:val>
        </c:ser>
        <c:ser>
          <c:idx val="1"/>
          <c:order val="1"/>
          <c:tx>
            <c:strRef>
              <c:f>'Grafikdaten 2_1'!$C$18</c:f>
              <c:strCache>
                <c:ptCount val="1"/>
                <c:pt idx="0">
                  <c:v>Wohnungen durch Baumaßnahmen</c:v>
                </c:pt>
              </c:strCache>
            </c:strRef>
          </c:tx>
          <c:spPr>
            <a:solidFill>
              <a:srgbClr val="D92401"/>
            </a:solidFill>
          </c:spPr>
          <c:invertIfNegative val="0"/>
          <c:cat>
            <c:strRef>
              <c:f>'Grafikdaten 2_1'!$A$19:$A$36</c:f>
              <c:strCache>
                <c:ptCount val="18"/>
                <c:pt idx="0">
                  <c:v>Bad Schwartau, Stadt</c:v>
                </c:pt>
                <c:pt idx="1">
                  <c:v>Bad Oldesloe, Stadt</c:v>
                </c:pt>
                <c:pt idx="2">
                  <c:v>Eckernförde, Stadt</c:v>
                </c:pt>
                <c:pt idx="3">
                  <c:v>Rendsburg, Stadt</c:v>
                </c:pt>
                <c:pt idx="4">
                  <c:v>Itzehoe, Stadt</c:v>
                </c:pt>
                <c:pt idx="5">
                  <c:v>Henstedt-Ulzburg</c:v>
                </c:pt>
                <c:pt idx="6">
                  <c:v>Reinbek, Stadt</c:v>
                </c:pt>
                <c:pt idx="7">
                  <c:v>Quickborn, Stadt</c:v>
                </c:pt>
                <c:pt idx="8">
                  <c:v>Kaltenkirchen, Stadt</c:v>
                </c:pt>
                <c:pt idx="9">
                  <c:v>Husum, Stadt</c:v>
                </c:pt>
                <c:pt idx="10">
                  <c:v>Ahrensburg, Stadt</c:v>
                </c:pt>
                <c:pt idx="11">
                  <c:v>Schleswig, Stadt</c:v>
                </c:pt>
                <c:pt idx="12">
                  <c:v>Heide, Stadt</c:v>
                </c:pt>
                <c:pt idx="13">
                  <c:v>Pinneberg, Stadt</c:v>
                </c:pt>
                <c:pt idx="14">
                  <c:v>Wedel, Stadt</c:v>
                </c:pt>
                <c:pt idx="15">
                  <c:v>Elmshorn, Stadt</c:v>
                </c:pt>
                <c:pt idx="16">
                  <c:v>Norderstedt, Stadt</c:v>
                </c:pt>
                <c:pt idx="17">
                  <c:v>Geesthacht, Stadt</c:v>
                </c:pt>
              </c:strCache>
            </c:strRef>
          </c:cat>
          <c:val>
            <c:numRef>
              <c:f>'Grafikdaten 2_1'!$C$19:$C$36</c:f>
              <c:numCache>
                <c:formatCode>General</c:formatCode>
                <c:ptCount val="18"/>
                <c:pt idx="0">
                  <c:v>9</c:v>
                </c:pt>
                <c:pt idx="1">
                  <c:v>2</c:v>
                </c:pt>
                <c:pt idx="2">
                  <c:v>0</c:v>
                </c:pt>
                <c:pt idx="3">
                  <c:v>37</c:v>
                </c:pt>
                <c:pt idx="4">
                  <c:v>11</c:v>
                </c:pt>
                <c:pt idx="5">
                  <c:v>3</c:v>
                </c:pt>
                <c:pt idx="6">
                  <c:v>0</c:v>
                </c:pt>
                <c:pt idx="7">
                  <c:v>6</c:v>
                </c:pt>
                <c:pt idx="8">
                  <c:v>2</c:v>
                </c:pt>
                <c:pt idx="9">
                  <c:v>8</c:v>
                </c:pt>
                <c:pt idx="10">
                  <c:v>4</c:v>
                </c:pt>
                <c:pt idx="11">
                  <c:v>2</c:v>
                </c:pt>
                <c:pt idx="12">
                  <c:v>2</c:v>
                </c:pt>
                <c:pt idx="13">
                  <c:v>8</c:v>
                </c:pt>
                <c:pt idx="14">
                  <c:v>28</c:v>
                </c:pt>
                <c:pt idx="15">
                  <c:v>4</c:v>
                </c:pt>
                <c:pt idx="16">
                  <c:v>4</c:v>
                </c:pt>
                <c:pt idx="17">
                  <c:v>3</c:v>
                </c:pt>
              </c:numCache>
            </c:numRef>
          </c:val>
        </c:ser>
        <c:ser>
          <c:idx val="2"/>
          <c:order val="2"/>
          <c:tx>
            <c:strRef>
              <c:f>'Grafikdaten 2_1'!$D$18</c:f>
              <c:strCache>
                <c:ptCount val="1"/>
              </c:strCache>
            </c:strRef>
          </c:tx>
          <c:spPr>
            <a:noFill/>
            <a:ln>
              <a:noFill/>
            </a:ln>
          </c:spPr>
          <c:invertIfNegative val="0"/>
          <c:dLbls>
            <c:dLbl>
              <c:idx val="2"/>
              <c:layout/>
              <c:tx>
                <c:rich>
                  <a:bodyPr/>
                  <a:lstStyle/>
                  <a:p>
                    <a:r>
                      <a:rPr lang="en-US"/>
                      <a:t>  80  </a:t>
                    </a:r>
                  </a:p>
                </c:rich>
              </c:tx>
              <c:dLblPos val="inBase"/>
              <c:showLegendKey val="0"/>
              <c:showVal val="1"/>
              <c:showCatName val="0"/>
              <c:showSerName val="0"/>
              <c:showPercent val="0"/>
              <c:showBubbleSize val="0"/>
            </c:dLbl>
            <c:numFmt formatCode="###\ ###\ ##0&quot;  &quot;;\-###\ ###\ ##0&quot;  &quot;;&quot;0&quot;" sourceLinked="0"/>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showLeaderLines val="0"/>
          </c:dLbls>
          <c:cat>
            <c:strRef>
              <c:f>'Grafikdaten 2_1'!$A$19:$A$36</c:f>
              <c:strCache>
                <c:ptCount val="18"/>
                <c:pt idx="0">
                  <c:v>Bad Schwartau, Stadt</c:v>
                </c:pt>
                <c:pt idx="1">
                  <c:v>Bad Oldesloe, Stadt</c:v>
                </c:pt>
                <c:pt idx="2">
                  <c:v>Eckernförde, Stadt</c:v>
                </c:pt>
                <c:pt idx="3">
                  <c:v>Rendsburg, Stadt</c:v>
                </c:pt>
                <c:pt idx="4">
                  <c:v>Itzehoe, Stadt</c:v>
                </c:pt>
                <c:pt idx="5">
                  <c:v>Henstedt-Ulzburg</c:v>
                </c:pt>
                <c:pt idx="6">
                  <c:v>Reinbek, Stadt</c:v>
                </c:pt>
                <c:pt idx="7">
                  <c:v>Quickborn, Stadt</c:v>
                </c:pt>
                <c:pt idx="8">
                  <c:v>Kaltenkirchen, Stadt</c:v>
                </c:pt>
                <c:pt idx="9">
                  <c:v>Husum, Stadt</c:v>
                </c:pt>
                <c:pt idx="10">
                  <c:v>Ahrensburg, Stadt</c:v>
                </c:pt>
                <c:pt idx="11">
                  <c:v>Schleswig, Stadt</c:v>
                </c:pt>
                <c:pt idx="12">
                  <c:v>Heide, Stadt</c:v>
                </c:pt>
                <c:pt idx="13">
                  <c:v>Pinneberg, Stadt</c:v>
                </c:pt>
                <c:pt idx="14">
                  <c:v>Wedel, Stadt</c:v>
                </c:pt>
                <c:pt idx="15">
                  <c:v>Elmshorn, Stadt</c:v>
                </c:pt>
                <c:pt idx="16">
                  <c:v>Norderstedt, Stadt</c:v>
                </c:pt>
                <c:pt idx="17">
                  <c:v>Geesthacht, Stadt</c:v>
                </c:pt>
              </c:strCache>
            </c:strRef>
          </c:cat>
          <c:val>
            <c:numRef>
              <c:f>'Grafikdaten 2_1'!$D$19:$D$36</c:f>
              <c:numCache>
                <c:formatCode>General</c:formatCode>
                <c:ptCount val="18"/>
                <c:pt idx="0">
                  <c:v>59</c:v>
                </c:pt>
                <c:pt idx="1">
                  <c:v>69</c:v>
                </c:pt>
                <c:pt idx="2">
                  <c:v>80</c:v>
                </c:pt>
                <c:pt idx="3">
                  <c:v>91</c:v>
                </c:pt>
                <c:pt idx="4">
                  <c:v>95</c:v>
                </c:pt>
                <c:pt idx="5">
                  <c:v>115</c:v>
                </c:pt>
                <c:pt idx="6">
                  <c:v>148</c:v>
                </c:pt>
                <c:pt idx="7">
                  <c:v>154</c:v>
                </c:pt>
                <c:pt idx="8">
                  <c:v>162</c:v>
                </c:pt>
                <c:pt idx="9">
                  <c:v>166</c:v>
                </c:pt>
                <c:pt idx="10">
                  <c:v>169</c:v>
                </c:pt>
                <c:pt idx="11">
                  <c:v>192</c:v>
                </c:pt>
                <c:pt idx="12">
                  <c:v>199</c:v>
                </c:pt>
                <c:pt idx="13">
                  <c:v>214</c:v>
                </c:pt>
                <c:pt idx="14">
                  <c:v>250</c:v>
                </c:pt>
                <c:pt idx="15">
                  <c:v>268</c:v>
                </c:pt>
                <c:pt idx="16">
                  <c:v>273</c:v>
                </c:pt>
                <c:pt idx="17">
                  <c:v>284</c:v>
                </c:pt>
              </c:numCache>
            </c:numRef>
          </c:val>
        </c:ser>
        <c:dLbls>
          <c:showLegendKey val="0"/>
          <c:showVal val="0"/>
          <c:showCatName val="0"/>
          <c:showSerName val="0"/>
          <c:showPercent val="0"/>
          <c:showBubbleSize val="0"/>
        </c:dLbls>
        <c:gapWidth val="40"/>
        <c:overlap val="100"/>
        <c:axId val="85052032"/>
        <c:axId val="85053824"/>
      </c:barChart>
      <c:catAx>
        <c:axId val="85052032"/>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85053824"/>
        <c:crosses val="autoZero"/>
        <c:auto val="1"/>
        <c:lblAlgn val="ctr"/>
        <c:lblOffset val="100"/>
        <c:noMultiLvlLbl val="0"/>
      </c:catAx>
      <c:valAx>
        <c:axId val="85053824"/>
        <c:scaling>
          <c:orientation val="minMax"/>
          <c:max val="6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5052032"/>
        <c:crosses val="autoZero"/>
        <c:crossBetween val="between"/>
      </c:valAx>
      <c:spPr>
        <a:noFill/>
      </c:spPr>
    </c:plotArea>
    <c:legend>
      <c:legendPos val="r"/>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2.1948549534756421E-2"/>
          <c:y val="2.6080170855922458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6"/>
              <c:layout>
                <c:manualLayout>
                  <c:x val="2.2489956994597982E-2"/>
                  <c:y val="1.3165161354860963E-2"/>
                </c:manualLayout>
              </c:layout>
              <c:showLegendKey val="0"/>
              <c:showVal val="1"/>
              <c:showCatName val="0"/>
              <c:showSerName val="0"/>
              <c:showPercent val="0"/>
              <c:showBubbleSize val="0"/>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('Tabelle 2_1'!$A$8:$A$11,'Tabelle 2_1'!$A$13:$A$23)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2_1'!$A$40:$A$54</c:f>
              <c:numCache>
                <c:formatCode>General</c:formatCode>
                <c:ptCount val="15"/>
                <c:pt idx="0">
                  <c:v>8.9493207007508051</c:v>
                </c:pt>
                <c:pt idx="1">
                  <c:v>2.9206456929565174</c:v>
                </c:pt>
                <c:pt idx="2">
                  <c:v>3.7661488595659263</c:v>
                </c:pt>
                <c:pt idx="3">
                  <c:v>2.855812900222678</c:v>
                </c:pt>
                <c:pt idx="4">
                  <c:v>4.9095413257262965</c:v>
                </c:pt>
                <c:pt idx="5">
                  <c:v>5.0896260848406198</c:v>
                </c:pt>
                <c:pt idx="6">
                  <c:v>8.893883642383706</c:v>
                </c:pt>
                <c:pt idx="7">
                  <c:v>4.796067424132894</c:v>
                </c:pt>
                <c:pt idx="8">
                  <c:v>5.7476200018448367</c:v>
                </c:pt>
                <c:pt idx="9">
                  <c:v>3.4202118976734788</c:v>
                </c:pt>
                <c:pt idx="10">
                  <c:v>3.2884245257080011</c:v>
                </c:pt>
                <c:pt idx="11">
                  <c:v>6.1042369703787029</c:v>
                </c:pt>
                <c:pt idx="12">
                  <c:v>4.6407662879666125</c:v>
                </c:pt>
                <c:pt idx="13">
                  <c:v>2.6951510122043136</c:v>
                </c:pt>
                <c:pt idx="14">
                  <c:v>4.1201335548282039</c:v>
                </c:pt>
              </c:numCache>
            </c:numRef>
          </c:val>
        </c:ser>
        <c:ser>
          <c:idx val="1"/>
          <c:order val="1"/>
          <c:tx>
            <c:v>Schleswig-Holstein</c:v>
          </c:tx>
          <c:spPr>
            <a:ln w="25400">
              <a:solidFill>
                <a:srgbClr val="224169"/>
              </a:solidFill>
              <a:prstDash val="dash"/>
            </a:ln>
          </c:spPr>
          <c:marker>
            <c:symbol val="none"/>
          </c:marker>
          <c:cat>
            <c:strRef>
              <c:f>('Tabelle 2_1'!$A$8:$A$11,'Tabelle 2_1'!$A$13:$A$23)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2_1'!$B$40:$B$54</c:f>
              <c:numCache>
                <c:formatCode>General</c:formatCode>
                <c:ptCount val="15"/>
                <c:pt idx="0">
                  <c:v>4.7167271030050619</c:v>
                </c:pt>
                <c:pt idx="1">
                  <c:v>4.7167271030050619</c:v>
                </c:pt>
                <c:pt idx="2">
                  <c:v>4.7167271030050619</c:v>
                </c:pt>
                <c:pt idx="3">
                  <c:v>4.7167271030050619</c:v>
                </c:pt>
                <c:pt idx="4">
                  <c:v>4.7167271030050619</c:v>
                </c:pt>
                <c:pt idx="5">
                  <c:v>4.7167271030050619</c:v>
                </c:pt>
                <c:pt idx="6">
                  <c:v>4.7167271030050619</c:v>
                </c:pt>
                <c:pt idx="7">
                  <c:v>4.7167271030050619</c:v>
                </c:pt>
                <c:pt idx="8">
                  <c:v>4.7167271030050619</c:v>
                </c:pt>
                <c:pt idx="9">
                  <c:v>4.7167271030050619</c:v>
                </c:pt>
                <c:pt idx="10">
                  <c:v>4.7167271030050619</c:v>
                </c:pt>
                <c:pt idx="11">
                  <c:v>4.7167271030050619</c:v>
                </c:pt>
                <c:pt idx="12">
                  <c:v>4.7167271030050619</c:v>
                </c:pt>
                <c:pt idx="13">
                  <c:v>4.7167271030050619</c:v>
                </c:pt>
                <c:pt idx="14">
                  <c:v>4.7167271030050619</c:v>
                </c:pt>
              </c:numCache>
            </c:numRef>
          </c:val>
        </c:ser>
        <c:dLbls>
          <c:showLegendKey val="0"/>
          <c:showVal val="0"/>
          <c:showCatName val="0"/>
          <c:showSerName val="0"/>
          <c:showPercent val="0"/>
          <c:showBubbleSize val="0"/>
        </c:dLbls>
        <c:axId val="85364736"/>
        <c:axId val="85366272"/>
      </c:radarChart>
      <c:catAx>
        <c:axId val="85364736"/>
        <c:scaling>
          <c:orientation val="minMax"/>
        </c:scaling>
        <c:delete val="0"/>
        <c:axPos val="b"/>
        <c:majorGridlines/>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85366272"/>
        <c:crosses val="autoZero"/>
        <c:auto val="1"/>
        <c:lblAlgn val="ctr"/>
        <c:lblOffset val="100"/>
        <c:noMultiLvlLbl val="0"/>
      </c:catAx>
      <c:valAx>
        <c:axId val="85366272"/>
        <c:scaling>
          <c:orientation val="minMax"/>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85364736"/>
        <c:crosses val="autoZero"/>
        <c:crossBetween val="between"/>
      </c:valAx>
      <c:spPr>
        <a:noFill/>
      </c:spPr>
    </c:plotArea>
    <c:legend>
      <c:legendPos val="r"/>
      <c:legendEntry>
        <c:idx val="0"/>
        <c:delete val="1"/>
      </c:legendEntry>
      <c:layout>
        <c:manualLayout>
          <c:xMode val="edge"/>
          <c:yMode val="edge"/>
          <c:x val="0.67527081457812943"/>
          <c:y val="0.90239526745203358"/>
          <c:w val="0.30753073969202127"/>
          <c:h val="9.0581191885897985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3_1'!$C$1</c:f>
              <c:strCache>
                <c:ptCount val="1"/>
                <c:pt idx="0">
                  <c:v>1 - 2</c:v>
                </c:pt>
              </c:strCache>
            </c:strRef>
          </c:tx>
          <c:spPr>
            <a:solidFill>
              <a:srgbClr val="224169"/>
            </a:solidFill>
          </c:spPr>
          <c:invertIfNegative val="0"/>
          <c:dLbls>
            <c:numFmt formatCode="#,##0.0" sourceLinked="0"/>
            <c:txPr>
              <a:bodyPr/>
              <a:lstStyle/>
              <a:p>
                <a:pPr>
                  <a:defRPr>
                    <a:solidFill>
                      <a:schemeClr val="bg1"/>
                    </a:solidFill>
                  </a:defRPr>
                </a:pPr>
                <a:endParaRPr lang="de-DE"/>
              </a:p>
            </c:txPr>
            <c:showLegendKey val="0"/>
            <c:showVal val="1"/>
            <c:showCatName val="0"/>
            <c:showSerName val="0"/>
            <c:showPercent val="0"/>
            <c:showBubbleSize val="0"/>
            <c:showLeaderLines val="0"/>
          </c:dLbls>
          <c:cat>
            <c:strRef>
              <c:f>'Grafikdaten 3_1'!$B$2:$B$5</c:f>
              <c:strCache>
                <c:ptCount val="4"/>
                <c:pt idx="0">
                  <c:v>NEUMÜNSTER</c:v>
                </c:pt>
                <c:pt idx="1">
                  <c:v>LÜBECK</c:v>
                </c:pt>
                <c:pt idx="2">
                  <c:v>KIEL</c:v>
                </c:pt>
                <c:pt idx="3">
                  <c:v>FLENSBURG</c:v>
                </c:pt>
              </c:strCache>
            </c:strRef>
          </c:cat>
          <c:val>
            <c:numRef>
              <c:f>'Grafikdaten 3_1'!$C$2:$C$5</c:f>
              <c:numCache>
                <c:formatCode>General</c:formatCode>
                <c:ptCount val="4"/>
                <c:pt idx="0">
                  <c:v>41.798941798941797</c:v>
                </c:pt>
                <c:pt idx="1">
                  <c:v>24.519230769230766</c:v>
                </c:pt>
                <c:pt idx="2">
                  <c:v>46.881720430107528</c:v>
                </c:pt>
                <c:pt idx="3">
                  <c:v>35.394456289978677</c:v>
                </c:pt>
              </c:numCache>
            </c:numRef>
          </c:val>
        </c:ser>
        <c:ser>
          <c:idx val="1"/>
          <c:order val="1"/>
          <c:tx>
            <c:strRef>
              <c:f>'Grafikdaten 3_1'!$D$1</c:f>
              <c:strCache>
                <c:ptCount val="1"/>
                <c:pt idx="0">
                  <c:v>3 - 4</c:v>
                </c:pt>
              </c:strCache>
            </c:strRef>
          </c:tx>
          <c:spPr>
            <a:solidFill>
              <a:srgbClr val="D92401"/>
            </a:solidFill>
          </c:spPr>
          <c:invertIfNegative val="0"/>
          <c:dLbls>
            <c:numFmt formatCode="#,##0.0" sourceLinked="0"/>
            <c:txPr>
              <a:bodyPr/>
              <a:lstStyle/>
              <a:p>
                <a:pPr>
                  <a:defRPr>
                    <a:solidFill>
                      <a:schemeClr val="bg1"/>
                    </a:solidFill>
                  </a:defRPr>
                </a:pPr>
                <a:endParaRPr lang="de-DE"/>
              </a:p>
            </c:txPr>
            <c:showLegendKey val="0"/>
            <c:showVal val="1"/>
            <c:showCatName val="0"/>
            <c:showSerName val="0"/>
            <c:showPercent val="0"/>
            <c:showBubbleSize val="0"/>
            <c:showLeaderLines val="0"/>
          </c:dLbls>
          <c:cat>
            <c:strRef>
              <c:f>'Grafikdaten 3_1'!$B$2:$B$5</c:f>
              <c:strCache>
                <c:ptCount val="4"/>
                <c:pt idx="0">
                  <c:v>NEUMÜNSTER</c:v>
                </c:pt>
                <c:pt idx="1">
                  <c:v>LÜBECK</c:v>
                </c:pt>
                <c:pt idx="2">
                  <c:v>KIEL</c:v>
                </c:pt>
                <c:pt idx="3">
                  <c:v>FLENSBURG</c:v>
                </c:pt>
              </c:strCache>
            </c:strRef>
          </c:cat>
          <c:val>
            <c:numRef>
              <c:f>'Grafikdaten 3_1'!$D$2:$D$5</c:f>
              <c:numCache>
                <c:formatCode>General</c:formatCode>
                <c:ptCount val="4"/>
                <c:pt idx="0">
                  <c:v>35.978835978835974</c:v>
                </c:pt>
                <c:pt idx="1">
                  <c:v>59.615384615384613</c:v>
                </c:pt>
                <c:pt idx="2">
                  <c:v>36.989247311827953</c:v>
                </c:pt>
                <c:pt idx="3">
                  <c:v>38.592750533049042</c:v>
                </c:pt>
              </c:numCache>
            </c:numRef>
          </c:val>
        </c:ser>
        <c:ser>
          <c:idx val="2"/>
          <c:order val="2"/>
          <c:tx>
            <c:strRef>
              <c:f>'Grafikdaten 3_1'!$E$1</c:f>
              <c:strCache>
                <c:ptCount val="1"/>
                <c:pt idx="0">
                  <c:v>5 und mehr</c:v>
                </c:pt>
              </c:strCache>
            </c:strRef>
          </c:tx>
          <c:spPr>
            <a:solidFill>
              <a:srgbClr val="5C5854"/>
            </a:solidFill>
          </c:spPr>
          <c:invertIfNegative val="0"/>
          <c:dLbls>
            <c:numFmt formatCode="#,##0.0" sourceLinked="0"/>
            <c:txPr>
              <a:bodyPr/>
              <a:lstStyle/>
              <a:p>
                <a:pPr>
                  <a:defRPr>
                    <a:solidFill>
                      <a:schemeClr val="bg1"/>
                    </a:solidFill>
                  </a:defRPr>
                </a:pPr>
                <a:endParaRPr lang="de-DE"/>
              </a:p>
            </c:txPr>
            <c:showLegendKey val="0"/>
            <c:showVal val="1"/>
            <c:showCatName val="0"/>
            <c:showSerName val="0"/>
            <c:showPercent val="0"/>
            <c:showBubbleSize val="0"/>
            <c:showLeaderLines val="0"/>
          </c:dLbls>
          <c:cat>
            <c:strRef>
              <c:f>'Grafikdaten 3_1'!$B$2:$B$5</c:f>
              <c:strCache>
                <c:ptCount val="4"/>
                <c:pt idx="0">
                  <c:v>NEUMÜNSTER</c:v>
                </c:pt>
                <c:pt idx="1">
                  <c:v>LÜBECK</c:v>
                </c:pt>
                <c:pt idx="2">
                  <c:v>KIEL</c:v>
                </c:pt>
                <c:pt idx="3">
                  <c:v>FLENSBURG</c:v>
                </c:pt>
              </c:strCache>
            </c:strRef>
          </c:cat>
          <c:val>
            <c:numRef>
              <c:f>'Grafikdaten 3_1'!$E$2:$E$5</c:f>
              <c:numCache>
                <c:formatCode>General</c:formatCode>
                <c:ptCount val="4"/>
                <c:pt idx="0">
                  <c:v>22.222222222222221</c:v>
                </c:pt>
                <c:pt idx="1">
                  <c:v>15.865384615384615</c:v>
                </c:pt>
                <c:pt idx="2">
                  <c:v>16.129032258064516</c:v>
                </c:pt>
                <c:pt idx="3">
                  <c:v>26.012793176972281</c:v>
                </c:pt>
              </c:numCache>
            </c:numRef>
          </c:val>
        </c:ser>
        <c:dLbls>
          <c:showLegendKey val="0"/>
          <c:showVal val="0"/>
          <c:showCatName val="0"/>
          <c:showSerName val="0"/>
          <c:showPercent val="0"/>
          <c:showBubbleSize val="0"/>
        </c:dLbls>
        <c:gapWidth val="80"/>
        <c:overlap val="100"/>
        <c:axId val="85423616"/>
        <c:axId val="85425152"/>
      </c:barChart>
      <c:catAx>
        <c:axId val="85423616"/>
        <c:scaling>
          <c:orientation val="minMax"/>
        </c:scaling>
        <c:delete val="0"/>
        <c:axPos val="l"/>
        <c:numFmt formatCode="General" sourceLinked="1"/>
        <c:majorTickMark val="out"/>
        <c:minorTickMark val="none"/>
        <c:tickLblPos val="low"/>
        <c:spPr>
          <a:ln w="3175">
            <a:solidFill>
              <a:schemeClr val="tx2"/>
            </a:solidFill>
          </a:ln>
        </c:spPr>
        <c:txPr>
          <a:bodyPr anchor="t" anchorCtr="1"/>
          <a:lstStyle/>
          <a:p>
            <a:pPr>
              <a:defRPr sz="800"/>
            </a:pPr>
            <a:endParaRPr lang="de-DE"/>
          </a:p>
        </c:txPr>
        <c:crossAx val="85425152"/>
        <c:crosses val="autoZero"/>
        <c:auto val="1"/>
        <c:lblAlgn val="ctr"/>
        <c:lblOffset val="100"/>
        <c:noMultiLvlLbl val="0"/>
      </c:catAx>
      <c:valAx>
        <c:axId val="85425152"/>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85423616"/>
        <c:crosses val="autoZero"/>
        <c:crossBetween val="between"/>
      </c:valAx>
      <c:spPr>
        <a:noFill/>
        <a:ln>
          <a:noFill/>
        </a:ln>
        <a:effectLst/>
      </c:spPr>
    </c:plotArea>
    <c:legend>
      <c:legendPos val="r"/>
      <c:layout/>
      <c:overlay val="0"/>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7</xdr:col>
      <xdr:colOff>1447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118091</xdr:rowOff>
    </xdr:from>
    <xdr:to>
      <xdr:col>7</xdr:col>
      <xdr:colOff>0</xdr:colOff>
      <xdr:row>50</xdr:row>
      <xdr:rowOff>154899</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671291"/>
          <a:ext cx="6444000" cy="31133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19047</xdr:colOff>
      <xdr:row>0</xdr:row>
      <xdr:rowOff>0</xdr:rowOff>
    </xdr:from>
    <xdr:ext cx="6444000" cy="9877425"/>
    <xdr:sp macro="" textlink="">
      <xdr:nvSpPr>
        <xdr:cNvPr id="3" name="Textfeld 2"/>
        <xdr:cNvSpPr txBox="1">
          <a:spLocks/>
        </xdr:cNvSpPr>
      </xdr:nvSpPr>
      <xdr:spPr>
        <a:xfrm>
          <a:off x="19047" y="0"/>
          <a:ext cx="6444000" cy="98774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lvl="0" indent="0"/>
          <a:r>
            <a:rPr lang="de-DE" sz="1200" b="1" baseline="0">
              <a:solidFill>
                <a:schemeClr val="dk1"/>
              </a:solidFill>
              <a:latin typeface="Arial" pitchFamily="34" charset="0"/>
              <a:ea typeface="+mn-ea"/>
              <a:cs typeface="Arial" pitchFamily="34" charset="0"/>
            </a:rPr>
            <a:t>Wohngebäude- und Wohnungsbestand</a:t>
          </a:r>
        </a:p>
        <a:p>
          <a:pPr marL="0" lvl="0" indent="0"/>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Die Fortschreibung des Wohngebäude- und Woh- 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Wohnungszählungen. Als Anfangsbestand findet das jeweils letzte Zählungsergebnis Verwendung, das bis zur nächsten Zählung mit den jährlichen Ergebnissen der Bautätigkeitsstatistik fortgeschrieben wird. </a:t>
          </a:r>
        </a:p>
        <a:p>
          <a:pPr lvl="0"/>
          <a:endParaRPr lang="de-DE" sz="800" b="1" baseline="0">
            <a:solidFill>
              <a:schemeClr val="dk1"/>
            </a:solidFill>
            <a:latin typeface="Arial" pitchFamily="34" charset="0"/>
            <a:ea typeface="+mn-ea"/>
            <a:cs typeface="Arial" pitchFamily="34" charset="0"/>
          </a:endParaRPr>
        </a:p>
        <a:p>
          <a:pPr lvl="0"/>
          <a:r>
            <a:rPr lang="de-DE" sz="1200" b="1" baseline="0">
              <a:latin typeface="Arial" pitchFamily="34" charset="0"/>
              <a:cs typeface="Arial" pitchFamily="34" charset="0"/>
            </a:rPr>
            <a:t>Wohngebäude</a:t>
          </a:r>
        </a:p>
        <a:p>
          <a:pPr lvl="0"/>
          <a:endParaRPr lang="de-DE" sz="8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Wohngebäude sind Gebäude, die mindestens zur Hälfte – gemessen am Anteil der Wohnfläche an der Gesamtnutzfläche – Wohnzwecken dienen. Zu den Wohngebäuden zählen auch Wohnheime. Außerdem Ferien-, Sommer- und Wochenend- häuser mit einer Mindestgröße von 50 m² Wohnfläche. </a:t>
          </a:r>
        </a:p>
        <a:p>
          <a:pPr lvl="0"/>
          <a:endParaRPr lang="de-DE" sz="800" b="1" baseline="0">
            <a:solidFill>
              <a:schemeClr val="dk1"/>
            </a:solidFill>
            <a:latin typeface="Arial" pitchFamily="34" charset="0"/>
            <a:ea typeface="+mn-ea"/>
            <a:cs typeface="Arial" pitchFamily="34" charset="0"/>
          </a:endParaRPr>
        </a:p>
        <a:p>
          <a:pPr lvl="0" algn="l"/>
          <a:r>
            <a:rPr lang="de-DE" sz="1200" b="1" baseline="0">
              <a:latin typeface="Arial" pitchFamily="34" charset="0"/>
              <a:cs typeface="Arial" pitchFamily="34" charset="0"/>
            </a:rPr>
            <a:t>Wohnungen</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a:t>
          </a:r>
          <a:r>
            <a:rPr lang="de-DE" sz="1000">
              <a:solidFill>
                <a:schemeClr val="dk1"/>
              </a:solidFill>
              <a:effectLst/>
              <a:latin typeface="Arial" panose="020B0604020202020204" pitchFamily="34" charset="0"/>
              <a:ea typeface="+mn-ea"/>
              <a:cs typeface="Arial" panose="020B0604020202020204" pitchFamily="34" charset="0"/>
            </a:rPr>
            <a:t>„sonstige Wohneinheiten“</a:t>
          </a:r>
          <a:r>
            <a:rPr lang="de-DE" sz="1000" baseline="0">
              <a:latin typeface="Arial" pitchFamily="34" charset="0"/>
              <a:cs typeface="Arial" pitchFamily="34" charset="0"/>
            </a:rPr>
            <a:t> (d.h. Wohneinheiten ohne Küche oder fest installierte Kochgelegenheit) als Wohnung. </a:t>
          </a:r>
        </a:p>
        <a:p>
          <a:pPr lvl="0"/>
          <a:endParaRPr lang="de-DE" sz="800" b="1" baseline="0">
            <a:latin typeface="Arial" pitchFamily="34" charset="0"/>
            <a:cs typeface="Arial" pitchFamily="34" charset="0"/>
          </a:endParaRPr>
        </a:p>
        <a:p>
          <a:pPr marL="0" lvl="0" indent="0" algn="l"/>
          <a:r>
            <a:rPr lang="de-DE" sz="1200" b="1" baseline="0">
              <a:solidFill>
                <a:schemeClr val="dk1"/>
              </a:solidFill>
              <a:latin typeface="Arial" pitchFamily="34" charset="0"/>
              <a:ea typeface="+mn-ea"/>
              <a:cs typeface="Arial" pitchFamily="34" charset="0"/>
            </a:rPr>
            <a:t>Räume </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Räume sind alle zu Wohnzwecken bestimmte Zimmer mit einer Wohnfläche von mindestens </a:t>
          </a:r>
        </a:p>
        <a:p>
          <a:pPr lvl="0"/>
          <a:r>
            <a:rPr lang="de-DE" sz="1000" baseline="0">
              <a:latin typeface="Arial" pitchFamily="34" charset="0"/>
              <a:cs typeface="Arial" pitchFamily="34" charset="0"/>
            </a:rPr>
            <a:t>6 m</a:t>
          </a:r>
          <a:r>
            <a:rPr lang="de-DE" sz="1000" baseline="30000">
              <a:latin typeface="Arial" pitchFamily="34" charset="0"/>
              <a:cs typeface="Arial" pitchFamily="34" charset="0"/>
            </a:rPr>
            <a:t>2</a:t>
          </a:r>
          <a:r>
            <a:rPr lang="de-DE" sz="1000" baseline="0">
              <a:latin typeface="Arial" pitchFamily="34" charset="0"/>
              <a:cs typeface="Arial" pitchFamily="34" charset="0"/>
            </a:rPr>
            <a:t> sowie abgeschlossene Küchen unabhängig von deren Größe.</a:t>
          </a:r>
        </a:p>
        <a:p>
          <a:pPr lvl="0"/>
          <a:endParaRPr lang="de-DE" sz="800" baseline="0">
            <a:latin typeface="Arial" pitchFamily="34" charset="0"/>
            <a:cs typeface="Arial" pitchFamily="34" charset="0"/>
          </a:endParaRPr>
        </a:p>
        <a:p>
          <a:pPr marL="0" lvl="0" indent="0" algn="l"/>
          <a:r>
            <a:rPr lang="de-DE" sz="1200" b="1" baseline="0">
              <a:solidFill>
                <a:schemeClr val="dk1"/>
              </a:solidFill>
              <a:latin typeface="Arial" pitchFamily="34" charset="0"/>
              <a:ea typeface="+mn-ea"/>
              <a:cs typeface="Arial" pitchFamily="34" charset="0"/>
            </a:rPr>
            <a:t>Wohnfläche</a:t>
          </a:r>
        </a:p>
        <a:p>
          <a:pPr marL="0" lvl="0" indent="0" algn="l"/>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lvl="0" indent="0"/>
          <a:endParaRPr lang="de-DE" sz="800" baseline="0">
            <a:solidFill>
              <a:schemeClr val="dk1"/>
            </a:solidFill>
            <a:latin typeface="Arial" pitchFamily="34" charset="0"/>
            <a:ea typeface="+mn-ea"/>
            <a:cs typeface="Arial" pitchFamily="34" charset="0"/>
          </a:endParaRPr>
        </a:p>
        <a:p>
          <a:pPr marL="0" lvl="0" indent="0" algn="l"/>
          <a:r>
            <a:rPr lang="de-DE" sz="1200" b="1" baseline="0">
              <a:solidFill>
                <a:schemeClr val="dk1"/>
              </a:solidFill>
              <a:latin typeface="Arial" pitchFamily="34" charset="0"/>
              <a:ea typeface="+mn-ea"/>
              <a:cs typeface="Arial" pitchFamily="34" charset="0"/>
            </a:rPr>
            <a:t>Baugenehmigung</a:t>
          </a:r>
        </a:p>
        <a:p>
          <a:pPr marL="0" lvl="0" indent="0" algn="l"/>
          <a:endParaRPr lang="de-DE" sz="800" b="1" baseline="0">
            <a:solidFill>
              <a:schemeClr val="dk1"/>
            </a:solidFill>
            <a:latin typeface="Arial" pitchFamily="34" charset="0"/>
            <a:ea typeface="+mn-ea"/>
            <a:cs typeface="Arial" pitchFamily="34" charset="0"/>
          </a:endParaRPr>
        </a:p>
        <a:p>
          <a:pPr marL="0" lvl="0" indent="0" algn="l"/>
          <a:r>
            <a:rPr lang="de-DE" sz="1000" baseline="0">
              <a:solidFill>
                <a:schemeClr val="dk1"/>
              </a:solidFill>
              <a:latin typeface="Arial" pitchFamily="34" charset="0"/>
              <a:ea typeface="+mn-ea"/>
              <a:cs typeface="Arial" pitchFamily="34" charset="0"/>
            </a:rPr>
            <a:t>Baumaßnahmen, durch die Wohn- oder Nutzraum zu- oder abgeht bzw. bauliche Veränderungen vorgenommen werden, sind genehmigungs- bzw. anzeigepflichtig.</a:t>
          </a: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r>
            <a:rPr lang="de-DE" sz="1200" b="1" baseline="0">
              <a:solidFill>
                <a:schemeClr val="dk1"/>
              </a:solidFill>
              <a:latin typeface="Arial" pitchFamily="34" charset="0"/>
              <a:ea typeface="+mn-ea"/>
              <a:cs typeface="Arial" pitchFamily="34" charset="0"/>
            </a:rPr>
            <a:t>Rauminhalt</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Rauminhalt ist das von den äußeren Abstellräumen, Begrenzungsflächen eines Gebäudes eingeschlossene Volumen (Bruttorauminhalt); d. h. </a:t>
          </a:r>
        </a:p>
        <a:p>
          <a:pPr lvl="0"/>
          <a:r>
            <a:rPr lang="de-DE" sz="1000" baseline="0">
              <a:latin typeface="Arial" pitchFamily="34" charset="0"/>
              <a:cs typeface="Arial" pitchFamily="34" charset="0"/>
            </a:rPr>
            <a:t>das Produkt aus der überbauten Fläche und der anzusetzenden Höhe, es umfasst auch den Rauminhalt der Konstruktion (DIN 277 Teil 1 in der jeweils gültigen Fassung).</a:t>
          </a:r>
        </a:p>
        <a:p>
          <a:pPr lvl="0"/>
          <a:endParaRPr lang="de-DE" sz="800" baseline="0">
            <a:latin typeface="Arial" pitchFamily="34" charset="0"/>
            <a:cs typeface="Arial" pitchFamily="34" charset="0"/>
          </a:endParaRPr>
        </a:p>
        <a:p>
          <a:pPr marL="0" lvl="0" indent="0"/>
          <a:r>
            <a:rPr lang="de-DE" sz="1200" b="1" baseline="0">
              <a:solidFill>
                <a:schemeClr val="dk1"/>
              </a:solidFill>
              <a:latin typeface="Arial" pitchFamily="34" charset="0"/>
              <a:ea typeface="+mn-ea"/>
              <a:cs typeface="Arial" pitchFamily="34" charset="0"/>
            </a:rPr>
            <a:t>Veranschlagte Kosten</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p>
        <a:p>
          <a:pPr lvl="0"/>
          <a:endParaRPr lang="de-DE" sz="800" baseline="0">
            <a:latin typeface="Arial" pitchFamily="34" charset="0"/>
            <a:cs typeface="Arial" pitchFamily="34" charset="0"/>
          </a:endParaRPr>
        </a:p>
        <a:p>
          <a:pPr marL="0" lvl="0" indent="0"/>
          <a:r>
            <a:rPr lang="de-DE" sz="1200" b="1" baseline="0">
              <a:solidFill>
                <a:schemeClr val="dk1"/>
              </a:solidFill>
              <a:latin typeface="Arial" pitchFamily="34" charset="0"/>
              <a:ea typeface="+mn-ea"/>
              <a:cs typeface="Arial" pitchFamily="34" charset="0"/>
            </a:rPr>
            <a:t>Baumaßnahmen an bestehenden Gebäuden </a:t>
          </a:r>
        </a:p>
        <a:p>
          <a:pPr lvl="0"/>
          <a:endParaRPr lang="de-DE" sz="800" b="0" baseline="0">
            <a:latin typeface="Arial" pitchFamily="34" charset="0"/>
            <a:cs typeface="Arial" pitchFamily="34" charset="0"/>
          </a:endParaRPr>
        </a:p>
        <a:p>
          <a:pPr lvl="0"/>
          <a:r>
            <a:rPr lang="de-DE" sz="1000" b="0" baseline="0">
              <a:latin typeface="Arial" pitchFamily="34" charset="0"/>
              <a:cs typeface="Arial" pitchFamily="34" charset="0"/>
            </a:rPr>
            <a:t>Baumaßnahmen an bestehenden Gebäuden sind bauliche Veränderungen an bestehenden Gebäuden durch Umbau Ausbau-, Erweiterungs- oder Wieder-herstellungsmaßnahmen. 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lvl="0"/>
          <a:endParaRPr lang="de-DE" sz="800" b="0" baseline="0">
            <a:latin typeface="Arial" pitchFamily="34" charset="0"/>
            <a:cs typeface="Arial" pitchFamily="34" charset="0"/>
          </a:endParaRPr>
        </a:p>
        <a:p>
          <a:pPr lvl="0"/>
          <a:r>
            <a:rPr lang="de-DE" sz="1200" b="1" baseline="0">
              <a:solidFill>
                <a:schemeClr val="dk1"/>
              </a:solidFill>
              <a:latin typeface="Arial" pitchFamily="34" charset="0"/>
              <a:ea typeface="+mn-ea"/>
              <a:cs typeface="Arial" pitchFamily="34" charset="0"/>
            </a:rPr>
            <a:t>Baufertigstellung</a:t>
          </a:r>
        </a:p>
        <a:p>
          <a:pPr marL="0" lvl="0" indent="0"/>
          <a:endParaRPr lang="de-DE" sz="800"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Ein Bauvorhaben gilt als fertig gestellt, wenn die Arbeiten am Bauvorhaben weitgehend abgeschlossen sind und das Gebäude bzw. die Wohnungen bezogen werden. Entscheidend für die Fertigstellung ist die Ingebrauchnahme und nicht die Schlussabnahme des Bauobjekts durch die Bauaufsichtsbehörde.</a:t>
          </a:r>
        </a:p>
        <a:p>
          <a:pPr marL="0" lvl="0" indent="0"/>
          <a:endParaRPr lang="de-DE" sz="800" baseline="0">
            <a:solidFill>
              <a:schemeClr val="dk1"/>
            </a:solidFill>
            <a:latin typeface="Arial" pitchFamily="34" charset="0"/>
            <a:ea typeface="+mn-ea"/>
            <a:cs typeface="Arial" pitchFamily="34" charset="0"/>
          </a:endParaRPr>
        </a:p>
        <a:p>
          <a:pPr marL="0" lvl="0" indent="0"/>
          <a:r>
            <a:rPr lang="de-DE" sz="1200" b="1" baseline="0">
              <a:solidFill>
                <a:schemeClr val="dk1"/>
              </a:solidFill>
              <a:latin typeface="Arial" pitchFamily="34" charset="0"/>
              <a:ea typeface="+mn-ea"/>
              <a:cs typeface="Arial" pitchFamily="34" charset="0"/>
            </a:rPr>
            <a:t>Nichtwohngebäude</a:t>
          </a:r>
        </a:p>
        <a:p>
          <a:pPr marL="0" lvl="0" indent="0"/>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Nichtwohngebäude sind Gebäude, die ausschließlich</a:t>
          </a:r>
        </a:p>
        <a:p>
          <a:pPr marL="0" lvl="0" indent="0"/>
          <a:r>
            <a:rPr lang="de-DE" sz="1000" baseline="0">
              <a:solidFill>
                <a:schemeClr val="dk1"/>
              </a:solidFill>
              <a:latin typeface="Arial" pitchFamily="34" charset="0"/>
              <a:ea typeface="+mn-ea"/>
              <a:cs typeface="Arial" pitchFamily="34" charset="0"/>
            </a:rPr>
            <a:t>oder überwiegend für Nichtwohnzwecke (gemessen</a:t>
          </a:r>
        </a:p>
        <a:p>
          <a:pPr marL="0" lvl="0" indent="0"/>
          <a:r>
            <a:rPr lang="de-DE" sz="1000" baseline="0">
              <a:solidFill>
                <a:schemeClr val="dk1"/>
              </a:solidFill>
              <a:latin typeface="Arial" pitchFamily="34" charset="0"/>
              <a:ea typeface="+mn-ea"/>
              <a:cs typeface="Arial" pitchFamily="34" charset="0"/>
            </a:rPr>
            <a:t>an der Gesamtnutzfläche) bestimmt sind. Hierzu zählen zum Beispiel Anstaltsgebäude, Büro- und Verwaltungsgebäude, landwirtschaftliche Betriebsgebäude und nichtlandwirtschaftliche Betriebsgebäude wie Fabrikgebäude, Handelsgebäude, Lagergebäude, Hotels.</a:t>
          </a:r>
        </a:p>
        <a:p>
          <a:pPr marL="0" lvl="0" indent="0"/>
          <a:endParaRPr lang="de-DE" sz="1000" baseline="0">
            <a:solidFill>
              <a:schemeClr val="dk1"/>
            </a:solidFill>
            <a:latin typeface="Arial" pitchFamily="34" charset="0"/>
            <a:ea typeface="+mn-ea"/>
            <a:cs typeface="Arial" pitchFamily="34" charset="0"/>
          </a:endParaRPr>
        </a:p>
        <a:p>
          <a:pPr marL="0" lvl="0" indent="0"/>
          <a:endParaRPr lang="de-DE" sz="1000" baseline="0">
            <a:solidFill>
              <a:schemeClr val="dk1"/>
            </a:solidFill>
            <a:latin typeface="Arial" pitchFamily="34" charset="0"/>
            <a:ea typeface="+mn-ea"/>
            <a:cs typeface="Arial" pitchFamily="34" charset="0"/>
          </a:endParaRPr>
        </a:p>
        <a:p>
          <a:pPr lvl="0"/>
          <a:endParaRPr lang="de-DE" sz="1000" b="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28574</xdr:colOff>
      <xdr:row>4</xdr:row>
      <xdr:rowOff>9523</xdr:rowOff>
    </xdr:from>
    <xdr:to>
      <xdr:col>7</xdr:col>
      <xdr:colOff>759579</xdr:colOff>
      <xdr:row>52</xdr:row>
      <xdr:rowOff>148566</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33" t="11174" r="7849" b="13920"/>
        <a:stretch/>
      </xdr:blipFill>
      <xdr:spPr>
        <a:xfrm>
          <a:off x="28574" y="695323"/>
          <a:ext cx="6341230" cy="79114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6052</xdr:colOff>
      <xdr:row>1</xdr:row>
      <xdr:rowOff>166137</xdr:rowOff>
    </xdr:from>
    <xdr:to>
      <xdr:col>12</xdr:col>
      <xdr:colOff>832</xdr:colOff>
      <xdr:row>13</xdr:row>
      <xdr:rowOff>47397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829775</xdr:colOff>
      <xdr:row>15</xdr:row>
      <xdr:rowOff>17970</xdr:rowOff>
    </xdr:from>
    <xdr:to>
      <xdr:col>11</xdr:col>
      <xdr:colOff>4727015</xdr:colOff>
      <xdr:row>29</xdr:row>
      <xdr:rowOff>28914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15492</xdr:colOff>
      <xdr:row>31</xdr:row>
      <xdr:rowOff>17862</xdr:rowOff>
    </xdr:from>
    <xdr:to>
      <xdr:col>12</xdr:col>
      <xdr:colOff>15240</xdr:colOff>
      <xdr:row>52</xdr:row>
      <xdr:rowOff>45642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xdr:row>
      <xdr:rowOff>152400</xdr:rowOff>
    </xdr:from>
    <xdr:to>
      <xdr:col>15</xdr:col>
      <xdr:colOff>0</xdr:colOff>
      <xdr:row>23</xdr:row>
      <xdr:rowOff>161880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21</xdr:row>
      <xdr:rowOff>91440</xdr:rowOff>
    </xdr:from>
    <xdr:to>
      <xdr:col>14</xdr:col>
      <xdr:colOff>2141220</xdr:colOff>
      <xdr:row>23</xdr:row>
      <xdr:rowOff>68580</xdr:rowOff>
    </xdr:to>
    <xdr:sp macro="" textlink="">
      <xdr:nvSpPr>
        <xdr:cNvPr id="7" name="Textfeld 6"/>
        <xdr:cNvSpPr txBox="1"/>
      </xdr:nvSpPr>
      <xdr:spPr>
        <a:xfrm>
          <a:off x="13403580" y="6080760"/>
          <a:ext cx="214122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Grafikmittelpunkt beginnt bei 30 m</a:t>
          </a:r>
          <a:r>
            <a:rPr lang="de-DE" sz="800" baseline="30000">
              <a:latin typeface="Arial" panose="020B0604020202020204" pitchFamily="34" charset="0"/>
              <a:cs typeface="Arial" panose="020B0604020202020204" pitchFamily="34" charset="0"/>
            </a:rPr>
            <a:t>2</a:t>
          </a:r>
        </a:p>
      </xdr:txBody>
    </xdr:sp>
    <xdr:clientData/>
  </xdr:twoCellAnchor>
  <xdr:twoCellAnchor>
    <xdr:from>
      <xdr:col>13</xdr:col>
      <xdr:colOff>19050</xdr:colOff>
      <xdr:row>26</xdr:row>
      <xdr:rowOff>0</xdr:rowOff>
    </xdr:from>
    <xdr:to>
      <xdr:col>15</xdr:col>
      <xdr:colOff>17145</xdr:colOff>
      <xdr:row>32</xdr:row>
      <xdr:rowOff>121920</xdr:rowOff>
    </xdr:to>
    <xdr:sp macro="" textlink="">
      <xdr:nvSpPr>
        <xdr:cNvPr id="8" name="Textfeld 7"/>
        <xdr:cNvSpPr txBox="1"/>
      </xdr:nvSpPr>
      <xdr:spPr>
        <a:xfrm>
          <a:off x="12239625" y="4486275"/>
          <a:ext cx="5303520" cy="1093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Wohngebäude- und Wohnungsbestand</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Fortschreibungsergebnisse auf Grundlage der endgültigen Ergebnisse der Gebäude- und Wohnungszählung 2011</a:t>
          </a:r>
        </a:p>
        <a:p>
          <a:r>
            <a:rPr lang="de-DE" sz="800" b="1" baseline="30000">
              <a:latin typeface="Arial" panose="020B0604020202020204" pitchFamily="34" charset="0"/>
              <a:cs typeface="Arial" panose="020B0604020202020204" pitchFamily="34" charset="0"/>
            </a:rPr>
            <a:t>2</a:t>
          </a:r>
          <a:r>
            <a:rPr lang="de-DE" sz="800" b="1">
              <a:latin typeface="Arial" panose="020B0604020202020204" pitchFamily="34" charset="0"/>
              <a:cs typeface="Arial" panose="020B0604020202020204" pitchFamily="34" charset="0"/>
            </a:rPr>
            <a:t>  Wohnungen</a:t>
          </a:r>
          <a:r>
            <a:rPr lang="de-DE" sz="800">
              <a:latin typeface="Arial" panose="020B0604020202020204" pitchFamily="34" charset="0"/>
              <a:cs typeface="Arial" panose="020B0604020202020204" pitchFamily="34" charset="0"/>
            </a:rPr>
            <a:t>	</a:t>
          </a:r>
        </a:p>
        <a:p>
          <a:pPr marL="90000"/>
          <a:r>
            <a:rPr lang="de-DE" sz="800">
              <a:latin typeface="Arial" panose="020B0604020202020204" pitchFamily="34" charset="0"/>
              <a:cs typeface="Arial" panose="020B0604020202020204" pitchFamily="34" charset="0"/>
            </a:rPr>
            <a:t>in Wohn- und Nichtwohngebäuden, einschließlich Wohnheimen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6052</xdr:colOff>
      <xdr:row>1</xdr:row>
      <xdr:rowOff>166137</xdr:rowOff>
    </xdr:from>
    <xdr:to>
      <xdr:col>13</xdr:col>
      <xdr:colOff>15240</xdr:colOff>
      <xdr:row>13</xdr:row>
      <xdr:rowOff>93117</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14435</xdr:colOff>
      <xdr:row>15</xdr:row>
      <xdr:rowOff>101790</xdr:rowOff>
    </xdr:from>
    <xdr:to>
      <xdr:col>13</xdr:col>
      <xdr:colOff>10235</xdr:colOff>
      <xdr:row>29</xdr:row>
      <xdr:rowOff>112734</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7872</xdr:colOff>
      <xdr:row>31</xdr:row>
      <xdr:rowOff>63582</xdr:rowOff>
    </xdr:from>
    <xdr:to>
      <xdr:col>13</xdr:col>
      <xdr:colOff>7620</xdr:colOff>
      <xdr:row>52</xdr:row>
      <xdr:rowOff>38100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1</xdr:row>
      <xdr:rowOff>152400</xdr:rowOff>
    </xdr:from>
    <xdr:to>
      <xdr:col>16</xdr:col>
      <xdr:colOff>0</xdr:colOff>
      <xdr:row>24</xdr:row>
      <xdr:rowOff>32340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17145</xdr:colOff>
      <xdr:row>26</xdr:row>
      <xdr:rowOff>0</xdr:rowOff>
    </xdr:from>
    <xdr:to>
      <xdr:col>16</xdr:col>
      <xdr:colOff>15240</xdr:colOff>
      <xdr:row>32</xdr:row>
      <xdr:rowOff>121920</xdr:rowOff>
    </xdr:to>
    <xdr:sp macro="" textlink="">
      <xdr:nvSpPr>
        <xdr:cNvPr id="6" name="Textfeld 5"/>
        <xdr:cNvSpPr txBox="1"/>
      </xdr:nvSpPr>
      <xdr:spPr>
        <a:xfrm>
          <a:off x="12513945" y="4594860"/>
          <a:ext cx="5454015" cy="1127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Baugenehmigungen</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einschließlich Wohnheime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6052</xdr:colOff>
      <xdr:row>2</xdr:row>
      <xdr:rowOff>13737</xdr:rowOff>
    </xdr:from>
    <xdr:to>
      <xdr:col>13</xdr:col>
      <xdr:colOff>15240</xdr:colOff>
      <xdr:row>13</xdr:row>
      <xdr:rowOff>161697</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6815</xdr:colOff>
      <xdr:row>16</xdr:row>
      <xdr:rowOff>25590</xdr:rowOff>
    </xdr:from>
    <xdr:to>
      <xdr:col>13</xdr:col>
      <xdr:colOff>2615</xdr:colOff>
      <xdr:row>30</xdr:row>
      <xdr:rowOff>36534</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7872</xdr:colOff>
      <xdr:row>32</xdr:row>
      <xdr:rowOff>2622</xdr:rowOff>
    </xdr:from>
    <xdr:to>
      <xdr:col>13</xdr:col>
      <xdr:colOff>7620</xdr:colOff>
      <xdr:row>52</xdr:row>
      <xdr:rowOff>160020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2</xdr:row>
      <xdr:rowOff>0</xdr:rowOff>
    </xdr:from>
    <xdr:to>
      <xdr:col>16</xdr:col>
      <xdr:colOff>0</xdr:colOff>
      <xdr:row>24</xdr:row>
      <xdr:rowOff>24720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15240</xdr:colOff>
      <xdr:row>26</xdr:row>
      <xdr:rowOff>129540</xdr:rowOff>
    </xdr:from>
    <xdr:to>
      <xdr:col>15</xdr:col>
      <xdr:colOff>4632960</xdr:colOff>
      <xdr:row>33</xdr:row>
      <xdr:rowOff>83820</xdr:rowOff>
    </xdr:to>
    <xdr:sp macro="" textlink="">
      <xdr:nvSpPr>
        <xdr:cNvPr id="13" name="Textfeld 12"/>
        <xdr:cNvSpPr txBox="1"/>
      </xdr:nvSpPr>
      <xdr:spPr>
        <a:xfrm>
          <a:off x="12512040" y="4594860"/>
          <a:ext cx="5433060" cy="1127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a:t>
          </a:r>
          <a:r>
            <a:rPr lang="de-DE" sz="800" b="1" baseline="0">
              <a:latin typeface="Arial" panose="020B0604020202020204" pitchFamily="34" charset="0"/>
              <a:cs typeface="Arial" panose="020B0604020202020204" pitchFamily="34" charset="0"/>
            </a:rPr>
            <a:t>Wohngebäude</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ohne Wohnheime</a:t>
          </a:r>
        </a:p>
        <a:p>
          <a:pPr marL="0">
            <a:spcAft>
              <a:spcPts val="0"/>
            </a:spcAft>
          </a:pPr>
          <a:r>
            <a:rPr kumimoji="0" lang="de-DE" sz="800" b="1" i="0" u="none" strike="noStrike" kern="0" cap="none" spc="0" normalizeH="0" baseline="30000" noProof="0">
              <a:ln>
                <a:noFill/>
              </a:ln>
              <a:solidFill>
                <a:prstClr val="black"/>
              </a:solidFill>
              <a:effectLst/>
              <a:uLnTx/>
              <a:uFillTx/>
              <a:latin typeface="Arial" panose="020B0604020202020204" pitchFamily="34" charset="0"/>
              <a:ea typeface="+mn-ea"/>
              <a:cs typeface="Arial" panose="020B0604020202020204" pitchFamily="34" charset="0"/>
            </a:rPr>
            <a:t>2</a:t>
          </a:r>
          <a:r>
            <a:rPr kumimoji="0" lang="de-DE" sz="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lang="de-DE" sz="800" b="1">
              <a:latin typeface="Arial" panose="020B0604020202020204" pitchFamily="34" charset="0"/>
              <a:cs typeface="Arial" panose="020B0604020202020204" pitchFamily="34" charset="0"/>
            </a:rPr>
            <a:t>Alle Baumaßnahmen</a:t>
          </a:r>
        </a:p>
        <a:p>
          <a:pPr marL="90000">
            <a:spcAft>
              <a:spcPts val="600"/>
            </a:spcAft>
          </a:pPr>
          <a:r>
            <a:rPr lang="de-DE" sz="800">
              <a:latin typeface="Arial" panose="020B0604020202020204" pitchFamily="34" charset="0"/>
              <a:cs typeface="Arial" panose="020B0604020202020204" pitchFamily="34" charset="0"/>
            </a:rPr>
            <a:t>Neubau und Baumaßnahmen an bestehenden Gebäuden</a:t>
          </a:r>
        </a:p>
        <a:p>
          <a:r>
            <a:rPr lang="de-DE" sz="800" b="1" baseline="30000">
              <a:solidFill>
                <a:schemeClr val="dk1"/>
              </a:solidFill>
              <a:latin typeface="Arial" panose="020B0604020202020204" pitchFamily="34" charset="0"/>
              <a:ea typeface="+mn-ea"/>
              <a:cs typeface="Arial" panose="020B0604020202020204" pitchFamily="34" charset="0"/>
            </a:rPr>
            <a:t>3</a:t>
          </a:r>
          <a:r>
            <a:rPr lang="de-DE" sz="800" b="1">
              <a:solidFill>
                <a:schemeClr val="dk1"/>
              </a:solidFill>
              <a:effectLst/>
              <a:latin typeface="Arial" panose="020B0604020202020204" pitchFamily="34" charset="0"/>
              <a:ea typeface="+mn-ea"/>
              <a:cs typeface="Arial" panose="020B0604020202020204" pitchFamily="34" charset="0"/>
            </a:rPr>
            <a:t>  Räume</a:t>
          </a:r>
          <a:r>
            <a:rPr lang="de-DE" sz="800">
              <a:solidFill>
                <a:schemeClr val="dk1"/>
              </a:solidFill>
              <a:effectLst/>
              <a:latin typeface="Arial" panose="020B0604020202020204" pitchFamily="34" charset="0"/>
              <a:ea typeface="+mn-ea"/>
              <a:cs typeface="Arial" panose="020B0604020202020204" pitchFamily="34" charset="0"/>
            </a:rPr>
            <a:t>	</a:t>
          </a:r>
          <a:endParaRPr lang="de-DE" sz="800">
            <a:effectLst/>
            <a:latin typeface="Arial" panose="020B0604020202020204" pitchFamily="34" charset="0"/>
            <a:cs typeface="Arial" panose="020B0604020202020204" pitchFamily="34" charset="0"/>
          </a:endParaRPr>
        </a:p>
        <a:p>
          <a:pPr marL="90000" indent="0">
            <a:spcAft>
              <a:spcPts val="600"/>
            </a:spcAft>
          </a:pPr>
          <a:r>
            <a:rPr lang="de-DE" sz="800">
              <a:solidFill>
                <a:schemeClr val="dk1"/>
              </a:solidFill>
              <a:latin typeface="Arial" panose="020B0604020202020204" pitchFamily="34" charset="0"/>
              <a:ea typeface="+mn-ea"/>
              <a:cs typeface="Arial" panose="020B0604020202020204" pitchFamily="34" charset="0"/>
            </a:rPr>
            <a:t>einschließlich Küchen</a:t>
          </a:r>
        </a:p>
        <a:p>
          <a:pPr marL="90000" indent="0">
            <a:spcAft>
              <a:spcPts val="600"/>
            </a:spcAft>
          </a:pPr>
          <a:endParaRPr lang="de-DE" sz="80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 Id="rId6" Type="http://schemas.openxmlformats.org/officeDocument/2006/relationships/printerSettings" Target="../printerSettings/printerSettings2.bin"/><Relationship Id="rId5" Type="http://schemas.openxmlformats.org/officeDocument/2006/relationships/hyperlink" Target="http://region.statistik-nord.de/main/1" TargetMode="External"/><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zoomScaleNormal="100" zoomScaleSheetLayoutView="100" workbookViewId="0"/>
  </sheetViews>
  <sheetFormatPr baseColWidth="10" defaultColWidth="11.28515625" defaultRowHeight="12.75"/>
  <cols>
    <col min="1" max="7" width="13.140625" customWidth="1"/>
    <col min="8" max="26" width="2.140625" customWidth="1"/>
    <col min="27" max="74" width="12.140625" customWidth="1"/>
  </cols>
  <sheetData>
    <row r="1" spans="1:7">
      <c r="A1" s="135"/>
    </row>
    <row r="3" spans="1:7" ht="20.25">
      <c r="A3" s="142" t="s">
        <v>13</v>
      </c>
      <c r="B3" s="142"/>
      <c r="C3" s="142"/>
      <c r="D3" s="142"/>
    </row>
    <row r="4" spans="1:7" ht="20.25">
      <c r="A4" s="142" t="s">
        <v>14</v>
      </c>
      <c r="B4" s="142"/>
      <c r="C4" s="142"/>
      <c r="D4" s="142"/>
    </row>
    <row r="11" spans="1:7" ht="15">
      <c r="A11" s="1"/>
      <c r="F11" s="2"/>
      <c r="G11" s="3"/>
    </row>
    <row r="13" spans="1:7">
      <c r="A13" s="5"/>
    </row>
    <row r="15" spans="1:7" ht="23.25">
      <c r="A15" s="137"/>
      <c r="B15" s="137"/>
      <c r="C15" s="137"/>
      <c r="D15" s="137"/>
      <c r="E15" s="137"/>
      <c r="F15" s="137"/>
      <c r="G15" s="137"/>
    </row>
    <row r="16" spans="1:7" ht="15" customHeight="1">
      <c r="D16" s="143"/>
      <c r="E16" s="143"/>
      <c r="F16" s="143"/>
      <c r="G16" s="143"/>
    </row>
    <row r="17" spans="1:13" ht="15" customHeight="1"/>
    <row r="18" spans="1:13" ht="37.5">
      <c r="A18" s="140" t="s">
        <v>82</v>
      </c>
      <c r="B18" s="140"/>
      <c r="C18" s="140"/>
      <c r="D18" s="140"/>
      <c r="E18" s="140"/>
      <c r="F18" s="140"/>
      <c r="G18" s="140"/>
    </row>
    <row r="19" spans="1:13" ht="37.5">
      <c r="A19" s="140" t="s">
        <v>83</v>
      </c>
      <c r="B19" s="140"/>
      <c r="C19" s="140"/>
      <c r="D19" s="140"/>
      <c r="E19" s="140"/>
      <c r="F19" s="140"/>
      <c r="G19" s="140"/>
    </row>
    <row r="20" spans="1:13" ht="28.35" customHeight="1">
      <c r="A20" s="139" t="s">
        <v>144</v>
      </c>
      <c r="B20" s="140"/>
      <c r="C20" s="140"/>
      <c r="D20" s="140"/>
      <c r="E20" s="140"/>
      <c r="F20" s="140"/>
      <c r="G20" s="140"/>
    </row>
    <row r="21" spans="1:13" ht="15" customHeight="1">
      <c r="A21" s="9"/>
      <c r="B21" s="9"/>
      <c r="C21" s="9"/>
      <c r="D21" s="9"/>
      <c r="E21" s="9"/>
      <c r="F21" s="9"/>
      <c r="G21" s="82"/>
    </row>
    <row r="22" spans="1:13" ht="15">
      <c r="A22" s="82"/>
      <c r="B22" s="82"/>
      <c r="C22" s="82"/>
      <c r="D22" s="82"/>
      <c r="E22" s="141" t="s">
        <v>161</v>
      </c>
      <c r="F22" s="141"/>
      <c r="G22" s="141"/>
    </row>
    <row r="30" spans="1:13" ht="22.7" customHeight="1">
      <c r="A30" s="137" t="s">
        <v>86</v>
      </c>
      <c r="B30" s="138"/>
      <c r="C30" s="138"/>
      <c r="D30" s="138"/>
      <c r="E30" s="138"/>
      <c r="F30" s="138"/>
      <c r="G30" s="138"/>
      <c r="H30" s="99"/>
      <c r="I30" s="99"/>
      <c r="J30" s="99"/>
      <c r="K30" s="99"/>
      <c r="L30" s="99"/>
      <c r="M30" s="99"/>
    </row>
    <row r="31" spans="1:13" ht="22.7" customHeight="1">
      <c r="A31" s="137" t="s">
        <v>95</v>
      </c>
      <c r="B31" s="138"/>
      <c r="C31" s="138"/>
      <c r="D31" s="138"/>
      <c r="E31" s="138"/>
      <c r="F31" s="138"/>
      <c r="G31" s="138"/>
    </row>
  </sheetData>
  <mergeCells count="10">
    <mergeCell ref="A3:D3"/>
    <mergeCell ref="A4:D4"/>
    <mergeCell ref="D16:G16"/>
    <mergeCell ref="A18:G18"/>
    <mergeCell ref="A19:G19"/>
    <mergeCell ref="A31:G31"/>
    <mergeCell ref="A30:G30"/>
    <mergeCell ref="A20:G20"/>
    <mergeCell ref="E22:G22"/>
    <mergeCell ref="A15:G15"/>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Standard"&amp;8SH.regional Band 2 - 2018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zoomScaleNormal="100" zoomScaleSheetLayoutView="100" workbookViewId="0">
      <selection sqref="A1:K1"/>
    </sheetView>
  </sheetViews>
  <sheetFormatPr baseColWidth="10" defaultColWidth="10.28515625" defaultRowHeight="12.75"/>
  <cols>
    <col min="1" max="1" width="21" style="4" customWidth="1"/>
    <col min="2" max="5" width="7.140625" style="50" customWidth="1"/>
    <col min="6" max="6" width="6.42578125" style="50" customWidth="1"/>
    <col min="7" max="7" width="6.42578125" style="119" customWidth="1"/>
    <col min="8" max="11" width="7.140625" style="50" customWidth="1"/>
    <col min="12" max="12" width="11.85546875" style="54" customWidth="1"/>
    <col min="13" max="13" width="67.7109375" style="54" customWidth="1"/>
    <col min="14" max="15" width="11.85546875" style="54" customWidth="1"/>
    <col min="16" max="16" width="67.7109375" style="54" customWidth="1"/>
    <col min="17" max="17" width="11.85546875" style="54" customWidth="1"/>
    <col min="18" max="19" width="12.28515625" style="128" hidden="1" customWidth="1"/>
    <col min="20" max="16384" width="10.28515625" style="50"/>
  </cols>
  <sheetData>
    <row r="1" spans="1:19" ht="13.9" customHeight="1">
      <c r="A1" s="160" t="s">
        <v>156</v>
      </c>
      <c r="B1" s="160"/>
      <c r="C1" s="160"/>
      <c r="D1" s="160"/>
      <c r="E1" s="160"/>
      <c r="F1" s="160"/>
      <c r="G1" s="160"/>
      <c r="H1" s="160"/>
      <c r="I1" s="160"/>
      <c r="J1" s="160"/>
      <c r="K1" s="138"/>
      <c r="L1" s="158" t="s">
        <v>157</v>
      </c>
      <c r="M1" s="158"/>
      <c r="N1" s="158"/>
      <c r="O1" s="158" t="s">
        <v>158</v>
      </c>
      <c r="P1" s="158"/>
      <c r="Q1" s="158"/>
    </row>
    <row r="2" spans="1:19" ht="6.75" customHeight="1"/>
    <row r="3" spans="1:19" s="51" customFormat="1" ht="13.9" customHeight="1">
      <c r="A3" s="162" t="s">
        <v>133</v>
      </c>
      <c r="B3" s="167" t="s">
        <v>125</v>
      </c>
      <c r="C3" s="168"/>
      <c r="D3" s="168"/>
      <c r="E3" s="168"/>
      <c r="F3" s="168"/>
      <c r="G3" s="169"/>
      <c r="H3" s="167" t="s">
        <v>136</v>
      </c>
      <c r="I3" s="168"/>
      <c r="J3" s="168"/>
      <c r="K3" s="168"/>
      <c r="L3" s="81"/>
      <c r="M3" s="81"/>
      <c r="N3" s="81"/>
      <c r="O3" s="81"/>
      <c r="P3" s="81"/>
      <c r="Q3" s="81"/>
      <c r="R3" s="178"/>
      <c r="S3" s="178"/>
    </row>
    <row r="4" spans="1:19" s="120" customFormat="1" ht="23.45" customHeight="1">
      <c r="A4" s="180"/>
      <c r="B4" s="167" t="s">
        <v>137</v>
      </c>
      <c r="C4" s="168"/>
      <c r="D4" s="168"/>
      <c r="E4" s="168"/>
      <c r="F4" s="175" t="s">
        <v>131</v>
      </c>
      <c r="G4" s="176"/>
      <c r="H4" s="175" t="s">
        <v>127</v>
      </c>
      <c r="I4" s="181"/>
      <c r="J4" s="181"/>
      <c r="K4" s="181"/>
      <c r="L4" s="108"/>
      <c r="M4" s="108"/>
      <c r="N4" s="108"/>
      <c r="O4" s="108"/>
      <c r="P4" s="108"/>
      <c r="Q4" s="108"/>
      <c r="R4" s="178"/>
      <c r="S4" s="178"/>
    </row>
    <row r="5" spans="1:19" s="51" customFormat="1" ht="16.149999999999999" customHeight="1">
      <c r="A5" s="163"/>
      <c r="B5" s="175" t="s">
        <v>130</v>
      </c>
      <c r="C5" s="167" t="s">
        <v>138</v>
      </c>
      <c r="D5" s="168"/>
      <c r="E5" s="168"/>
      <c r="F5" s="182"/>
      <c r="G5" s="183"/>
      <c r="H5" s="175" t="s">
        <v>130</v>
      </c>
      <c r="I5" s="167" t="s">
        <v>139</v>
      </c>
      <c r="J5" s="168"/>
      <c r="K5" s="168"/>
      <c r="L5" s="100"/>
      <c r="M5" s="100"/>
      <c r="N5" s="100"/>
      <c r="O5" s="100"/>
      <c r="P5" s="100"/>
      <c r="Q5" s="100"/>
      <c r="R5" s="179"/>
      <c r="S5" s="179"/>
    </row>
    <row r="6" spans="1:19" s="51" customFormat="1" ht="24" customHeight="1">
      <c r="A6" s="163"/>
      <c r="B6" s="174"/>
      <c r="C6" s="127">
        <v>1</v>
      </c>
      <c r="D6" s="127">
        <v>2</v>
      </c>
      <c r="E6" s="127" t="s">
        <v>126</v>
      </c>
      <c r="F6" s="174"/>
      <c r="G6" s="177"/>
      <c r="H6" s="174"/>
      <c r="I6" s="127" t="s">
        <v>96</v>
      </c>
      <c r="J6" s="127" t="s">
        <v>128</v>
      </c>
      <c r="K6" s="127" t="s">
        <v>129</v>
      </c>
      <c r="L6" s="81"/>
      <c r="M6" s="81"/>
      <c r="N6" s="81"/>
      <c r="O6" s="81"/>
      <c r="P6" s="81"/>
      <c r="Q6" s="81"/>
      <c r="R6" s="108"/>
      <c r="S6" s="108"/>
    </row>
    <row r="7" spans="1:19" s="51" customFormat="1" ht="24" customHeight="1">
      <c r="A7" s="164"/>
      <c r="B7" s="121" t="s">
        <v>74</v>
      </c>
      <c r="C7" s="121" t="s">
        <v>74</v>
      </c>
      <c r="D7" s="121" t="s">
        <v>74</v>
      </c>
      <c r="E7" s="121" t="s">
        <v>74</v>
      </c>
      <c r="F7" s="121" t="s">
        <v>74</v>
      </c>
      <c r="G7" s="121" t="s">
        <v>80</v>
      </c>
      <c r="H7" s="121" t="s">
        <v>74</v>
      </c>
      <c r="I7" s="121" t="s">
        <v>74</v>
      </c>
      <c r="J7" s="121" t="s">
        <v>74</v>
      </c>
      <c r="K7" s="127" t="s">
        <v>74</v>
      </c>
      <c r="L7" s="101"/>
      <c r="M7" s="101"/>
      <c r="N7" s="101"/>
      <c r="O7" s="101"/>
      <c r="P7" s="101"/>
      <c r="Q7" s="101"/>
      <c r="R7" s="108"/>
      <c r="S7" s="108"/>
    </row>
    <row r="8" spans="1:19" ht="5.85" customHeight="1">
      <c r="A8" s="48"/>
      <c r="B8" s="53"/>
      <c r="C8" s="53"/>
      <c r="D8" s="53"/>
      <c r="E8" s="53"/>
      <c r="F8" s="53"/>
      <c r="G8" s="122"/>
      <c r="H8" s="53"/>
      <c r="I8" s="53"/>
      <c r="J8" s="56"/>
      <c r="K8" s="57"/>
      <c r="L8" s="102"/>
      <c r="M8" s="102"/>
      <c r="N8" s="102"/>
      <c r="O8" s="102"/>
      <c r="P8" s="102"/>
      <c r="Q8" s="102"/>
    </row>
    <row r="9" spans="1:19" ht="14.25" customHeight="1">
      <c r="A9" s="38" t="s">
        <v>76</v>
      </c>
      <c r="B9" s="71">
        <v>219</v>
      </c>
      <c r="C9" s="71">
        <v>157</v>
      </c>
      <c r="D9" s="71">
        <v>18</v>
      </c>
      <c r="E9" s="71">
        <v>44</v>
      </c>
      <c r="F9" s="71">
        <v>829</v>
      </c>
      <c r="G9" s="72">
        <v>9.2621558813013944</v>
      </c>
      <c r="H9" s="71">
        <v>938</v>
      </c>
      <c r="I9" s="71">
        <v>332</v>
      </c>
      <c r="J9" s="133">
        <v>362</v>
      </c>
      <c r="K9" s="134">
        <v>244</v>
      </c>
      <c r="L9" s="102"/>
      <c r="M9" s="102"/>
      <c r="N9" s="102"/>
      <c r="O9" s="102"/>
      <c r="P9" s="102"/>
      <c r="Q9" s="102"/>
    </row>
    <row r="10" spans="1:19">
      <c r="A10" s="38" t="s">
        <v>77</v>
      </c>
      <c r="B10" s="71">
        <v>73</v>
      </c>
      <c r="C10" s="71">
        <v>50</v>
      </c>
      <c r="D10" s="71">
        <v>6</v>
      </c>
      <c r="E10" s="71">
        <v>17</v>
      </c>
      <c r="F10" s="71">
        <v>401</v>
      </c>
      <c r="G10" s="72">
        <v>1.6198878601321764</v>
      </c>
      <c r="H10" s="71">
        <v>465</v>
      </c>
      <c r="I10" s="71">
        <v>218</v>
      </c>
      <c r="J10" s="133">
        <v>172</v>
      </c>
      <c r="K10" s="134">
        <v>75</v>
      </c>
      <c r="L10" s="102"/>
      <c r="M10" s="102"/>
      <c r="N10" s="102"/>
      <c r="O10" s="102"/>
      <c r="P10" s="102"/>
      <c r="Q10" s="102"/>
    </row>
    <row r="11" spans="1:19">
      <c r="A11" s="38" t="s">
        <v>78</v>
      </c>
      <c r="B11" s="71">
        <v>97</v>
      </c>
      <c r="C11" s="71">
        <v>55</v>
      </c>
      <c r="D11" s="71">
        <v>4</v>
      </c>
      <c r="E11" s="71">
        <v>38</v>
      </c>
      <c r="F11" s="71">
        <v>421</v>
      </c>
      <c r="G11" s="72">
        <v>1.9383235573071576</v>
      </c>
      <c r="H11" s="71">
        <v>416</v>
      </c>
      <c r="I11" s="71">
        <v>102</v>
      </c>
      <c r="J11" s="133">
        <v>248</v>
      </c>
      <c r="K11" s="134">
        <v>66</v>
      </c>
      <c r="L11" s="102"/>
      <c r="M11" s="102"/>
      <c r="N11" s="102"/>
      <c r="O11" s="102"/>
      <c r="P11" s="102"/>
      <c r="Q11" s="102"/>
    </row>
    <row r="12" spans="1:19">
      <c r="A12" s="38" t="s">
        <v>79</v>
      </c>
      <c r="B12" s="71">
        <v>55</v>
      </c>
      <c r="C12" s="71">
        <v>39</v>
      </c>
      <c r="D12" s="71">
        <v>4</v>
      </c>
      <c r="E12" s="71">
        <v>12</v>
      </c>
      <c r="F12" s="71">
        <v>168</v>
      </c>
      <c r="G12" s="72">
        <v>2.113553159636167</v>
      </c>
      <c r="H12" s="71">
        <v>189</v>
      </c>
      <c r="I12" s="71">
        <v>79</v>
      </c>
      <c r="J12" s="133">
        <v>68</v>
      </c>
      <c r="K12" s="134">
        <v>42</v>
      </c>
      <c r="L12" s="102"/>
      <c r="M12" s="102"/>
      <c r="N12" s="102"/>
      <c r="O12" s="102"/>
      <c r="P12" s="102"/>
      <c r="Q12" s="102"/>
    </row>
    <row r="13" spans="1:19" s="51" customFormat="1" ht="7.15" customHeight="1">
      <c r="A13" s="38"/>
      <c r="B13" s="37"/>
      <c r="C13" s="37"/>
      <c r="D13" s="37"/>
      <c r="E13" s="37"/>
      <c r="F13" s="72"/>
      <c r="G13" s="72"/>
      <c r="H13" s="37"/>
      <c r="I13" s="37"/>
      <c r="J13" s="61"/>
      <c r="K13" s="62"/>
      <c r="L13" s="102"/>
      <c r="M13" s="102"/>
      <c r="N13" s="102"/>
      <c r="O13" s="102"/>
      <c r="P13" s="102"/>
      <c r="Q13" s="102"/>
      <c r="R13" s="129"/>
      <c r="S13" s="129"/>
    </row>
    <row r="14" spans="1:19">
      <c r="A14" s="38" t="s">
        <v>42</v>
      </c>
      <c r="B14" s="71">
        <v>231</v>
      </c>
      <c r="C14" s="71">
        <v>201</v>
      </c>
      <c r="D14" s="71">
        <v>10</v>
      </c>
      <c r="E14" s="71">
        <v>20</v>
      </c>
      <c r="F14" s="71">
        <v>378</v>
      </c>
      <c r="G14" s="72">
        <v>2.837624802942722</v>
      </c>
      <c r="H14" s="71">
        <v>410</v>
      </c>
      <c r="I14" s="71">
        <v>97</v>
      </c>
      <c r="J14" s="133">
        <v>151</v>
      </c>
      <c r="K14" s="134">
        <v>162</v>
      </c>
      <c r="L14" s="102"/>
      <c r="M14" s="102"/>
      <c r="N14" s="102"/>
      <c r="O14" s="102"/>
      <c r="P14" s="102"/>
      <c r="Q14" s="102"/>
    </row>
    <row r="15" spans="1:19">
      <c r="A15" s="38" t="s">
        <v>43</v>
      </c>
      <c r="B15" s="71">
        <v>353</v>
      </c>
      <c r="C15" s="71">
        <v>296</v>
      </c>
      <c r="D15" s="71">
        <v>24</v>
      </c>
      <c r="E15" s="71">
        <v>33</v>
      </c>
      <c r="F15" s="71">
        <v>706</v>
      </c>
      <c r="G15" s="72">
        <v>3.5789601751966909</v>
      </c>
      <c r="H15" s="71">
        <v>788</v>
      </c>
      <c r="I15" s="71">
        <v>145</v>
      </c>
      <c r="J15" s="133">
        <v>338</v>
      </c>
      <c r="K15" s="134">
        <v>305</v>
      </c>
      <c r="L15" s="102"/>
      <c r="M15" s="102"/>
      <c r="N15" s="102"/>
      <c r="O15" s="102"/>
      <c r="P15" s="102"/>
      <c r="Q15" s="102"/>
    </row>
    <row r="16" spans="1:19">
      <c r="A16" s="38" t="s">
        <v>44</v>
      </c>
      <c r="B16" s="71">
        <v>622</v>
      </c>
      <c r="C16" s="71">
        <v>434</v>
      </c>
      <c r="D16" s="71">
        <v>102</v>
      </c>
      <c r="E16" s="71">
        <v>86</v>
      </c>
      <c r="F16" s="71">
        <v>1166</v>
      </c>
      <c r="G16" s="72">
        <v>7.0450192438990502</v>
      </c>
      <c r="H16" s="71">
        <v>1362</v>
      </c>
      <c r="I16" s="71">
        <v>273</v>
      </c>
      <c r="J16" s="133">
        <v>665</v>
      </c>
      <c r="K16" s="134">
        <v>424</v>
      </c>
      <c r="L16" s="102"/>
      <c r="M16" s="102"/>
      <c r="N16" s="102"/>
      <c r="O16" s="102"/>
      <c r="P16" s="102"/>
      <c r="Q16" s="102"/>
    </row>
    <row r="17" spans="1:19">
      <c r="A17" s="38" t="s">
        <v>45</v>
      </c>
      <c r="B17" s="71">
        <v>346</v>
      </c>
      <c r="C17" s="71">
        <v>270</v>
      </c>
      <c r="D17" s="71">
        <v>31</v>
      </c>
      <c r="E17" s="71">
        <v>45</v>
      </c>
      <c r="F17" s="71">
        <v>808</v>
      </c>
      <c r="G17" s="72">
        <v>4.0282977949057983</v>
      </c>
      <c r="H17" s="71">
        <v>865</v>
      </c>
      <c r="I17" s="71">
        <v>239</v>
      </c>
      <c r="J17" s="133">
        <v>369</v>
      </c>
      <c r="K17" s="134">
        <v>257</v>
      </c>
      <c r="L17" s="102"/>
      <c r="M17" s="102"/>
      <c r="N17" s="102"/>
      <c r="O17" s="102"/>
      <c r="P17" s="102"/>
      <c r="Q17" s="102"/>
    </row>
    <row r="18" spans="1:19">
      <c r="A18" s="38" t="s">
        <v>46</v>
      </c>
      <c r="B18" s="71">
        <v>601</v>
      </c>
      <c r="C18" s="71">
        <v>506</v>
      </c>
      <c r="D18" s="71">
        <v>26</v>
      </c>
      <c r="E18" s="71">
        <v>69</v>
      </c>
      <c r="F18" s="71">
        <v>1285</v>
      </c>
      <c r="G18" s="72">
        <v>4.0872671291480991</v>
      </c>
      <c r="H18" s="71">
        <v>1435</v>
      </c>
      <c r="I18" s="71">
        <v>310</v>
      </c>
      <c r="J18" s="133">
        <v>574</v>
      </c>
      <c r="K18" s="134">
        <v>551</v>
      </c>
      <c r="L18" s="102"/>
      <c r="M18" s="102"/>
      <c r="N18" s="102"/>
      <c r="O18" s="102"/>
      <c r="P18" s="102"/>
      <c r="Q18" s="102"/>
    </row>
    <row r="19" spans="1:19">
      <c r="A19" s="38" t="s">
        <v>47</v>
      </c>
      <c r="B19" s="71">
        <v>196</v>
      </c>
      <c r="C19" s="71">
        <v>149</v>
      </c>
      <c r="D19" s="71">
        <v>18</v>
      </c>
      <c r="E19" s="71">
        <v>29</v>
      </c>
      <c r="F19" s="71">
        <v>446</v>
      </c>
      <c r="G19" s="72">
        <v>3.4668511508235715</v>
      </c>
      <c r="H19" s="71">
        <v>471</v>
      </c>
      <c r="I19" s="71">
        <v>110</v>
      </c>
      <c r="J19" s="133">
        <v>202</v>
      </c>
      <c r="K19" s="134">
        <v>159</v>
      </c>
      <c r="L19" s="102"/>
      <c r="M19" s="102"/>
      <c r="N19" s="102"/>
      <c r="O19" s="102"/>
      <c r="P19" s="102"/>
      <c r="Q19" s="102"/>
    </row>
    <row r="20" spans="1:19">
      <c r="A20" s="38" t="s">
        <v>48</v>
      </c>
      <c r="B20" s="71">
        <v>526</v>
      </c>
      <c r="C20" s="71">
        <v>453</v>
      </c>
      <c r="D20" s="71">
        <v>29</v>
      </c>
      <c r="E20" s="71">
        <v>44</v>
      </c>
      <c r="F20" s="71">
        <v>1004</v>
      </c>
      <c r="G20" s="72">
        <v>3.6806892127211071</v>
      </c>
      <c r="H20" s="71">
        <v>1042</v>
      </c>
      <c r="I20" s="71">
        <v>140</v>
      </c>
      <c r="J20" s="133">
        <v>479</v>
      </c>
      <c r="K20" s="134">
        <v>423</v>
      </c>
      <c r="L20" s="102"/>
      <c r="M20" s="102"/>
      <c r="N20" s="102"/>
      <c r="O20" s="102"/>
      <c r="P20" s="102"/>
      <c r="Q20" s="102"/>
    </row>
    <row r="21" spans="1:19">
      <c r="A21" s="38" t="s">
        <v>49</v>
      </c>
      <c r="B21" s="71">
        <v>706</v>
      </c>
      <c r="C21" s="71">
        <v>580</v>
      </c>
      <c r="D21" s="71">
        <v>72</v>
      </c>
      <c r="E21" s="71">
        <v>54</v>
      </c>
      <c r="F21" s="71">
        <v>1081</v>
      </c>
      <c r="G21" s="72">
        <v>5.4043244594425692</v>
      </c>
      <c r="H21" s="71">
        <v>1159</v>
      </c>
      <c r="I21" s="71">
        <v>154</v>
      </c>
      <c r="J21" s="133">
        <v>624</v>
      </c>
      <c r="K21" s="134">
        <v>381</v>
      </c>
      <c r="L21" s="102"/>
      <c r="M21" s="102"/>
      <c r="N21" s="102"/>
      <c r="O21" s="102"/>
      <c r="P21" s="102"/>
      <c r="Q21" s="102"/>
    </row>
    <row r="22" spans="1:19">
      <c r="A22" s="38" t="s">
        <v>50</v>
      </c>
      <c r="B22" s="71">
        <v>566</v>
      </c>
      <c r="C22" s="71">
        <v>467</v>
      </c>
      <c r="D22" s="71">
        <v>32</v>
      </c>
      <c r="E22" s="71">
        <v>67</v>
      </c>
      <c r="F22" s="71">
        <v>1225</v>
      </c>
      <c r="G22" s="72">
        <v>4.4378912589844655</v>
      </c>
      <c r="H22" s="71">
        <v>1268</v>
      </c>
      <c r="I22" s="71">
        <v>285</v>
      </c>
      <c r="J22" s="133">
        <v>523</v>
      </c>
      <c r="K22" s="134">
        <v>460</v>
      </c>
      <c r="L22" s="102"/>
      <c r="M22" s="102"/>
      <c r="N22" s="102"/>
      <c r="O22" s="102"/>
      <c r="P22" s="102"/>
      <c r="Q22" s="102"/>
    </row>
    <row r="23" spans="1:19">
      <c r="A23" s="38" t="s">
        <v>51</v>
      </c>
      <c r="B23" s="71">
        <v>197</v>
      </c>
      <c r="C23" s="71">
        <v>169</v>
      </c>
      <c r="D23" s="71">
        <v>14</v>
      </c>
      <c r="E23" s="71">
        <v>14</v>
      </c>
      <c r="F23" s="71">
        <v>319</v>
      </c>
      <c r="G23" s="72">
        <v>2.4286812793592545</v>
      </c>
      <c r="H23" s="71">
        <v>340</v>
      </c>
      <c r="I23" s="71">
        <v>56</v>
      </c>
      <c r="J23" s="133">
        <v>121</v>
      </c>
      <c r="K23" s="134">
        <v>163</v>
      </c>
      <c r="L23" s="102"/>
      <c r="M23" s="102"/>
      <c r="N23" s="102"/>
      <c r="O23" s="102"/>
      <c r="P23" s="102"/>
      <c r="Q23" s="102"/>
    </row>
    <row r="24" spans="1:19">
      <c r="A24" s="38" t="s">
        <v>91</v>
      </c>
      <c r="B24" s="71">
        <v>465</v>
      </c>
      <c r="C24" s="71">
        <v>382</v>
      </c>
      <c r="D24" s="71">
        <v>38</v>
      </c>
      <c r="E24" s="71">
        <v>45</v>
      </c>
      <c r="F24" s="71">
        <v>814</v>
      </c>
      <c r="G24" s="72">
        <v>3.3470945245809962</v>
      </c>
      <c r="H24" s="71">
        <v>877</v>
      </c>
      <c r="I24" s="71">
        <v>118</v>
      </c>
      <c r="J24" s="133">
        <v>408</v>
      </c>
      <c r="K24" s="134">
        <v>351</v>
      </c>
      <c r="L24" s="102"/>
      <c r="M24" s="102"/>
      <c r="N24" s="102"/>
      <c r="O24" s="102"/>
      <c r="P24" s="102"/>
      <c r="Q24" s="102"/>
    </row>
    <row r="25" spans="1:19" s="51" customFormat="1" ht="5.85" customHeight="1">
      <c r="A25" s="55"/>
      <c r="B25" s="37"/>
      <c r="C25" s="37"/>
      <c r="D25" s="37"/>
      <c r="E25" s="37"/>
      <c r="F25" s="72"/>
      <c r="G25" s="72"/>
      <c r="H25" s="37"/>
      <c r="I25" s="37"/>
      <c r="J25" s="61"/>
      <c r="K25" s="62"/>
      <c r="L25" s="102"/>
      <c r="M25" s="102"/>
      <c r="N25" s="102"/>
      <c r="O25" s="102"/>
      <c r="P25" s="102"/>
      <c r="Q25" s="102"/>
      <c r="R25" s="129"/>
      <c r="S25" s="129"/>
    </row>
    <row r="26" spans="1:19">
      <c r="A26" s="44" t="s">
        <v>53</v>
      </c>
      <c r="B26" s="71">
        <v>18</v>
      </c>
      <c r="C26" s="71">
        <v>14</v>
      </c>
      <c r="D26" s="71">
        <v>1</v>
      </c>
      <c r="E26" s="71">
        <v>3</v>
      </c>
      <c r="F26" s="71">
        <v>29</v>
      </c>
      <c r="G26" s="72">
        <v>1.3373916251614093</v>
      </c>
      <c r="H26" s="71">
        <v>38</v>
      </c>
      <c r="I26" s="71">
        <v>11</v>
      </c>
      <c r="J26" s="133">
        <v>16</v>
      </c>
      <c r="K26" s="134">
        <v>11</v>
      </c>
      <c r="L26" s="102"/>
      <c r="M26" s="102"/>
      <c r="N26" s="102"/>
      <c r="O26" s="102"/>
      <c r="P26" s="102"/>
      <c r="Q26" s="102"/>
    </row>
    <row r="27" spans="1:19">
      <c r="A27" s="44" t="s">
        <v>54</v>
      </c>
      <c r="B27" s="71">
        <v>14</v>
      </c>
      <c r="C27" s="71">
        <v>7</v>
      </c>
      <c r="D27" s="71">
        <v>2</v>
      </c>
      <c r="E27" s="71">
        <v>5</v>
      </c>
      <c r="F27" s="71">
        <v>53</v>
      </c>
      <c r="G27" s="72">
        <v>1.7348040980655297</v>
      </c>
      <c r="H27" s="71">
        <v>76</v>
      </c>
      <c r="I27" s="71">
        <v>39</v>
      </c>
      <c r="J27" s="133">
        <v>32</v>
      </c>
      <c r="K27" s="134">
        <v>5</v>
      </c>
      <c r="L27" s="102"/>
      <c r="M27" s="102"/>
      <c r="N27" s="102"/>
      <c r="O27" s="102"/>
      <c r="P27" s="102"/>
      <c r="Q27" s="102"/>
    </row>
    <row r="28" spans="1:19">
      <c r="A28" s="44" t="s">
        <v>55</v>
      </c>
      <c r="B28" s="71">
        <v>69</v>
      </c>
      <c r="C28" s="71">
        <v>32</v>
      </c>
      <c r="D28" s="71">
        <v>12</v>
      </c>
      <c r="E28" s="71">
        <v>25</v>
      </c>
      <c r="F28" s="71">
        <v>243</v>
      </c>
      <c r="G28" s="72">
        <v>10.493134122117626</v>
      </c>
      <c r="H28" s="71">
        <v>254</v>
      </c>
      <c r="I28" s="71">
        <v>105</v>
      </c>
      <c r="J28" s="133">
        <v>105</v>
      </c>
      <c r="K28" s="134">
        <v>44</v>
      </c>
      <c r="L28" s="102"/>
      <c r="M28" s="102"/>
      <c r="N28" s="102"/>
      <c r="O28" s="102"/>
      <c r="P28" s="102"/>
      <c r="Q28" s="102"/>
    </row>
    <row r="29" spans="1:19">
      <c r="A29" s="44" t="s">
        <v>56</v>
      </c>
      <c r="B29" s="71">
        <v>13</v>
      </c>
      <c r="C29" s="71">
        <v>11</v>
      </c>
      <c r="D29" s="71">
        <v>1</v>
      </c>
      <c r="E29" s="71">
        <v>1</v>
      </c>
      <c r="F29" s="71">
        <v>39</v>
      </c>
      <c r="G29" s="72">
        <v>1.9464963066480336</v>
      </c>
      <c r="H29" s="71">
        <v>41</v>
      </c>
      <c r="I29" s="71">
        <v>12</v>
      </c>
      <c r="J29" s="133">
        <v>15</v>
      </c>
      <c r="K29" s="134">
        <v>14</v>
      </c>
      <c r="L29" s="102"/>
      <c r="M29" s="102"/>
      <c r="N29" s="102"/>
      <c r="O29" s="102"/>
      <c r="P29" s="102"/>
      <c r="Q29" s="102"/>
    </row>
    <row r="30" spans="1:19">
      <c r="A30" s="44" t="s">
        <v>57</v>
      </c>
      <c r="B30" s="71">
        <v>44</v>
      </c>
      <c r="C30" s="71">
        <v>32</v>
      </c>
      <c r="D30" s="71">
        <v>4</v>
      </c>
      <c r="E30" s="71">
        <v>8</v>
      </c>
      <c r="F30" s="71">
        <v>193</v>
      </c>
      <c r="G30" s="72">
        <v>3.8690535853898123</v>
      </c>
      <c r="H30" s="71">
        <v>202</v>
      </c>
      <c r="I30" s="71">
        <v>83</v>
      </c>
      <c r="J30" s="133">
        <v>86</v>
      </c>
      <c r="K30" s="134">
        <v>33</v>
      </c>
      <c r="L30" s="102"/>
      <c r="M30" s="102"/>
      <c r="N30" s="102"/>
      <c r="O30" s="102"/>
      <c r="P30" s="102"/>
      <c r="Q30" s="102"/>
    </row>
    <row r="31" spans="1:19">
      <c r="A31" s="44" t="s">
        <v>58</v>
      </c>
      <c r="B31" s="71">
        <v>34</v>
      </c>
      <c r="C31" s="71">
        <v>30</v>
      </c>
      <c r="D31" s="71">
        <v>1</v>
      </c>
      <c r="E31" s="71">
        <v>3</v>
      </c>
      <c r="F31" s="71">
        <v>52</v>
      </c>
      <c r="G31" s="72">
        <v>1.201478743068392</v>
      </c>
      <c r="H31" s="71">
        <v>59</v>
      </c>
      <c r="I31" s="71">
        <v>8</v>
      </c>
      <c r="J31" s="133">
        <v>8</v>
      </c>
      <c r="K31" s="134">
        <v>43</v>
      </c>
      <c r="L31" s="102"/>
      <c r="M31" s="102"/>
      <c r="N31" s="102"/>
      <c r="O31" s="102"/>
      <c r="P31" s="102"/>
      <c r="Q31" s="102"/>
    </row>
    <row r="32" spans="1:19">
      <c r="A32" s="44" t="s">
        <v>59</v>
      </c>
      <c r="B32" s="71">
        <v>52</v>
      </c>
      <c r="C32" s="71">
        <v>41</v>
      </c>
      <c r="D32" s="71">
        <v>0</v>
      </c>
      <c r="E32" s="71">
        <v>11</v>
      </c>
      <c r="F32" s="71">
        <v>186</v>
      </c>
      <c r="G32" s="72">
        <v>8.7340345604808416</v>
      </c>
      <c r="H32" s="71">
        <v>187</v>
      </c>
      <c r="I32" s="71">
        <v>55</v>
      </c>
      <c r="J32" s="133">
        <v>87</v>
      </c>
      <c r="K32" s="134">
        <v>45</v>
      </c>
      <c r="L32" s="102"/>
      <c r="M32" s="102"/>
      <c r="N32" s="102"/>
      <c r="O32" s="102"/>
      <c r="P32" s="102"/>
      <c r="Q32" s="102"/>
    </row>
    <row r="33" spans="1:17">
      <c r="A33" s="44" t="s">
        <v>60</v>
      </c>
      <c r="B33" s="71">
        <v>26</v>
      </c>
      <c r="C33" s="71">
        <v>16</v>
      </c>
      <c r="D33" s="71">
        <v>1</v>
      </c>
      <c r="E33" s="71">
        <v>9</v>
      </c>
      <c r="F33" s="71">
        <v>156</v>
      </c>
      <c r="G33" s="72">
        <v>4.6501922675649086</v>
      </c>
      <c r="H33" s="71">
        <v>175</v>
      </c>
      <c r="I33" s="71">
        <v>42</v>
      </c>
      <c r="J33" s="133">
        <v>106</v>
      </c>
      <c r="K33" s="134">
        <v>27</v>
      </c>
      <c r="L33" s="102"/>
      <c r="M33" s="102"/>
      <c r="N33" s="102"/>
      <c r="O33" s="102"/>
      <c r="P33" s="102"/>
      <c r="Q33" s="102"/>
    </row>
    <row r="34" spans="1:17">
      <c r="A34" s="44" t="s">
        <v>61</v>
      </c>
      <c r="B34" s="71">
        <v>34</v>
      </c>
      <c r="C34" s="71">
        <v>24</v>
      </c>
      <c r="D34" s="71">
        <v>1</v>
      </c>
      <c r="E34" s="71">
        <v>9</v>
      </c>
      <c r="F34" s="71">
        <v>149</v>
      </c>
      <c r="G34" s="72">
        <v>6.8030316866039628</v>
      </c>
      <c r="H34" s="71">
        <v>161</v>
      </c>
      <c r="I34" s="71">
        <v>28</v>
      </c>
      <c r="J34" s="133">
        <v>107</v>
      </c>
      <c r="K34" s="134">
        <v>26</v>
      </c>
      <c r="L34" s="102"/>
      <c r="M34" s="102"/>
      <c r="N34" s="102"/>
      <c r="O34" s="103"/>
      <c r="P34" s="102"/>
      <c r="Q34" s="102"/>
    </row>
    <row r="35" spans="1:17">
      <c r="A35" s="44" t="s">
        <v>62</v>
      </c>
      <c r="B35" s="71">
        <v>7</v>
      </c>
      <c r="C35" s="71">
        <v>3</v>
      </c>
      <c r="D35" s="71">
        <v>2</v>
      </c>
      <c r="E35" s="71">
        <v>2</v>
      </c>
      <c r="F35" s="71">
        <v>16</v>
      </c>
      <c r="G35" s="72">
        <v>0.56199508254302777</v>
      </c>
      <c r="H35" s="71">
        <v>18</v>
      </c>
      <c r="I35" s="71">
        <v>0</v>
      </c>
      <c r="J35" s="133">
        <v>10</v>
      </c>
      <c r="K35" s="134">
        <v>8</v>
      </c>
      <c r="L35" s="102"/>
      <c r="M35" s="102"/>
      <c r="N35" s="102"/>
      <c r="O35" s="102"/>
      <c r="P35" s="102"/>
      <c r="Q35" s="102"/>
    </row>
    <row r="36" spans="1:17">
      <c r="A36" s="44" t="s">
        <v>63</v>
      </c>
      <c r="B36" s="71">
        <v>35</v>
      </c>
      <c r="C36" s="71">
        <v>21</v>
      </c>
      <c r="D36" s="71">
        <v>6</v>
      </c>
      <c r="E36" s="71">
        <v>8</v>
      </c>
      <c r="F36" s="71">
        <v>84</v>
      </c>
      <c r="G36" s="72">
        <v>3.3233106504193701</v>
      </c>
      <c r="H36" s="71">
        <v>84</v>
      </c>
      <c r="I36" s="71">
        <v>10</v>
      </c>
      <c r="J36" s="133">
        <v>51</v>
      </c>
      <c r="K36" s="134">
        <v>23</v>
      </c>
      <c r="L36" s="102"/>
      <c r="M36" s="102"/>
      <c r="N36" s="102"/>
      <c r="O36" s="102"/>
      <c r="P36" s="102"/>
      <c r="Q36" s="102"/>
    </row>
    <row r="37" spans="1:17">
      <c r="A37" s="44" t="s">
        <v>64</v>
      </c>
      <c r="B37" s="71">
        <v>33</v>
      </c>
      <c r="C37" s="71">
        <v>27</v>
      </c>
      <c r="D37" s="71">
        <v>2</v>
      </c>
      <c r="E37" s="71">
        <v>4</v>
      </c>
      <c r="F37" s="71">
        <v>89</v>
      </c>
      <c r="G37" s="72">
        <v>3.1706448165301033</v>
      </c>
      <c r="H37" s="71">
        <v>90</v>
      </c>
      <c r="I37" s="71">
        <v>16</v>
      </c>
      <c r="J37" s="133">
        <v>41</v>
      </c>
      <c r="K37" s="134">
        <v>33</v>
      </c>
      <c r="L37" s="102"/>
      <c r="M37" s="102"/>
      <c r="N37" s="102"/>
      <c r="O37" s="102"/>
      <c r="P37" s="102"/>
      <c r="Q37" s="102"/>
    </row>
    <row r="38" spans="1:17">
      <c r="A38" s="44" t="s">
        <v>65</v>
      </c>
      <c r="B38" s="71">
        <v>56</v>
      </c>
      <c r="C38" s="71">
        <v>38</v>
      </c>
      <c r="D38" s="71">
        <v>0</v>
      </c>
      <c r="E38" s="71">
        <v>18</v>
      </c>
      <c r="F38" s="71">
        <v>307</v>
      </c>
      <c r="G38" s="72">
        <v>14.074175950121488</v>
      </c>
      <c r="H38" s="71">
        <v>306</v>
      </c>
      <c r="I38" s="71">
        <v>124</v>
      </c>
      <c r="J38" s="133">
        <v>143</v>
      </c>
      <c r="K38" s="134">
        <v>39</v>
      </c>
      <c r="L38" s="102"/>
      <c r="M38" s="102"/>
      <c r="N38" s="102"/>
      <c r="O38" s="102"/>
      <c r="P38" s="102"/>
      <c r="Q38" s="102"/>
    </row>
    <row r="39" spans="1:17">
      <c r="A39" s="44" t="s">
        <v>66</v>
      </c>
      <c r="B39" s="71">
        <v>138</v>
      </c>
      <c r="C39" s="71">
        <v>112</v>
      </c>
      <c r="D39" s="71">
        <v>2</v>
      </c>
      <c r="E39" s="71">
        <v>24</v>
      </c>
      <c r="F39" s="71">
        <v>365</v>
      </c>
      <c r="G39" s="72">
        <v>4.6109728521077828</v>
      </c>
      <c r="H39" s="71">
        <v>370</v>
      </c>
      <c r="I39" s="71">
        <v>89</v>
      </c>
      <c r="J39" s="133">
        <v>183</v>
      </c>
      <c r="K39" s="134">
        <v>98</v>
      </c>
      <c r="L39" s="102"/>
      <c r="M39" s="102"/>
      <c r="N39" s="102"/>
      <c r="O39" s="102"/>
      <c r="P39" s="102"/>
      <c r="Q39" s="102"/>
    </row>
    <row r="40" spans="1:17">
      <c r="A40" s="44" t="s">
        <v>67</v>
      </c>
      <c r="B40" s="71">
        <v>21</v>
      </c>
      <c r="C40" s="71">
        <v>11</v>
      </c>
      <c r="D40" s="71">
        <v>4</v>
      </c>
      <c r="E40" s="71">
        <v>6</v>
      </c>
      <c r="F40" s="71">
        <v>83</v>
      </c>
      <c r="G40" s="72">
        <v>2.6035948430000939</v>
      </c>
      <c r="H40" s="71">
        <v>86</v>
      </c>
      <c r="I40" s="71">
        <v>36</v>
      </c>
      <c r="J40" s="133">
        <v>37</v>
      </c>
      <c r="K40" s="134">
        <v>13</v>
      </c>
      <c r="L40" s="102"/>
      <c r="M40" s="102"/>
      <c r="N40" s="102"/>
      <c r="O40" s="102"/>
      <c r="P40" s="102"/>
      <c r="Q40" s="102"/>
    </row>
    <row r="41" spans="1:17">
      <c r="A41" s="44" t="s">
        <v>68</v>
      </c>
      <c r="B41" s="71">
        <v>43</v>
      </c>
      <c r="C41" s="71">
        <v>27</v>
      </c>
      <c r="D41" s="71">
        <v>4</v>
      </c>
      <c r="E41" s="71">
        <v>12</v>
      </c>
      <c r="F41" s="71">
        <v>163</v>
      </c>
      <c r="G41" s="72">
        <v>4.8697418738049718</v>
      </c>
      <c r="H41" s="71">
        <v>168</v>
      </c>
      <c r="I41" s="71">
        <v>32</v>
      </c>
      <c r="J41" s="133">
        <v>95</v>
      </c>
      <c r="K41" s="134">
        <v>41</v>
      </c>
      <c r="L41" s="102"/>
      <c r="M41" s="102"/>
      <c r="N41" s="102"/>
      <c r="O41" s="102"/>
      <c r="P41" s="102"/>
      <c r="Q41" s="102"/>
    </row>
    <row r="42" spans="1:17">
      <c r="A42" s="44" t="s">
        <v>69</v>
      </c>
      <c r="B42" s="71">
        <v>20</v>
      </c>
      <c r="C42" s="71">
        <v>15</v>
      </c>
      <c r="D42" s="71">
        <v>0</v>
      </c>
      <c r="E42" s="71">
        <v>5</v>
      </c>
      <c r="F42" s="71">
        <v>61</v>
      </c>
      <c r="G42" s="72">
        <v>2.4652440995796963</v>
      </c>
      <c r="H42" s="71">
        <v>69</v>
      </c>
      <c r="I42" s="71">
        <v>20</v>
      </c>
      <c r="J42" s="133">
        <v>31</v>
      </c>
      <c r="K42" s="134">
        <v>18</v>
      </c>
      <c r="L42" s="102"/>
      <c r="M42" s="102"/>
      <c r="N42" s="102"/>
      <c r="O42" s="102"/>
      <c r="P42" s="102"/>
      <c r="Q42" s="102"/>
    </row>
    <row r="43" spans="1:17">
      <c r="A43" s="44" t="s">
        <v>70</v>
      </c>
      <c r="B43" s="71">
        <v>57</v>
      </c>
      <c r="C43" s="71">
        <v>50</v>
      </c>
      <c r="D43" s="71">
        <v>5</v>
      </c>
      <c r="E43" s="71">
        <v>2</v>
      </c>
      <c r="F43" s="71">
        <v>80</v>
      </c>
      <c r="G43" s="72">
        <v>2.8934138666859561</v>
      </c>
      <c r="H43" s="71">
        <v>82</v>
      </c>
      <c r="I43" s="71">
        <v>10</v>
      </c>
      <c r="J43" s="133">
        <v>43</v>
      </c>
      <c r="K43" s="134">
        <v>29</v>
      </c>
      <c r="L43" s="102"/>
      <c r="M43" s="102"/>
      <c r="N43" s="102"/>
      <c r="O43" s="102"/>
      <c r="P43" s="102"/>
      <c r="Q43" s="102"/>
    </row>
    <row r="44" spans="1:17" ht="5.85" customHeight="1">
      <c r="A44" s="49"/>
      <c r="B44" s="59"/>
      <c r="C44" s="59"/>
      <c r="D44" s="59"/>
      <c r="E44" s="59"/>
      <c r="F44" s="72"/>
      <c r="G44" s="72"/>
      <c r="H44" s="59"/>
      <c r="I44" s="59"/>
      <c r="J44" s="63"/>
      <c r="K44" s="63"/>
      <c r="L44" s="103"/>
      <c r="M44" s="103"/>
      <c r="N44" s="103"/>
      <c r="O44" s="103"/>
      <c r="P44" s="103"/>
      <c r="Q44" s="103"/>
    </row>
    <row r="45" spans="1:17">
      <c r="A45" s="77" t="s">
        <v>71</v>
      </c>
      <c r="B45" s="74">
        <v>5253</v>
      </c>
      <c r="C45" s="74">
        <v>4208</v>
      </c>
      <c r="D45" s="74">
        <v>428</v>
      </c>
      <c r="E45" s="74">
        <v>617</v>
      </c>
      <c r="F45" s="74">
        <v>11051</v>
      </c>
      <c r="G45" s="123">
        <v>3.8150150929743791</v>
      </c>
      <c r="H45" s="74">
        <v>12025</v>
      </c>
      <c r="I45" s="74">
        <v>2658</v>
      </c>
      <c r="J45" s="76">
        <v>5304</v>
      </c>
      <c r="K45" s="76">
        <v>4063</v>
      </c>
      <c r="L45" s="104"/>
      <c r="M45" s="104"/>
      <c r="N45" s="104"/>
      <c r="O45" s="104"/>
      <c r="P45" s="104"/>
      <c r="Q45" s="104"/>
    </row>
    <row r="46" spans="1:17">
      <c r="A46" s="78" t="s">
        <v>149</v>
      </c>
      <c r="B46" s="75">
        <v>6037</v>
      </c>
      <c r="C46" s="75">
        <v>4914</v>
      </c>
      <c r="D46" s="75">
        <v>507</v>
      </c>
      <c r="E46" s="75">
        <v>616</v>
      </c>
      <c r="F46" s="75">
        <v>10776</v>
      </c>
      <c r="G46" s="124">
        <v>3.7289506858729315</v>
      </c>
      <c r="H46" s="75">
        <v>11972</v>
      </c>
      <c r="I46" s="75">
        <v>1899</v>
      </c>
      <c r="J46" s="75">
        <v>5343</v>
      </c>
      <c r="K46" s="75">
        <v>4730</v>
      </c>
      <c r="L46" s="103"/>
      <c r="M46" s="103"/>
      <c r="N46" s="103"/>
      <c r="O46" s="103"/>
      <c r="P46" s="103"/>
      <c r="Q46" s="103"/>
    </row>
    <row r="47" spans="1:17" ht="5.85" customHeight="1">
      <c r="A47" s="87"/>
      <c r="B47" s="60"/>
      <c r="C47" s="60"/>
      <c r="D47" s="60"/>
      <c r="E47" s="60"/>
      <c r="F47" s="73"/>
      <c r="G47" s="73"/>
      <c r="H47" s="60"/>
      <c r="I47" s="60"/>
      <c r="J47" s="61"/>
      <c r="K47" s="67"/>
      <c r="L47" s="103"/>
      <c r="M47" s="103"/>
      <c r="N47" s="103"/>
      <c r="O47" s="103"/>
      <c r="P47" s="103"/>
      <c r="Q47" s="103"/>
    </row>
    <row r="48" spans="1:17">
      <c r="A48" s="77" t="s">
        <v>52</v>
      </c>
      <c r="B48" s="74">
        <v>444</v>
      </c>
      <c r="C48" s="74">
        <v>301</v>
      </c>
      <c r="D48" s="74">
        <v>32</v>
      </c>
      <c r="E48" s="74">
        <v>111</v>
      </c>
      <c r="F48" s="74">
        <v>1819</v>
      </c>
      <c r="G48" s="123">
        <v>2.8702758399777824</v>
      </c>
      <c r="H48" s="74">
        <v>2008</v>
      </c>
      <c r="I48" s="74">
        <v>731</v>
      </c>
      <c r="J48" s="76">
        <v>850</v>
      </c>
      <c r="K48" s="76">
        <v>427</v>
      </c>
      <c r="L48" s="103"/>
      <c r="M48" s="103"/>
      <c r="N48" s="103"/>
      <c r="O48" s="103"/>
      <c r="P48" s="103"/>
      <c r="Q48" s="103"/>
    </row>
    <row r="49" spans="1:17">
      <c r="A49" s="77" t="s">
        <v>149</v>
      </c>
      <c r="B49" s="74">
        <v>371</v>
      </c>
      <c r="C49" s="74">
        <v>291</v>
      </c>
      <c r="D49" s="74">
        <v>8</v>
      </c>
      <c r="E49" s="74">
        <v>72</v>
      </c>
      <c r="F49" s="76">
        <v>1047</v>
      </c>
      <c r="G49" s="69">
        <v>1.6563441778790253</v>
      </c>
      <c r="H49" s="74">
        <v>1272</v>
      </c>
      <c r="I49" s="74">
        <v>313</v>
      </c>
      <c r="J49" s="76">
        <v>595</v>
      </c>
      <c r="K49" s="76">
        <v>364</v>
      </c>
      <c r="L49" s="104"/>
      <c r="M49" s="104"/>
      <c r="N49" s="104"/>
      <c r="O49" s="104"/>
      <c r="P49" s="104"/>
      <c r="Q49" s="104"/>
    </row>
    <row r="50" spans="1:17">
      <c r="A50" s="77" t="s">
        <v>72</v>
      </c>
      <c r="B50" s="74">
        <v>55</v>
      </c>
      <c r="C50" s="74">
        <v>39</v>
      </c>
      <c r="D50" s="74">
        <v>4</v>
      </c>
      <c r="E50" s="74">
        <v>12</v>
      </c>
      <c r="F50" s="74">
        <v>168</v>
      </c>
      <c r="G50" s="123">
        <v>1.6198878601321764</v>
      </c>
      <c r="H50" s="74">
        <v>189</v>
      </c>
      <c r="I50" s="74">
        <v>79</v>
      </c>
      <c r="J50" s="76">
        <v>68</v>
      </c>
      <c r="K50" s="76">
        <v>42</v>
      </c>
      <c r="L50" s="103"/>
      <c r="M50" s="103"/>
      <c r="N50" s="103"/>
      <c r="O50" s="103"/>
      <c r="P50" s="103"/>
      <c r="Q50" s="103"/>
    </row>
    <row r="51" spans="1:17">
      <c r="A51" s="78" t="s">
        <v>73</v>
      </c>
      <c r="B51" s="75">
        <v>219</v>
      </c>
      <c r="C51" s="75">
        <v>157</v>
      </c>
      <c r="D51" s="75">
        <v>18</v>
      </c>
      <c r="E51" s="75">
        <v>44</v>
      </c>
      <c r="F51" s="75">
        <v>829</v>
      </c>
      <c r="G51" s="124">
        <v>9.2621558813013944</v>
      </c>
      <c r="H51" s="75">
        <v>938</v>
      </c>
      <c r="I51" s="75">
        <v>332</v>
      </c>
      <c r="J51" s="75">
        <v>362</v>
      </c>
      <c r="K51" s="75">
        <v>244</v>
      </c>
      <c r="L51" s="103"/>
      <c r="M51" s="103"/>
      <c r="N51" s="103"/>
      <c r="O51" s="103"/>
      <c r="P51" s="103"/>
      <c r="Q51" s="103"/>
    </row>
    <row r="52" spans="1:17" ht="5.85" customHeight="1">
      <c r="A52" s="87"/>
      <c r="B52" s="60"/>
      <c r="C52" s="60"/>
      <c r="D52" s="60"/>
      <c r="E52" s="60"/>
      <c r="F52" s="73"/>
      <c r="G52" s="73"/>
      <c r="H52" s="60"/>
      <c r="I52" s="60"/>
      <c r="J52" s="61"/>
      <c r="K52" s="67"/>
      <c r="L52" s="103"/>
      <c r="M52" s="103"/>
      <c r="N52" s="103"/>
      <c r="O52" s="103"/>
      <c r="P52" s="103"/>
      <c r="Q52" s="103"/>
    </row>
    <row r="53" spans="1:17">
      <c r="A53" s="77" t="s">
        <v>75</v>
      </c>
      <c r="B53" s="74">
        <v>4809</v>
      </c>
      <c r="C53" s="74">
        <v>3907</v>
      </c>
      <c r="D53" s="74">
        <v>396</v>
      </c>
      <c r="E53" s="74">
        <v>506</v>
      </c>
      <c r="F53" s="74">
        <v>9232</v>
      </c>
      <c r="G53" s="123">
        <v>4.0795855013864486</v>
      </c>
      <c r="H53" s="74">
        <v>10017</v>
      </c>
      <c r="I53" s="74">
        <v>1927</v>
      </c>
      <c r="J53" s="76">
        <v>4454</v>
      </c>
      <c r="K53" s="76">
        <v>3636</v>
      </c>
      <c r="L53" s="104"/>
      <c r="M53" s="104"/>
      <c r="N53" s="104"/>
      <c r="O53" s="104"/>
      <c r="P53" s="104"/>
      <c r="Q53" s="104"/>
    </row>
    <row r="54" spans="1:17">
      <c r="A54" s="77" t="s">
        <v>149</v>
      </c>
      <c r="B54" s="74">
        <v>5666</v>
      </c>
      <c r="C54" s="74">
        <v>4623</v>
      </c>
      <c r="D54" s="74">
        <v>499</v>
      </c>
      <c r="E54" s="74">
        <v>544</v>
      </c>
      <c r="F54" s="76">
        <v>9729</v>
      </c>
      <c r="G54" s="69">
        <v>4.3092413272587304</v>
      </c>
      <c r="H54" s="74">
        <v>10700</v>
      </c>
      <c r="I54" s="74">
        <v>1586</v>
      </c>
      <c r="J54" s="76">
        <v>4748</v>
      </c>
      <c r="K54" s="76">
        <v>4366</v>
      </c>
      <c r="L54" s="103"/>
      <c r="M54" s="103"/>
      <c r="N54" s="103"/>
      <c r="O54" s="103"/>
      <c r="P54" s="103"/>
      <c r="Q54" s="103"/>
    </row>
    <row r="55" spans="1:17">
      <c r="A55" s="77" t="s">
        <v>72</v>
      </c>
      <c r="B55" s="74">
        <v>196</v>
      </c>
      <c r="C55" s="74">
        <v>149</v>
      </c>
      <c r="D55" s="74">
        <v>10</v>
      </c>
      <c r="E55" s="74">
        <v>14</v>
      </c>
      <c r="F55" s="74">
        <v>319</v>
      </c>
      <c r="G55" s="123">
        <v>2.4286812793592545</v>
      </c>
      <c r="H55" s="74">
        <v>340</v>
      </c>
      <c r="I55" s="74">
        <v>56</v>
      </c>
      <c r="J55" s="76">
        <v>121</v>
      </c>
      <c r="K55" s="76">
        <v>159</v>
      </c>
      <c r="L55" s="103"/>
      <c r="M55" s="103"/>
      <c r="N55" s="103"/>
      <c r="O55" s="103"/>
      <c r="P55" s="103"/>
      <c r="Q55" s="103"/>
    </row>
    <row r="56" spans="1:17">
      <c r="A56" s="78" t="s">
        <v>73</v>
      </c>
      <c r="B56" s="75">
        <v>706</v>
      </c>
      <c r="C56" s="75">
        <v>580</v>
      </c>
      <c r="D56" s="75">
        <v>102</v>
      </c>
      <c r="E56" s="75">
        <v>86</v>
      </c>
      <c r="F56" s="75">
        <v>1285</v>
      </c>
      <c r="G56" s="124">
        <v>7.0450192438990502</v>
      </c>
      <c r="H56" s="75">
        <v>1435</v>
      </c>
      <c r="I56" s="75">
        <v>310</v>
      </c>
      <c r="J56" s="75">
        <v>665</v>
      </c>
      <c r="K56" s="75">
        <v>551</v>
      </c>
      <c r="L56" s="103"/>
      <c r="M56" s="103"/>
      <c r="N56" s="103"/>
      <c r="O56" s="103"/>
      <c r="P56" s="103"/>
      <c r="Q56" s="103"/>
    </row>
    <row r="57" spans="1:17" ht="5.85" customHeight="1">
      <c r="A57" s="87"/>
      <c r="B57" s="60"/>
      <c r="C57" s="60"/>
      <c r="D57" s="60"/>
      <c r="E57" s="60"/>
      <c r="F57" s="73"/>
      <c r="G57" s="73"/>
      <c r="H57" s="60"/>
      <c r="I57" s="60"/>
      <c r="J57" s="61"/>
      <c r="K57" s="67"/>
      <c r="L57" s="104"/>
      <c r="M57" s="104"/>
      <c r="N57" s="104"/>
      <c r="O57" s="104"/>
      <c r="P57" s="104"/>
      <c r="Q57" s="104"/>
    </row>
    <row r="58" spans="1:17">
      <c r="A58" s="77" t="s">
        <v>134</v>
      </c>
      <c r="B58" s="74">
        <v>714</v>
      </c>
      <c r="C58" s="74">
        <v>511</v>
      </c>
      <c r="D58" s="74">
        <v>48</v>
      </c>
      <c r="E58" s="74">
        <v>155</v>
      </c>
      <c r="F58" s="74">
        <v>2348</v>
      </c>
      <c r="G58" s="123">
        <v>4.1493702606080207</v>
      </c>
      <c r="H58" s="74">
        <v>2466</v>
      </c>
      <c r="I58" s="74">
        <v>720</v>
      </c>
      <c r="J58" s="76">
        <v>1196</v>
      </c>
      <c r="K58" s="76">
        <v>550</v>
      </c>
    </row>
    <row r="59" spans="1:17">
      <c r="A59" s="77" t="s">
        <v>149</v>
      </c>
      <c r="B59" s="74">
        <v>967</v>
      </c>
      <c r="C59" s="74">
        <v>742</v>
      </c>
      <c r="D59" s="74">
        <v>59</v>
      </c>
      <c r="E59" s="74">
        <v>166</v>
      </c>
      <c r="F59" s="76">
        <v>2306</v>
      </c>
      <c r="G59" s="69">
        <v>4.0880291303099172</v>
      </c>
      <c r="H59" s="74">
        <v>2584</v>
      </c>
      <c r="I59" s="74">
        <v>584</v>
      </c>
      <c r="J59" s="76">
        <v>1193</v>
      </c>
      <c r="K59" s="76">
        <v>807</v>
      </c>
    </row>
    <row r="60" spans="1:17">
      <c r="A60" s="77" t="s">
        <v>72</v>
      </c>
      <c r="B60" s="74">
        <v>7</v>
      </c>
      <c r="C60" s="74">
        <v>3</v>
      </c>
      <c r="D60" s="74">
        <v>0</v>
      </c>
      <c r="E60" s="74">
        <v>1</v>
      </c>
      <c r="F60" s="74">
        <v>16</v>
      </c>
      <c r="G60" s="123">
        <v>0.56199508254302777</v>
      </c>
      <c r="H60" s="74">
        <v>18</v>
      </c>
      <c r="I60" s="74">
        <v>0</v>
      </c>
      <c r="J60" s="76">
        <v>8</v>
      </c>
      <c r="K60" s="76">
        <v>5</v>
      </c>
    </row>
    <row r="61" spans="1:17">
      <c r="A61" s="78" t="s">
        <v>73</v>
      </c>
      <c r="B61" s="75">
        <v>138</v>
      </c>
      <c r="C61" s="75">
        <v>112</v>
      </c>
      <c r="D61" s="75">
        <v>12</v>
      </c>
      <c r="E61" s="75">
        <v>25</v>
      </c>
      <c r="F61" s="75">
        <v>365</v>
      </c>
      <c r="G61" s="124">
        <v>14.074175950121488</v>
      </c>
      <c r="H61" s="75">
        <v>370</v>
      </c>
      <c r="I61" s="75">
        <v>124</v>
      </c>
      <c r="J61" s="75">
        <v>183</v>
      </c>
      <c r="K61" s="75">
        <v>98</v>
      </c>
    </row>
  </sheetData>
  <mergeCells count="15">
    <mergeCell ref="S3:S5"/>
    <mergeCell ref="A1:K1"/>
    <mergeCell ref="A3:A7"/>
    <mergeCell ref="B4:E4"/>
    <mergeCell ref="B5:B6"/>
    <mergeCell ref="C5:E5"/>
    <mergeCell ref="R3:R5"/>
    <mergeCell ref="H3:K3"/>
    <mergeCell ref="H4:K4"/>
    <mergeCell ref="I5:K5"/>
    <mergeCell ref="B3:G3"/>
    <mergeCell ref="F4:G6"/>
    <mergeCell ref="L1:N1"/>
    <mergeCell ref="O1:Q1"/>
    <mergeCell ref="H5:H6"/>
  </mergeCells>
  <conditionalFormatting sqref="A8:K61">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2 - 2018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J53"/>
  <sheetViews>
    <sheetView workbookViewId="0"/>
  </sheetViews>
  <sheetFormatPr baseColWidth="10" defaultRowHeight="12.75"/>
  <cols>
    <col min="1" max="1" width="11.5703125" style="119"/>
    <col min="2" max="2" width="25.7109375" style="50" customWidth="1"/>
  </cols>
  <sheetData>
    <row r="1" spans="1:10" ht="13.15" customHeight="1">
      <c r="B1" s="54"/>
      <c r="C1" s="79" t="s">
        <v>96</v>
      </c>
      <c r="D1" s="79" t="s">
        <v>128</v>
      </c>
      <c r="E1" s="79" t="s">
        <v>129</v>
      </c>
      <c r="H1" s="79" t="s">
        <v>96</v>
      </c>
      <c r="I1" s="79" t="s">
        <v>128</v>
      </c>
      <c r="J1" s="79" t="s">
        <v>129</v>
      </c>
    </row>
    <row r="2" spans="1:10">
      <c r="A2" s="119">
        <v>4</v>
      </c>
      <c r="B2" s="79" t="str">
        <f>'Tabelle 3_1'!A12</f>
        <v>NEUMÜNSTER</v>
      </c>
      <c r="C2" s="50">
        <f>IF('Tabelle 3_1'!$H$9="",H2,'Tabelle 3_1'!I12/'Tabelle 3_1'!$H12*100)</f>
        <v>41.798941798941797</v>
      </c>
      <c r="D2" s="119">
        <f>IF('Tabelle 3_1'!$H$9="",I2,'Tabelle 3_1'!J12/'Tabelle 3_1'!$H12*100)</f>
        <v>35.978835978835974</v>
      </c>
      <c r="E2" s="119">
        <f>IF('Tabelle 3_1'!$H$9="",J2,'Tabelle 3_1'!K12/'Tabelle 3_1'!$H12*100)</f>
        <v>22.222222222222221</v>
      </c>
      <c r="H2" s="98">
        <f t="shared" ref="H2:J5" si="0">100/3</f>
        <v>33.333333333333336</v>
      </c>
      <c r="I2" s="125">
        <f t="shared" si="0"/>
        <v>33.333333333333336</v>
      </c>
      <c r="J2" s="125">
        <f t="shared" si="0"/>
        <v>33.333333333333336</v>
      </c>
    </row>
    <row r="3" spans="1:10">
      <c r="A3" s="119">
        <v>3</v>
      </c>
      <c r="B3" s="79" t="str">
        <f>'Tabelle 3_1'!A11</f>
        <v>LÜBECK</v>
      </c>
      <c r="C3" s="119">
        <f>IF('Tabelle 3_1'!$H$9="",H3,'Tabelle 3_1'!I11/'Tabelle 3_1'!$H11*100)</f>
        <v>24.519230769230766</v>
      </c>
      <c r="D3" s="119">
        <f>IF('Tabelle 3_1'!$H$9="",I3,'Tabelle 3_1'!J11/'Tabelle 3_1'!$H11*100)</f>
        <v>59.615384615384613</v>
      </c>
      <c r="E3" s="119">
        <f>IF('Tabelle 3_1'!$H$9="",J3,'Tabelle 3_1'!K11/'Tabelle 3_1'!$H11*100)</f>
        <v>15.865384615384615</v>
      </c>
      <c r="H3" s="125">
        <f t="shared" si="0"/>
        <v>33.333333333333336</v>
      </c>
      <c r="I3" s="125">
        <f t="shared" si="0"/>
        <v>33.333333333333336</v>
      </c>
      <c r="J3" s="125">
        <f t="shared" si="0"/>
        <v>33.333333333333336</v>
      </c>
    </row>
    <row r="4" spans="1:10">
      <c r="A4" s="119">
        <v>2</v>
      </c>
      <c r="B4" s="79" t="str">
        <f>'Tabelle 3_1'!A10</f>
        <v>KIEL</v>
      </c>
      <c r="C4" s="119">
        <f>IF('Tabelle 3_1'!$H$9="",H4,'Tabelle 3_1'!I10/'Tabelle 3_1'!$H10*100)</f>
        <v>46.881720430107528</v>
      </c>
      <c r="D4" s="119">
        <f>IF('Tabelle 3_1'!$H$9="",I4,'Tabelle 3_1'!J10/'Tabelle 3_1'!$H10*100)</f>
        <v>36.989247311827953</v>
      </c>
      <c r="E4" s="119">
        <f>IF('Tabelle 3_1'!$H$9="",J4,'Tabelle 3_1'!K10/'Tabelle 3_1'!$H10*100)</f>
        <v>16.129032258064516</v>
      </c>
      <c r="H4" s="125">
        <f t="shared" si="0"/>
        <v>33.333333333333336</v>
      </c>
      <c r="I4" s="125">
        <f t="shared" si="0"/>
        <v>33.333333333333336</v>
      </c>
      <c r="J4" s="125">
        <f t="shared" si="0"/>
        <v>33.333333333333336</v>
      </c>
    </row>
    <row r="5" spans="1:10">
      <c r="A5" s="119">
        <v>1</v>
      </c>
      <c r="B5" s="79" t="str">
        <f>'Tabelle 3_1'!A9</f>
        <v>FLENSBURG</v>
      </c>
      <c r="C5" s="119">
        <f>IF('Tabelle 3_1'!$H$9="",H5,'Tabelle 3_1'!I9/'Tabelle 3_1'!$H9*100)</f>
        <v>35.394456289978677</v>
      </c>
      <c r="D5" s="119">
        <f>IF('Tabelle 3_1'!$H$9="",I5,'Tabelle 3_1'!J9/'Tabelle 3_1'!$H9*100)</f>
        <v>38.592750533049042</v>
      </c>
      <c r="E5" s="119">
        <f>IF('Tabelle 3_1'!$H$9="",J5,'Tabelle 3_1'!K9/'Tabelle 3_1'!$H9*100)</f>
        <v>26.012793176972281</v>
      </c>
      <c r="H5" s="125">
        <f t="shared" si="0"/>
        <v>33.333333333333336</v>
      </c>
      <c r="I5" s="125">
        <f t="shared" si="0"/>
        <v>33.333333333333336</v>
      </c>
      <c r="J5" s="125">
        <f t="shared" si="0"/>
        <v>33.333333333333336</v>
      </c>
    </row>
    <row r="6" spans="1:10">
      <c r="C6" s="79" t="s">
        <v>96</v>
      </c>
      <c r="D6" s="79" t="s">
        <v>128</v>
      </c>
      <c r="E6" s="79" t="s">
        <v>129</v>
      </c>
      <c r="H6" s="79" t="s">
        <v>96</v>
      </c>
      <c r="I6" s="79" t="s">
        <v>128</v>
      </c>
      <c r="J6" s="79" t="s">
        <v>129</v>
      </c>
    </row>
    <row r="7" spans="1:10">
      <c r="A7" s="119">
        <v>11</v>
      </c>
      <c r="B7" s="79" t="str">
        <f>'Tabelle 3_1'!A24</f>
        <v>Stormarn</v>
      </c>
      <c r="C7" s="119">
        <f>IF('Tabelle 3_1'!$H$9="",H7,'Tabelle 3_1'!I24/'Tabelle 3_1'!$H24*100)</f>
        <v>13.45496009122007</v>
      </c>
      <c r="D7" s="119">
        <f>IF('Tabelle 3_1'!$H$9="",I7,'Tabelle 3_1'!J24/'Tabelle 3_1'!$H24*100)</f>
        <v>46.52223489167617</v>
      </c>
      <c r="E7" s="119">
        <f>IF('Tabelle 3_1'!$H$9="",J7,'Tabelle 3_1'!K24/'Tabelle 3_1'!$H24*100)</f>
        <v>40.022805017103764</v>
      </c>
      <c r="H7" s="125">
        <f t="shared" ref="H7:J17" si="1">100/3</f>
        <v>33.333333333333336</v>
      </c>
      <c r="I7" s="125">
        <f t="shared" si="1"/>
        <v>33.333333333333336</v>
      </c>
      <c r="J7" s="125">
        <f t="shared" si="1"/>
        <v>33.333333333333336</v>
      </c>
    </row>
    <row r="8" spans="1:10">
      <c r="A8" s="119">
        <v>10</v>
      </c>
      <c r="B8" s="79" t="str">
        <f>'Tabelle 3_1'!A23</f>
        <v>Steinburg</v>
      </c>
      <c r="C8" s="119">
        <f>IF('Tabelle 3_1'!$H$9="",H8,'Tabelle 3_1'!I23/'Tabelle 3_1'!$H23*100)</f>
        <v>16.470588235294116</v>
      </c>
      <c r="D8" s="119">
        <f>IF('Tabelle 3_1'!$H$9="",I8,'Tabelle 3_1'!J23/'Tabelle 3_1'!$H23*100)</f>
        <v>35.588235294117645</v>
      </c>
      <c r="E8" s="119">
        <f>IF('Tabelle 3_1'!$H$9="",J8,'Tabelle 3_1'!K23/'Tabelle 3_1'!$H23*100)</f>
        <v>47.941176470588239</v>
      </c>
      <c r="H8" s="125">
        <f t="shared" si="1"/>
        <v>33.333333333333336</v>
      </c>
      <c r="I8" s="125">
        <f t="shared" si="1"/>
        <v>33.333333333333336</v>
      </c>
      <c r="J8" s="125">
        <f t="shared" si="1"/>
        <v>33.333333333333336</v>
      </c>
    </row>
    <row r="9" spans="1:10">
      <c r="A9" s="119">
        <v>9</v>
      </c>
      <c r="B9" s="79" t="str">
        <f>'Tabelle 3_1'!A22</f>
        <v>Segeberg</v>
      </c>
      <c r="C9" s="119">
        <f>IF('Tabelle 3_1'!$H$9="",H9,'Tabelle 3_1'!I22/'Tabelle 3_1'!$H22*100)</f>
        <v>22.476340694006307</v>
      </c>
      <c r="D9" s="119">
        <f>IF('Tabelle 3_1'!$H$9="",I9,'Tabelle 3_1'!J22/'Tabelle 3_1'!$H22*100)</f>
        <v>41.246056782334385</v>
      </c>
      <c r="E9" s="119">
        <f>IF('Tabelle 3_1'!$H$9="",J9,'Tabelle 3_1'!K22/'Tabelle 3_1'!$H22*100)</f>
        <v>36.277602523659311</v>
      </c>
      <c r="H9" s="125">
        <f t="shared" si="1"/>
        <v>33.333333333333336</v>
      </c>
      <c r="I9" s="125">
        <f t="shared" si="1"/>
        <v>33.333333333333336</v>
      </c>
      <c r="J9" s="125">
        <f t="shared" si="1"/>
        <v>33.333333333333336</v>
      </c>
    </row>
    <row r="10" spans="1:10">
      <c r="A10" s="119">
        <v>8</v>
      </c>
      <c r="B10" s="79" t="str">
        <f>'Tabelle 3_1'!A21</f>
        <v>Schleswig-Flensburg</v>
      </c>
      <c r="C10" s="119">
        <f>IF('Tabelle 3_1'!$H$9="",H10,'Tabelle 3_1'!I21/'Tabelle 3_1'!$H21*100)</f>
        <v>13.287316652286455</v>
      </c>
      <c r="D10" s="119">
        <f>IF('Tabelle 3_1'!$H$9="",I10,'Tabelle 3_1'!J21/'Tabelle 3_1'!$H21*100)</f>
        <v>53.839516824849007</v>
      </c>
      <c r="E10" s="119">
        <f>IF('Tabelle 3_1'!$H$9="",J10,'Tabelle 3_1'!K21/'Tabelle 3_1'!$H21*100)</f>
        <v>32.873166522864537</v>
      </c>
      <c r="H10" s="125">
        <f t="shared" si="1"/>
        <v>33.333333333333336</v>
      </c>
      <c r="I10" s="125">
        <f t="shared" si="1"/>
        <v>33.333333333333336</v>
      </c>
      <c r="J10" s="125">
        <f t="shared" si="1"/>
        <v>33.333333333333336</v>
      </c>
    </row>
    <row r="11" spans="1:10">
      <c r="A11" s="119">
        <v>7</v>
      </c>
      <c r="B11" s="79" t="str">
        <f>'Tabelle 3_1'!A20</f>
        <v>Rendsburg-Eckernförde</v>
      </c>
      <c r="C11" s="119">
        <f>IF('Tabelle 3_1'!$H$9="",H11,'Tabelle 3_1'!I20/'Tabelle 3_1'!$H20*100)</f>
        <v>13.435700575815741</v>
      </c>
      <c r="D11" s="119">
        <f>IF('Tabelle 3_1'!$H$9="",I11,'Tabelle 3_1'!J20/'Tabelle 3_1'!$H20*100)</f>
        <v>45.969289827255281</v>
      </c>
      <c r="E11" s="119">
        <f>IF('Tabelle 3_1'!$H$9="",J11,'Tabelle 3_1'!K20/'Tabelle 3_1'!$H20*100)</f>
        <v>40.595009596928982</v>
      </c>
      <c r="H11" s="125">
        <f t="shared" si="1"/>
        <v>33.333333333333336</v>
      </c>
      <c r="I11" s="125">
        <f t="shared" si="1"/>
        <v>33.333333333333336</v>
      </c>
      <c r="J11" s="125">
        <f t="shared" si="1"/>
        <v>33.333333333333336</v>
      </c>
    </row>
    <row r="12" spans="1:10">
      <c r="A12" s="119">
        <v>6</v>
      </c>
      <c r="B12" s="79" t="str">
        <f>'Tabelle 3_1'!A19</f>
        <v>Plön</v>
      </c>
      <c r="C12" s="119">
        <f>IF('Tabelle 3_1'!$H$9="",H12,'Tabelle 3_1'!I19/'Tabelle 3_1'!$H19*100)</f>
        <v>23.354564755838641</v>
      </c>
      <c r="D12" s="119">
        <f>IF('Tabelle 3_1'!$H$9="",I12,'Tabelle 3_1'!J19/'Tabelle 3_1'!$H19*100)</f>
        <v>42.887473460721871</v>
      </c>
      <c r="E12" s="119">
        <f>IF('Tabelle 3_1'!$H$9="",J12,'Tabelle 3_1'!K19/'Tabelle 3_1'!$H19*100)</f>
        <v>33.757961783439491</v>
      </c>
      <c r="H12" s="125">
        <f t="shared" si="1"/>
        <v>33.333333333333336</v>
      </c>
      <c r="I12" s="125">
        <f t="shared" si="1"/>
        <v>33.333333333333336</v>
      </c>
      <c r="J12" s="125">
        <f t="shared" si="1"/>
        <v>33.333333333333336</v>
      </c>
    </row>
    <row r="13" spans="1:10">
      <c r="A13" s="119">
        <v>5</v>
      </c>
      <c r="B13" s="79" t="str">
        <f>'Tabelle 3_1'!A18</f>
        <v>Pinneberg</v>
      </c>
      <c r="C13" s="119">
        <f>IF('Tabelle 3_1'!$H$9="",H13,'Tabelle 3_1'!I18/'Tabelle 3_1'!$H18*100)</f>
        <v>21.602787456445995</v>
      </c>
      <c r="D13" s="119">
        <f>IF('Tabelle 3_1'!$H$9="",I13,'Tabelle 3_1'!J18/'Tabelle 3_1'!$H18*100)</f>
        <v>40</v>
      </c>
      <c r="E13" s="119">
        <f>IF('Tabelle 3_1'!$H$9="",J13,'Tabelle 3_1'!K18/'Tabelle 3_1'!$H18*100)</f>
        <v>38.397212543554005</v>
      </c>
      <c r="H13" s="125">
        <f t="shared" si="1"/>
        <v>33.333333333333336</v>
      </c>
      <c r="I13" s="125">
        <f t="shared" si="1"/>
        <v>33.333333333333336</v>
      </c>
      <c r="J13" s="125">
        <f t="shared" si="1"/>
        <v>33.333333333333336</v>
      </c>
    </row>
    <row r="14" spans="1:10">
      <c r="A14" s="119">
        <v>4</v>
      </c>
      <c r="B14" s="79" t="str">
        <f>'Tabelle 3_1'!A17</f>
        <v>Ostholstein</v>
      </c>
      <c r="C14" s="119">
        <f>IF('Tabelle 3_1'!$H$9="",H14,'Tabelle 3_1'!I17/'Tabelle 3_1'!$H17*100)</f>
        <v>27.630057803468205</v>
      </c>
      <c r="D14" s="119">
        <f>IF('Tabelle 3_1'!$H$9="",I14,'Tabelle 3_1'!J17/'Tabelle 3_1'!$H17*100)</f>
        <v>42.658959537572258</v>
      </c>
      <c r="E14" s="119">
        <f>IF('Tabelle 3_1'!$H$9="",J14,'Tabelle 3_1'!K17/'Tabelle 3_1'!$H17*100)</f>
        <v>29.710982658959541</v>
      </c>
      <c r="H14" s="125">
        <f t="shared" si="1"/>
        <v>33.333333333333336</v>
      </c>
      <c r="I14" s="125">
        <f t="shared" si="1"/>
        <v>33.333333333333336</v>
      </c>
      <c r="J14" s="125">
        <f t="shared" si="1"/>
        <v>33.333333333333336</v>
      </c>
    </row>
    <row r="15" spans="1:10">
      <c r="A15" s="119">
        <v>3</v>
      </c>
      <c r="B15" s="79" t="str">
        <f>'Tabelle 3_1'!A16</f>
        <v>Nordfriesland</v>
      </c>
      <c r="C15" s="119">
        <f>IF('Tabelle 3_1'!$H$9="",H15,'Tabelle 3_1'!I16/'Tabelle 3_1'!$H16*100)</f>
        <v>20.044052863436125</v>
      </c>
      <c r="D15" s="119">
        <f>IF('Tabelle 3_1'!$H$9="",I15,'Tabelle 3_1'!J16/'Tabelle 3_1'!$H16*100)</f>
        <v>48.825256975036716</v>
      </c>
      <c r="E15" s="119">
        <f>IF('Tabelle 3_1'!$H$9="",J15,'Tabelle 3_1'!K16/'Tabelle 3_1'!$H16*100)</f>
        <v>31.130690161527163</v>
      </c>
      <c r="H15" s="125">
        <f t="shared" si="1"/>
        <v>33.333333333333336</v>
      </c>
      <c r="I15" s="125">
        <f t="shared" si="1"/>
        <v>33.333333333333336</v>
      </c>
      <c r="J15" s="125">
        <f t="shared" si="1"/>
        <v>33.333333333333336</v>
      </c>
    </row>
    <row r="16" spans="1:10">
      <c r="A16" s="119">
        <v>2</v>
      </c>
      <c r="B16" s="79" t="str">
        <f>'Tabelle 3_1'!A15</f>
        <v>Herzogtum Lauenburg</v>
      </c>
      <c r="C16" s="119">
        <f>IF('Tabelle 3_1'!$H$9="",H16,'Tabelle 3_1'!I15/'Tabelle 3_1'!$H15*100)</f>
        <v>18.401015228426395</v>
      </c>
      <c r="D16" s="119">
        <f>IF('Tabelle 3_1'!$H$9="",I16,'Tabelle 3_1'!J15/'Tabelle 3_1'!$H15*100)</f>
        <v>42.893401015228427</v>
      </c>
      <c r="E16" s="119">
        <f>IF('Tabelle 3_1'!$H$9="",J16,'Tabelle 3_1'!K15/'Tabelle 3_1'!$H15*100)</f>
        <v>38.705583756345177</v>
      </c>
      <c r="H16" s="125">
        <f t="shared" si="1"/>
        <v>33.333333333333336</v>
      </c>
      <c r="I16" s="125">
        <f t="shared" si="1"/>
        <v>33.333333333333336</v>
      </c>
      <c r="J16" s="125">
        <f t="shared" si="1"/>
        <v>33.333333333333336</v>
      </c>
    </row>
    <row r="17" spans="1:10">
      <c r="A17" s="119">
        <v>1</v>
      </c>
      <c r="B17" s="79" t="str">
        <f>'Tabelle 3_1'!A14</f>
        <v>Dithmarschen</v>
      </c>
      <c r="C17" s="119">
        <f>IF('Tabelle 3_1'!$H$9="",H17,'Tabelle 3_1'!I14/'Tabelle 3_1'!$H14*100)</f>
        <v>23.658536585365852</v>
      </c>
      <c r="D17" s="119">
        <f>IF('Tabelle 3_1'!$H$9="",I17,'Tabelle 3_1'!J14/'Tabelle 3_1'!$H14*100)</f>
        <v>36.829268292682926</v>
      </c>
      <c r="E17" s="119">
        <f>IF('Tabelle 3_1'!$H$9="",J17,'Tabelle 3_1'!K14/'Tabelle 3_1'!$H14*100)</f>
        <v>39.512195121951223</v>
      </c>
      <c r="H17" s="125">
        <f t="shared" si="1"/>
        <v>33.333333333333336</v>
      </c>
      <c r="I17" s="125">
        <f t="shared" si="1"/>
        <v>33.333333333333336</v>
      </c>
      <c r="J17" s="125">
        <f t="shared" si="1"/>
        <v>33.333333333333336</v>
      </c>
    </row>
    <row r="18" spans="1:10">
      <c r="C18" s="79" t="s">
        <v>96</v>
      </c>
      <c r="D18" s="79" t="s">
        <v>128</v>
      </c>
      <c r="E18" s="79" t="s">
        <v>129</v>
      </c>
      <c r="H18" s="79" t="s">
        <v>96</v>
      </c>
      <c r="I18" s="79" t="s">
        <v>128</v>
      </c>
      <c r="J18" s="79" t="s">
        <v>129</v>
      </c>
    </row>
    <row r="19" spans="1:10">
      <c r="A19" s="119">
        <v>18</v>
      </c>
      <c r="B19" s="79" t="str">
        <f>'Tabelle 3_1'!A43</f>
        <v>Reinbek, Stadt</v>
      </c>
      <c r="C19" s="119">
        <f>IF('Tabelle 3_1'!$H$9="",H19,'Tabelle 3_1'!I43/'Tabelle 3_1'!$H43*100)</f>
        <v>12.195121951219512</v>
      </c>
      <c r="D19" s="119">
        <f>IF('Tabelle 3_1'!$H$9="",I19,'Tabelle 3_1'!J43/'Tabelle 3_1'!$H43*100)</f>
        <v>52.439024390243901</v>
      </c>
      <c r="E19" s="119">
        <f>IF('Tabelle 3_1'!$H$9="",J19,'Tabelle 3_1'!K43/'Tabelle 3_1'!$H43*100)</f>
        <v>35.365853658536587</v>
      </c>
      <c r="H19" s="125">
        <f t="shared" ref="H19:J36" si="2">100/3</f>
        <v>33.333333333333336</v>
      </c>
      <c r="I19" s="125">
        <f t="shared" si="2"/>
        <v>33.333333333333336</v>
      </c>
      <c r="J19" s="125">
        <f t="shared" si="2"/>
        <v>33.333333333333336</v>
      </c>
    </row>
    <row r="20" spans="1:10">
      <c r="A20" s="119">
        <v>17</v>
      </c>
      <c r="B20" s="79" t="str">
        <f>'Tabelle 3_1'!A42</f>
        <v>Bad Oldesloe, Stadt</v>
      </c>
      <c r="C20" s="119">
        <f>IF('Tabelle 3_1'!$H$9="",H20,'Tabelle 3_1'!I42/'Tabelle 3_1'!$H42*100)</f>
        <v>28.985507246376812</v>
      </c>
      <c r="D20" s="119">
        <f>IF('Tabelle 3_1'!$H$9="",I20,'Tabelle 3_1'!J42/'Tabelle 3_1'!$H42*100)</f>
        <v>44.927536231884055</v>
      </c>
      <c r="E20" s="119">
        <f>IF('Tabelle 3_1'!$H$9="",J20,'Tabelle 3_1'!K42/'Tabelle 3_1'!$H42*100)</f>
        <v>26.086956521739129</v>
      </c>
      <c r="H20" s="125">
        <f t="shared" si="2"/>
        <v>33.333333333333336</v>
      </c>
      <c r="I20" s="125">
        <f t="shared" si="2"/>
        <v>33.333333333333336</v>
      </c>
      <c r="J20" s="125">
        <f t="shared" si="2"/>
        <v>33.333333333333336</v>
      </c>
    </row>
    <row r="21" spans="1:10">
      <c r="A21" s="119">
        <v>16</v>
      </c>
      <c r="B21" s="79" t="str">
        <f>'Tabelle 3_1'!A41</f>
        <v>Ahrensburg, Stadt</v>
      </c>
      <c r="C21" s="119">
        <f>IF('Tabelle 3_1'!$H$9="",H21,'Tabelle 3_1'!I41/'Tabelle 3_1'!$H41*100)</f>
        <v>19.047619047619047</v>
      </c>
      <c r="D21" s="119">
        <f>IF('Tabelle 3_1'!$H$9="",I21,'Tabelle 3_1'!J41/'Tabelle 3_1'!$H41*100)</f>
        <v>56.547619047619044</v>
      </c>
      <c r="E21" s="119">
        <f>IF('Tabelle 3_1'!$H$9="",J21,'Tabelle 3_1'!K41/'Tabelle 3_1'!$H41*100)</f>
        <v>24.404761904761905</v>
      </c>
      <c r="H21" s="125">
        <f t="shared" si="2"/>
        <v>33.333333333333336</v>
      </c>
      <c r="I21" s="125">
        <f t="shared" si="2"/>
        <v>33.333333333333336</v>
      </c>
      <c r="J21" s="125">
        <f t="shared" si="2"/>
        <v>33.333333333333336</v>
      </c>
    </row>
    <row r="22" spans="1:10">
      <c r="A22" s="119">
        <v>15</v>
      </c>
      <c r="B22" s="79" t="str">
        <f>'Tabelle 3_1'!A40</f>
        <v>Itzehoe, Stadt</v>
      </c>
      <c r="C22" s="119">
        <f>IF('Tabelle 3_1'!$H$9="",H22,'Tabelle 3_1'!I40/'Tabelle 3_1'!$H40*100)</f>
        <v>41.860465116279073</v>
      </c>
      <c r="D22" s="119">
        <f>IF('Tabelle 3_1'!$H$9="",I22,'Tabelle 3_1'!J40/'Tabelle 3_1'!$H40*100)</f>
        <v>43.02325581395349</v>
      </c>
      <c r="E22" s="119">
        <f>IF('Tabelle 3_1'!$H$9="",J22,'Tabelle 3_1'!K40/'Tabelle 3_1'!$H40*100)</f>
        <v>15.11627906976744</v>
      </c>
      <c r="H22" s="125">
        <f t="shared" si="2"/>
        <v>33.333333333333336</v>
      </c>
      <c r="I22" s="125">
        <f t="shared" si="2"/>
        <v>33.333333333333336</v>
      </c>
      <c r="J22" s="125">
        <f t="shared" si="2"/>
        <v>33.333333333333336</v>
      </c>
    </row>
    <row r="23" spans="1:10">
      <c r="A23" s="119">
        <v>14</v>
      </c>
      <c r="B23" s="79" t="str">
        <f>'Tabelle 3_1'!A39</f>
        <v>Norderstedt, Stadt</v>
      </c>
      <c r="C23" s="119">
        <f>IF('Tabelle 3_1'!$H$9="",H23,'Tabelle 3_1'!I39/'Tabelle 3_1'!$H39*100)</f>
        <v>24.054054054054056</v>
      </c>
      <c r="D23" s="119">
        <f>IF('Tabelle 3_1'!$H$9="",I23,'Tabelle 3_1'!J39/'Tabelle 3_1'!$H39*100)</f>
        <v>49.45945945945946</v>
      </c>
      <c r="E23" s="119">
        <f>IF('Tabelle 3_1'!$H$9="",J23,'Tabelle 3_1'!K39/'Tabelle 3_1'!$H39*100)</f>
        <v>26.486486486486488</v>
      </c>
      <c r="H23" s="125">
        <f t="shared" si="2"/>
        <v>33.333333333333336</v>
      </c>
      <c r="I23" s="125">
        <f t="shared" si="2"/>
        <v>33.333333333333336</v>
      </c>
      <c r="J23" s="125">
        <f t="shared" si="2"/>
        <v>33.333333333333336</v>
      </c>
    </row>
    <row r="24" spans="1:10">
      <c r="A24" s="119">
        <v>13</v>
      </c>
      <c r="B24" s="79" t="str">
        <f>'Tabelle 3_1'!A38</f>
        <v>Kaltenkirchen, Stadt</v>
      </c>
      <c r="C24" s="119">
        <f>IF('Tabelle 3_1'!$H$9="",H24,'Tabelle 3_1'!I38/'Tabelle 3_1'!$H38*100)</f>
        <v>40.522875816993462</v>
      </c>
      <c r="D24" s="119">
        <f>IF('Tabelle 3_1'!$H$9="",I24,'Tabelle 3_1'!J38/'Tabelle 3_1'!$H38*100)</f>
        <v>46.732026143790847</v>
      </c>
      <c r="E24" s="119">
        <f>IF('Tabelle 3_1'!$H$9="",J24,'Tabelle 3_1'!K38/'Tabelle 3_1'!$H38*100)</f>
        <v>12.745098039215685</v>
      </c>
      <c r="H24" s="125">
        <f t="shared" si="2"/>
        <v>33.333333333333336</v>
      </c>
      <c r="I24" s="125">
        <f t="shared" si="2"/>
        <v>33.333333333333336</v>
      </c>
      <c r="J24" s="125">
        <f t="shared" si="2"/>
        <v>33.333333333333336</v>
      </c>
    </row>
    <row r="25" spans="1:10">
      <c r="A25" s="119">
        <v>12</v>
      </c>
      <c r="B25" s="79" t="str">
        <f>'Tabelle 3_1'!A37</f>
        <v>Henstedt-Ulzburg</v>
      </c>
      <c r="C25" s="119">
        <f>IF('Tabelle 3_1'!$H$9="",H25,'Tabelle 3_1'!I37/'Tabelle 3_1'!$H37*100)</f>
        <v>17.777777777777779</v>
      </c>
      <c r="D25" s="119">
        <f>IF('Tabelle 3_1'!$H$9="",I25,'Tabelle 3_1'!J37/'Tabelle 3_1'!$H37*100)</f>
        <v>45.555555555555557</v>
      </c>
      <c r="E25" s="119">
        <f>IF('Tabelle 3_1'!$H$9="",J25,'Tabelle 3_1'!K37/'Tabelle 3_1'!$H37*100)</f>
        <v>36.666666666666664</v>
      </c>
      <c r="H25" s="125">
        <f t="shared" si="2"/>
        <v>33.333333333333336</v>
      </c>
      <c r="I25" s="125">
        <f t="shared" si="2"/>
        <v>33.333333333333336</v>
      </c>
      <c r="J25" s="125">
        <f t="shared" si="2"/>
        <v>33.333333333333336</v>
      </c>
    </row>
    <row r="26" spans="1:10">
      <c r="A26" s="119">
        <v>11</v>
      </c>
      <c r="B26" s="79" t="str">
        <f>'Tabelle 3_1'!A36</f>
        <v>Schleswig, Stadt</v>
      </c>
      <c r="C26" s="119">
        <f>IF('Tabelle 3_1'!$H$9="",H26,'Tabelle 3_1'!I36/'Tabelle 3_1'!$H36*100)</f>
        <v>11.904761904761903</v>
      </c>
      <c r="D26" s="119">
        <f>IF('Tabelle 3_1'!$H$9="",I26,'Tabelle 3_1'!J36/'Tabelle 3_1'!$H36*100)</f>
        <v>60.714285714285708</v>
      </c>
      <c r="E26" s="119">
        <f>IF('Tabelle 3_1'!$H$9="",J26,'Tabelle 3_1'!K36/'Tabelle 3_1'!$H36*100)</f>
        <v>27.380952380952383</v>
      </c>
      <c r="H26" s="125">
        <f t="shared" si="2"/>
        <v>33.333333333333336</v>
      </c>
      <c r="I26" s="125">
        <f t="shared" si="2"/>
        <v>33.333333333333336</v>
      </c>
      <c r="J26" s="125">
        <f t="shared" si="2"/>
        <v>33.333333333333336</v>
      </c>
    </row>
    <row r="27" spans="1:10">
      <c r="A27" s="119">
        <v>10</v>
      </c>
      <c r="B27" s="79" t="str">
        <f>'Tabelle 3_1'!A35</f>
        <v>Rendsburg, Stadt</v>
      </c>
      <c r="C27" s="119">
        <f>IF('Tabelle 3_1'!$H$9="",H27,'Tabelle 3_1'!I35/'Tabelle 3_1'!$H35*100)</f>
        <v>0</v>
      </c>
      <c r="D27" s="119">
        <f>IF('Tabelle 3_1'!$H$9="",I27,'Tabelle 3_1'!J35/'Tabelle 3_1'!$H35*100)</f>
        <v>55.555555555555557</v>
      </c>
      <c r="E27" s="119">
        <f>IF('Tabelle 3_1'!$H$9="",J27,'Tabelle 3_1'!K35/'Tabelle 3_1'!$H35*100)</f>
        <v>44.444444444444443</v>
      </c>
      <c r="H27" s="125">
        <f t="shared" si="2"/>
        <v>33.333333333333336</v>
      </c>
      <c r="I27" s="125">
        <f t="shared" si="2"/>
        <v>33.333333333333336</v>
      </c>
      <c r="J27" s="125">
        <f t="shared" si="2"/>
        <v>33.333333333333336</v>
      </c>
    </row>
    <row r="28" spans="1:10">
      <c r="A28" s="119">
        <v>9</v>
      </c>
      <c r="B28" s="79" t="str">
        <f>'Tabelle 3_1'!A34</f>
        <v>Eckernförde, Stadt</v>
      </c>
      <c r="C28" s="119">
        <f>IF('Tabelle 3_1'!$H$9="",H28,'Tabelle 3_1'!I34/'Tabelle 3_1'!$H34*100)</f>
        <v>17.391304347826086</v>
      </c>
      <c r="D28" s="119">
        <f>IF('Tabelle 3_1'!$H$9="",I28,'Tabelle 3_1'!J34/'Tabelle 3_1'!$H34*100)</f>
        <v>66.459627329192557</v>
      </c>
      <c r="E28" s="119">
        <f>IF('Tabelle 3_1'!$H$9="",J28,'Tabelle 3_1'!K34/'Tabelle 3_1'!$H34*100)</f>
        <v>16.149068322981368</v>
      </c>
      <c r="H28" s="125">
        <f t="shared" si="2"/>
        <v>33.333333333333336</v>
      </c>
      <c r="I28" s="125">
        <f t="shared" si="2"/>
        <v>33.333333333333336</v>
      </c>
      <c r="J28" s="125">
        <f t="shared" si="2"/>
        <v>33.333333333333336</v>
      </c>
    </row>
    <row r="29" spans="1:10">
      <c r="A29" s="119">
        <v>8</v>
      </c>
      <c r="B29" s="79" t="str">
        <f>'Tabelle 3_1'!A33</f>
        <v>Wedel, Stadt</v>
      </c>
      <c r="C29" s="119">
        <f>IF('Tabelle 3_1'!$H$9="",H29,'Tabelle 3_1'!I33/'Tabelle 3_1'!$H33*100)</f>
        <v>24</v>
      </c>
      <c r="D29" s="119">
        <f>IF('Tabelle 3_1'!$H$9="",I29,'Tabelle 3_1'!J33/'Tabelle 3_1'!$H33*100)</f>
        <v>60.571428571428577</v>
      </c>
      <c r="E29" s="119">
        <f>IF('Tabelle 3_1'!$H$9="",J29,'Tabelle 3_1'!K33/'Tabelle 3_1'!$H33*100)</f>
        <v>15.428571428571427</v>
      </c>
      <c r="H29" s="125">
        <f t="shared" si="2"/>
        <v>33.333333333333336</v>
      </c>
      <c r="I29" s="125">
        <f t="shared" si="2"/>
        <v>33.333333333333336</v>
      </c>
      <c r="J29" s="125">
        <f t="shared" si="2"/>
        <v>33.333333333333336</v>
      </c>
    </row>
    <row r="30" spans="1:10">
      <c r="A30" s="119">
        <v>7</v>
      </c>
      <c r="B30" s="79" t="str">
        <f>'Tabelle 3_1'!A32</f>
        <v>Quickborn, Stadt</v>
      </c>
      <c r="C30" s="119">
        <f>IF('Tabelle 3_1'!$H$9="",H30,'Tabelle 3_1'!I32/'Tabelle 3_1'!$H32*100)</f>
        <v>29.411764705882355</v>
      </c>
      <c r="D30" s="119">
        <f>IF('Tabelle 3_1'!$H$9="",I30,'Tabelle 3_1'!J32/'Tabelle 3_1'!$H32*100)</f>
        <v>46.524064171122994</v>
      </c>
      <c r="E30" s="119">
        <f>IF('Tabelle 3_1'!$H$9="",J30,'Tabelle 3_1'!K32/'Tabelle 3_1'!$H32*100)</f>
        <v>24.064171122994651</v>
      </c>
      <c r="H30" s="125">
        <f t="shared" si="2"/>
        <v>33.333333333333336</v>
      </c>
      <c r="I30" s="125">
        <f t="shared" si="2"/>
        <v>33.333333333333336</v>
      </c>
      <c r="J30" s="125">
        <f t="shared" si="2"/>
        <v>33.333333333333336</v>
      </c>
    </row>
    <row r="31" spans="1:10">
      <c r="A31" s="119">
        <v>6</v>
      </c>
      <c r="B31" s="79" t="str">
        <f>'Tabelle 3_1'!A31</f>
        <v>Pinneberg, Stadt</v>
      </c>
      <c r="C31" s="119">
        <f>IF('Tabelle 3_1'!$H$9="",H31,'Tabelle 3_1'!I31/'Tabelle 3_1'!$H31*100)</f>
        <v>13.559322033898304</v>
      </c>
      <c r="D31" s="119">
        <f>IF('Tabelle 3_1'!$H$9="",I31,'Tabelle 3_1'!J31/'Tabelle 3_1'!$H31*100)</f>
        <v>13.559322033898304</v>
      </c>
      <c r="E31" s="119">
        <f>IF('Tabelle 3_1'!$H$9="",J31,'Tabelle 3_1'!K31/'Tabelle 3_1'!$H31*100)</f>
        <v>72.881355932203391</v>
      </c>
      <c r="H31" s="125">
        <f t="shared" si="2"/>
        <v>33.333333333333336</v>
      </c>
      <c r="I31" s="125">
        <f t="shared" si="2"/>
        <v>33.333333333333336</v>
      </c>
      <c r="J31" s="125">
        <f t="shared" si="2"/>
        <v>33.333333333333336</v>
      </c>
    </row>
    <row r="32" spans="1:10">
      <c r="A32" s="119">
        <v>5</v>
      </c>
      <c r="B32" s="79" t="str">
        <f>'Tabelle 3_1'!A30</f>
        <v>Elmshorn, Stadt</v>
      </c>
      <c r="C32" s="119">
        <f>IF('Tabelle 3_1'!$H$9="",H32,'Tabelle 3_1'!I30/'Tabelle 3_1'!$H30*100)</f>
        <v>41.089108910891085</v>
      </c>
      <c r="D32" s="119">
        <f>IF('Tabelle 3_1'!$H$9="",I32,'Tabelle 3_1'!J30/'Tabelle 3_1'!$H30*100)</f>
        <v>42.574257425742573</v>
      </c>
      <c r="E32" s="119">
        <f>IF('Tabelle 3_1'!$H$9="",J32,'Tabelle 3_1'!K30/'Tabelle 3_1'!$H30*100)</f>
        <v>16.336633663366339</v>
      </c>
      <c r="H32" s="125">
        <f t="shared" si="2"/>
        <v>33.333333333333336</v>
      </c>
      <c r="I32" s="125">
        <f t="shared" si="2"/>
        <v>33.333333333333336</v>
      </c>
      <c r="J32" s="125">
        <f t="shared" si="2"/>
        <v>33.333333333333336</v>
      </c>
    </row>
    <row r="33" spans="1:10">
      <c r="A33" s="119">
        <v>4</v>
      </c>
      <c r="B33" s="79" t="str">
        <f>'Tabelle 3_1'!A29</f>
        <v>Bad Schwartau, Stadt</v>
      </c>
      <c r="C33" s="119">
        <f>IF('Tabelle 3_1'!$H$9="",H33,'Tabelle 3_1'!I29/'Tabelle 3_1'!$H29*100)</f>
        <v>29.268292682926827</v>
      </c>
      <c r="D33" s="119">
        <f>IF('Tabelle 3_1'!$H$9="",I33,'Tabelle 3_1'!J29/'Tabelle 3_1'!$H29*100)</f>
        <v>36.585365853658537</v>
      </c>
      <c r="E33" s="119">
        <f>IF('Tabelle 3_1'!$H$9="",J33,'Tabelle 3_1'!K29/'Tabelle 3_1'!$H29*100)</f>
        <v>34.146341463414636</v>
      </c>
      <c r="H33" s="125">
        <f t="shared" si="2"/>
        <v>33.333333333333336</v>
      </c>
      <c r="I33" s="125">
        <f t="shared" si="2"/>
        <v>33.333333333333336</v>
      </c>
      <c r="J33" s="125">
        <f t="shared" si="2"/>
        <v>33.333333333333336</v>
      </c>
    </row>
    <row r="34" spans="1:10">
      <c r="A34" s="119">
        <v>3</v>
      </c>
      <c r="B34" s="79" t="str">
        <f>'Tabelle 3_1'!A28</f>
        <v>Husum, Stadt</v>
      </c>
      <c r="C34" s="119">
        <f>IF('Tabelle 3_1'!$H$9="",H34,'Tabelle 3_1'!I28/'Tabelle 3_1'!$H28*100)</f>
        <v>41.338582677165356</v>
      </c>
      <c r="D34" s="119">
        <f>IF('Tabelle 3_1'!$H$9="",I34,'Tabelle 3_1'!J28/'Tabelle 3_1'!$H28*100)</f>
        <v>41.338582677165356</v>
      </c>
      <c r="E34" s="119">
        <f>IF('Tabelle 3_1'!$H$9="",J34,'Tabelle 3_1'!K28/'Tabelle 3_1'!$H28*100)</f>
        <v>17.322834645669293</v>
      </c>
      <c r="H34" s="125">
        <f t="shared" si="2"/>
        <v>33.333333333333336</v>
      </c>
      <c r="I34" s="125">
        <f t="shared" si="2"/>
        <v>33.333333333333336</v>
      </c>
      <c r="J34" s="125">
        <f t="shared" si="2"/>
        <v>33.333333333333336</v>
      </c>
    </row>
    <row r="35" spans="1:10">
      <c r="A35" s="119">
        <v>2</v>
      </c>
      <c r="B35" s="79" t="str">
        <f>'Tabelle 3_1'!A27</f>
        <v>Geesthacht, Stadt</v>
      </c>
      <c r="C35" s="119">
        <f>IF('Tabelle 3_1'!$H$9="",H35,'Tabelle 3_1'!I27/'Tabelle 3_1'!$H27*100)</f>
        <v>51.315789473684212</v>
      </c>
      <c r="D35" s="119">
        <f>IF('Tabelle 3_1'!$H$9="",I35,'Tabelle 3_1'!J27/'Tabelle 3_1'!$H27*100)</f>
        <v>42.105263157894733</v>
      </c>
      <c r="E35" s="119">
        <f>IF('Tabelle 3_1'!$H$9="",J35,'Tabelle 3_1'!K27/'Tabelle 3_1'!$H27*100)</f>
        <v>6.5789473684210522</v>
      </c>
      <c r="H35" s="125">
        <f t="shared" si="2"/>
        <v>33.333333333333336</v>
      </c>
      <c r="I35" s="125">
        <f t="shared" si="2"/>
        <v>33.333333333333336</v>
      </c>
      <c r="J35" s="125">
        <f t="shared" si="2"/>
        <v>33.333333333333336</v>
      </c>
    </row>
    <row r="36" spans="1:10">
      <c r="A36" s="119">
        <v>1</v>
      </c>
      <c r="B36" s="79" t="str">
        <f>'Tabelle 3_1'!A26</f>
        <v>Heide, Stadt</v>
      </c>
      <c r="C36" s="119">
        <f>IF('Tabelle 3_1'!$H$9="",H36,'Tabelle 3_1'!I26/'Tabelle 3_1'!$H26*100)</f>
        <v>28.947368421052634</v>
      </c>
      <c r="D36" s="119">
        <f>IF('Tabelle 3_1'!$H$9="",I36,'Tabelle 3_1'!J26/'Tabelle 3_1'!$H26*100)</f>
        <v>42.105263157894733</v>
      </c>
      <c r="E36" s="119">
        <f>IF('Tabelle 3_1'!$H$9="",J36,'Tabelle 3_1'!K26/'Tabelle 3_1'!$H26*100)</f>
        <v>28.947368421052634</v>
      </c>
      <c r="H36" s="125">
        <f t="shared" si="2"/>
        <v>33.333333333333336</v>
      </c>
      <c r="I36" s="125">
        <f t="shared" si="2"/>
        <v>33.333333333333336</v>
      </c>
      <c r="J36" s="125">
        <f t="shared" si="2"/>
        <v>33.333333333333336</v>
      </c>
    </row>
    <row r="37" spans="1:10" s="82" customFormat="1">
      <c r="A37" s="119"/>
      <c r="B37" s="79" t="s">
        <v>132</v>
      </c>
      <c r="D37" s="54"/>
      <c r="I37" s="54"/>
    </row>
    <row r="38" spans="1:10" s="82" customFormat="1">
      <c r="A38" s="119"/>
      <c r="B38" s="82" t="s">
        <v>75</v>
      </c>
      <c r="C38" s="82" t="s">
        <v>71</v>
      </c>
      <c r="H38" s="82" t="s">
        <v>75</v>
      </c>
      <c r="I38" s="82" t="s">
        <v>71</v>
      </c>
    </row>
    <row r="39" spans="1:10" s="82" customFormat="1">
      <c r="A39" s="119"/>
      <c r="B39" s="82">
        <f>IF('Tabelle 3_1'!$F$9="",H39,'Tabelle 3_1'!G9)</f>
        <v>9.2621558813013944</v>
      </c>
      <c r="C39" s="82">
        <f>IF('Tabelle 3_1'!$F$9="",I39,'Tabelle 3_1'!G$45)</f>
        <v>3.8150150929743791</v>
      </c>
      <c r="H39" s="125">
        <v>8</v>
      </c>
      <c r="I39" s="98">
        <v>4</v>
      </c>
    </row>
    <row r="40" spans="1:10" s="82" customFormat="1">
      <c r="A40" s="119"/>
      <c r="B40" s="119">
        <f>IF('Tabelle 3_1'!$F$9="",H40,'Tabelle 3_1'!G10)</f>
        <v>1.6198878601321764</v>
      </c>
      <c r="C40" s="119">
        <f>IF('Tabelle 3_1'!$F$9="",I40,'Tabelle 3_1'!G$45)</f>
        <v>3.8150150929743791</v>
      </c>
      <c r="H40" s="125">
        <v>8</v>
      </c>
      <c r="I40" s="98">
        <v>4</v>
      </c>
    </row>
    <row r="41" spans="1:10" s="82" customFormat="1">
      <c r="A41" s="119"/>
      <c r="B41" s="119">
        <f>IF('Tabelle 3_1'!$F$9="",H41,'Tabelle 3_1'!G11)</f>
        <v>1.9383235573071576</v>
      </c>
      <c r="C41" s="119">
        <f>IF('Tabelle 3_1'!$F$9="",I41,'Tabelle 3_1'!G$45)</f>
        <v>3.8150150929743791</v>
      </c>
      <c r="H41" s="125">
        <v>8</v>
      </c>
      <c r="I41" s="125">
        <v>4</v>
      </c>
    </row>
    <row r="42" spans="1:10" s="82" customFormat="1">
      <c r="A42" s="119"/>
      <c r="B42" s="119">
        <f>IF('Tabelle 3_1'!$F$9="",H42,'Tabelle 3_1'!G12)</f>
        <v>2.113553159636167</v>
      </c>
      <c r="C42" s="119">
        <f>IF('Tabelle 3_1'!$F$9="",I42,'Tabelle 3_1'!G$45)</f>
        <v>3.8150150929743791</v>
      </c>
      <c r="H42" s="125">
        <v>8</v>
      </c>
      <c r="I42" s="125">
        <v>4</v>
      </c>
    </row>
    <row r="43" spans="1:10">
      <c r="B43" s="119">
        <f>IF('Tabelle 3_1'!$F$9="",H43,'Tabelle 3_1'!G14)</f>
        <v>2.837624802942722</v>
      </c>
      <c r="C43" s="119">
        <f>IF('Tabelle 3_1'!$F$9="",I43,'Tabelle 3_1'!G$45)</f>
        <v>3.8150150929743791</v>
      </c>
      <c r="H43" s="125">
        <v>8</v>
      </c>
      <c r="I43" s="125">
        <v>4</v>
      </c>
    </row>
    <row r="44" spans="1:10">
      <c r="B44" s="119">
        <f>IF('Tabelle 3_1'!$F$9="",H44,'Tabelle 3_1'!G15)</f>
        <v>3.5789601751966909</v>
      </c>
      <c r="C44" s="119">
        <f>IF('Tabelle 3_1'!$F$9="",I44,'Tabelle 3_1'!G$45)</f>
        <v>3.8150150929743791</v>
      </c>
      <c r="H44" s="125">
        <v>8</v>
      </c>
      <c r="I44" s="125">
        <v>4</v>
      </c>
    </row>
    <row r="45" spans="1:10">
      <c r="B45" s="119">
        <f>IF('Tabelle 3_1'!$F$9="",H45,'Tabelle 3_1'!G16)</f>
        <v>7.0450192438990502</v>
      </c>
      <c r="C45" s="119">
        <f>IF('Tabelle 3_1'!$F$9="",I45,'Tabelle 3_1'!G$45)</f>
        <v>3.8150150929743791</v>
      </c>
      <c r="H45" s="125">
        <v>8</v>
      </c>
      <c r="I45" s="125">
        <v>4</v>
      </c>
    </row>
    <row r="46" spans="1:10">
      <c r="B46" s="119">
        <f>IF('Tabelle 3_1'!$F$9="",H46,'Tabelle 3_1'!G17)</f>
        <v>4.0282977949057983</v>
      </c>
      <c r="C46" s="119">
        <f>IF('Tabelle 3_1'!$F$9="",I46,'Tabelle 3_1'!G$45)</f>
        <v>3.8150150929743791</v>
      </c>
      <c r="H46" s="125">
        <v>8</v>
      </c>
      <c r="I46" s="125">
        <v>4</v>
      </c>
    </row>
    <row r="47" spans="1:10">
      <c r="B47" s="119">
        <f>IF('Tabelle 3_1'!$F$9="",H47,'Tabelle 3_1'!G18)</f>
        <v>4.0872671291480991</v>
      </c>
      <c r="C47" s="119">
        <f>IF('Tabelle 3_1'!$F$9="",I47,'Tabelle 3_1'!G$45)</f>
        <v>3.8150150929743791</v>
      </c>
      <c r="H47" s="125">
        <v>8</v>
      </c>
      <c r="I47" s="125">
        <v>4</v>
      </c>
    </row>
    <row r="48" spans="1:10">
      <c r="B48" s="119">
        <f>IF('Tabelle 3_1'!$F$9="",H48,'Tabelle 3_1'!G19)</f>
        <v>3.4668511508235715</v>
      </c>
      <c r="C48" s="119">
        <f>IF('Tabelle 3_1'!$F$9="",I48,'Tabelle 3_1'!G$45)</f>
        <v>3.8150150929743791</v>
      </c>
      <c r="H48" s="125">
        <v>8</v>
      </c>
      <c r="I48" s="125">
        <v>4</v>
      </c>
    </row>
    <row r="49" spans="2:9">
      <c r="B49" s="119">
        <f>IF('Tabelle 3_1'!$F$9="",H49,'Tabelle 3_1'!G20)</f>
        <v>3.6806892127211071</v>
      </c>
      <c r="C49" s="119">
        <f>IF('Tabelle 3_1'!$F$9="",I49,'Tabelle 3_1'!G$45)</f>
        <v>3.8150150929743791</v>
      </c>
      <c r="H49" s="125">
        <v>8</v>
      </c>
      <c r="I49" s="125">
        <v>4</v>
      </c>
    </row>
    <row r="50" spans="2:9">
      <c r="B50" s="119">
        <f>IF('Tabelle 3_1'!$F$9="",H50,'Tabelle 3_1'!G21)</f>
        <v>5.4043244594425692</v>
      </c>
      <c r="C50" s="119">
        <f>IF('Tabelle 3_1'!$F$9="",I50,'Tabelle 3_1'!G$45)</f>
        <v>3.8150150929743791</v>
      </c>
      <c r="H50" s="125">
        <v>8</v>
      </c>
      <c r="I50" s="125">
        <v>4</v>
      </c>
    </row>
    <row r="51" spans="2:9">
      <c r="B51" s="119">
        <f>IF('Tabelle 3_1'!$F$9="",H51,'Tabelle 3_1'!G22)</f>
        <v>4.4378912589844655</v>
      </c>
      <c r="C51" s="119">
        <f>IF('Tabelle 3_1'!$F$9="",I51,'Tabelle 3_1'!G$45)</f>
        <v>3.8150150929743791</v>
      </c>
      <c r="H51" s="125">
        <v>8</v>
      </c>
      <c r="I51" s="125">
        <v>4</v>
      </c>
    </row>
    <row r="52" spans="2:9">
      <c r="B52" s="119">
        <f>IF('Tabelle 3_1'!$F$9="",H52,'Tabelle 3_1'!G23)</f>
        <v>2.4286812793592545</v>
      </c>
      <c r="C52" s="119">
        <f>IF('Tabelle 3_1'!$F$9="",I52,'Tabelle 3_1'!G$45)</f>
        <v>3.8150150929743791</v>
      </c>
      <c r="H52" s="125">
        <v>8</v>
      </c>
      <c r="I52" s="125">
        <v>4</v>
      </c>
    </row>
    <row r="53" spans="2:9">
      <c r="B53" s="119">
        <f>IF('Tabelle 3_1'!$F$9="",H53,'Tabelle 3_1'!G24)</f>
        <v>3.3470945245809962</v>
      </c>
      <c r="C53" s="119">
        <f>IF('Tabelle 3_1'!$F$9="",I53,'Tabelle 3_1'!G$45)</f>
        <v>3.8150150929743791</v>
      </c>
      <c r="H53" s="125">
        <v>8</v>
      </c>
      <c r="I53" s="125">
        <v>4</v>
      </c>
    </row>
  </sheetData>
  <sortState ref="A19:J36">
    <sortCondition descending="1" ref="A19:A36"/>
  </sortState>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zoomScaleSheetLayoutView="100" workbookViewId="0">
      <selection sqref="A1:G1"/>
    </sheetView>
  </sheetViews>
  <sheetFormatPr baseColWidth="10" defaultColWidth="10.85546875" defaultRowHeight="12.75"/>
  <cols>
    <col min="1" max="1" width="10" style="10" customWidth="1"/>
    <col min="2" max="2" width="10.140625" style="10" customWidth="1"/>
    <col min="3" max="7" width="14.28515625" style="10" customWidth="1"/>
    <col min="8" max="8" width="10.7109375" style="10" customWidth="1"/>
    <col min="9" max="57" width="12.140625" style="10" customWidth="1"/>
    <col min="58" max="16384" width="10.85546875" style="10"/>
  </cols>
  <sheetData>
    <row r="1" spans="1:7" s="12" customFormat="1" ht="15.75" customHeight="1">
      <c r="A1" s="145" t="s">
        <v>87</v>
      </c>
      <c r="B1" s="145"/>
      <c r="C1" s="145"/>
      <c r="D1" s="145"/>
      <c r="E1" s="145"/>
      <c r="F1" s="145"/>
      <c r="G1" s="145"/>
    </row>
    <row r="2" spans="1:7" s="12" customFormat="1" ht="5.0999999999999996" customHeight="1">
      <c r="A2" s="32"/>
      <c r="B2" s="32"/>
      <c r="C2" s="32"/>
      <c r="D2" s="32"/>
      <c r="E2" s="32"/>
      <c r="F2" s="32"/>
      <c r="G2" s="32"/>
    </row>
    <row r="3" spans="1:7" s="12" customFormat="1">
      <c r="A3" s="13" t="s">
        <v>142</v>
      </c>
    </row>
    <row r="4" spans="1:7" s="12" customFormat="1" ht="14.25">
      <c r="A4" s="105"/>
      <c r="B4" s="105"/>
      <c r="C4" s="105"/>
      <c r="D4" s="105"/>
      <c r="E4" s="105"/>
      <c r="F4" s="105"/>
      <c r="G4" s="105"/>
    </row>
    <row r="5" spans="1:7" s="12" customFormat="1" ht="12.75" customHeight="1">
      <c r="A5" s="146"/>
      <c r="B5" s="146"/>
      <c r="C5" s="146"/>
      <c r="D5" s="146"/>
      <c r="E5" s="146"/>
      <c r="F5" s="146"/>
      <c r="G5" s="146"/>
    </row>
    <row r="6" spans="1:7" s="12" customFormat="1">
      <c r="A6" s="16" t="s">
        <v>25</v>
      </c>
    </row>
    <row r="7" spans="1:7" s="12" customFormat="1" ht="5.0999999999999996" customHeight="1">
      <c r="A7" s="16"/>
    </row>
    <row r="8" spans="1:7" s="12" customFormat="1" ht="12.75" customHeight="1">
      <c r="A8" s="147" t="s">
        <v>15</v>
      </c>
      <c r="B8" s="148"/>
      <c r="C8" s="148"/>
      <c r="D8" s="148"/>
      <c r="E8" s="148"/>
      <c r="F8" s="148"/>
      <c r="G8" s="148"/>
    </row>
    <row r="9" spans="1:7" s="12" customFormat="1">
      <c r="A9" s="149" t="s">
        <v>2</v>
      </c>
      <c r="B9" s="148"/>
      <c r="C9" s="148"/>
      <c r="D9" s="148"/>
      <c r="E9" s="148"/>
      <c r="F9" s="148"/>
      <c r="G9" s="148"/>
    </row>
    <row r="10" spans="1:7" s="12" customFormat="1" ht="5.25" customHeight="1">
      <c r="A10" s="18"/>
    </row>
    <row r="11" spans="1:7" s="12" customFormat="1" ht="12.75" customHeight="1">
      <c r="A11" s="144" t="s">
        <v>0</v>
      </c>
      <c r="B11" s="144"/>
      <c r="C11" s="144"/>
      <c r="D11" s="144"/>
      <c r="E11" s="144"/>
      <c r="F11" s="144"/>
      <c r="G11" s="144"/>
    </row>
    <row r="12" spans="1:7" s="12" customFormat="1">
      <c r="A12" s="149" t="s">
        <v>1</v>
      </c>
      <c r="B12" s="148"/>
      <c r="C12" s="148"/>
      <c r="D12" s="148"/>
      <c r="E12" s="148"/>
      <c r="F12" s="148"/>
      <c r="G12" s="148"/>
    </row>
    <row r="13" spans="1:7" s="12" customFormat="1" ht="12.75" customHeight="1">
      <c r="A13" s="17"/>
      <c r="B13" s="14"/>
      <c r="C13" s="14"/>
      <c r="D13" s="14"/>
      <c r="E13" s="14"/>
      <c r="F13" s="14"/>
      <c r="G13" s="14"/>
    </row>
    <row r="14" spans="1:7" s="12" customFormat="1" ht="12.75" customHeight="1">
      <c r="A14" s="18"/>
    </row>
    <row r="15" spans="1:7" s="12" customFormat="1" ht="12.75" customHeight="1">
      <c r="A15" s="147" t="s">
        <v>16</v>
      </c>
      <c r="B15" s="148"/>
      <c r="C15" s="148"/>
      <c r="D15" s="15"/>
      <c r="E15" s="15"/>
      <c r="F15" s="15"/>
      <c r="G15" s="15"/>
    </row>
    <row r="16" spans="1:7" s="12" customFormat="1" ht="5.25" customHeight="1">
      <c r="A16" s="15"/>
      <c r="B16" s="14"/>
      <c r="C16" s="14"/>
      <c r="D16" s="15"/>
      <c r="E16" s="15"/>
      <c r="F16" s="15"/>
      <c r="G16" s="15"/>
    </row>
    <row r="17" spans="1:7" s="12" customFormat="1" ht="12.75" customHeight="1">
      <c r="A17" s="150" t="s">
        <v>140</v>
      </c>
      <c r="B17" s="148"/>
      <c r="C17" s="148"/>
      <c r="D17" s="17"/>
      <c r="E17" s="17"/>
      <c r="F17" s="17"/>
      <c r="G17" s="17"/>
    </row>
    <row r="18" spans="1:7" s="12" customFormat="1" ht="12.75" customHeight="1">
      <c r="A18" s="19" t="s">
        <v>18</v>
      </c>
      <c r="B18" s="150" t="s">
        <v>141</v>
      </c>
      <c r="C18" s="148"/>
      <c r="D18" s="17"/>
      <c r="E18" s="17"/>
      <c r="F18" s="17"/>
      <c r="G18" s="17"/>
    </row>
    <row r="19" spans="1:7" s="12" customFormat="1" ht="12.75" customHeight="1">
      <c r="A19" s="17" t="s">
        <v>19</v>
      </c>
      <c r="B19" s="151" t="s">
        <v>143</v>
      </c>
      <c r="C19" s="138"/>
      <c r="D19" s="138"/>
      <c r="E19" s="17"/>
      <c r="F19" s="17"/>
      <c r="G19" s="17"/>
    </row>
    <row r="20" spans="1:7" s="12" customFormat="1" ht="12.75" customHeight="1">
      <c r="A20" s="30"/>
      <c r="B20" s="30"/>
      <c r="C20" s="31"/>
      <c r="D20" s="31"/>
      <c r="E20" s="30"/>
      <c r="F20" s="30"/>
      <c r="G20" s="30"/>
    </row>
    <row r="21" spans="1:7" s="12" customFormat="1" ht="12.75" customHeight="1">
      <c r="A21" s="17"/>
      <c r="B21" s="14"/>
      <c r="C21" s="14"/>
      <c r="D21" s="14"/>
      <c r="E21" s="14"/>
      <c r="F21" s="14"/>
      <c r="G21" s="14"/>
    </row>
    <row r="22" spans="1:7" s="12" customFormat="1">
      <c r="A22" s="147" t="s">
        <v>24</v>
      </c>
      <c r="B22" s="148"/>
      <c r="C22" s="15"/>
      <c r="D22" s="15"/>
      <c r="E22" s="15"/>
      <c r="F22" s="15"/>
      <c r="G22" s="15"/>
    </row>
    <row r="23" spans="1:7" s="12" customFormat="1" ht="5.25" customHeight="1">
      <c r="A23" s="15"/>
      <c r="B23" s="14"/>
      <c r="C23" s="15"/>
      <c r="D23" s="15"/>
      <c r="E23" s="15"/>
      <c r="F23" s="15"/>
      <c r="G23" s="15"/>
    </row>
    <row r="24" spans="1:7" s="12" customFormat="1">
      <c r="A24" s="19" t="s">
        <v>20</v>
      </c>
      <c r="B24" s="152" t="s">
        <v>21</v>
      </c>
      <c r="C24" s="148"/>
      <c r="D24" s="17"/>
      <c r="E24" s="17"/>
      <c r="F24" s="17"/>
      <c r="G24" s="17"/>
    </row>
    <row r="25" spans="1:7" s="12" customFormat="1" ht="12.75" customHeight="1">
      <c r="A25" s="17" t="s">
        <v>22</v>
      </c>
      <c r="B25" s="149" t="s">
        <v>23</v>
      </c>
      <c r="C25" s="148"/>
      <c r="D25" s="17"/>
      <c r="E25" s="17"/>
      <c r="F25" s="17"/>
      <c r="G25" s="17"/>
    </row>
    <row r="26" spans="1:7" s="12" customFormat="1">
      <c r="A26" s="17"/>
      <c r="B26" s="148"/>
      <c r="C26" s="148"/>
      <c r="D26" s="14"/>
      <c r="E26" s="14"/>
      <c r="F26" s="14"/>
      <c r="G26" s="14"/>
    </row>
    <row r="27" spans="1:7" s="12" customFormat="1" ht="12.75" customHeight="1">
      <c r="A27" s="18"/>
    </row>
    <row r="28" spans="1:7" s="12" customFormat="1" ht="14.1" customHeight="1">
      <c r="A28" s="13" t="s">
        <v>28</v>
      </c>
      <c r="B28" s="106" t="s">
        <v>29</v>
      </c>
    </row>
    <row r="29" spans="1:7" s="12" customFormat="1" ht="27.4" customHeight="1">
      <c r="A29" s="13"/>
      <c r="B29" s="148" t="s">
        <v>90</v>
      </c>
      <c r="C29" s="148"/>
      <c r="D29" s="148"/>
      <c r="E29" s="148"/>
      <c r="F29" s="148"/>
      <c r="G29" s="148"/>
    </row>
    <row r="30" spans="1:7" s="52" customFormat="1" ht="12.75" customHeight="1">
      <c r="A30" s="13"/>
      <c r="B30" s="106" t="s">
        <v>89</v>
      </c>
    </row>
    <row r="31" spans="1:7" s="12" customFormat="1" ht="12.75" customHeight="1">
      <c r="A31" s="18"/>
    </row>
    <row r="32" spans="1:7" s="12" customFormat="1" ht="27.4" customHeight="1">
      <c r="A32" s="150" t="s">
        <v>145</v>
      </c>
      <c r="B32" s="148"/>
      <c r="C32" s="148"/>
      <c r="D32" s="148"/>
      <c r="E32" s="148"/>
      <c r="F32" s="148"/>
      <c r="G32" s="148"/>
    </row>
    <row r="33" spans="1:7" s="12" customFormat="1" ht="42.6" customHeight="1">
      <c r="A33" s="150" t="s">
        <v>30</v>
      </c>
      <c r="B33" s="150"/>
      <c r="C33" s="150"/>
      <c r="D33" s="150"/>
      <c r="E33" s="150"/>
      <c r="F33" s="150"/>
      <c r="G33" s="150"/>
    </row>
    <row r="34" spans="1:7" s="12" customFormat="1">
      <c r="A34" s="18"/>
    </row>
    <row r="35" spans="1:7" s="12" customFormat="1"/>
    <row r="36" spans="1:7" s="12" customFormat="1"/>
    <row r="37" spans="1:7" s="12" customFormat="1"/>
    <row r="38" spans="1:7" s="12" customFormat="1"/>
    <row r="39" spans="1:7" s="12" customFormat="1"/>
    <row r="40" spans="1:7" s="12" customFormat="1"/>
    <row r="41" spans="1:7" s="12" customFormat="1"/>
    <row r="42" spans="1:7" s="12" customFormat="1"/>
    <row r="43" spans="1:7" s="12" customFormat="1">
      <c r="A43" s="146" t="s">
        <v>27</v>
      </c>
      <c r="B43" s="146"/>
    </row>
    <row r="44" spans="1:7" s="12" customFormat="1" ht="5.85" customHeight="1"/>
    <row r="45" spans="1:7" s="12" customFormat="1">
      <c r="A45" s="6">
        <v>0</v>
      </c>
      <c r="B45" s="7" t="s">
        <v>3</v>
      </c>
    </row>
    <row r="46" spans="1:7" s="12" customFormat="1">
      <c r="A46" s="7" t="s">
        <v>10</v>
      </c>
      <c r="B46" s="7" t="s">
        <v>4</v>
      </c>
    </row>
    <row r="47" spans="1:7" s="12" customFormat="1">
      <c r="A47" s="20" t="s">
        <v>11</v>
      </c>
      <c r="B47" s="7" t="s">
        <v>5</v>
      </c>
    </row>
    <row r="48" spans="1:7" s="12" customFormat="1">
      <c r="A48" s="20" t="s">
        <v>12</v>
      </c>
      <c r="B48" s="7" t="s">
        <v>6</v>
      </c>
    </row>
    <row r="49" spans="1:7" s="12" customFormat="1">
      <c r="A49" s="7" t="s">
        <v>31</v>
      </c>
      <c r="B49" s="7" t="s">
        <v>7</v>
      </c>
    </row>
    <row r="50" spans="1:7" s="12" customFormat="1">
      <c r="A50" s="7" t="s">
        <v>26</v>
      </c>
      <c r="B50" s="7" t="s">
        <v>8</v>
      </c>
    </row>
    <row r="51" spans="1:7">
      <c r="A51" s="7" t="s">
        <v>17</v>
      </c>
      <c r="B51" s="7" t="s">
        <v>9</v>
      </c>
      <c r="C51" s="12"/>
      <c r="D51" s="12"/>
      <c r="E51" s="12"/>
      <c r="F51" s="12"/>
      <c r="G51" s="12"/>
    </row>
    <row r="52" spans="1:7">
      <c r="A52" s="12" t="s">
        <v>32</v>
      </c>
      <c r="B52" s="12" t="s">
        <v>33</v>
      </c>
      <c r="C52" s="12"/>
      <c r="D52" s="12"/>
      <c r="E52" s="12"/>
      <c r="F52" s="12"/>
      <c r="G52" s="12"/>
    </row>
    <row r="53" spans="1:7">
      <c r="A53" s="7" t="s">
        <v>34</v>
      </c>
      <c r="B53" s="11" t="s">
        <v>35</v>
      </c>
      <c r="C53" s="11"/>
      <c r="D53" s="11"/>
      <c r="E53" s="11"/>
      <c r="F53" s="11"/>
      <c r="G53" s="11"/>
    </row>
    <row r="54" spans="1:7">
      <c r="A54" s="11"/>
      <c r="B54" s="11"/>
      <c r="C54" s="11"/>
      <c r="D54" s="11"/>
      <c r="E54" s="11"/>
      <c r="F54" s="11"/>
      <c r="G54" s="11"/>
    </row>
    <row r="55" spans="1:7">
      <c r="A55" s="11"/>
      <c r="B55" s="11"/>
      <c r="C55" s="11"/>
      <c r="D55" s="11"/>
      <c r="E55" s="11"/>
      <c r="F55" s="11"/>
      <c r="G55" s="11"/>
    </row>
    <row r="56" spans="1:7">
      <c r="A56" s="11"/>
      <c r="B56" s="11"/>
      <c r="C56" s="11"/>
      <c r="D56" s="11"/>
      <c r="E56" s="11"/>
      <c r="F56" s="11"/>
      <c r="G56" s="11"/>
    </row>
    <row r="57" spans="1:7">
      <c r="A57" s="11"/>
      <c r="B57" s="11"/>
      <c r="C57" s="11"/>
      <c r="D57" s="11"/>
      <c r="E57" s="11"/>
      <c r="F57" s="11"/>
      <c r="G57" s="11"/>
    </row>
    <row r="58" spans="1:7">
      <c r="A58" s="11"/>
      <c r="B58" s="11"/>
      <c r="C58" s="11"/>
      <c r="D58" s="11"/>
      <c r="E58" s="11"/>
      <c r="F58" s="11"/>
      <c r="G58" s="11"/>
    </row>
    <row r="59" spans="1:7">
      <c r="A59" s="11"/>
      <c r="B59" s="11"/>
      <c r="C59" s="11"/>
      <c r="D59" s="11"/>
      <c r="E59" s="11"/>
      <c r="F59" s="11"/>
      <c r="G59" s="11"/>
    </row>
    <row r="60" spans="1:7">
      <c r="A60" s="11"/>
      <c r="B60" s="11"/>
      <c r="C60" s="11"/>
      <c r="D60" s="11"/>
      <c r="E60" s="11"/>
      <c r="F60" s="11"/>
      <c r="G60" s="11"/>
    </row>
    <row r="61" spans="1:7">
      <c r="A61" s="11"/>
      <c r="B61" s="11"/>
      <c r="C61" s="11"/>
      <c r="D61" s="11"/>
      <c r="E61" s="11"/>
      <c r="F61" s="11"/>
      <c r="G61" s="11"/>
    </row>
    <row r="62" spans="1:7">
      <c r="A62" s="11"/>
      <c r="B62" s="11"/>
      <c r="C62" s="11"/>
      <c r="D62" s="11"/>
      <c r="E62" s="11"/>
      <c r="F62" s="11"/>
      <c r="G62" s="11"/>
    </row>
    <row r="63" spans="1:7">
      <c r="A63" s="11"/>
      <c r="B63" s="11"/>
      <c r="C63" s="11"/>
      <c r="D63" s="11"/>
      <c r="E63" s="11"/>
      <c r="F63" s="11"/>
      <c r="G63" s="11"/>
    </row>
    <row r="64" spans="1:7">
      <c r="A64" s="11"/>
      <c r="B64" s="11"/>
      <c r="C64" s="11"/>
      <c r="D64" s="11"/>
      <c r="E64" s="11"/>
      <c r="F64" s="11"/>
      <c r="G64" s="11"/>
    </row>
    <row r="65" spans="1:7">
      <c r="A65" s="11"/>
      <c r="B65" s="11"/>
      <c r="C65" s="11"/>
      <c r="D65" s="11"/>
      <c r="E65" s="11"/>
      <c r="F65" s="11"/>
      <c r="G65" s="11"/>
    </row>
    <row r="66" spans="1:7">
      <c r="A66" s="11"/>
      <c r="B66" s="11"/>
      <c r="C66" s="11"/>
      <c r="D66" s="11"/>
      <c r="E66" s="11"/>
      <c r="F66" s="11"/>
      <c r="G66" s="11"/>
    </row>
    <row r="67" spans="1:7">
      <c r="A67" s="11"/>
      <c r="B67" s="11"/>
      <c r="C67" s="11"/>
      <c r="D67" s="11"/>
      <c r="E67" s="11"/>
      <c r="F67" s="11"/>
      <c r="G67" s="11"/>
    </row>
    <row r="68" spans="1:7">
      <c r="A68" s="11"/>
      <c r="B68" s="11"/>
      <c r="C68" s="11"/>
      <c r="D68" s="11"/>
      <c r="E68" s="11"/>
      <c r="F68" s="11"/>
      <c r="G68" s="11"/>
    </row>
    <row r="69" spans="1:7">
      <c r="A69" s="11"/>
      <c r="B69" s="11"/>
      <c r="C69" s="11"/>
      <c r="D69" s="11"/>
      <c r="E69" s="11"/>
      <c r="F69" s="11"/>
      <c r="G69" s="11"/>
    </row>
    <row r="70" spans="1:7">
      <c r="A70" s="11"/>
      <c r="B70" s="11"/>
      <c r="C70" s="11"/>
      <c r="D70" s="11"/>
      <c r="E70" s="11"/>
      <c r="F70" s="11"/>
      <c r="G70" s="11"/>
    </row>
    <row r="71" spans="1:7">
      <c r="A71" s="11"/>
      <c r="B71" s="11"/>
      <c r="C71" s="11"/>
      <c r="D71" s="11"/>
      <c r="E71" s="11"/>
      <c r="F71" s="11"/>
      <c r="G71" s="11"/>
    </row>
    <row r="72" spans="1:7">
      <c r="A72" s="11"/>
      <c r="B72" s="11"/>
      <c r="C72" s="11"/>
      <c r="D72" s="11"/>
      <c r="E72" s="11"/>
      <c r="F72" s="11"/>
      <c r="G72" s="11"/>
    </row>
    <row r="73" spans="1:7">
      <c r="A73" s="11"/>
      <c r="B73" s="11"/>
      <c r="C73" s="11"/>
      <c r="D73" s="11"/>
      <c r="E73" s="11"/>
      <c r="F73" s="11"/>
      <c r="G73" s="11"/>
    </row>
    <row r="74" spans="1:7">
      <c r="A74" s="11"/>
      <c r="B74" s="11"/>
      <c r="C74" s="11"/>
      <c r="D74" s="11"/>
      <c r="E74" s="11"/>
      <c r="F74" s="11"/>
      <c r="G74" s="11"/>
    </row>
    <row r="75" spans="1:7">
      <c r="A75" s="11"/>
      <c r="B75" s="11"/>
      <c r="C75" s="11"/>
      <c r="D75" s="11"/>
      <c r="E75" s="11"/>
      <c r="F75" s="11"/>
      <c r="G75" s="11"/>
    </row>
    <row r="76" spans="1:7">
      <c r="A76" s="11"/>
      <c r="B76" s="11"/>
      <c r="C76" s="11"/>
      <c r="D76" s="11"/>
      <c r="E76" s="11"/>
      <c r="F76" s="11"/>
      <c r="G76" s="11"/>
    </row>
    <row r="77" spans="1:7">
      <c r="A77" s="11"/>
      <c r="B77" s="11"/>
      <c r="C77" s="11"/>
      <c r="D77" s="11"/>
      <c r="E77" s="11"/>
      <c r="F77" s="11"/>
      <c r="G77" s="11"/>
    </row>
    <row r="78" spans="1:7">
      <c r="A78" s="11"/>
      <c r="B78" s="11"/>
      <c r="C78" s="11"/>
      <c r="D78" s="11"/>
      <c r="E78" s="11"/>
      <c r="F78" s="11"/>
      <c r="G78" s="11"/>
    </row>
    <row r="79" spans="1:7">
      <c r="A79" s="11"/>
      <c r="B79" s="11"/>
      <c r="C79" s="11"/>
      <c r="D79" s="11"/>
      <c r="E79" s="11"/>
      <c r="F79" s="11"/>
      <c r="G79" s="11"/>
    </row>
    <row r="80" spans="1:7">
      <c r="A80" s="11"/>
      <c r="B80" s="11"/>
      <c r="C80" s="11"/>
      <c r="D80" s="11"/>
      <c r="E80" s="11"/>
      <c r="F80" s="11"/>
      <c r="G80" s="11"/>
    </row>
    <row r="81" spans="1:7">
      <c r="A81" s="11"/>
      <c r="B81" s="11"/>
      <c r="C81" s="11"/>
      <c r="D81" s="11"/>
      <c r="E81" s="11"/>
      <c r="F81" s="11"/>
      <c r="G81" s="11"/>
    </row>
    <row r="82" spans="1:7">
      <c r="A82" s="11"/>
      <c r="B82" s="11"/>
      <c r="C82" s="11"/>
      <c r="D82" s="11"/>
      <c r="E82" s="11"/>
      <c r="F82" s="11"/>
      <c r="G82" s="11"/>
    </row>
    <row r="83" spans="1:7">
      <c r="A83" s="11"/>
      <c r="B83" s="11"/>
      <c r="C83" s="11"/>
      <c r="D83" s="11"/>
      <c r="E83" s="11"/>
      <c r="F83" s="11"/>
      <c r="G83" s="11"/>
    </row>
    <row r="84" spans="1:7">
      <c r="A84" s="11"/>
      <c r="B84" s="11"/>
      <c r="C84" s="11"/>
      <c r="D84" s="11"/>
      <c r="E84" s="11"/>
      <c r="F84" s="11"/>
      <c r="G84" s="11"/>
    </row>
    <row r="85" spans="1:7">
      <c r="A85" s="11"/>
      <c r="B85" s="11"/>
      <c r="C85" s="11"/>
      <c r="D85" s="11"/>
      <c r="E85" s="11"/>
      <c r="F85" s="11"/>
      <c r="G85" s="11"/>
    </row>
    <row r="86" spans="1:7">
      <c r="A86" s="11"/>
      <c r="B86" s="11"/>
      <c r="C86" s="11"/>
      <c r="D86" s="11"/>
      <c r="E86" s="11"/>
      <c r="F86" s="11"/>
      <c r="G86" s="11"/>
    </row>
    <row r="87" spans="1:7">
      <c r="A87" s="11"/>
      <c r="B87" s="11"/>
      <c r="C87" s="11"/>
      <c r="D87" s="11"/>
      <c r="E87" s="11"/>
      <c r="F87" s="11"/>
      <c r="G87" s="11"/>
    </row>
    <row r="88" spans="1:7">
      <c r="A88" s="11"/>
      <c r="B88" s="11"/>
      <c r="C88" s="11"/>
      <c r="D88" s="11"/>
      <c r="E88" s="11"/>
      <c r="F88" s="11"/>
      <c r="G88" s="11"/>
    </row>
    <row r="89" spans="1:7">
      <c r="A89" s="11"/>
      <c r="B89" s="11"/>
      <c r="C89" s="11"/>
      <c r="D89" s="11"/>
      <c r="E89" s="11"/>
      <c r="F89" s="11"/>
      <c r="G89" s="11"/>
    </row>
    <row r="90" spans="1:7">
      <c r="A90" s="11"/>
      <c r="B90" s="11"/>
      <c r="C90" s="11"/>
      <c r="D90" s="11"/>
      <c r="E90" s="11"/>
      <c r="F90" s="11"/>
      <c r="G90" s="11"/>
    </row>
    <row r="91" spans="1:7">
      <c r="A91" s="11"/>
      <c r="B91" s="11"/>
      <c r="C91" s="11"/>
      <c r="D91" s="11"/>
      <c r="E91" s="11"/>
      <c r="F91" s="11"/>
      <c r="G91" s="11"/>
    </row>
    <row r="92" spans="1:7">
      <c r="A92" s="11"/>
      <c r="B92" s="11"/>
      <c r="C92" s="11"/>
      <c r="D92" s="11"/>
      <c r="E92" s="11"/>
      <c r="F92" s="11"/>
      <c r="G92" s="11"/>
    </row>
    <row r="93" spans="1:7">
      <c r="A93" s="11"/>
      <c r="B93" s="11"/>
      <c r="C93" s="11"/>
      <c r="D93" s="11"/>
      <c r="E93" s="11"/>
      <c r="F93" s="11"/>
      <c r="G93" s="11"/>
    </row>
    <row r="94" spans="1:7">
      <c r="A94" s="11"/>
      <c r="B94" s="11"/>
      <c r="C94" s="11"/>
      <c r="D94" s="11"/>
      <c r="E94" s="11"/>
      <c r="F94" s="11"/>
      <c r="G94" s="11"/>
    </row>
    <row r="95" spans="1:7">
      <c r="A95" s="11"/>
      <c r="B95" s="11"/>
      <c r="C95" s="11"/>
      <c r="D95" s="11"/>
      <c r="E95" s="11"/>
      <c r="F95" s="11"/>
      <c r="G95" s="11"/>
    </row>
    <row r="96" spans="1:7">
      <c r="A96" s="11"/>
      <c r="B96" s="11"/>
      <c r="C96" s="11"/>
      <c r="D96" s="11"/>
      <c r="E96" s="11"/>
      <c r="F96" s="11"/>
      <c r="G96" s="11"/>
    </row>
    <row r="97" spans="1:7">
      <c r="A97" s="11"/>
      <c r="B97" s="11"/>
      <c r="C97" s="11"/>
      <c r="D97" s="11"/>
      <c r="E97" s="11"/>
      <c r="F97" s="11"/>
      <c r="G97" s="11"/>
    </row>
    <row r="98" spans="1:7">
      <c r="A98" s="11"/>
      <c r="B98" s="11"/>
      <c r="C98" s="11"/>
      <c r="D98" s="11"/>
      <c r="E98" s="11"/>
      <c r="F98" s="11"/>
      <c r="G98" s="11"/>
    </row>
    <row r="99" spans="1:7">
      <c r="A99" s="11"/>
      <c r="B99" s="11"/>
      <c r="C99" s="11"/>
      <c r="D99" s="11"/>
      <c r="E99" s="11"/>
      <c r="F99" s="11"/>
      <c r="G99" s="11"/>
    </row>
    <row r="100" spans="1:7">
      <c r="A100" s="11"/>
      <c r="B100" s="11"/>
      <c r="C100" s="11"/>
      <c r="D100" s="11"/>
      <c r="E100" s="11"/>
      <c r="F100" s="11"/>
      <c r="G100" s="11"/>
    </row>
    <row r="101" spans="1:7">
      <c r="A101" s="11"/>
      <c r="B101" s="11"/>
      <c r="C101" s="11"/>
      <c r="D101" s="11"/>
      <c r="E101" s="11"/>
      <c r="F101" s="11"/>
      <c r="G101" s="11"/>
    </row>
    <row r="102" spans="1:7">
      <c r="A102" s="11"/>
      <c r="B102" s="11"/>
      <c r="C102" s="11"/>
      <c r="D102" s="11"/>
      <c r="E102" s="11"/>
      <c r="F102" s="11"/>
      <c r="G102" s="11"/>
    </row>
    <row r="103" spans="1:7">
      <c r="A103" s="11"/>
      <c r="B103" s="11"/>
      <c r="C103" s="11"/>
      <c r="D103" s="11"/>
      <c r="E103" s="11"/>
      <c r="F103" s="11"/>
      <c r="G103" s="11"/>
    </row>
    <row r="104" spans="1:7">
      <c r="A104" s="11"/>
      <c r="B104" s="11"/>
      <c r="C104" s="11"/>
      <c r="D104" s="11"/>
      <c r="E104" s="11"/>
      <c r="F104" s="11"/>
      <c r="G104" s="11"/>
    </row>
    <row r="105" spans="1:7">
      <c r="A105" s="11"/>
      <c r="B105" s="11"/>
      <c r="C105" s="11"/>
      <c r="D105" s="11"/>
      <c r="E105" s="11"/>
      <c r="F105" s="11"/>
      <c r="G105" s="11"/>
    </row>
    <row r="106" spans="1:7">
      <c r="A106" s="11"/>
      <c r="B106" s="11"/>
      <c r="C106" s="11"/>
      <c r="D106" s="11"/>
      <c r="E106" s="11"/>
      <c r="F106" s="11"/>
      <c r="G106" s="11"/>
    </row>
    <row r="107" spans="1:7">
      <c r="A107" s="11"/>
      <c r="B107" s="11"/>
      <c r="C107" s="11"/>
      <c r="D107" s="11"/>
      <c r="E107" s="11"/>
      <c r="F107" s="11"/>
      <c r="G107" s="11"/>
    </row>
    <row r="108" spans="1:7">
      <c r="A108" s="11"/>
      <c r="B108" s="11"/>
      <c r="C108" s="11"/>
      <c r="D108" s="11"/>
      <c r="E108" s="11"/>
      <c r="F108" s="11"/>
      <c r="G108" s="11"/>
    </row>
    <row r="109" spans="1:7">
      <c r="A109" s="11"/>
      <c r="B109" s="11"/>
      <c r="C109" s="11"/>
      <c r="D109" s="11"/>
      <c r="E109" s="11"/>
      <c r="F109" s="11"/>
      <c r="G109" s="11"/>
    </row>
    <row r="110" spans="1:7">
      <c r="A110" s="11"/>
      <c r="B110" s="11"/>
      <c r="C110" s="11"/>
      <c r="D110" s="11"/>
      <c r="E110" s="11"/>
      <c r="F110" s="11"/>
      <c r="G110" s="11"/>
    </row>
    <row r="111" spans="1:7">
      <c r="A111" s="11"/>
      <c r="B111" s="11"/>
      <c r="C111" s="11"/>
      <c r="D111" s="11"/>
      <c r="E111" s="11"/>
      <c r="F111" s="11"/>
      <c r="G111" s="11"/>
    </row>
    <row r="112" spans="1:7">
      <c r="A112" s="11"/>
      <c r="B112" s="11"/>
      <c r="C112" s="11"/>
      <c r="D112" s="11"/>
      <c r="E112" s="11"/>
      <c r="F112" s="11"/>
      <c r="G112" s="11"/>
    </row>
    <row r="113" spans="1:7">
      <c r="A113" s="11"/>
      <c r="B113" s="11"/>
      <c r="C113" s="11"/>
      <c r="D113" s="11"/>
      <c r="E113" s="11"/>
      <c r="F113" s="11"/>
      <c r="G113" s="11"/>
    </row>
    <row r="114" spans="1:7">
      <c r="A114" s="11"/>
      <c r="B114" s="11"/>
      <c r="C114" s="11"/>
      <c r="D114" s="11"/>
      <c r="E114" s="11"/>
      <c r="F114" s="11"/>
      <c r="G114" s="11"/>
    </row>
    <row r="115" spans="1:7">
      <c r="A115" s="11"/>
      <c r="B115" s="11"/>
      <c r="C115" s="11"/>
      <c r="D115" s="11"/>
      <c r="E115" s="11"/>
      <c r="F115" s="11"/>
      <c r="G115" s="11"/>
    </row>
    <row r="116" spans="1:7">
      <c r="A116" s="11"/>
      <c r="B116" s="11"/>
      <c r="C116" s="11"/>
      <c r="D116" s="11"/>
      <c r="E116" s="11"/>
      <c r="F116" s="11"/>
      <c r="G116" s="11"/>
    </row>
    <row r="117" spans="1:7">
      <c r="A117" s="11"/>
      <c r="B117" s="11"/>
      <c r="C117" s="11"/>
      <c r="D117" s="11"/>
      <c r="E117" s="11"/>
      <c r="F117" s="11"/>
      <c r="G117" s="11"/>
    </row>
    <row r="118" spans="1:7">
      <c r="A118" s="11"/>
      <c r="B118" s="11"/>
      <c r="C118" s="11"/>
      <c r="D118" s="11"/>
      <c r="E118" s="11"/>
      <c r="F118" s="11"/>
      <c r="G118" s="11"/>
    </row>
    <row r="119" spans="1:7">
      <c r="A119" s="11"/>
      <c r="B119" s="11"/>
      <c r="C119" s="11"/>
      <c r="D119" s="11"/>
      <c r="E119" s="11"/>
      <c r="F119" s="11"/>
      <c r="G119" s="11"/>
    </row>
    <row r="120" spans="1:7">
      <c r="A120" s="11"/>
      <c r="B120" s="11"/>
      <c r="C120" s="11"/>
      <c r="D120" s="11"/>
      <c r="E120" s="11"/>
      <c r="F120" s="11"/>
      <c r="G120" s="11"/>
    </row>
    <row r="121" spans="1:7">
      <c r="A121" s="11"/>
      <c r="B121" s="11"/>
      <c r="C121" s="11"/>
      <c r="D121" s="11"/>
      <c r="E121" s="11"/>
      <c r="F121" s="11"/>
      <c r="G121" s="11"/>
    </row>
    <row r="122" spans="1:7">
      <c r="A122" s="11"/>
      <c r="B122" s="11"/>
      <c r="C122" s="11"/>
      <c r="D122" s="11"/>
      <c r="E122" s="11"/>
      <c r="F122" s="11"/>
      <c r="G122" s="11"/>
    </row>
    <row r="123" spans="1:7">
      <c r="A123" s="11"/>
      <c r="B123" s="11"/>
      <c r="C123" s="11"/>
      <c r="D123" s="11"/>
      <c r="E123" s="11"/>
      <c r="F123" s="11"/>
      <c r="G123" s="11"/>
    </row>
    <row r="124" spans="1:7">
      <c r="A124" s="11"/>
      <c r="B124" s="11"/>
      <c r="C124" s="11"/>
      <c r="D124" s="11"/>
      <c r="E124" s="11"/>
      <c r="F124" s="11"/>
      <c r="G124" s="11"/>
    </row>
    <row r="125" spans="1:7">
      <c r="A125" s="11"/>
      <c r="B125" s="11"/>
      <c r="C125" s="11"/>
      <c r="D125" s="11"/>
      <c r="E125" s="11"/>
      <c r="F125" s="11"/>
      <c r="G125" s="11"/>
    </row>
    <row r="126" spans="1:7">
      <c r="A126" s="11"/>
      <c r="B126" s="11"/>
      <c r="C126" s="11"/>
      <c r="D126" s="11"/>
      <c r="E126" s="11"/>
      <c r="F126" s="11"/>
      <c r="G126" s="11"/>
    </row>
    <row r="127" spans="1:7">
      <c r="A127" s="11"/>
      <c r="B127" s="11"/>
      <c r="C127" s="11"/>
      <c r="D127" s="11"/>
      <c r="E127" s="11"/>
      <c r="F127" s="11"/>
      <c r="G127" s="11"/>
    </row>
    <row r="128" spans="1:7">
      <c r="A128" s="11"/>
      <c r="B128" s="11"/>
      <c r="C128" s="11"/>
      <c r="D128" s="11"/>
      <c r="E128" s="11"/>
      <c r="F128" s="11"/>
      <c r="G128" s="11"/>
    </row>
    <row r="129" spans="1:7">
      <c r="A129" s="11"/>
      <c r="B129" s="11"/>
      <c r="C129" s="11"/>
      <c r="D129" s="11"/>
      <c r="E129" s="11"/>
      <c r="F129" s="11"/>
      <c r="G129" s="11"/>
    </row>
    <row r="130" spans="1:7">
      <c r="A130" s="11"/>
      <c r="B130" s="11"/>
      <c r="C130" s="11"/>
      <c r="D130" s="11"/>
      <c r="E130" s="11"/>
      <c r="F130" s="11"/>
      <c r="G130" s="11"/>
    </row>
    <row r="131" spans="1:7">
      <c r="A131" s="11"/>
      <c r="B131" s="11"/>
      <c r="C131" s="11"/>
      <c r="D131" s="11"/>
      <c r="E131" s="11"/>
      <c r="F131" s="11"/>
      <c r="G131" s="11"/>
    </row>
    <row r="132" spans="1:7">
      <c r="A132" s="11"/>
      <c r="B132" s="11"/>
      <c r="C132" s="11"/>
      <c r="D132" s="11"/>
      <c r="E132" s="11"/>
      <c r="F132" s="11"/>
      <c r="G132" s="11"/>
    </row>
    <row r="133" spans="1:7">
      <c r="A133" s="11"/>
      <c r="B133" s="11"/>
      <c r="C133" s="11"/>
      <c r="D133" s="11"/>
      <c r="E133" s="11"/>
      <c r="F133" s="11"/>
      <c r="G133" s="11"/>
    </row>
    <row r="134" spans="1:7">
      <c r="A134" s="11"/>
      <c r="B134" s="11"/>
      <c r="C134" s="11"/>
      <c r="D134" s="11"/>
      <c r="E134" s="11"/>
      <c r="F134" s="11"/>
      <c r="G134" s="11"/>
    </row>
    <row r="135" spans="1:7">
      <c r="A135" s="11"/>
      <c r="B135" s="11"/>
      <c r="C135" s="11"/>
      <c r="D135" s="11"/>
      <c r="E135" s="11"/>
      <c r="F135" s="11"/>
      <c r="G135" s="11"/>
    </row>
    <row r="136" spans="1:7">
      <c r="A136" s="11"/>
      <c r="B136" s="11"/>
      <c r="C136" s="11"/>
      <c r="D136" s="11"/>
      <c r="E136" s="11"/>
      <c r="F136" s="11"/>
      <c r="G136" s="11"/>
    </row>
    <row r="137" spans="1:7">
      <c r="A137" s="11"/>
      <c r="B137" s="11"/>
      <c r="C137" s="11"/>
      <c r="D137" s="11"/>
      <c r="E137" s="11"/>
      <c r="F137" s="11"/>
      <c r="G137" s="11"/>
    </row>
    <row r="138" spans="1:7">
      <c r="A138" s="11"/>
      <c r="B138" s="11"/>
      <c r="C138" s="11"/>
      <c r="D138" s="11"/>
      <c r="E138" s="11"/>
      <c r="F138" s="11"/>
      <c r="G138" s="11"/>
    </row>
    <row r="139" spans="1:7">
      <c r="A139" s="11"/>
      <c r="B139" s="11"/>
      <c r="C139" s="11"/>
      <c r="D139" s="11"/>
      <c r="E139" s="11"/>
      <c r="F139" s="11"/>
      <c r="G139" s="11"/>
    </row>
    <row r="140" spans="1:7">
      <c r="A140" s="11"/>
      <c r="B140" s="11"/>
      <c r="C140" s="11"/>
      <c r="D140" s="11"/>
      <c r="E140" s="11"/>
      <c r="F140" s="11"/>
      <c r="G140" s="11"/>
    </row>
    <row r="141" spans="1:7">
      <c r="A141" s="11"/>
      <c r="B141" s="11"/>
      <c r="C141" s="11"/>
      <c r="D141" s="11"/>
      <c r="E141" s="11"/>
      <c r="F141" s="11"/>
      <c r="G141" s="11"/>
    </row>
    <row r="142" spans="1:7">
      <c r="A142" s="11"/>
      <c r="B142" s="11"/>
      <c r="C142" s="11"/>
      <c r="D142" s="11"/>
      <c r="E142" s="11"/>
      <c r="F142" s="11"/>
      <c r="G142" s="11"/>
    </row>
    <row r="143" spans="1:7">
      <c r="A143" s="11"/>
      <c r="B143" s="11"/>
      <c r="C143" s="11"/>
      <c r="D143" s="11"/>
      <c r="E143" s="11"/>
      <c r="F143" s="11"/>
      <c r="G143" s="11"/>
    </row>
    <row r="144" spans="1:7">
      <c r="A144" s="11"/>
      <c r="B144" s="11"/>
      <c r="C144" s="11"/>
      <c r="D144" s="11"/>
      <c r="E144" s="11"/>
      <c r="F144" s="11"/>
      <c r="G144" s="11"/>
    </row>
    <row r="145" spans="1:7">
      <c r="A145" s="11"/>
      <c r="B145" s="11"/>
      <c r="C145" s="11"/>
      <c r="D145" s="11"/>
      <c r="E145" s="11"/>
      <c r="F145" s="11"/>
      <c r="G145" s="11"/>
    </row>
    <row r="146" spans="1:7">
      <c r="A146" s="11"/>
      <c r="B146" s="11"/>
      <c r="C146" s="11"/>
      <c r="D146" s="11"/>
      <c r="E146" s="11"/>
      <c r="F146" s="11"/>
      <c r="G146" s="11"/>
    </row>
    <row r="147" spans="1:7">
      <c r="A147" s="11"/>
      <c r="B147" s="11"/>
      <c r="C147" s="11"/>
      <c r="D147" s="11"/>
      <c r="E147" s="11"/>
      <c r="F147" s="11"/>
      <c r="G147" s="11"/>
    </row>
    <row r="148" spans="1:7">
      <c r="A148" s="11"/>
      <c r="B148" s="11"/>
      <c r="C148" s="11"/>
      <c r="D148" s="11"/>
      <c r="E148" s="11"/>
      <c r="F148" s="11"/>
      <c r="G148" s="11"/>
    </row>
    <row r="149" spans="1:7">
      <c r="A149" s="11"/>
      <c r="B149" s="11"/>
      <c r="C149" s="11"/>
      <c r="D149" s="11"/>
      <c r="E149" s="11"/>
      <c r="F149" s="11"/>
      <c r="G149" s="11"/>
    </row>
    <row r="150" spans="1:7">
      <c r="A150" s="11"/>
      <c r="B150" s="11"/>
      <c r="C150" s="11"/>
      <c r="D150" s="11"/>
      <c r="E150" s="11"/>
      <c r="F150" s="11"/>
      <c r="G150" s="11"/>
    </row>
    <row r="151" spans="1:7">
      <c r="A151" s="11"/>
      <c r="B151" s="11"/>
      <c r="C151" s="11"/>
      <c r="D151" s="11"/>
      <c r="E151" s="11"/>
      <c r="F151" s="11"/>
      <c r="G151" s="11"/>
    </row>
    <row r="152" spans="1:7">
      <c r="A152" s="11"/>
      <c r="B152" s="11"/>
      <c r="C152" s="11"/>
      <c r="D152" s="11"/>
      <c r="E152" s="11"/>
      <c r="F152" s="11"/>
      <c r="G152" s="11"/>
    </row>
    <row r="153" spans="1:7">
      <c r="A153" s="11"/>
      <c r="B153" s="11"/>
      <c r="C153" s="11"/>
      <c r="D153" s="11"/>
      <c r="E153" s="11"/>
      <c r="F153" s="11"/>
      <c r="G153" s="11"/>
    </row>
    <row r="154" spans="1:7">
      <c r="A154" s="11"/>
      <c r="B154" s="11"/>
      <c r="C154" s="11"/>
      <c r="D154" s="11"/>
      <c r="E154" s="11"/>
      <c r="F154" s="11"/>
      <c r="G154" s="11"/>
    </row>
    <row r="155" spans="1:7">
      <c r="A155" s="11"/>
      <c r="B155" s="11"/>
      <c r="C155" s="11"/>
      <c r="D155" s="11"/>
      <c r="E155" s="11"/>
      <c r="F155" s="11"/>
      <c r="G155" s="11"/>
    </row>
    <row r="156" spans="1:7">
      <c r="A156" s="11"/>
      <c r="B156" s="11"/>
      <c r="C156" s="11"/>
      <c r="D156" s="11"/>
      <c r="E156" s="11"/>
      <c r="F156" s="11"/>
      <c r="G156" s="11"/>
    </row>
    <row r="157" spans="1:7">
      <c r="A157" s="11"/>
      <c r="B157" s="11"/>
      <c r="C157" s="11"/>
      <c r="D157" s="11"/>
      <c r="E157" s="11"/>
      <c r="F157" s="11"/>
      <c r="G157" s="11"/>
    </row>
    <row r="158" spans="1:7">
      <c r="A158" s="11"/>
      <c r="B158" s="11"/>
      <c r="C158" s="11"/>
      <c r="D158" s="11"/>
      <c r="E158" s="11"/>
      <c r="F158" s="11"/>
      <c r="G158" s="11"/>
    </row>
    <row r="159" spans="1:7">
      <c r="A159" s="11"/>
      <c r="B159" s="11"/>
      <c r="C159" s="11"/>
      <c r="D159" s="11"/>
      <c r="E159" s="11"/>
      <c r="F159" s="11"/>
      <c r="G159" s="11"/>
    </row>
    <row r="160" spans="1:7">
      <c r="A160" s="11"/>
      <c r="B160" s="11"/>
      <c r="C160" s="11"/>
      <c r="D160" s="11"/>
      <c r="E160" s="11"/>
      <c r="F160" s="11"/>
      <c r="G160" s="11"/>
    </row>
    <row r="161" spans="1:7">
      <c r="A161" s="11"/>
      <c r="B161" s="11"/>
      <c r="C161" s="11"/>
      <c r="D161" s="11"/>
      <c r="E161" s="11"/>
      <c r="F161" s="11"/>
      <c r="G161" s="11"/>
    </row>
    <row r="162" spans="1:7">
      <c r="A162" s="11"/>
      <c r="B162" s="11"/>
      <c r="C162" s="11"/>
      <c r="D162" s="11"/>
      <c r="E162" s="11"/>
      <c r="F162" s="11"/>
      <c r="G162" s="11"/>
    </row>
    <row r="163" spans="1:7">
      <c r="A163" s="11"/>
      <c r="B163" s="11"/>
      <c r="C163" s="11"/>
      <c r="D163" s="11"/>
      <c r="E163" s="11"/>
      <c r="F163" s="11"/>
      <c r="G163" s="11"/>
    </row>
    <row r="164" spans="1:7">
      <c r="A164" s="11"/>
      <c r="B164" s="11"/>
      <c r="C164" s="11"/>
      <c r="D164" s="11"/>
      <c r="E164" s="11"/>
      <c r="F164" s="11"/>
      <c r="G164" s="11"/>
    </row>
    <row r="165" spans="1:7">
      <c r="A165" s="11"/>
      <c r="B165" s="11"/>
      <c r="C165" s="11"/>
      <c r="D165" s="11"/>
      <c r="E165" s="11"/>
      <c r="F165" s="11"/>
      <c r="G165" s="11"/>
    </row>
    <row r="166" spans="1:7">
      <c r="A166" s="11"/>
      <c r="B166" s="11"/>
      <c r="C166" s="11"/>
      <c r="D166" s="11"/>
      <c r="E166" s="11"/>
      <c r="F166" s="11"/>
      <c r="G166" s="11"/>
    </row>
    <row r="167" spans="1:7">
      <c r="A167" s="11"/>
      <c r="B167" s="11"/>
      <c r="C167" s="11"/>
      <c r="D167" s="11"/>
      <c r="E167" s="11"/>
      <c r="F167" s="11"/>
      <c r="G167" s="11"/>
    </row>
    <row r="168" spans="1:7">
      <c r="A168" s="11"/>
      <c r="B168" s="11"/>
      <c r="C168" s="11"/>
      <c r="D168" s="11"/>
      <c r="E168" s="11"/>
      <c r="F168" s="11"/>
      <c r="G168" s="11"/>
    </row>
    <row r="169" spans="1:7">
      <c r="A169" s="11"/>
      <c r="B169" s="11"/>
      <c r="C169" s="11"/>
      <c r="D169" s="11"/>
      <c r="E169" s="11"/>
      <c r="F169" s="11"/>
      <c r="G169" s="11"/>
    </row>
    <row r="170" spans="1:7">
      <c r="A170" s="11"/>
      <c r="B170" s="11"/>
      <c r="C170" s="11"/>
      <c r="D170" s="11"/>
      <c r="E170" s="11"/>
      <c r="F170" s="11"/>
      <c r="G170" s="11"/>
    </row>
    <row r="171" spans="1:7">
      <c r="A171" s="11"/>
      <c r="B171" s="11"/>
      <c r="C171" s="11"/>
      <c r="D171" s="11"/>
      <c r="E171" s="11"/>
      <c r="F171" s="11"/>
      <c r="G171" s="11"/>
    </row>
    <row r="172" spans="1:7">
      <c r="A172" s="11"/>
      <c r="B172" s="11"/>
      <c r="C172" s="11"/>
      <c r="D172" s="11"/>
      <c r="E172" s="11"/>
      <c r="F172" s="11"/>
      <c r="G172" s="11"/>
    </row>
    <row r="173" spans="1:7">
      <c r="A173" s="11"/>
      <c r="B173" s="11"/>
      <c r="C173" s="11"/>
      <c r="D173" s="11"/>
      <c r="E173" s="11"/>
      <c r="F173" s="11"/>
      <c r="G173" s="11"/>
    </row>
    <row r="174" spans="1:7">
      <c r="A174" s="11"/>
      <c r="B174" s="11"/>
      <c r="C174" s="11"/>
      <c r="D174" s="11"/>
      <c r="E174" s="11"/>
      <c r="F174" s="11"/>
      <c r="G174" s="11"/>
    </row>
  </sheetData>
  <mergeCells count="18">
    <mergeCell ref="A43:B43"/>
    <mergeCell ref="A12:G12"/>
    <mergeCell ref="A15:C15"/>
    <mergeCell ref="A17:C17"/>
    <mergeCell ref="B18:C18"/>
    <mergeCell ref="B19:D19"/>
    <mergeCell ref="A22:B22"/>
    <mergeCell ref="B24:C24"/>
    <mergeCell ref="B25:C25"/>
    <mergeCell ref="B26:C26"/>
    <mergeCell ref="A32:G32"/>
    <mergeCell ref="A33:G33"/>
    <mergeCell ref="B29:G29"/>
    <mergeCell ref="A11:G11"/>
    <mergeCell ref="A1:G1"/>
    <mergeCell ref="A5:G5"/>
    <mergeCell ref="A8:G8"/>
    <mergeCell ref="A9:G9"/>
  </mergeCells>
  <hyperlinks>
    <hyperlink ref="B27" r:id="rId1" display="www.statistik-nord.de"/>
    <hyperlink ref="B19" r:id="rId2"/>
    <hyperlink ref="B24" r:id="rId3"/>
    <hyperlink ref="B28" r:id="rId4"/>
    <hyperlink ref="B30" r:id="rId5"/>
  </hyperlinks>
  <pageMargins left="0.59055118110236227" right="0.59055118110236227" top="0.59055118110236227" bottom="0.59055118110236227" header="0" footer="0.39370078740157483"/>
  <pageSetup paperSize="9" orientation="portrait" r:id="rId6"/>
  <headerFooter scaleWithDoc="0">
    <oddFooter>&amp;L&amp;"Arial, Standard"&amp;8Statistikamt Nord&amp;C&amp;"Arial, Standard"&amp;8&amp;P&amp;R&amp;"Arial, Standard"&amp;8SH.regional Band 2 - 2018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zoomScaleNormal="100" zoomScaleSheetLayoutView="100" workbookViewId="0">
      <selection sqref="A1:G1"/>
    </sheetView>
  </sheetViews>
  <sheetFormatPr baseColWidth="10" defaultColWidth="10.85546875" defaultRowHeight="12.75"/>
  <cols>
    <col min="1" max="1" width="10.140625" style="21" customWidth="1"/>
    <col min="2" max="6" width="15.28515625" style="10" customWidth="1"/>
    <col min="7" max="7" width="5.42578125" style="22" customWidth="1"/>
    <col min="8" max="26" width="2.7109375" style="10" customWidth="1"/>
    <col min="27" max="57" width="12.140625" style="10" customWidth="1"/>
    <col min="58" max="16384" width="10.85546875" style="10"/>
  </cols>
  <sheetData>
    <row r="1" spans="1:9" s="12" customFormat="1" ht="15.75">
      <c r="A1" s="145" t="s">
        <v>36</v>
      </c>
      <c r="B1" s="145"/>
      <c r="C1" s="145"/>
      <c r="D1" s="145"/>
      <c r="E1" s="145"/>
      <c r="F1" s="145"/>
      <c r="G1" s="145"/>
    </row>
    <row r="2" spans="1:9" s="12" customFormat="1" ht="15.75">
      <c r="A2" s="93"/>
      <c r="B2" s="93"/>
      <c r="C2" s="93"/>
      <c r="D2" s="93"/>
      <c r="E2" s="93"/>
      <c r="F2" s="93"/>
      <c r="G2" s="93"/>
    </row>
    <row r="3" spans="1:9" s="12" customFormat="1">
      <c r="A3" s="20"/>
      <c r="B3" s="20"/>
      <c r="C3" s="20"/>
      <c r="D3" s="20"/>
      <c r="E3" s="20"/>
      <c r="F3" s="154" t="s">
        <v>38</v>
      </c>
      <c r="G3" s="154"/>
    </row>
    <row r="4" spans="1:9" s="12" customFormat="1">
      <c r="A4" s="23" t="s">
        <v>37</v>
      </c>
      <c r="B4" s="23"/>
      <c r="C4" s="23"/>
      <c r="D4" s="23"/>
      <c r="E4" s="23"/>
      <c r="F4" s="24"/>
      <c r="G4" s="24"/>
    </row>
    <row r="5" spans="1:9" s="12" customFormat="1" ht="12.75" customHeight="1">
      <c r="A5" s="24"/>
      <c r="B5" s="13"/>
      <c r="C5" s="13"/>
      <c r="D5" s="13"/>
      <c r="E5" s="13"/>
      <c r="F5" s="13"/>
      <c r="G5" s="25"/>
    </row>
    <row r="6" spans="1:9" s="12" customFormat="1" ht="19.7" customHeight="1">
      <c r="A6" s="94" t="s">
        <v>39</v>
      </c>
      <c r="B6" s="155" t="s">
        <v>146</v>
      </c>
      <c r="C6" s="155"/>
      <c r="D6" s="155"/>
      <c r="E6" s="155"/>
      <c r="F6" s="155"/>
      <c r="G6" s="95" t="s">
        <v>81</v>
      </c>
    </row>
    <row r="7" spans="1:9" s="21" customFormat="1" ht="12.75" customHeight="1">
      <c r="A7" s="96"/>
      <c r="B7" s="96"/>
      <c r="C7" s="96"/>
      <c r="D7" s="96"/>
      <c r="E7" s="96"/>
      <c r="F7" s="96"/>
      <c r="G7" s="97"/>
    </row>
    <row r="8" spans="1:9" s="12" customFormat="1" ht="19.7" customHeight="1">
      <c r="A8" s="94" t="s">
        <v>40</v>
      </c>
      <c r="B8" s="155" t="s">
        <v>147</v>
      </c>
      <c r="C8" s="155"/>
      <c r="D8" s="155"/>
      <c r="E8" s="155"/>
      <c r="F8" s="155"/>
      <c r="G8" s="95" t="s">
        <v>92</v>
      </c>
    </row>
    <row r="9" spans="1:9" s="12" customFormat="1" ht="12.75" customHeight="1">
      <c r="A9" s="96"/>
      <c r="B9" s="96"/>
      <c r="C9" s="96"/>
      <c r="D9" s="96"/>
      <c r="E9" s="96"/>
      <c r="F9" s="96"/>
      <c r="G9" s="97"/>
    </row>
    <row r="10" spans="1:9" s="12" customFormat="1" ht="19.7" customHeight="1">
      <c r="A10" s="94" t="s">
        <v>41</v>
      </c>
      <c r="B10" s="155" t="s">
        <v>148</v>
      </c>
      <c r="C10" s="155"/>
      <c r="D10" s="155"/>
      <c r="E10" s="155"/>
      <c r="F10" s="155"/>
      <c r="G10" s="95" t="s">
        <v>93</v>
      </c>
    </row>
    <row r="11" spans="1:9" s="12" customFormat="1" ht="12.75" customHeight="1">
      <c r="A11" s="96"/>
      <c r="B11" s="96"/>
      <c r="C11" s="96"/>
      <c r="D11" s="96"/>
      <c r="E11" s="96"/>
      <c r="F11" s="96"/>
      <c r="G11" s="97"/>
    </row>
    <row r="12" spans="1:9" s="12" customFormat="1" ht="12.75" customHeight="1">
      <c r="A12" s="26"/>
      <c r="B12" s="26"/>
      <c r="C12" s="26"/>
      <c r="D12" s="26"/>
      <c r="E12" s="26"/>
      <c r="F12" s="26"/>
      <c r="G12" s="27"/>
    </row>
    <row r="13" spans="1:9" s="52" customFormat="1" ht="12.75" customHeight="1">
      <c r="A13" s="26"/>
      <c r="B13" s="26"/>
      <c r="C13" s="26"/>
      <c r="D13" s="26"/>
      <c r="E13" s="26"/>
      <c r="F13" s="26"/>
      <c r="G13" s="27"/>
    </row>
    <row r="14" spans="1:9" s="12" customFormat="1" ht="12.75" customHeight="1">
      <c r="A14" s="83"/>
      <c r="B14" s="82"/>
      <c r="C14" s="82"/>
      <c r="D14" s="82"/>
      <c r="E14" s="82"/>
      <c r="F14" s="82"/>
      <c r="G14" s="82"/>
      <c r="H14" s="82"/>
      <c r="I14" s="82"/>
    </row>
    <row r="15" spans="1:9" s="12" customFormat="1" ht="12.75" customHeight="1">
      <c r="A15" s="83"/>
      <c r="B15" s="82"/>
      <c r="C15" s="82"/>
      <c r="D15" s="82"/>
      <c r="E15" s="82"/>
      <c r="F15" s="82"/>
      <c r="G15" s="82"/>
      <c r="H15" s="82"/>
      <c r="I15" s="82"/>
    </row>
    <row r="16" spans="1:9" s="12" customFormat="1" ht="12.75" customHeight="1">
      <c r="A16" s="88"/>
      <c r="B16" s="153"/>
      <c r="C16" s="153"/>
      <c r="D16" s="153"/>
      <c r="E16" s="153"/>
      <c r="F16" s="153"/>
      <c r="G16" s="89"/>
    </row>
    <row r="17" spans="1:7" s="12" customFormat="1" ht="12.75" customHeight="1">
      <c r="A17" s="88"/>
      <c r="B17" s="88"/>
      <c r="C17" s="88"/>
      <c r="D17" s="88"/>
      <c r="E17" s="88"/>
      <c r="F17" s="88"/>
      <c r="G17" s="89"/>
    </row>
    <row r="18" spans="1:7" s="12" customFormat="1" ht="12.75" customHeight="1">
      <c r="A18" s="88"/>
      <c r="B18" s="153"/>
      <c r="C18" s="153"/>
      <c r="D18" s="153"/>
      <c r="E18" s="153"/>
      <c r="F18" s="153"/>
      <c r="G18" s="89"/>
    </row>
    <row r="19" spans="1:7" s="12" customFormat="1" ht="12.75" customHeight="1">
      <c r="A19" s="88"/>
      <c r="B19" s="88"/>
      <c r="C19" s="88"/>
      <c r="D19" s="88"/>
      <c r="E19" s="88"/>
      <c r="F19" s="88"/>
      <c r="G19" s="89"/>
    </row>
    <row r="20" spans="1:7" s="12" customFormat="1" ht="12.75" customHeight="1">
      <c r="A20" s="88"/>
      <c r="B20" s="153"/>
      <c r="C20" s="153"/>
      <c r="D20" s="153"/>
      <c r="E20" s="153"/>
      <c r="F20" s="153"/>
      <c r="G20" s="89"/>
    </row>
    <row r="21" spans="1:7" s="12" customFormat="1" ht="12.75" customHeight="1">
      <c r="A21" s="88"/>
      <c r="B21" s="88"/>
      <c r="C21" s="88"/>
      <c r="D21" s="88"/>
      <c r="E21" s="88"/>
      <c r="F21" s="88"/>
      <c r="G21" s="89"/>
    </row>
    <row r="22" spans="1:7" s="12" customFormat="1" ht="12.75" customHeight="1">
      <c r="A22" s="88"/>
      <c r="B22" s="153"/>
      <c r="C22" s="153"/>
      <c r="D22" s="153"/>
      <c r="E22" s="153"/>
      <c r="F22" s="153"/>
      <c r="G22" s="89"/>
    </row>
    <row r="23" spans="1:7" s="12" customFormat="1" ht="12.75" customHeight="1">
      <c r="A23" s="88"/>
      <c r="B23" s="88"/>
      <c r="C23" s="88"/>
      <c r="D23" s="88"/>
      <c r="E23" s="88"/>
      <c r="F23" s="88"/>
      <c r="G23" s="89"/>
    </row>
    <row r="24" spans="1:7" s="12" customFormat="1" ht="12.75" customHeight="1">
      <c r="A24" s="88"/>
      <c r="B24" s="153"/>
      <c r="C24" s="153"/>
      <c r="D24" s="153"/>
      <c r="E24" s="153"/>
      <c r="F24" s="153"/>
      <c r="G24" s="89"/>
    </row>
    <row r="25" spans="1:7" s="12" customFormat="1" ht="12.75" customHeight="1">
      <c r="A25" s="90"/>
      <c r="B25" s="91"/>
      <c r="C25" s="88"/>
      <c r="D25" s="88"/>
      <c r="E25" s="88"/>
      <c r="F25" s="88"/>
      <c r="G25" s="89"/>
    </row>
    <row r="26" spans="1:7" s="12" customFormat="1" ht="12.75" customHeight="1">
      <c r="A26" s="88"/>
      <c r="B26" s="153"/>
      <c r="C26" s="153"/>
      <c r="D26" s="153"/>
      <c r="E26" s="153"/>
      <c r="F26" s="153"/>
      <c r="G26" s="89"/>
    </row>
    <row r="27" spans="1:7" s="12" customFormat="1" ht="12.75" customHeight="1">
      <c r="A27" s="91"/>
      <c r="B27" s="91"/>
      <c r="C27" s="88"/>
      <c r="D27" s="88"/>
      <c r="E27" s="88"/>
      <c r="F27" s="88"/>
      <c r="G27" s="89"/>
    </row>
    <row r="28" spans="1:7" s="12" customFormat="1" ht="12.75" customHeight="1">
      <c r="A28" s="88"/>
      <c r="B28" s="153"/>
      <c r="C28" s="153"/>
      <c r="D28" s="153"/>
      <c r="E28" s="153"/>
      <c r="F28" s="153"/>
      <c r="G28" s="89"/>
    </row>
    <row r="29" spans="1:7" s="12" customFormat="1" ht="12.75" customHeight="1">
      <c r="A29" s="91"/>
      <c r="B29" s="91"/>
      <c r="C29" s="88"/>
      <c r="D29" s="88"/>
      <c r="E29" s="88"/>
      <c r="F29" s="88"/>
      <c r="G29" s="89"/>
    </row>
    <row r="30" spans="1:7" s="12" customFormat="1" ht="12.75" customHeight="1">
      <c r="A30" s="88"/>
      <c r="B30" s="153"/>
      <c r="C30" s="153"/>
      <c r="D30" s="153"/>
      <c r="E30" s="153"/>
      <c r="F30" s="153"/>
      <c r="G30" s="89"/>
    </row>
    <row r="31" spans="1:7" s="12" customFormat="1" ht="12.75" customHeight="1">
      <c r="A31" s="91"/>
      <c r="B31" s="91"/>
      <c r="C31" s="88"/>
      <c r="D31" s="88"/>
      <c r="E31" s="88"/>
      <c r="F31" s="88"/>
      <c r="G31" s="89"/>
    </row>
    <row r="32" spans="1:7" s="12" customFormat="1" ht="12.75" customHeight="1">
      <c r="A32" s="88"/>
      <c r="B32" s="153"/>
      <c r="C32" s="153"/>
      <c r="D32" s="153"/>
      <c r="E32" s="153"/>
      <c r="F32" s="153"/>
      <c r="G32" s="89"/>
    </row>
    <row r="33" spans="1:7" s="12" customFormat="1" ht="12.75" customHeight="1">
      <c r="A33" s="91"/>
      <c r="B33" s="91"/>
      <c r="C33" s="88"/>
      <c r="D33" s="88"/>
      <c r="E33" s="88"/>
      <c r="F33" s="88"/>
      <c r="G33" s="89"/>
    </row>
    <row r="34" spans="1:7" s="12" customFormat="1" ht="12.75" customHeight="1">
      <c r="A34" s="88"/>
      <c r="B34" s="153"/>
      <c r="C34" s="153"/>
      <c r="D34" s="153"/>
      <c r="E34" s="153"/>
      <c r="F34" s="153"/>
      <c r="G34" s="89"/>
    </row>
    <row r="35" spans="1:7" s="12" customFormat="1" ht="12.75" customHeight="1">
      <c r="A35" s="88"/>
      <c r="B35" s="88"/>
      <c r="C35" s="88"/>
      <c r="D35" s="88"/>
      <c r="E35" s="88"/>
      <c r="F35" s="88"/>
      <c r="G35" s="89"/>
    </row>
    <row r="36" spans="1:7" s="12" customFormat="1" ht="12.75" customHeight="1">
      <c r="A36" s="88"/>
      <c r="B36" s="153"/>
      <c r="C36" s="153"/>
      <c r="D36" s="153"/>
      <c r="E36" s="153"/>
      <c r="F36" s="153"/>
      <c r="G36" s="89"/>
    </row>
    <row r="37" spans="1:7" s="12" customFormat="1" ht="12.75" customHeight="1">
      <c r="A37" s="88"/>
      <c r="B37" s="88"/>
      <c r="C37" s="88"/>
      <c r="D37" s="88"/>
      <c r="E37" s="88"/>
      <c r="F37" s="88"/>
      <c r="G37" s="89"/>
    </row>
    <row r="38" spans="1:7" s="12" customFormat="1" ht="12.75" customHeight="1">
      <c r="A38" s="88"/>
      <c r="B38" s="153"/>
      <c r="C38" s="153"/>
      <c r="D38" s="153"/>
      <c r="E38" s="153"/>
      <c r="F38" s="153"/>
      <c r="G38" s="89"/>
    </row>
    <row r="39" spans="1:7" s="12" customFormat="1" ht="12.75" customHeight="1">
      <c r="A39" s="88"/>
      <c r="B39" s="88"/>
      <c r="C39" s="88"/>
      <c r="D39" s="88"/>
      <c r="E39" s="88"/>
      <c r="F39" s="88"/>
      <c r="G39" s="89"/>
    </row>
    <row r="40" spans="1:7" s="12" customFormat="1" ht="12.75" customHeight="1">
      <c r="A40" s="88"/>
      <c r="B40" s="153"/>
      <c r="C40" s="153"/>
      <c r="D40" s="153"/>
      <c r="E40" s="153"/>
      <c r="F40" s="153"/>
      <c r="G40" s="89"/>
    </row>
    <row r="41" spans="1:7" s="12" customFormat="1" ht="12.75" customHeight="1">
      <c r="A41" s="88"/>
      <c r="B41" s="88"/>
      <c r="C41" s="88"/>
      <c r="D41" s="88"/>
      <c r="E41" s="88"/>
      <c r="F41" s="88"/>
      <c r="G41" s="89"/>
    </row>
    <row r="42" spans="1:7" s="12" customFormat="1" ht="12.75" customHeight="1">
      <c r="A42" s="88"/>
      <c r="B42" s="153"/>
      <c r="C42" s="153"/>
      <c r="D42" s="153"/>
      <c r="E42" s="153"/>
      <c r="F42" s="153"/>
      <c r="G42" s="89"/>
    </row>
    <row r="43" spans="1:7" s="12" customFormat="1" ht="12.75" customHeight="1">
      <c r="A43" s="88"/>
      <c r="B43" s="92"/>
      <c r="C43" s="92"/>
      <c r="D43" s="92"/>
      <c r="E43" s="92"/>
      <c r="F43" s="92"/>
      <c r="G43" s="89"/>
    </row>
    <row r="44" spans="1:7" s="12" customFormat="1" ht="12.75" customHeight="1">
      <c r="A44" s="88"/>
      <c r="B44" s="153"/>
      <c r="C44" s="153"/>
      <c r="D44" s="153"/>
      <c r="E44" s="153"/>
      <c r="F44" s="153"/>
      <c r="G44" s="89"/>
    </row>
    <row r="45" spans="1:7" ht="12.75" customHeight="1">
      <c r="A45" s="88"/>
      <c r="B45" s="92"/>
      <c r="C45" s="92"/>
      <c r="D45" s="92"/>
      <c r="E45" s="92"/>
      <c r="F45" s="92"/>
      <c r="G45" s="89"/>
    </row>
    <row r="46" spans="1:7" ht="12.75" customHeight="1">
      <c r="A46" s="88"/>
      <c r="B46" s="153"/>
      <c r="C46" s="153"/>
      <c r="D46" s="153"/>
      <c r="E46" s="153"/>
      <c r="F46" s="153"/>
      <c r="G46" s="89"/>
    </row>
    <row r="47" spans="1:7">
      <c r="A47" s="88"/>
      <c r="B47" s="92"/>
      <c r="C47" s="92"/>
      <c r="D47" s="92"/>
      <c r="E47" s="92"/>
      <c r="F47" s="92"/>
      <c r="G47" s="89"/>
    </row>
    <row r="48" spans="1:7">
      <c r="A48" s="88"/>
      <c r="B48" s="92"/>
      <c r="C48" s="92"/>
      <c r="D48" s="92"/>
      <c r="E48" s="92"/>
      <c r="F48" s="92"/>
      <c r="G48" s="89"/>
    </row>
    <row r="49" spans="1:7">
      <c r="A49" s="88"/>
      <c r="B49" s="92"/>
      <c r="C49" s="92"/>
      <c r="D49" s="92"/>
      <c r="E49" s="92"/>
      <c r="F49" s="92"/>
      <c r="G49" s="89"/>
    </row>
    <row r="50" spans="1:7">
      <c r="A50" s="26"/>
      <c r="B50" s="28"/>
      <c r="C50" s="28"/>
      <c r="D50" s="28"/>
      <c r="E50" s="28"/>
      <c r="F50" s="28"/>
      <c r="G50" s="27"/>
    </row>
    <row r="51" spans="1:7">
      <c r="A51" s="26"/>
      <c r="B51" s="28"/>
      <c r="C51" s="28"/>
      <c r="D51" s="28"/>
      <c r="E51" s="28"/>
      <c r="F51" s="28"/>
      <c r="G51" s="27"/>
    </row>
    <row r="52" spans="1:7">
      <c r="A52" s="26"/>
      <c r="B52" s="28"/>
      <c r="C52" s="28"/>
      <c r="D52" s="28"/>
      <c r="E52" s="28"/>
      <c r="F52" s="28"/>
      <c r="G52" s="27"/>
    </row>
    <row r="53" spans="1:7">
      <c r="A53" s="26"/>
      <c r="B53" s="28"/>
      <c r="C53" s="28"/>
      <c r="D53" s="28"/>
      <c r="E53" s="28"/>
      <c r="F53" s="28"/>
      <c r="G53" s="27"/>
    </row>
    <row r="54" spans="1:7">
      <c r="A54" s="26"/>
      <c r="B54" s="28"/>
      <c r="C54" s="28"/>
      <c r="D54" s="28"/>
      <c r="E54" s="28"/>
      <c r="F54" s="28"/>
      <c r="G54" s="27"/>
    </row>
    <row r="55" spans="1:7">
      <c r="A55" s="26"/>
      <c r="B55" s="28"/>
      <c r="C55" s="28"/>
      <c r="D55" s="28"/>
      <c r="E55" s="28"/>
      <c r="F55" s="28"/>
      <c r="G55" s="27"/>
    </row>
    <row r="56" spans="1:7">
      <c r="A56" s="26"/>
      <c r="B56" s="28"/>
      <c r="C56" s="28"/>
      <c r="D56" s="28"/>
      <c r="E56" s="28"/>
      <c r="F56" s="28"/>
      <c r="G56" s="27"/>
    </row>
    <row r="57" spans="1:7">
      <c r="A57" s="26"/>
      <c r="B57" s="28"/>
      <c r="C57" s="28"/>
      <c r="D57" s="28"/>
      <c r="E57" s="28"/>
      <c r="F57" s="28"/>
      <c r="G57" s="27"/>
    </row>
    <row r="58" spans="1:7">
      <c r="A58" s="26"/>
      <c r="B58" s="28"/>
      <c r="C58" s="28"/>
      <c r="D58" s="28"/>
      <c r="E58" s="28"/>
      <c r="F58" s="28"/>
      <c r="G58" s="27"/>
    </row>
    <row r="59" spans="1:7">
      <c r="A59" s="26"/>
      <c r="B59" s="28"/>
      <c r="C59" s="28"/>
      <c r="D59" s="28"/>
      <c r="E59" s="28"/>
      <c r="F59" s="28"/>
      <c r="G59" s="27"/>
    </row>
    <row r="60" spans="1:7">
      <c r="A60" s="26"/>
      <c r="B60" s="28"/>
      <c r="C60" s="28"/>
      <c r="D60" s="28"/>
      <c r="E60" s="28"/>
      <c r="F60" s="28"/>
      <c r="G60" s="27"/>
    </row>
    <row r="61" spans="1:7">
      <c r="A61" s="26"/>
      <c r="B61" s="28"/>
      <c r="C61" s="28"/>
      <c r="D61" s="28"/>
      <c r="E61" s="28"/>
      <c r="F61" s="28"/>
      <c r="G61" s="27"/>
    </row>
    <row r="62" spans="1:7">
      <c r="A62" s="26"/>
      <c r="B62" s="28"/>
      <c r="C62" s="28"/>
      <c r="D62" s="28"/>
      <c r="E62" s="28"/>
      <c r="F62" s="28"/>
      <c r="G62" s="27"/>
    </row>
    <row r="63" spans="1:7">
      <c r="A63" s="26"/>
      <c r="B63" s="28"/>
      <c r="C63" s="28"/>
      <c r="D63" s="28"/>
      <c r="E63" s="28"/>
      <c r="F63" s="28"/>
      <c r="G63" s="27"/>
    </row>
    <row r="64" spans="1:7">
      <c r="A64" s="26"/>
      <c r="B64" s="28"/>
      <c r="C64" s="28"/>
      <c r="D64" s="28"/>
      <c r="E64" s="28"/>
      <c r="F64" s="28"/>
      <c r="G64" s="27"/>
    </row>
    <row r="65" spans="1:7">
      <c r="A65" s="26"/>
      <c r="B65" s="28"/>
      <c r="C65" s="28"/>
      <c r="D65" s="28"/>
      <c r="E65" s="28"/>
      <c r="F65" s="28"/>
      <c r="G65" s="27"/>
    </row>
    <row r="66" spans="1:7">
      <c r="A66" s="26"/>
      <c r="B66" s="28"/>
      <c r="C66" s="28"/>
      <c r="D66" s="28"/>
      <c r="E66" s="28"/>
      <c r="F66" s="28"/>
      <c r="G66" s="27"/>
    </row>
    <row r="67" spans="1:7">
      <c r="A67" s="26"/>
      <c r="B67" s="28"/>
      <c r="C67" s="28"/>
      <c r="D67" s="28"/>
      <c r="E67" s="28"/>
      <c r="F67" s="28"/>
      <c r="G67" s="27"/>
    </row>
    <row r="68" spans="1:7">
      <c r="A68" s="26"/>
      <c r="B68" s="28"/>
      <c r="C68" s="28"/>
      <c r="D68" s="28"/>
      <c r="E68" s="28"/>
      <c r="F68" s="28"/>
      <c r="G68" s="27"/>
    </row>
    <row r="69" spans="1:7">
      <c r="A69" s="26"/>
      <c r="B69" s="28"/>
      <c r="C69" s="28"/>
      <c r="D69" s="28"/>
      <c r="E69" s="28"/>
      <c r="F69" s="28"/>
      <c r="G69" s="27"/>
    </row>
    <row r="70" spans="1:7">
      <c r="A70" s="26"/>
      <c r="B70" s="28"/>
      <c r="C70" s="28"/>
      <c r="D70" s="28"/>
      <c r="E70" s="28"/>
      <c r="F70" s="28"/>
      <c r="G70" s="27"/>
    </row>
    <row r="71" spans="1:7">
      <c r="A71" s="26"/>
      <c r="B71" s="28"/>
      <c r="C71" s="28"/>
      <c r="D71" s="28"/>
      <c r="E71" s="28"/>
      <c r="F71" s="28"/>
      <c r="G71" s="27"/>
    </row>
    <row r="72" spans="1:7">
      <c r="A72" s="26"/>
      <c r="B72" s="28"/>
      <c r="C72" s="28"/>
      <c r="D72" s="28"/>
      <c r="E72" s="28"/>
      <c r="F72" s="28"/>
      <c r="G72" s="27"/>
    </row>
    <row r="73" spans="1:7">
      <c r="A73" s="26"/>
      <c r="B73" s="28"/>
      <c r="C73" s="28"/>
      <c r="D73" s="28"/>
      <c r="E73" s="28"/>
      <c r="F73" s="28"/>
      <c r="G73" s="27"/>
    </row>
    <row r="74" spans="1:7">
      <c r="A74" s="26"/>
      <c r="B74" s="28"/>
      <c r="C74" s="28"/>
      <c r="D74" s="28"/>
      <c r="E74" s="28"/>
      <c r="F74" s="28"/>
      <c r="G74" s="27"/>
    </row>
    <row r="75" spans="1:7">
      <c r="A75" s="26"/>
      <c r="B75" s="28"/>
      <c r="C75" s="28"/>
      <c r="D75" s="28"/>
      <c r="E75" s="28"/>
      <c r="F75" s="28"/>
      <c r="G75" s="27"/>
    </row>
    <row r="76" spans="1:7">
      <c r="A76" s="26"/>
      <c r="B76" s="28"/>
      <c r="C76" s="28"/>
      <c r="D76" s="28"/>
      <c r="E76" s="28"/>
      <c r="F76" s="28"/>
      <c r="G76" s="27"/>
    </row>
    <row r="77" spans="1:7">
      <c r="A77" s="26"/>
      <c r="B77" s="28"/>
      <c r="C77" s="28"/>
      <c r="D77" s="28"/>
      <c r="E77" s="28"/>
      <c r="F77" s="28"/>
      <c r="G77" s="27"/>
    </row>
    <row r="78" spans="1:7">
      <c r="A78" s="26"/>
      <c r="B78" s="28"/>
      <c r="C78" s="28"/>
      <c r="D78" s="28"/>
      <c r="E78" s="28"/>
      <c r="F78" s="28"/>
      <c r="G78" s="27"/>
    </row>
    <row r="79" spans="1:7">
      <c r="A79" s="26"/>
      <c r="B79" s="28"/>
      <c r="C79" s="28"/>
      <c r="D79" s="28"/>
      <c r="E79" s="28"/>
      <c r="F79" s="28"/>
      <c r="G79" s="27"/>
    </row>
    <row r="80" spans="1:7">
      <c r="A80" s="26"/>
      <c r="B80" s="28"/>
      <c r="C80" s="28"/>
      <c r="D80" s="28"/>
      <c r="E80" s="28"/>
      <c r="F80" s="28"/>
      <c r="G80" s="27"/>
    </row>
    <row r="81" spans="1:7">
      <c r="A81" s="26"/>
      <c r="B81" s="28"/>
      <c r="C81" s="28"/>
      <c r="D81" s="28"/>
      <c r="E81" s="28"/>
      <c r="F81" s="28"/>
      <c r="G81" s="27"/>
    </row>
    <row r="82" spans="1:7">
      <c r="A82" s="26"/>
      <c r="B82" s="28"/>
      <c r="C82" s="28"/>
      <c r="D82" s="28"/>
      <c r="E82" s="28"/>
      <c r="F82" s="28"/>
      <c r="G82" s="27"/>
    </row>
    <row r="83" spans="1:7">
      <c r="A83" s="26"/>
      <c r="B83" s="28"/>
      <c r="C83" s="28"/>
      <c r="D83" s="28"/>
      <c r="E83" s="28"/>
      <c r="F83" s="28"/>
      <c r="G83" s="27"/>
    </row>
    <row r="84" spans="1:7">
      <c r="A84" s="26"/>
      <c r="B84" s="28"/>
      <c r="C84" s="28"/>
      <c r="D84" s="28"/>
      <c r="E84" s="28"/>
      <c r="F84" s="28"/>
      <c r="G84" s="27"/>
    </row>
    <row r="85" spans="1:7">
      <c r="A85" s="26"/>
      <c r="B85" s="28"/>
      <c r="C85" s="28"/>
      <c r="D85" s="28"/>
      <c r="E85" s="28"/>
      <c r="F85" s="28"/>
      <c r="G85" s="27"/>
    </row>
    <row r="86" spans="1:7">
      <c r="A86" s="26"/>
      <c r="B86" s="28"/>
      <c r="C86" s="28"/>
      <c r="D86" s="28"/>
      <c r="E86" s="28"/>
      <c r="F86" s="28"/>
      <c r="G86" s="27"/>
    </row>
    <row r="87" spans="1:7">
      <c r="A87" s="26"/>
      <c r="B87" s="28"/>
      <c r="C87" s="28"/>
      <c r="D87" s="28"/>
      <c r="E87" s="28"/>
      <c r="F87" s="28"/>
      <c r="G87" s="27"/>
    </row>
    <row r="88" spans="1:7">
      <c r="A88" s="26"/>
      <c r="B88" s="28"/>
      <c r="C88" s="28"/>
      <c r="D88" s="28"/>
      <c r="E88" s="28"/>
      <c r="F88" s="28"/>
      <c r="G88" s="27"/>
    </row>
    <row r="89" spans="1:7">
      <c r="A89" s="26"/>
      <c r="B89" s="28"/>
      <c r="C89" s="28"/>
      <c r="D89" s="28"/>
      <c r="E89" s="28"/>
      <c r="F89" s="28"/>
      <c r="G89" s="27"/>
    </row>
    <row r="90" spans="1:7">
      <c r="B90" s="29"/>
      <c r="C90" s="29"/>
      <c r="D90" s="29"/>
      <c r="E90" s="29"/>
      <c r="F90" s="29"/>
    </row>
    <row r="91" spans="1:7">
      <c r="B91" s="29"/>
      <c r="C91" s="29"/>
      <c r="D91" s="29"/>
      <c r="E91" s="29"/>
      <c r="F91" s="29"/>
    </row>
    <row r="92" spans="1:7">
      <c r="B92" s="29"/>
      <c r="C92" s="29"/>
      <c r="D92" s="29"/>
      <c r="E92" s="29"/>
      <c r="F92" s="29"/>
    </row>
    <row r="93" spans="1:7">
      <c r="B93" s="29"/>
      <c r="C93" s="29"/>
      <c r="D93" s="29"/>
      <c r="E93" s="29"/>
      <c r="F93" s="29"/>
    </row>
    <row r="94" spans="1:7">
      <c r="B94" s="29"/>
      <c r="C94" s="29"/>
      <c r="D94" s="29"/>
      <c r="E94" s="29"/>
      <c r="F94" s="29"/>
    </row>
    <row r="95" spans="1:7">
      <c r="B95" s="29"/>
      <c r="C95" s="29"/>
      <c r="D95" s="29"/>
      <c r="E95" s="29"/>
      <c r="F95" s="29"/>
    </row>
    <row r="96" spans="1:7">
      <c r="B96" s="29"/>
      <c r="C96" s="29"/>
      <c r="D96" s="29"/>
      <c r="E96" s="29"/>
      <c r="F96" s="29"/>
    </row>
    <row r="97" spans="1:7">
      <c r="B97" s="29"/>
      <c r="C97" s="29"/>
      <c r="D97" s="29"/>
      <c r="E97" s="29"/>
      <c r="F97" s="29"/>
    </row>
    <row r="98" spans="1:7">
      <c r="B98" s="29"/>
      <c r="C98" s="29"/>
      <c r="D98" s="29"/>
      <c r="E98" s="29"/>
      <c r="F98" s="29"/>
    </row>
    <row r="99" spans="1:7">
      <c r="B99" s="29"/>
      <c r="C99" s="29"/>
      <c r="D99" s="29"/>
      <c r="E99" s="29"/>
      <c r="F99" s="29"/>
    </row>
    <row r="100" spans="1:7">
      <c r="B100" s="29"/>
      <c r="C100" s="29"/>
      <c r="D100" s="29"/>
      <c r="E100" s="29"/>
      <c r="F100" s="29"/>
    </row>
    <row r="101" spans="1:7">
      <c r="B101" s="29"/>
      <c r="C101" s="29"/>
      <c r="D101" s="29"/>
      <c r="E101" s="29"/>
      <c r="F101" s="29"/>
    </row>
    <row r="102" spans="1:7">
      <c r="A102" s="10"/>
      <c r="B102" s="29"/>
      <c r="C102" s="29"/>
      <c r="D102" s="29"/>
      <c r="E102" s="29"/>
      <c r="F102" s="29"/>
      <c r="G102" s="10"/>
    </row>
    <row r="103" spans="1:7">
      <c r="A103" s="10"/>
      <c r="B103" s="29"/>
      <c r="C103" s="29"/>
      <c r="D103" s="29"/>
      <c r="E103" s="29"/>
      <c r="F103" s="29"/>
      <c r="G103" s="10"/>
    </row>
    <row r="104" spans="1:7">
      <c r="A104" s="10"/>
      <c r="B104" s="29"/>
      <c r="C104" s="29"/>
      <c r="D104" s="29"/>
      <c r="E104" s="29"/>
      <c r="F104" s="29"/>
      <c r="G104" s="10"/>
    </row>
    <row r="105" spans="1:7">
      <c r="A105" s="10"/>
      <c r="B105" s="29"/>
      <c r="C105" s="29"/>
      <c r="D105" s="29"/>
      <c r="E105" s="29"/>
      <c r="F105" s="29"/>
      <c r="G105" s="10"/>
    </row>
    <row r="106" spans="1:7">
      <c r="A106" s="10"/>
      <c r="B106" s="29"/>
      <c r="C106" s="29"/>
      <c r="D106" s="29"/>
      <c r="E106" s="29"/>
      <c r="F106" s="29"/>
      <c r="G106" s="10"/>
    </row>
    <row r="107" spans="1:7">
      <c r="A107" s="10"/>
      <c r="B107" s="29"/>
      <c r="C107" s="29"/>
      <c r="D107" s="29"/>
      <c r="E107" s="29"/>
      <c r="F107" s="29"/>
      <c r="G107" s="10"/>
    </row>
    <row r="108" spans="1:7">
      <c r="A108" s="10"/>
      <c r="B108" s="29"/>
      <c r="C108" s="29"/>
      <c r="D108" s="29"/>
      <c r="E108" s="29"/>
      <c r="F108" s="29"/>
      <c r="G108" s="10"/>
    </row>
    <row r="109" spans="1:7">
      <c r="A109" s="10"/>
      <c r="B109" s="29"/>
      <c r="C109" s="29"/>
      <c r="D109" s="29"/>
      <c r="E109" s="29"/>
      <c r="F109" s="29"/>
      <c r="G109" s="10"/>
    </row>
    <row r="110" spans="1:7">
      <c r="A110" s="10"/>
      <c r="B110" s="29"/>
      <c r="C110" s="29"/>
      <c r="D110" s="29"/>
      <c r="E110" s="29"/>
      <c r="F110" s="29"/>
      <c r="G110" s="10"/>
    </row>
    <row r="111" spans="1:7">
      <c r="A111" s="10"/>
      <c r="B111" s="29"/>
      <c r="C111" s="29"/>
      <c r="D111" s="29"/>
      <c r="E111" s="29"/>
      <c r="F111" s="29"/>
      <c r="G111" s="10"/>
    </row>
    <row r="112" spans="1:7">
      <c r="A112" s="10"/>
      <c r="B112" s="29"/>
      <c r="C112" s="29"/>
      <c r="D112" s="29"/>
      <c r="E112" s="29"/>
      <c r="F112" s="29"/>
      <c r="G112" s="10"/>
    </row>
    <row r="113" spans="1:7">
      <c r="A113" s="10"/>
      <c r="B113" s="29"/>
      <c r="C113" s="29"/>
      <c r="D113" s="29"/>
      <c r="E113" s="29"/>
      <c r="F113" s="29"/>
      <c r="G113" s="10"/>
    </row>
    <row r="114" spans="1:7">
      <c r="A114" s="10"/>
      <c r="B114" s="29"/>
      <c r="C114" s="29"/>
      <c r="D114" s="29"/>
      <c r="E114" s="29"/>
      <c r="F114" s="29"/>
      <c r="G114" s="10"/>
    </row>
    <row r="115" spans="1:7">
      <c r="A115" s="10"/>
      <c r="B115" s="29"/>
      <c r="C115" s="29"/>
      <c r="D115" s="29"/>
      <c r="E115" s="29"/>
      <c r="F115" s="29"/>
      <c r="G115" s="10"/>
    </row>
    <row r="116" spans="1:7">
      <c r="A116" s="10"/>
      <c r="B116" s="29"/>
      <c r="C116" s="29"/>
      <c r="D116" s="29"/>
      <c r="E116" s="29"/>
      <c r="F116" s="29"/>
      <c r="G116" s="10"/>
    </row>
    <row r="117" spans="1:7">
      <c r="A117" s="10"/>
      <c r="B117" s="29"/>
      <c r="C117" s="29"/>
      <c r="D117" s="29"/>
      <c r="E117" s="29"/>
      <c r="F117" s="29"/>
      <c r="G117" s="10"/>
    </row>
    <row r="118" spans="1:7">
      <c r="A118" s="10"/>
      <c r="B118" s="29"/>
      <c r="C118" s="29"/>
      <c r="D118" s="29"/>
      <c r="E118" s="29"/>
      <c r="F118" s="29"/>
      <c r="G118" s="10"/>
    </row>
    <row r="119" spans="1:7">
      <c r="A119" s="10"/>
      <c r="B119" s="29"/>
      <c r="C119" s="29"/>
      <c r="D119" s="29"/>
      <c r="E119" s="29"/>
      <c r="F119" s="29"/>
      <c r="G119" s="10"/>
    </row>
    <row r="120" spans="1:7">
      <c r="A120" s="10"/>
      <c r="B120" s="29"/>
      <c r="C120" s="29"/>
      <c r="D120" s="29"/>
      <c r="E120" s="29"/>
      <c r="F120" s="29"/>
      <c r="G120" s="10"/>
    </row>
    <row r="121" spans="1:7">
      <c r="A121" s="10"/>
      <c r="B121" s="29"/>
      <c r="C121" s="29"/>
      <c r="D121" s="29"/>
      <c r="E121" s="29"/>
      <c r="F121" s="29"/>
      <c r="G121" s="10"/>
    </row>
    <row r="122" spans="1:7">
      <c r="A122" s="10"/>
      <c r="B122" s="29"/>
      <c r="C122" s="29"/>
      <c r="D122" s="29"/>
      <c r="E122" s="29"/>
      <c r="F122" s="29"/>
      <c r="G122" s="10"/>
    </row>
    <row r="123" spans="1:7">
      <c r="A123" s="10"/>
      <c r="B123" s="29"/>
      <c r="C123" s="29"/>
      <c r="D123" s="29"/>
      <c r="E123" s="29"/>
      <c r="F123" s="29"/>
      <c r="G123" s="10"/>
    </row>
    <row r="124" spans="1:7">
      <c r="A124" s="10"/>
      <c r="B124" s="29"/>
      <c r="C124" s="29"/>
      <c r="D124" s="29"/>
      <c r="E124" s="29"/>
      <c r="F124" s="29"/>
      <c r="G124" s="10"/>
    </row>
    <row r="125" spans="1:7">
      <c r="A125" s="10"/>
      <c r="B125" s="29"/>
      <c r="C125" s="29"/>
      <c r="D125" s="29"/>
      <c r="E125" s="29"/>
      <c r="F125" s="29"/>
      <c r="G125" s="10"/>
    </row>
    <row r="126" spans="1:7">
      <c r="A126" s="10"/>
      <c r="B126" s="29"/>
      <c r="C126" s="29"/>
      <c r="D126" s="29"/>
      <c r="E126" s="29"/>
      <c r="F126" s="29"/>
      <c r="G126" s="10"/>
    </row>
    <row r="127" spans="1:7">
      <c r="A127" s="10"/>
      <c r="B127" s="29"/>
      <c r="C127" s="29"/>
      <c r="D127" s="29"/>
      <c r="E127" s="29"/>
      <c r="F127" s="29"/>
      <c r="G127" s="10"/>
    </row>
    <row r="128" spans="1:7">
      <c r="A128" s="10"/>
      <c r="B128" s="29"/>
      <c r="C128" s="29"/>
      <c r="D128" s="29"/>
      <c r="E128" s="29"/>
      <c r="F128" s="29"/>
      <c r="G128" s="10"/>
    </row>
    <row r="129" spans="1:7">
      <c r="A129" s="10"/>
      <c r="B129" s="29"/>
      <c r="C129" s="29"/>
      <c r="D129" s="29"/>
      <c r="E129" s="29"/>
      <c r="F129" s="29"/>
      <c r="G129" s="10"/>
    </row>
    <row r="130" spans="1:7">
      <c r="A130" s="10"/>
      <c r="B130" s="29"/>
      <c r="C130" s="29"/>
      <c r="D130" s="29"/>
      <c r="E130" s="29"/>
      <c r="F130" s="29"/>
      <c r="G130" s="10"/>
    </row>
    <row r="131" spans="1:7">
      <c r="A131" s="10"/>
      <c r="B131" s="29"/>
      <c r="C131" s="29"/>
      <c r="D131" s="29"/>
      <c r="E131" s="29"/>
      <c r="F131" s="29"/>
      <c r="G131" s="10"/>
    </row>
    <row r="132" spans="1:7">
      <c r="A132" s="10"/>
      <c r="B132" s="29"/>
      <c r="C132" s="29"/>
      <c r="D132" s="29"/>
      <c r="E132" s="29"/>
      <c r="F132" s="29"/>
      <c r="G132" s="10"/>
    </row>
    <row r="133" spans="1:7">
      <c r="A133" s="10"/>
      <c r="B133" s="29"/>
      <c r="C133" s="29"/>
      <c r="D133" s="29"/>
      <c r="E133" s="29"/>
      <c r="F133" s="29"/>
      <c r="G133" s="10"/>
    </row>
    <row r="134" spans="1:7">
      <c r="A134" s="10"/>
      <c r="B134" s="29"/>
      <c r="C134" s="29"/>
      <c r="D134" s="29"/>
      <c r="E134" s="29"/>
      <c r="F134" s="29"/>
      <c r="G134" s="10"/>
    </row>
    <row r="135" spans="1:7">
      <c r="A135" s="10"/>
      <c r="B135" s="29"/>
      <c r="C135" s="29"/>
      <c r="D135" s="29"/>
      <c r="E135" s="29"/>
      <c r="F135" s="29"/>
      <c r="G135" s="10"/>
    </row>
    <row r="136" spans="1:7">
      <c r="A136" s="10"/>
      <c r="B136" s="29"/>
      <c r="C136" s="29"/>
      <c r="D136" s="29"/>
      <c r="E136" s="29"/>
      <c r="F136" s="29"/>
      <c r="G136" s="10"/>
    </row>
    <row r="137" spans="1:7">
      <c r="A137" s="10"/>
      <c r="B137" s="29"/>
      <c r="C137" s="29"/>
      <c r="D137" s="29"/>
      <c r="E137" s="29"/>
      <c r="F137" s="29"/>
      <c r="G137" s="10"/>
    </row>
    <row r="138" spans="1:7">
      <c r="A138" s="10"/>
      <c r="B138" s="29"/>
      <c r="C138" s="29"/>
      <c r="D138" s="29"/>
      <c r="E138" s="29"/>
      <c r="F138" s="29"/>
      <c r="G138" s="10"/>
    </row>
    <row r="139" spans="1:7">
      <c r="A139" s="10"/>
      <c r="B139" s="29"/>
      <c r="C139" s="29"/>
      <c r="D139" s="29"/>
      <c r="E139" s="29"/>
      <c r="F139" s="29"/>
      <c r="G139" s="10"/>
    </row>
    <row r="140" spans="1:7">
      <c r="A140" s="10"/>
      <c r="B140" s="29"/>
      <c r="C140" s="29"/>
      <c r="D140" s="29"/>
      <c r="E140" s="29"/>
      <c r="F140" s="29"/>
      <c r="G140" s="10"/>
    </row>
    <row r="141" spans="1:7">
      <c r="A141" s="10"/>
      <c r="B141" s="29"/>
      <c r="C141" s="29"/>
      <c r="D141" s="29"/>
      <c r="E141" s="29"/>
      <c r="F141" s="29"/>
      <c r="G141" s="10"/>
    </row>
    <row r="142" spans="1:7">
      <c r="A142" s="10"/>
      <c r="B142" s="29"/>
      <c r="C142" s="29"/>
      <c r="D142" s="29"/>
      <c r="E142" s="29"/>
      <c r="F142" s="29"/>
      <c r="G142" s="10"/>
    </row>
    <row r="143" spans="1:7">
      <c r="A143" s="10"/>
      <c r="B143" s="29"/>
      <c r="C143" s="29"/>
      <c r="D143" s="29"/>
      <c r="E143" s="29"/>
      <c r="F143" s="29"/>
      <c r="G143" s="10"/>
    </row>
    <row r="144" spans="1:7">
      <c r="A144" s="10"/>
      <c r="B144" s="29"/>
      <c r="C144" s="29"/>
      <c r="D144" s="29"/>
      <c r="E144" s="29"/>
      <c r="F144" s="29"/>
      <c r="G144" s="10"/>
    </row>
    <row r="145" spans="1:7">
      <c r="A145" s="10"/>
      <c r="B145" s="29"/>
      <c r="C145" s="29"/>
      <c r="D145" s="29"/>
      <c r="E145" s="29"/>
      <c r="F145" s="29"/>
      <c r="G145" s="10"/>
    </row>
    <row r="146" spans="1:7">
      <c r="A146" s="10"/>
      <c r="B146" s="11"/>
      <c r="C146" s="11"/>
      <c r="D146" s="11"/>
      <c r="E146" s="11"/>
      <c r="F146" s="11"/>
      <c r="G146" s="10"/>
    </row>
    <row r="147" spans="1:7">
      <c r="A147" s="10"/>
      <c r="B147" s="11"/>
      <c r="C147" s="11"/>
      <c r="D147" s="11"/>
      <c r="E147" s="11"/>
      <c r="F147" s="11"/>
      <c r="G147" s="10"/>
    </row>
    <row r="148" spans="1:7">
      <c r="A148" s="10"/>
      <c r="B148" s="11"/>
      <c r="C148" s="11"/>
      <c r="D148" s="11"/>
      <c r="E148" s="11"/>
      <c r="F148" s="11"/>
      <c r="G148" s="10"/>
    </row>
    <row r="149" spans="1:7">
      <c r="A149" s="10"/>
      <c r="B149" s="11"/>
      <c r="C149" s="11"/>
      <c r="D149" s="11"/>
      <c r="E149" s="11"/>
      <c r="F149" s="11"/>
      <c r="G149" s="10"/>
    </row>
    <row r="150" spans="1:7">
      <c r="A150" s="10"/>
      <c r="B150" s="11"/>
      <c r="C150" s="11"/>
      <c r="D150" s="11"/>
      <c r="E150" s="11"/>
      <c r="F150" s="11"/>
      <c r="G150" s="10"/>
    </row>
    <row r="151" spans="1:7">
      <c r="A151" s="10"/>
      <c r="B151" s="11"/>
      <c r="C151" s="11"/>
      <c r="D151" s="11"/>
      <c r="E151" s="11"/>
      <c r="F151" s="11"/>
      <c r="G151" s="10"/>
    </row>
    <row r="152" spans="1:7">
      <c r="A152" s="10"/>
      <c r="B152" s="11"/>
      <c r="C152" s="11"/>
      <c r="D152" s="11"/>
      <c r="E152" s="11"/>
      <c r="F152" s="11"/>
      <c r="G152" s="10"/>
    </row>
    <row r="153" spans="1:7">
      <c r="A153" s="10"/>
      <c r="B153" s="11"/>
      <c r="C153" s="11"/>
      <c r="D153" s="11"/>
      <c r="E153" s="11"/>
      <c r="F153" s="11"/>
      <c r="G153" s="10"/>
    </row>
    <row r="154" spans="1:7">
      <c r="A154" s="10"/>
      <c r="B154" s="11"/>
      <c r="C154" s="11"/>
      <c r="D154" s="11"/>
      <c r="E154" s="11"/>
      <c r="F154" s="11"/>
      <c r="G154" s="10"/>
    </row>
    <row r="155" spans="1:7">
      <c r="A155" s="10"/>
      <c r="B155" s="11"/>
      <c r="C155" s="11"/>
      <c r="D155" s="11"/>
      <c r="E155" s="11"/>
      <c r="F155" s="11"/>
      <c r="G155" s="10"/>
    </row>
    <row r="156" spans="1:7">
      <c r="A156" s="10"/>
      <c r="B156" s="11"/>
      <c r="C156" s="11"/>
      <c r="D156" s="11"/>
      <c r="E156" s="11"/>
      <c r="F156" s="11"/>
      <c r="G156" s="10"/>
    </row>
    <row r="157" spans="1:7">
      <c r="A157" s="10"/>
      <c r="B157" s="11"/>
      <c r="C157" s="11"/>
      <c r="D157" s="11"/>
      <c r="E157" s="11"/>
      <c r="F157" s="11"/>
      <c r="G157" s="10"/>
    </row>
    <row r="158" spans="1:7">
      <c r="A158" s="10"/>
      <c r="B158" s="11"/>
      <c r="C158" s="11"/>
      <c r="D158" s="11"/>
      <c r="E158" s="11"/>
      <c r="F158" s="11"/>
      <c r="G158" s="10"/>
    </row>
    <row r="159" spans="1:7">
      <c r="A159" s="10"/>
      <c r="B159" s="11"/>
      <c r="C159" s="11"/>
      <c r="D159" s="11"/>
      <c r="E159" s="11"/>
      <c r="F159" s="11"/>
      <c r="G159" s="10"/>
    </row>
    <row r="160" spans="1:7">
      <c r="A160" s="10"/>
      <c r="B160" s="11"/>
      <c r="C160" s="11"/>
      <c r="D160" s="11"/>
      <c r="E160" s="11"/>
      <c r="F160" s="11"/>
      <c r="G160" s="10"/>
    </row>
    <row r="161" spans="1:7">
      <c r="A161" s="10"/>
      <c r="B161" s="11"/>
      <c r="C161" s="11"/>
      <c r="D161" s="11"/>
      <c r="E161" s="11"/>
      <c r="F161" s="11"/>
      <c r="G161" s="10"/>
    </row>
    <row r="162" spans="1:7">
      <c r="A162" s="10"/>
      <c r="B162" s="11"/>
      <c r="C162" s="11"/>
      <c r="D162" s="11"/>
      <c r="E162" s="11"/>
      <c r="F162" s="11"/>
      <c r="G162" s="10"/>
    </row>
    <row r="163" spans="1:7">
      <c r="A163" s="10"/>
      <c r="B163" s="11"/>
      <c r="C163" s="11"/>
      <c r="D163" s="11"/>
      <c r="E163" s="11"/>
      <c r="F163" s="11"/>
      <c r="G163" s="10"/>
    </row>
    <row r="164" spans="1:7">
      <c r="A164" s="10"/>
      <c r="B164" s="11"/>
      <c r="C164" s="11"/>
      <c r="D164" s="11"/>
      <c r="E164" s="11"/>
      <c r="F164" s="11"/>
      <c r="G164" s="10"/>
    </row>
  </sheetData>
  <mergeCells count="21">
    <mergeCell ref="A1:G1"/>
    <mergeCell ref="F3:G3"/>
    <mergeCell ref="B6:F6"/>
    <mergeCell ref="B8:F8"/>
    <mergeCell ref="B10:F10"/>
    <mergeCell ref="B26:F26"/>
    <mergeCell ref="B16:F16"/>
    <mergeCell ref="B18:F18"/>
    <mergeCell ref="B20:F20"/>
    <mergeCell ref="B22:F22"/>
    <mergeCell ref="B24:F24"/>
    <mergeCell ref="B40:F40"/>
    <mergeCell ref="B42:F42"/>
    <mergeCell ref="B44:F44"/>
    <mergeCell ref="B46:F46"/>
    <mergeCell ref="B28:F28"/>
    <mergeCell ref="B30:F30"/>
    <mergeCell ref="B32:F32"/>
    <mergeCell ref="B34:F34"/>
    <mergeCell ref="B36:F36"/>
    <mergeCell ref="B38:F38"/>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zoomScaleNormal="100" zoomScaleSheetLayoutView="100" workbookViewId="0"/>
  </sheetViews>
  <sheetFormatPr baseColWidth="10" defaultRowHeight="12.75"/>
  <cols>
    <col min="1" max="1" width="92.42578125" style="114" customWidth="1"/>
    <col min="7" max="7" width="11.5703125" style="82"/>
  </cols>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Standard"&amp;8SH.regional Band 2 - 2018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zoomScaleNormal="100" zoomScaleSheetLayoutView="100" workbookViewId="0">
      <selection sqref="A1:H1"/>
    </sheetView>
  </sheetViews>
  <sheetFormatPr baseColWidth="10" defaultRowHeight="12.75"/>
  <sheetData>
    <row r="1" spans="1:9" ht="15.75">
      <c r="A1" s="156" t="s">
        <v>94</v>
      </c>
      <c r="B1" s="157"/>
      <c r="C1" s="157"/>
      <c r="D1" s="157"/>
      <c r="E1" s="157"/>
      <c r="F1" s="157"/>
      <c r="G1" s="157"/>
      <c r="H1" s="157"/>
      <c r="I1" s="110"/>
    </row>
    <row r="3" spans="1:9">
      <c r="A3" s="157" t="s">
        <v>159</v>
      </c>
      <c r="B3" s="157"/>
      <c r="C3" s="157"/>
      <c r="D3" s="157"/>
      <c r="E3" s="157"/>
      <c r="F3" s="157"/>
      <c r="G3" s="157"/>
      <c r="H3" s="157"/>
    </row>
  </sheetData>
  <mergeCells count="2">
    <mergeCell ref="A1:H1"/>
    <mergeCell ref="A3:H3"/>
  </mergeCells>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Standard"&amp;8SH.regional Band 2 - 2018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Normal="100" zoomScaleSheetLayoutView="100" workbookViewId="0">
      <selection sqref="A1:J1"/>
    </sheetView>
  </sheetViews>
  <sheetFormatPr baseColWidth="10" defaultColWidth="10.28515625" defaultRowHeight="12.75"/>
  <cols>
    <col min="1" max="1" width="21" style="4" customWidth="1"/>
    <col min="2" max="5" width="7.85546875" customWidth="1"/>
    <col min="6" max="6" width="7.85546875" style="10" customWidth="1"/>
    <col min="7" max="7" width="7.85546875" customWidth="1"/>
    <col min="8" max="8" width="8" style="82" customWidth="1"/>
    <col min="9" max="9" width="7.85546875" customWidth="1"/>
    <col min="10" max="10" width="7.85546875" style="10" customWidth="1"/>
    <col min="11" max="11" width="11.85546875" style="54" customWidth="1"/>
    <col min="12" max="12" width="67.7109375" style="54" customWidth="1"/>
    <col min="13" max="14" width="11.85546875" style="54" customWidth="1"/>
    <col min="15" max="15" width="67.7109375" style="54" customWidth="1"/>
    <col min="16" max="16" width="11.85546875" style="54" customWidth="1"/>
    <col min="17" max="17" width="2.85546875" style="119" hidden="1" customWidth="1"/>
    <col min="18" max="18" width="2.85546875" style="82" hidden="1" customWidth="1"/>
  </cols>
  <sheetData>
    <row r="1" spans="1:18" ht="13.9" customHeight="1">
      <c r="A1" s="159" t="s">
        <v>150</v>
      </c>
      <c r="B1" s="160"/>
      <c r="C1" s="160"/>
      <c r="D1" s="160"/>
      <c r="E1" s="160"/>
      <c r="F1" s="160"/>
      <c r="G1" s="160"/>
      <c r="H1" s="160"/>
      <c r="I1" s="160"/>
      <c r="J1" s="161"/>
      <c r="K1" s="158" t="s">
        <v>151</v>
      </c>
      <c r="L1" s="158"/>
      <c r="M1" s="158"/>
      <c r="N1" s="158" t="s">
        <v>152</v>
      </c>
      <c r="O1" s="158"/>
      <c r="P1" s="158"/>
    </row>
    <row r="2" spans="1:18" ht="6.75" customHeight="1"/>
    <row r="3" spans="1:18" s="8" customFormat="1" ht="23.25" customHeight="1">
      <c r="A3" s="162" t="s">
        <v>133</v>
      </c>
      <c r="B3" s="165" t="s">
        <v>98</v>
      </c>
      <c r="C3" s="165" t="s">
        <v>110</v>
      </c>
      <c r="D3" s="167" t="s">
        <v>97</v>
      </c>
      <c r="E3" s="168"/>
      <c r="F3" s="168"/>
      <c r="G3" s="169"/>
      <c r="H3" s="165" t="s">
        <v>104</v>
      </c>
      <c r="I3" s="167" t="s">
        <v>100</v>
      </c>
      <c r="J3" s="168"/>
      <c r="K3" s="81"/>
      <c r="L3" s="81"/>
      <c r="M3" s="81"/>
      <c r="N3" s="81"/>
      <c r="O3" s="81"/>
      <c r="P3" s="81"/>
      <c r="Q3" s="120"/>
      <c r="R3" s="51"/>
    </row>
    <row r="4" spans="1:18" s="8" customFormat="1" ht="41.45" customHeight="1">
      <c r="A4" s="163"/>
      <c r="B4" s="166"/>
      <c r="C4" s="166"/>
      <c r="D4" s="112" t="s">
        <v>96</v>
      </c>
      <c r="E4" s="111">
        <v>3</v>
      </c>
      <c r="F4" s="111">
        <v>4</v>
      </c>
      <c r="G4" s="111" t="s">
        <v>103</v>
      </c>
      <c r="H4" s="166"/>
      <c r="I4" s="111" t="s">
        <v>101</v>
      </c>
      <c r="J4" s="113" t="s">
        <v>102</v>
      </c>
      <c r="K4" s="100"/>
      <c r="L4" s="100"/>
      <c r="M4" s="100"/>
      <c r="N4" s="100"/>
      <c r="O4" s="100"/>
      <c r="P4" s="100"/>
      <c r="Q4" s="120"/>
      <c r="R4" s="51"/>
    </row>
    <row r="5" spans="1:18" s="8" customFormat="1" ht="13.9" customHeight="1">
      <c r="A5" s="164"/>
      <c r="B5" s="47" t="s">
        <v>74</v>
      </c>
      <c r="C5" s="33" t="s">
        <v>74</v>
      </c>
      <c r="D5" s="33" t="s">
        <v>74</v>
      </c>
      <c r="E5" s="33" t="s">
        <v>74</v>
      </c>
      <c r="F5" s="33" t="s">
        <v>74</v>
      </c>
      <c r="G5" s="33" t="s">
        <v>74</v>
      </c>
      <c r="H5" s="33" t="s">
        <v>74</v>
      </c>
      <c r="I5" s="170" t="s">
        <v>99</v>
      </c>
      <c r="J5" s="168"/>
      <c r="K5" s="81"/>
      <c r="L5" s="81"/>
      <c r="M5" s="81"/>
      <c r="N5" s="81"/>
      <c r="O5" s="81"/>
      <c r="P5" s="81"/>
      <c r="Q5" s="120"/>
      <c r="R5" s="51"/>
    </row>
    <row r="6" spans="1:18" s="10" customFormat="1" ht="5.25" customHeight="1">
      <c r="A6" s="34"/>
      <c r="B6" s="35"/>
      <c r="C6" s="35"/>
      <c r="D6" s="35"/>
      <c r="E6" s="35"/>
      <c r="F6" s="35"/>
      <c r="G6" s="35"/>
      <c r="H6" s="83"/>
      <c r="I6" s="35"/>
      <c r="J6" s="35"/>
      <c r="K6" s="101"/>
      <c r="L6" s="101"/>
      <c r="M6" s="101"/>
      <c r="N6" s="101"/>
      <c r="O6" s="101"/>
      <c r="P6" s="101"/>
      <c r="Q6" s="119"/>
      <c r="R6" s="82"/>
    </row>
    <row r="7" spans="1:18" s="46" customFormat="1" ht="13.35" customHeight="1">
      <c r="A7" s="38" t="s">
        <v>76</v>
      </c>
      <c r="B7" s="71">
        <v>17208</v>
      </c>
      <c r="C7" s="71">
        <v>50432</v>
      </c>
      <c r="D7" s="71">
        <v>8813</v>
      </c>
      <c r="E7" s="71">
        <v>14512</v>
      </c>
      <c r="F7" s="71">
        <v>13123</v>
      </c>
      <c r="G7" s="71">
        <v>13984</v>
      </c>
      <c r="H7" s="71">
        <v>13371</v>
      </c>
      <c r="I7" s="58">
        <v>78.875416402284259</v>
      </c>
      <c r="J7" s="58">
        <v>44.44320924204505</v>
      </c>
      <c r="K7" s="102"/>
      <c r="L7" s="102"/>
      <c r="M7" s="102"/>
      <c r="N7" s="102"/>
      <c r="O7" s="102"/>
      <c r="P7" s="102"/>
      <c r="Q7" s="120"/>
      <c r="R7" s="51"/>
    </row>
    <row r="8" spans="1:18" s="46" customFormat="1" ht="13.35" customHeight="1">
      <c r="A8" s="38" t="s">
        <v>77</v>
      </c>
      <c r="B8" s="71">
        <v>37217</v>
      </c>
      <c r="C8" s="71">
        <v>134831</v>
      </c>
      <c r="D8" s="71">
        <v>25759</v>
      </c>
      <c r="E8" s="71">
        <v>41434</v>
      </c>
      <c r="F8" s="71">
        <v>34492</v>
      </c>
      <c r="G8" s="71">
        <v>33146</v>
      </c>
      <c r="H8" s="71">
        <v>27297</v>
      </c>
      <c r="I8" s="58">
        <v>71.753350490614181</v>
      </c>
      <c r="J8" s="58">
        <v>39.081616494578832</v>
      </c>
      <c r="K8" s="102"/>
      <c r="L8" s="102"/>
      <c r="M8" s="102"/>
      <c r="N8" s="102"/>
      <c r="O8" s="102"/>
      <c r="P8" s="102"/>
      <c r="Q8" s="120"/>
      <c r="R8" s="51"/>
    </row>
    <row r="9" spans="1:18" s="46" customFormat="1" ht="13.35" customHeight="1">
      <c r="A9" s="38" t="s">
        <v>78</v>
      </c>
      <c r="B9" s="71">
        <v>43473</v>
      </c>
      <c r="C9" s="71">
        <v>117615</v>
      </c>
      <c r="D9" s="71">
        <v>20584</v>
      </c>
      <c r="E9" s="71">
        <v>31360</v>
      </c>
      <c r="F9" s="71">
        <v>32490</v>
      </c>
      <c r="G9" s="71">
        <v>33181</v>
      </c>
      <c r="H9" s="71">
        <v>36916</v>
      </c>
      <c r="I9" s="58">
        <v>74.753313778004511</v>
      </c>
      <c r="J9" s="58">
        <v>40.479705153822778</v>
      </c>
      <c r="K9" s="102"/>
      <c r="L9" s="102"/>
      <c r="M9" s="102"/>
      <c r="N9" s="102"/>
      <c r="O9" s="102"/>
      <c r="P9" s="102"/>
      <c r="Q9" s="120"/>
      <c r="R9" s="51"/>
    </row>
    <row r="10" spans="1:18" s="46" customFormat="1" ht="13.35" customHeight="1">
      <c r="A10" s="38" t="s">
        <v>79</v>
      </c>
      <c r="B10" s="71">
        <v>19106</v>
      </c>
      <c r="C10" s="71">
        <v>41870</v>
      </c>
      <c r="D10" s="71">
        <v>5163</v>
      </c>
      <c r="E10" s="71">
        <v>11269</v>
      </c>
      <c r="F10" s="71">
        <v>11123</v>
      </c>
      <c r="G10" s="71">
        <v>14315</v>
      </c>
      <c r="H10" s="71">
        <v>17050</v>
      </c>
      <c r="I10" s="58">
        <v>81.987437305946983</v>
      </c>
      <c r="J10" s="58">
        <v>43.187112357995645</v>
      </c>
      <c r="K10" s="102"/>
      <c r="L10" s="102"/>
      <c r="M10" s="102"/>
      <c r="N10" s="102"/>
      <c r="O10" s="102"/>
      <c r="P10" s="102"/>
      <c r="Q10" s="120"/>
      <c r="R10" s="51"/>
    </row>
    <row r="11" spans="1:18" s="40" customFormat="1" ht="5.25" customHeight="1">
      <c r="A11" s="38"/>
      <c r="B11" s="37"/>
      <c r="C11" s="37"/>
      <c r="D11" s="37"/>
      <c r="E11" s="37"/>
      <c r="F11" s="37"/>
      <c r="G11" s="37"/>
      <c r="H11" s="37"/>
      <c r="I11" s="58"/>
      <c r="J11" s="71"/>
      <c r="K11" s="102"/>
      <c r="L11" s="102"/>
      <c r="M11" s="102"/>
      <c r="N11" s="102"/>
      <c r="O11" s="102"/>
      <c r="P11" s="102"/>
      <c r="Q11" s="120"/>
      <c r="R11" s="51"/>
    </row>
    <row r="12" spans="1:18" s="8" customFormat="1" ht="13.35" customHeight="1">
      <c r="A12" s="38" t="s">
        <v>42</v>
      </c>
      <c r="B12" s="71">
        <v>50290</v>
      </c>
      <c r="C12" s="71">
        <v>70224</v>
      </c>
      <c r="D12" s="71">
        <v>4930</v>
      </c>
      <c r="E12" s="71">
        <v>10185</v>
      </c>
      <c r="F12" s="71">
        <v>15146</v>
      </c>
      <c r="G12" s="71">
        <v>39963</v>
      </c>
      <c r="H12" s="71">
        <v>51619</v>
      </c>
      <c r="I12" s="58">
        <v>103.77144565960356</v>
      </c>
      <c r="J12" s="58">
        <v>54.704947076045343</v>
      </c>
      <c r="K12" s="102"/>
      <c r="L12" s="102"/>
      <c r="M12" s="102"/>
      <c r="N12" s="102"/>
      <c r="O12" s="102"/>
      <c r="P12" s="102"/>
      <c r="Q12" s="120"/>
      <c r="R12" s="51"/>
    </row>
    <row r="13" spans="1:18" s="8" customFormat="1" ht="13.35" customHeight="1">
      <c r="A13" s="38" t="s">
        <v>43</v>
      </c>
      <c r="B13" s="71">
        <v>57435</v>
      </c>
      <c r="C13" s="71">
        <v>94597</v>
      </c>
      <c r="D13" s="71">
        <v>9062</v>
      </c>
      <c r="E13" s="71">
        <v>16892</v>
      </c>
      <c r="F13" s="71">
        <v>22136</v>
      </c>
      <c r="G13" s="71">
        <v>46507</v>
      </c>
      <c r="H13" s="71">
        <v>58167</v>
      </c>
      <c r="I13" s="58">
        <v>99.313963444929541</v>
      </c>
      <c r="J13" s="58">
        <v>47.625532281612458</v>
      </c>
      <c r="K13" s="102"/>
      <c r="L13" s="102"/>
      <c r="M13" s="102"/>
      <c r="N13" s="102"/>
      <c r="O13" s="102"/>
      <c r="P13" s="102"/>
      <c r="Q13" s="120"/>
      <c r="R13" s="51"/>
    </row>
    <row r="14" spans="1:18" s="8" customFormat="1" ht="13.35" customHeight="1">
      <c r="A14" s="38" t="s">
        <v>44</v>
      </c>
      <c r="B14" s="71">
        <v>65293</v>
      </c>
      <c r="C14" s="71">
        <v>99486</v>
      </c>
      <c r="D14" s="71">
        <v>10455</v>
      </c>
      <c r="E14" s="71">
        <v>19064</v>
      </c>
      <c r="F14" s="71">
        <v>22170</v>
      </c>
      <c r="G14" s="71">
        <v>47797</v>
      </c>
      <c r="H14" s="71">
        <v>67461</v>
      </c>
      <c r="I14" s="58">
        <v>98.00640291096235</v>
      </c>
      <c r="J14" s="58">
        <v>58.911496190493452</v>
      </c>
      <c r="K14" s="102"/>
      <c r="L14" s="102"/>
      <c r="M14" s="102"/>
      <c r="N14" s="102"/>
      <c r="O14" s="102"/>
      <c r="P14" s="102"/>
      <c r="Q14" s="120"/>
      <c r="R14" s="51"/>
    </row>
    <row r="15" spans="1:18" s="8" customFormat="1" ht="13.35" customHeight="1">
      <c r="A15" s="38" t="s">
        <v>45</v>
      </c>
      <c r="B15" s="71">
        <v>65018</v>
      </c>
      <c r="C15" s="71">
        <v>114971</v>
      </c>
      <c r="D15" s="71">
        <v>14763</v>
      </c>
      <c r="E15" s="71">
        <v>25178</v>
      </c>
      <c r="F15" s="71">
        <v>26756</v>
      </c>
      <c r="G15" s="71">
        <v>48274</v>
      </c>
      <c r="H15" s="71">
        <v>65213</v>
      </c>
      <c r="I15" s="58">
        <v>92.895582364248369</v>
      </c>
      <c r="J15" s="58">
        <v>53.246808022694076</v>
      </c>
      <c r="K15" s="102"/>
      <c r="L15" s="102"/>
      <c r="M15" s="102"/>
      <c r="N15" s="102"/>
      <c r="O15" s="102"/>
      <c r="P15" s="102"/>
      <c r="Q15" s="120"/>
      <c r="R15" s="51"/>
    </row>
    <row r="16" spans="1:18" s="8" customFormat="1" ht="13.35" customHeight="1">
      <c r="A16" s="38" t="s">
        <v>46</v>
      </c>
      <c r="B16" s="71">
        <v>82736</v>
      </c>
      <c r="C16" s="71">
        <v>153815</v>
      </c>
      <c r="D16" s="71">
        <v>17999</v>
      </c>
      <c r="E16" s="71">
        <v>30620</v>
      </c>
      <c r="F16" s="71">
        <v>37846</v>
      </c>
      <c r="G16" s="71">
        <v>67350</v>
      </c>
      <c r="H16" s="71">
        <v>81028</v>
      </c>
      <c r="I16" s="58">
        <v>93.762402886584539</v>
      </c>
      <c r="J16" s="58">
        <v>45.873017993517628</v>
      </c>
      <c r="K16" s="102"/>
      <c r="L16" s="102"/>
      <c r="M16" s="102"/>
      <c r="N16" s="102"/>
      <c r="O16" s="102"/>
      <c r="P16" s="102"/>
      <c r="Q16" s="120"/>
      <c r="R16" s="51"/>
    </row>
    <row r="17" spans="1:18" s="8" customFormat="1" ht="13.35" customHeight="1">
      <c r="A17" s="38" t="s">
        <v>47</v>
      </c>
      <c r="B17" s="71">
        <v>41484</v>
      </c>
      <c r="C17" s="71">
        <v>65336</v>
      </c>
      <c r="D17" s="71">
        <v>5189</v>
      </c>
      <c r="E17" s="71">
        <v>11640</v>
      </c>
      <c r="F17" s="71">
        <v>14720</v>
      </c>
      <c r="G17" s="71">
        <v>33787</v>
      </c>
      <c r="H17" s="71">
        <v>42508</v>
      </c>
      <c r="I17" s="58">
        <v>99.437844373699036</v>
      </c>
      <c r="J17" s="58">
        <v>50.501535208749523</v>
      </c>
      <c r="K17" s="102"/>
      <c r="L17" s="102"/>
      <c r="M17" s="102"/>
      <c r="N17" s="102"/>
      <c r="O17" s="102"/>
      <c r="P17" s="102"/>
      <c r="Q17" s="120"/>
      <c r="R17" s="51"/>
    </row>
    <row r="18" spans="1:18" s="8" customFormat="1" ht="13.35" customHeight="1">
      <c r="A18" s="38" t="s">
        <v>48</v>
      </c>
      <c r="B18" s="71">
        <v>87468</v>
      </c>
      <c r="C18" s="71">
        <v>136343</v>
      </c>
      <c r="D18" s="71">
        <v>12195</v>
      </c>
      <c r="E18" s="71">
        <v>23207</v>
      </c>
      <c r="F18" s="71">
        <v>29853</v>
      </c>
      <c r="G18" s="71">
        <v>71088</v>
      </c>
      <c r="H18" s="71">
        <v>89686</v>
      </c>
      <c r="I18" s="58">
        <v>101.64331868889492</v>
      </c>
      <c r="J18" s="58">
        <v>50.805077444780494</v>
      </c>
      <c r="K18" s="102"/>
      <c r="L18" s="102"/>
      <c r="M18" s="102"/>
      <c r="N18" s="102"/>
      <c r="O18" s="102"/>
      <c r="P18" s="102"/>
      <c r="Q18" s="120"/>
      <c r="R18" s="51"/>
    </row>
    <row r="19" spans="1:18" s="8" customFormat="1" ht="13.35" customHeight="1">
      <c r="A19" s="38" t="s">
        <v>49</v>
      </c>
      <c r="B19" s="71">
        <v>68372</v>
      </c>
      <c r="C19" s="71">
        <v>100103</v>
      </c>
      <c r="D19" s="71">
        <v>6792</v>
      </c>
      <c r="E19" s="71">
        <v>16464</v>
      </c>
      <c r="F19" s="71">
        <v>22049</v>
      </c>
      <c r="G19" s="71">
        <v>54798</v>
      </c>
      <c r="H19" s="71">
        <v>71911</v>
      </c>
      <c r="I19" s="58">
        <v>106.43761925217026</v>
      </c>
      <c r="J19" s="58">
        <v>53.266966629171357</v>
      </c>
      <c r="K19" s="102"/>
      <c r="L19" s="102"/>
      <c r="M19" s="102"/>
      <c r="N19" s="102"/>
      <c r="O19" s="102"/>
      <c r="P19" s="102"/>
      <c r="Q19" s="120"/>
      <c r="R19" s="51"/>
    </row>
    <row r="20" spans="1:18" s="8" customFormat="1" ht="13.35" customHeight="1">
      <c r="A20" s="38" t="s">
        <v>50</v>
      </c>
      <c r="B20" s="71">
        <v>75804</v>
      </c>
      <c r="C20" s="71">
        <v>129995</v>
      </c>
      <c r="D20" s="71">
        <v>12811</v>
      </c>
      <c r="E20" s="71">
        <v>23436</v>
      </c>
      <c r="F20" s="71">
        <v>30973</v>
      </c>
      <c r="G20" s="71">
        <v>62775</v>
      </c>
      <c r="H20" s="71">
        <v>75558</v>
      </c>
      <c r="I20" s="58">
        <v>98.645824839416903</v>
      </c>
      <c r="J20" s="58">
        <v>46.456439833062831</v>
      </c>
      <c r="K20" s="102"/>
      <c r="L20" s="102"/>
      <c r="M20" s="102"/>
      <c r="N20" s="102"/>
      <c r="O20" s="102"/>
      <c r="P20" s="102"/>
      <c r="Q20" s="120"/>
      <c r="R20" s="51"/>
    </row>
    <row r="21" spans="1:18" s="8" customFormat="1" ht="13.35" customHeight="1">
      <c r="A21" s="38" t="s">
        <v>51</v>
      </c>
      <c r="B21" s="71">
        <v>41957</v>
      </c>
      <c r="C21" s="71">
        <v>65847</v>
      </c>
      <c r="D21" s="71">
        <v>5839</v>
      </c>
      <c r="E21" s="71">
        <v>11576</v>
      </c>
      <c r="F21" s="71">
        <v>14861</v>
      </c>
      <c r="G21" s="71">
        <v>33571</v>
      </c>
      <c r="H21" s="71">
        <v>42260</v>
      </c>
      <c r="I21" s="58">
        <v>99.231308943459837</v>
      </c>
      <c r="J21" s="58">
        <v>49.74673193906218</v>
      </c>
      <c r="K21" s="102"/>
      <c r="L21" s="102"/>
      <c r="M21" s="102"/>
      <c r="N21" s="102"/>
      <c r="O21" s="102"/>
      <c r="P21" s="102"/>
      <c r="Q21" s="120"/>
      <c r="R21" s="51"/>
    </row>
    <row r="22" spans="1:18" s="8" customFormat="1" ht="13.35" customHeight="1">
      <c r="A22" s="38" t="s">
        <v>91</v>
      </c>
      <c r="B22" s="71">
        <v>67679</v>
      </c>
      <c r="C22" s="71">
        <v>114436</v>
      </c>
      <c r="D22" s="71">
        <v>10275</v>
      </c>
      <c r="E22" s="71">
        <v>18028</v>
      </c>
      <c r="F22" s="71">
        <v>27494</v>
      </c>
      <c r="G22" s="71">
        <v>58639</v>
      </c>
      <c r="H22" s="71">
        <v>68095</v>
      </c>
      <c r="I22" s="58">
        <v>100.84746058932504</v>
      </c>
      <c r="J22" s="58">
        <v>47.453823253671935</v>
      </c>
      <c r="K22" s="102"/>
      <c r="L22" s="102"/>
      <c r="M22" s="102"/>
      <c r="N22" s="102"/>
      <c r="O22" s="102"/>
      <c r="P22" s="102"/>
      <c r="Q22" s="120"/>
      <c r="R22" s="51"/>
    </row>
    <row r="23" spans="1:18" s="8" customFormat="1" ht="5.25" customHeight="1">
      <c r="A23" s="36"/>
      <c r="B23" s="37"/>
      <c r="C23" s="37"/>
      <c r="D23" s="37"/>
      <c r="E23" s="37"/>
      <c r="F23" s="37"/>
      <c r="G23" s="37"/>
      <c r="H23" s="37"/>
      <c r="I23" s="58"/>
      <c r="J23" s="71"/>
      <c r="K23" s="102"/>
      <c r="L23" s="102"/>
      <c r="M23" s="102"/>
      <c r="N23" s="102"/>
      <c r="O23" s="102"/>
      <c r="P23" s="102"/>
      <c r="Q23" s="120"/>
      <c r="R23" s="51"/>
    </row>
    <row r="24" spans="1:18" s="8" customFormat="1" ht="13.35" customHeight="1">
      <c r="A24" s="44" t="s">
        <v>53</v>
      </c>
      <c r="B24" s="71">
        <v>6421</v>
      </c>
      <c r="C24" s="71">
        <v>11518</v>
      </c>
      <c r="D24" s="71">
        <v>1319</v>
      </c>
      <c r="E24" s="71">
        <v>2452</v>
      </c>
      <c r="F24" s="71">
        <v>3030</v>
      </c>
      <c r="G24" s="71">
        <v>4717</v>
      </c>
      <c r="H24" s="71">
        <v>6203</v>
      </c>
      <c r="I24" s="58">
        <v>88.072061121722527</v>
      </c>
      <c r="J24" s="58">
        <v>46.78168234643055</v>
      </c>
      <c r="K24" s="102"/>
      <c r="L24" s="102"/>
      <c r="M24" s="102"/>
      <c r="N24" s="102"/>
      <c r="O24" s="102"/>
      <c r="P24" s="102"/>
      <c r="Q24" s="120"/>
      <c r="R24" s="51"/>
    </row>
    <row r="25" spans="1:18" s="8" customFormat="1" ht="13.35" customHeight="1">
      <c r="A25" s="44" t="s">
        <v>54</v>
      </c>
      <c r="B25" s="71">
        <v>7124</v>
      </c>
      <c r="C25" s="71">
        <v>15204</v>
      </c>
      <c r="D25" s="71">
        <v>2669</v>
      </c>
      <c r="E25" s="71">
        <v>3321</v>
      </c>
      <c r="F25" s="71">
        <v>3957</v>
      </c>
      <c r="G25" s="71">
        <v>5257</v>
      </c>
      <c r="H25" s="71">
        <v>6705</v>
      </c>
      <c r="I25" s="58">
        <v>85.630755064456721</v>
      </c>
      <c r="J25" s="58">
        <v>42.614971686687831</v>
      </c>
      <c r="K25" s="102"/>
      <c r="L25" s="102"/>
      <c r="M25" s="102"/>
      <c r="N25" s="102"/>
      <c r="O25" s="102"/>
      <c r="P25" s="102"/>
      <c r="Q25" s="120"/>
      <c r="R25" s="51"/>
    </row>
    <row r="26" spans="1:18" s="8" customFormat="1" ht="13.35" customHeight="1">
      <c r="A26" s="44" t="s">
        <v>55</v>
      </c>
      <c r="B26" s="71">
        <v>6990</v>
      </c>
      <c r="C26" s="71">
        <v>12828</v>
      </c>
      <c r="D26" s="71">
        <v>1350</v>
      </c>
      <c r="E26" s="71">
        <v>2745</v>
      </c>
      <c r="F26" s="71">
        <v>3438</v>
      </c>
      <c r="G26" s="71">
        <v>5295</v>
      </c>
      <c r="H26" s="71">
        <v>6618</v>
      </c>
      <c r="I26" s="58">
        <v>89.83995946367321</v>
      </c>
      <c r="J26" s="58">
        <v>49.765394248207961</v>
      </c>
      <c r="K26" s="102"/>
      <c r="L26" s="102"/>
      <c r="M26" s="102"/>
      <c r="N26" s="102"/>
      <c r="O26" s="102"/>
      <c r="P26" s="102"/>
      <c r="Q26" s="120"/>
      <c r="R26" s="51"/>
    </row>
    <row r="27" spans="1:18" s="8" customFormat="1" ht="13.35" customHeight="1">
      <c r="A27" s="44" t="s">
        <v>56</v>
      </c>
      <c r="B27" s="71">
        <v>4953</v>
      </c>
      <c r="C27" s="71">
        <v>10543</v>
      </c>
      <c r="D27" s="71">
        <v>1458</v>
      </c>
      <c r="E27" s="71">
        <v>2529</v>
      </c>
      <c r="F27" s="71">
        <v>2700</v>
      </c>
      <c r="G27" s="71">
        <v>3856</v>
      </c>
      <c r="H27" s="71">
        <v>4745</v>
      </c>
      <c r="I27" s="58">
        <v>89.305036517120371</v>
      </c>
      <c r="J27" s="58">
        <v>46.99256338590537</v>
      </c>
      <c r="K27" s="102"/>
      <c r="L27" s="102"/>
      <c r="M27" s="102"/>
      <c r="N27" s="102"/>
      <c r="O27" s="102"/>
      <c r="P27" s="102"/>
      <c r="Q27" s="120"/>
      <c r="R27" s="51"/>
    </row>
    <row r="28" spans="1:18" s="8" customFormat="1" ht="13.35" customHeight="1">
      <c r="A28" s="44" t="s">
        <v>57</v>
      </c>
      <c r="B28" s="71">
        <v>11001</v>
      </c>
      <c r="C28" s="71">
        <v>25431</v>
      </c>
      <c r="D28" s="71">
        <v>3494</v>
      </c>
      <c r="E28" s="71">
        <v>5475</v>
      </c>
      <c r="F28" s="71">
        <v>6873</v>
      </c>
      <c r="G28" s="71">
        <v>9589</v>
      </c>
      <c r="H28" s="71">
        <v>10277</v>
      </c>
      <c r="I28" s="58">
        <v>82.617120836774021</v>
      </c>
      <c r="J28" s="58">
        <v>42.119279113124712</v>
      </c>
      <c r="K28" s="102"/>
      <c r="L28" s="102"/>
      <c r="M28" s="102"/>
      <c r="N28" s="102"/>
      <c r="O28" s="102"/>
      <c r="P28" s="102"/>
      <c r="Q28" s="120"/>
      <c r="R28" s="51"/>
    </row>
    <row r="29" spans="1:18" s="8" customFormat="1" ht="13.35" customHeight="1">
      <c r="A29" s="44" t="s">
        <v>58</v>
      </c>
      <c r="B29" s="71">
        <v>9404</v>
      </c>
      <c r="C29" s="71">
        <v>21506</v>
      </c>
      <c r="D29" s="71">
        <v>3645</v>
      </c>
      <c r="E29" s="71">
        <v>5059</v>
      </c>
      <c r="F29" s="71">
        <v>5249</v>
      </c>
      <c r="G29" s="71">
        <v>7553</v>
      </c>
      <c r="H29" s="71">
        <v>8589</v>
      </c>
      <c r="I29" s="58">
        <v>85.081698130754205</v>
      </c>
      <c r="J29" s="58">
        <v>42.27742606284658</v>
      </c>
      <c r="K29" s="102"/>
      <c r="L29" s="102"/>
      <c r="M29" s="102"/>
      <c r="N29" s="102"/>
      <c r="O29" s="102"/>
      <c r="P29" s="102"/>
      <c r="Q29" s="120"/>
      <c r="R29" s="51"/>
    </row>
    <row r="30" spans="1:18" s="8" customFormat="1" ht="13.35" customHeight="1">
      <c r="A30" s="44" t="s">
        <v>59</v>
      </c>
      <c r="B30" s="71">
        <v>6068</v>
      </c>
      <c r="C30" s="71">
        <v>10440</v>
      </c>
      <c r="D30" s="71">
        <v>1084</v>
      </c>
      <c r="E30" s="71">
        <v>1766</v>
      </c>
      <c r="F30" s="71">
        <v>2609</v>
      </c>
      <c r="G30" s="71">
        <v>4981</v>
      </c>
      <c r="H30" s="71">
        <v>6013</v>
      </c>
      <c r="I30" s="58">
        <v>100.98065134099618</v>
      </c>
      <c r="J30" s="58">
        <v>49.504038317054849</v>
      </c>
      <c r="K30" s="102"/>
      <c r="L30" s="102"/>
      <c r="M30" s="102"/>
      <c r="N30" s="102"/>
      <c r="O30" s="102"/>
      <c r="P30" s="102"/>
      <c r="Q30" s="120"/>
      <c r="R30" s="51"/>
    </row>
    <row r="31" spans="1:18" s="8" customFormat="1" ht="13.35" customHeight="1">
      <c r="A31" s="44" t="s">
        <v>60</v>
      </c>
      <c r="B31" s="71">
        <v>6978</v>
      </c>
      <c r="C31" s="71">
        <v>17916</v>
      </c>
      <c r="D31" s="71">
        <v>2808</v>
      </c>
      <c r="E31" s="71">
        <v>4946</v>
      </c>
      <c r="F31" s="71">
        <v>4558</v>
      </c>
      <c r="G31" s="71">
        <v>5604</v>
      </c>
      <c r="H31" s="71">
        <v>6214</v>
      </c>
      <c r="I31" s="58">
        <v>83.03075463273052</v>
      </c>
      <c r="J31" s="58">
        <v>44.343130533281666</v>
      </c>
      <c r="K31" s="102"/>
      <c r="L31" s="102"/>
      <c r="M31" s="102"/>
      <c r="N31" s="102"/>
      <c r="O31" s="102"/>
      <c r="P31" s="102"/>
      <c r="Q31" s="120"/>
      <c r="R31" s="51"/>
    </row>
    <row r="32" spans="1:18" s="8" customFormat="1" ht="13.35" customHeight="1">
      <c r="A32" s="44" t="s">
        <v>61</v>
      </c>
      <c r="B32" s="71">
        <v>5635</v>
      </c>
      <c r="C32" s="71">
        <v>12514</v>
      </c>
      <c r="D32" s="71">
        <v>1691</v>
      </c>
      <c r="E32" s="71">
        <v>2791</v>
      </c>
      <c r="F32" s="71">
        <v>3253</v>
      </c>
      <c r="G32" s="71">
        <v>4779</v>
      </c>
      <c r="H32" s="71">
        <v>4990</v>
      </c>
      <c r="I32" s="58">
        <v>84.672127217516376</v>
      </c>
      <c r="J32" s="58">
        <v>48.378549904118344</v>
      </c>
      <c r="K32" s="102"/>
      <c r="L32" s="102"/>
      <c r="M32" s="102"/>
      <c r="N32" s="102"/>
      <c r="O32" s="102"/>
      <c r="P32" s="102"/>
      <c r="Q32" s="120"/>
      <c r="R32" s="51"/>
    </row>
    <row r="33" spans="1:18" s="8" customFormat="1" ht="13.35" customHeight="1">
      <c r="A33" s="44" t="s">
        <v>62</v>
      </c>
      <c r="B33" s="71">
        <v>6134</v>
      </c>
      <c r="C33" s="71">
        <v>15770</v>
      </c>
      <c r="D33" s="71">
        <v>2842</v>
      </c>
      <c r="E33" s="71">
        <v>4579</v>
      </c>
      <c r="F33" s="71">
        <v>3871</v>
      </c>
      <c r="G33" s="71">
        <v>4478</v>
      </c>
      <c r="H33" s="71">
        <v>5255</v>
      </c>
      <c r="I33" s="58">
        <v>78.651173113506658</v>
      </c>
      <c r="J33" s="58">
        <v>43.566174920969445</v>
      </c>
      <c r="K33" s="102"/>
      <c r="L33" s="102"/>
      <c r="M33" s="102"/>
      <c r="N33" s="103"/>
      <c r="O33" s="102"/>
      <c r="P33" s="102"/>
      <c r="Q33" s="120"/>
      <c r="R33" s="51"/>
    </row>
    <row r="34" spans="1:18" s="8" customFormat="1" ht="13.35" customHeight="1">
      <c r="A34" s="44" t="s">
        <v>63</v>
      </c>
      <c r="B34" s="71">
        <v>6131</v>
      </c>
      <c r="C34" s="71">
        <v>13654</v>
      </c>
      <c r="D34" s="71">
        <v>1684</v>
      </c>
      <c r="E34" s="71">
        <v>3651</v>
      </c>
      <c r="F34" s="71">
        <v>3672</v>
      </c>
      <c r="G34" s="71">
        <v>4647</v>
      </c>
      <c r="H34" s="71">
        <v>5497</v>
      </c>
      <c r="I34" s="58">
        <v>84.164713637029436</v>
      </c>
      <c r="J34" s="58">
        <v>45.465461307168859</v>
      </c>
      <c r="K34" s="102"/>
      <c r="L34" s="102"/>
      <c r="M34" s="102"/>
      <c r="N34" s="102"/>
      <c r="O34" s="102"/>
      <c r="P34" s="102"/>
      <c r="Q34" s="120"/>
      <c r="R34" s="51"/>
    </row>
    <row r="35" spans="1:18" s="8" customFormat="1" ht="13.35" customHeight="1">
      <c r="A35" s="44" t="s">
        <v>64</v>
      </c>
      <c r="B35" s="71">
        <v>8500</v>
      </c>
      <c r="C35" s="71">
        <v>12863</v>
      </c>
      <c r="D35" s="71">
        <v>1027</v>
      </c>
      <c r="E35" s="71">
        <v>2065</v>
      </c>
      <c r="F35" s="71">
        <v>2891</v>
      </c>
      <c r="G35" s="71">
        <v>6880</v>
      </c>
      <c r="H35" s="71">
        <v>8375</v>
      </c>
      <c r="I35" s="58">
        <v>103.31073622016636</v>
      </c>
      <c r="J35" s="58">
        <v>47.341859636622729</v>
      </c>
      <c r="K35" s="102"/>
      <c r="L35" s="102"/>
      <c r="M35" s="102"/>
      <c r="N35" s="102"/>
      <c r="O35" s="102"/>
      <c r="P35" s="102"/>
      <c r="Q35" s="120"/>
      <c r="R35" s="51"/>
    </row>
    <row r="36" spans="1:18" s="8" customFormat="1" ht="13.35" customHeight="1">
      <c r="A36" s="44" t="s">
        <v>65</v>
      </c>
      <c r="B36" s="71">
        <v>4992</v>
      </c>
      <c r="C36" s="71">
        <v>10567</v>
      </c>
      <c r="D36" s="71">
        <v>1462</v>
      </c>
      <c r="E36" s="71">
        <v>2386</v>
      </c>
      <c r="F36" s="71">
        <v>2453</v>
      </c>
      <c r="G36" s="71">
        <v>4266</v>
      </c>
      <c r="H36" s="71">
        <v>4633</v>
      </c>
      <c r="I36" s="58">
        <v>91.68297530046371</v>
      </c>
      <c r="J36" s="58">
        <v>44.414523449319212</v>
      </c>
      <c r="K36" s="102"/>
      <c r="L36" s="102"/>
      <c r="M36" s="102"/>
      <c r="N36" s="102"/>
      <c r="O36" s="102"/>
      <c r="P36" s="102"/>
      <c r="Q36" s="120"/>
      <c r="R36" s="51"/>
    </row>
    <row r="37" spans="1:18" s="8" customFormat="1" ht="13.35" customHeight="1">
      <c r="A37" s="44" t="s">
        <v>66</v>
      </c>
      <c r="B37" s="71">
        <v>18304</v>
      </c>
      <c r="C37" s="71">
        <v>39816</v>
      </c>
      <c r="D37" s="71">
        <v>5148</v>
      </c>
      <c r="E37" s="71">
        <v>8867</v>
      </c>
      <c r="F37" s="71">
        <v>10675</v>
      </c>
      <c r="G37" s="71">
        <v>15126</v>
      </c>
      <c r="H37" s="71">
        <v>16825</v>
      </c>
      <c r="I37" s="58">
        <v>87.415209965842877</v>
      </c>
      <c r="J37" s="58">
        <v>43.968771712629014</v>
      </c>
      <c r="K37" s="102"/>
      <c r="L37" s="102"/>
      <c r="M37" s="102"/>
      <c r="N37" s="102"/>
      <c r="O37" s="102"/>
      <c r="P37" s="102"/>
      <c r="Q37" s="120"/>
      <c r="R37" s="51"/>
    </row>
    <row r="38" spans="1:18" s="8" customFormat="1" ht="13.35" customHeight="1">
      <c r="A38" s="44" t="s">
        <v>67</v>
      </c>
      <c r="B38" s="71">
        <v>8138</v>
      </c>
      <c r="C38" s="71">
        <v>17671</v>
      </c>
      <c r="D38" s="71">
        <v>2615</v>
      </c>
      <c r="E38" s="71">
        <v>4267</v>
      </c>
      <c r="F38" s="71">
        <v>4624</v>
      </c>
      <c r="G38" s="71">
        <v>6165</v>
      </c>
      <c r="H38" s="71">
        <v>7286</v>
      </c>
      <c r="I38" s="58">
        <v>82.382547676984885</v>
      </c>
      <c r="J38" s="58">
        <v>45.665861538944135</v>
      </c>
      <c r="K38" s="102"/>
      <c r="L38" s="102"/>
      <c r="M38" s="102"/>
      <c r="N38" s="102"/>
      <c r="O38" s="102"/>
      <c r="P38" s="102"/>
      <c r="Q38" s="120"/>
      <c r="R38" s="51"/>
    </row>
    <row r="39" spans="1:18" s="8" customFormat="1" ht="13.35" customHeight="1">
      <c r="A39" s="44" t="s">
        <v>68</v>
      </c>
      <c r="B39" s="71">
        <v>8181</v>
      </c>
      <c r="C39" s="71">
        <v>16583</v>
      </c>
      <c r="D39" s="71">
        <v>2152</v>
      </c>
      <c r="E39" s="71">
        <v>2912</v>
      </c>
      <c r="F39" s="71">
        <v>3812</v>
      </c>
      <c r="G39" s="71">
        <v>7707</v>
      </c>
      <c r="H39" s="71">
        <v>7786</v>
      </c>
      <c r="I39" s="58">
        <v>94.295784839896285</v>
      </c>
      <c r="J39" s="58">
        <v>46.716867829827919</v>
      </c>
      <c r="K39" s="102"/>
      <c r="L39" s="102"/>
      <c r="M39" s="102"/>
      <c r="N39" s="102"/>
      <c r="O39" s="102"/>
      <c r="P39" s="102"/>
      <c r="Q39" s="120"/>
      <c r="R39" s="51"/>
    </row>
    <row r="40" spans="1:18" s="8" customFormat="1" ht="13.35" customHeight="1">
      <c r="A40" s="44" t="s">
        <v>69</v>
      </c>
      <c r="B40" s="71">
        <v>5894</v>
      </c>
      <c r="C40" s="71">
        <v>11985</v>
      </c>
      <c r="D40" s="71">
        <v>1335</v>
      </c>
      <c r="E40" s="71">
        <v>1770</v>
      </c>
      <c r="F40" s="71">
        <v>2851</v>
      </c>
      <c r="G40" s="71">
        <v>6029</v>
      </c>
      <c r="H40" s="71">
        <v>5617</v>
      </c>
      <c r="I40" s="58">
        <v>89.642886942010847</v>
      </c>
      <c r="J40" s="58">
        <v>43.419414807630133</v>
      </c>
      <c r="K40" s="102"/>
      <c r="L40" s="102"/>
      <c r="M40" s="102"/>
      <c r="N40" s="102"/>
      <c r="O40" s="102"/>
      <c r="P40" s="102"/>
      <c r="Q40" s="120"/>
      <c r="R40" s="51"/>
    </row>
    <row r="41" spans="1:18" ht="13.35" customHeight="1">
      <c r="A41" s="44" t="s">
        <v>70</v>
      </c>
      <c r="B41" s="71">
        <v>7308</v>
      </c>
      <c r="C41" s="71">
        <v>13195</v>
      </c>
      <c r="D41" s="71">
        <v>1273</v>
      </c>
      <c r="E41" s="71">
        <v>2581</v>
      </c>
      <c r="F41" s="71">
        <v>3345</v>
      </c>
      <c r="G41" s="71">
        <v>5996</v>
      </c>
      <c r="H41" s="71">
        <v>7044</v>
      </c>
      <c r="I41" s="58">
        <v>96.333080712391052</v>
      </c>
      <c r="J41" s="58">
        <v>45.973272089406485</v>
      </c>
      <c r="K41" s="102"/>
      <c r="L41" s="102"/>
      <c r="M41" s="102"/>
      <c r="N41" s="102"/>
      <c r="O41" s="102"/>
      <c r="P41" s="102"/>
      <c r="Q41" s="120"/>
      <c r="R41" s="51"/>
    </row>
    <row r="42" spans="1:18" s="10" customFormat="1" ht="5.25" customHeight="1">
      <c r="A42" s="39"/>
      <c r="B42" s="59"/>
      <c r="C42" s="59"/>
      <c r="D42" s="59"/>
      <c r="E42" s="59"/>
      <c r="F42" s="59"/>
      <c r="G42" s="59"/>
      <c r="H42" s="59"/>
      <c r="I42" s="59"/>
      <c r="J42" s="71"/>
      <c r="K42" s="102"/>
      <c r="L42" s="102"/>
      <c r="M42" s="102"/>
      <c r="N42" s="102"/>
      <c r="O42" s="102"/>
      <c r="P42" s="102"/>
      <c r="Q42" s="119"/>
      <c r="R42" s="82"/>
    </row>
    <row r="43" spans="1:18" s="10" customFormat="1" ht="13.35" customHeight="1">
      <c r="A43" s="77" t="s">
        <v>71</v>
      </c>
      <c r="B43" s="74">
        <v>820540</v>
      </c>
      <c r="C43" s="74">
        <v>1489901</v>
      </c>
      <c r="D43" s="74">
        <v>170629</v>
      </c>
      <c r="E43" s="74">
        <v>304865</v>
      </c>
      <c r="F43" s="74">
        <v>355232</v>
      </c>
      <c r="G43" s="74">
        <v>659175</v>
      </c>
      <c r="H43" s="74">
        <v>808140</v>
      </c>
      <c r="I43" s="84">
        <v>93.509636546320863</v>
      </c>
      <c r="J43" s="84">
        <v>48.095944988663007</v>
      </c>
      <c r="K43" s="103"/>
      <c r="L43" s="103"/>
      <c r="M43" s="103"/>
      <c r="N43" s="103"/>
      <c r="O43" s="103"/>
      <c r="P43" s="103"/>
      <c r="Q43" s="119"/>
      <c r="R43" s="82"/>
    </row>
    <row r="44" spans="1:18" s="45" customFormat="1" ht="13.35" customHeight="1">
      <c r="A44" s="78" t="s">
        <v>149</v>
      </c>
      <c r="B44" s="75">
        <v>815222</v>
      </c>
      <c r="C44" s="75">
        <v>1478000</v>
      </c>
      <c r="D44" s="75">
        <v>167997</v>
      </c>
      <c r="E44" s="75">
        <v>301833</v>
      </c>
      <c r="F44" s="75">
        <v>353002</v>
      </c>
      <c r="G44" s="75">
        <v>655168</v>
      </c>
      <c r="H44" s="75">
        <v>802982</v>
      </c>
      <c r="I44" s="66">
        <v>93.488700947225979</v>
      </c>
      <c r="J44" s="66">
        <v>47.814830053487739</v>
      </c>
      <c r="K44" s="104"/>
      <c r="L44" s="104"/>
      <c r="M44" s="104"/>
      <c r="N44" s="104"/>
      <c r="O44" s="104"/>
      <c r="P44" s="104"/>
      <c r="Q44" s="119"/>
      <c r="R44" s="82"/>
    </row>
    <row r="45" spans="1:18" s="119" customFormat="1" ht="5.25" customHeight="1">
      <c r="A45" s="87"/>
      <c r="B45" s="85"/>
      <c r="C45" s="85"/>
      <c r="D45" s="85"/>
      <c r="E45" s="85"/>
      <c r="F45" s="86"/>
      <c r="G45" s="85"/>
      <c r="H45" s="85"/>
      <c r="I45" s="86"/>
      <c r="J45" s="76"/>
      <c r="K45" s="109"/>
      <c r="L45" s="109"/>
      <c r="M45" s="109"/>
      <c r="N45" s="109"/>
      <c r="O45" s="109"/>
      <c r="P45" s="109"/>
    </row>
    <row r="46" spans="1:18" s="10" customFormat="1" ht="13.35" customHeight="1">
      <c r="A46" s="77" t="s">
        <v>52</v>
      </c>
      <c r="B46" s="74">
        <v>117004</v>
      </c>
      <c r="C46" s="74">
        <v>344748</v>
      </c>
      <c r="D46" s="74">
        <v>60319</v>
      </c>
      <c r="E46" s="74">
        <v>98575</v>
      </c>
      <c r="F46" s="74">
        <v>91228</v>
      </c>
      <c r="G46" s="74">
        <v>94626</v>
      </c>
      <c r="H46" s="74">
        <v>94634</v>
      </c>
      <c r="I46" s="84">
        <v>75.061627623655539</v>
      </c>
      <c r="J46" s="84">
        <v>40.832941740816771</v>
      </c>
      <c r="K46" s="103"/>
      <c r="L46" s="103"/>
      <c r="M46" s="103"/>
      <c r="N46" s="103"/>
      <c r="O46" s="103"/>
      <c r="P46" s="103"/>
      <c r="Q46" s="119"/>
      <c r="R46" s="82"/>
    </row>
    <row r="47" spans="1:18" s="41" customFormat="1" ht="13.35" customHeight="1">
      <c r="A47" s="77" t="s">
        <v>149</v>
      </c>
      <c r="B47" s="74">
        <v>116555</v>
      </c>
      <c r="C47" s="74">
        <v>342767</v>
      </c>
      <c r="D47" s="74">
        <v>59588</v>
      </c>
      <c r="E47" s="74">
        <v>98014</v>
      </c>
      <c r="F47" s="74">
        <v>90955</v>
      </c>
      <c r="G47" s="74">
        <v>94210</v>
      </c>
      <c r="H47" s="74">
        <v>94273</v>
      </c>
      <c r="I47" s="84">
        <v>75.041167907062231</v>
      </c>
      <c r="J47" s="84">
        <v>40.691386852075965</v>
      </c>
      <c r="K47" s="103"/>
      <c r="L47" s="103"/>
      <c r="M47" s="103"/>
      <c r="N47" s="103"/>
      <c r="O47" s="103"/>
      <c r="P47" s="103"/>
      <c r="Q47" s="119"/>
      <c r="R47" s="82"/>
    </row>
    <row r="48" spans="1:18" s="10" customFormat="1" ht="13.35" customHeight="1">
      <c r="A48" s="77" t="s">
        <v>72</v>
      </c>
      <c r="B48" s="64">
        <v>17208</v>
      </c>
      <c r="C48" s="64">
        <v>41870</v>
      </c>
      <c r="D48" s="64">
        <v>5163</v>
      </c>
      <c r="E48" s="64">
        <v>11269</v>
      </c>
      <c r="F48" s="117">
        <v>11123</v>
      </c>
      <c r="G48" s="64">
        <v>13984</v>
      </c>
      <c r="H48" s="64">
        <v>13371</v>
      </c>
      <c r="I48" s="84">
        <v>71.753350490614181</v>
      </c>
      <c r="J48" s="123">
        <v>39.081616494578832</v>
      </c>
      <c r="K48" s="103"/>
      <c r="L48" s="103"/>
      <c r="M48" s="103"/>
      <c r="N48" s="103"/>
      <c r="O48" s="103"/>
      <c r="P48" s="103"/>
      <c r="Q48" s="119"/>
      <c r="R48" s="82"/>
    </row>
    <row r="49" spans="1:18" s="10" customFormat="1" ht="13.35" customHeight="1">
      <c r="A49" s="78" t="s">
        <v>73</v>
      </c>
      <c r="B49" s="65">
        <v>43473</v>
      </c>
      <c r="C49" s="65">
        <v>134831</v>
      </c>
      <c r="D49" s="65">
        <v>25759</v>
      </c>
      <c r="E49" s="65">
        <v>41434</v>
      </c>
      <c r="F49" s="116">
        <v>34492</v>
      </c>
      <c r="G49" s="65">
        <v>33181</v>
      </c>
      <c r="H49" s="65">
        <v>36916</v>
      </c>
      <c r="I49" s="66">
        <v>81.987437305946983</v>
      </c>
      <c r="J49" s="124">
        <v>44.44320924204505</v>
      </c>
      <c r="K49" s="104"/>
      <c r="L49" s="104"/>
      <c r="M49" s="104"/>
      <c r="N49" s="104"/>
      <c r="O49" s="104"/>
      <c r="P49" s="104"/>
      <c r="Q49" s="119"/>
      <c r="R49" s="82"/>
    </row>
    <row r="50" spans="1:18" s="119" customFormat="1" ht="5.25" customHeight="1">
      <c r="A50" s="87"/>
      <c r="B50" s="85"/>
      <c r="C50" s="85"/>
      <c r="D50" s="85"/>
      <c r="E50" s="85"/>
      <c r="F50" s="132"/>
      <c r="G50" s="85"/>
      <c r="H50" s="85"/>
      <c r="I50" s="86"/>
      <c r="J50" s="69"/>
      <c r="K50" s="109"/>
      <c r="L50" s="109"/>
      <c r="M50" s="109"/>
      <c r="N50" s="109"/>
      <c r="O50" s="109"/>
      <c r="P50" s="109"/>
    </row>
    <row r="51" spans="1:18" s="10" customFormat="1" ht="13.35" customHeight="1">
      <c r="A51" s="77" t="s">
        <v>75</v>
      </c>
      <c r="B51" s="74">
        <v>703536</v>
      </c>
      <c r="C51" s="74">
        <v>1145153</v>
      </c>
      <c r="D51" s="74">
        <v>110310</v>
      </c>
      <c r="E51" s="74">
        <v>206290</v>
      </c>
      <c r="F51" s="74">
        <v>264004</v>
      </c>
      <c r="G51" s="74">
        <v>564549</v>
      </c>
      <c r="H51" s="74">
        <v>713506</v>
      </c>
      <c r="I51" s="84">
        <v>99.063404628027868</v>
      </c>
      <c r="J51" s="84">
        <v>50.12991968536992</v>
      </c>
      <c r="K51" s="103"/>
      <c r="L51" s="103"/>
      <c r="M51" s="103"/>
      <c r="N51" s="103"/>
      <c r="O51" s="103"/>
      <c r="P51" s="103"/>
      <c r="Q51" s="119"/>
      <c r="R51" s="82"/>
    </row>
    <row r="52" spans="1:18" s="41" customFormat="1" ht="13.35" customHeight="1">
      <c r="A52" s="77" t="s">
        <v>149</v>
      </c>
      <c r="B52" s="74">
        <v>698667</v>
      </c>
      <c r="C52" s="74">
        <v>1135233</v>
      </c>
      <c r="D52" s="74">
        <v>108409</v>
      </c>
      <c r="E52" s="74">
        <v>203819</v>
      </c>
      <c r="F52" s="74">
        <v>262047</v>
      </c>
      <c r="G52" s="74">
        <v>560958</v>
      </c>
      <c r="H52" s="74">
        <v>708709</v>
      </c>
      <c r="I52" s="84">
        <v>99.058663728062868</v>
      </c>
      <c r="J52" s="84">
        <v>49.809259487284884</v>
      </c>
      <c r="K52" s="103"/>
      <c r="L52" s="103"/>
      <c r="M52" s="103"/>
      <c r="N52" s="103"/>
      <c r="O52" s="103"/>
      <c r="P52" s="103"/>
      <c r="Q52" s="119"/>
      <c r="R52" s="82"/>
    </row>
    <row r="53" spans="1:18" s="10" customFormat="1" ht="13.35" customHeight="1">
      <c r="A53" s="77" t="s">
        <v>72</v>
      </c>
      <c r="B53" s="64">
        <v>41484</v>
      </c>
      <c r="C53" s="64">
        <v>65336</v>
      </c>
      <c r="D53" s="64">
        <v>4930</v>
      </c>
      <c r="E53" s="64">
        <v>10185</v>
      </c>
      <c r="F53" s="117">
        <v>14720</v>
      </c>
      <c r="G53" s="64">
        <v>33571</v>
      </c>
      <c r="H53" s="64">
        <v>42260</v>
      </c>
      <c r="I53" s="84">
        <v>92.895582364248369</v>
      </c>
      <c r="J53" s="123">
        <v>45.873017993517628</v>
      </c>
      <c r="K53" s="103"/>
      <c r="L53" s="103"/>
      <c r="M53" s="103"/>
      <c r="N53" s="103"/>
      <c r="O53" s="103"/>
      <c r="P53" s="103"/>
      <c r="Q53" s="119"/>
      <c r="R53" s="82"/>
    </row>
    <row r="54" spans="1:18" s="10" customFormat="1" ht="13.35" customHeight="1">
      <c r="A54" s="78" t="s">
        <v>73</v>
      </c>
      <c r="B54" s="65">
        <v>87468</v>
      </c>
      <c r="C54" s="65">
        <v>153815</v>
      </c>
      <c r="D54" s="65">
        <v>17999</v>
      </c>
      <c r="E54" s="65">
        <v>30620</v>
      </c>
      <c r="F54" s="116">
        <v>37846</v>
      </c>
      <c r="G54" s="65">
        <v>71088</v>
      </c>
      <c r="H54" s="65">
        <v>89686</v>
      </c>
      <c r="I54" s="66">
        <v>106.43761925217026</v>
      </c>
      <c r="J54" s="124">
        <v>58.911496190493452</v>
      </c>
      <c r="K54" s="104"/>
      <c r="L54" s="104"/>
      <c r="M54" s="104"/>
      <c r="N54" s="104"/>
      <c r="O54" s="104"/>
      <c r="P54" s="104"/>
      <c r="Q54" s="119"/>
      <c r="R54" s="82"/>
    </row>
    <row r="55" spans="1:18" s="119" customFormat="1" ht="5.25" customHeight="1">
      <c r="A55" s="87"/>
      <c r="B55" s="85"/>
      <c r="C55" s="85"/>
      <c r="D55" s="85"/>
      <c r="E55" s="85"/>
      <c r="F55" s="132"/>
      <c r="G55" s="85"/>
      <c r="H55" s="85"/>
      <c r="I55" s="86"/>
      <c r="J55" s="69"/>
      <c r="K55" s="109"/>
      <c r="L55" s="109"/>
      <c r="M55" s="109"/>
      <c r="N55" s="109"/>
      <c r="O55" s="109"/>
      <c r="P55" s="109"/>
    </row>
    <row r="56" spans="1:18" s="10" customFormat="1" ht="13.35" customHeight="1">
      <c r="A56" s="77" t="s">
        <v>134</v>
      </c>
      <c r="B56" s="74">
        <v>138156</v>
      </c>
      <c r="C56" s="74">
        <v>290004</v>
      </c>
      <c r="D56" s="74">
        <v>39056</v>
      </c>
      <c r="E56" s="74">
        <v>64162</v>
      </c>
      <c r="F56" s="74">
        <v>73861</v>
      </c>
      <c r="G56" s="74">
        <v>112925</v>
      </c>
      <c r="H56" s="74">
        <v>128672</v>
      </c>
      <c r="I56" s="84">
        <v>87.844557316450803</v>
      </c>
      <c r="J56" s="84">
        <v>45.019736016639897</v>
      </c>
      <c r="K56" s="103"/>
      <c r="L56" s="103"/>
      <c r="M56" s="103"/>
      <c r="N56" s="103"/>
      <c r="O56" s="103"/>
      <c r="P56" s="103"/>
      <c r="Q56" s="119"/>
      <c r="R56" s="82"/>
    </row>
    <row r="57" spans="1:18" s="41" customFormat="1" ht="13.35" customHeight="1">
      <c r="A57" s="77" t="s">
        <v>149</v>
      </c>
      <c r="B57" s="74">
        <v>137457</v>
      </c>
      <c r="C57" s="74">
        <v>287615</v>
      </c>
      <c r="D57" s="74">
        <v>38381</v>
      </c>
      <c r="E57" s="74">
        <v>63426</v>
      </c>
      <c r="F57" s="74">
        <v>73421</v>
      </c>
      <c r="G57" s="74">
        <v>112387</v>
      </c>
      <c r="H57" s="74">
        <v>128072</v>
      </c>
      <c r="I57" s="84">
        <v>87.826368583001582</v>
      </c>
      <c r="J57" s="84">
        <v>44.780726697702121</v>
      </c>
      <c r="K57" s="103"/>
      <c r="L57" s="103"/>
      <c r="M57" s="103"/>
      <c r="N57" s="103"/>
      <c r="O57" s="103"/>
      <c r="P57" s="103"/>
      <c r="Q57" s="119"/>
      <c r="R57" s="82"/>
    </row>
    <row r="58" spans="1:18" ht="13.35" customHeight="1">
      <c r="A58" s="77" t="s">
        <v>72</v>
      </c>
      <c r="B58" s="64">
        <v>4953</v>
      </c>
      <c r="C58" s="64">
        <v>10440</v>
      </c>
      <c r="D58" s="64">
        <v>1027</v>
      </c>
      <c r="E58" s="64">
        <v>1766</v>
      </c>
      <c r="F58" s="117">
        <v>2453</v>
      </c>
      <c r="G58" s="64">
        <v>3856</v>
      </c>
      <c r="H58" s="64">
        <v>4633</v>
      </c>
      <c r="I58" s="84">
        <v>78.651173113506658</v>
      </c>
      <c r="J58" s="123">
        <v>42.119279113124712</v>
      </c>
      <c r="K58" s="103"/>
      <c r="L58" s="103"/>
      <c r="M58" s="103"/>
      <c r="N58" s="103"/>
      <c r="O58" s="103"/>
      <c r="P58" s="103"/>
    </row>
    <row r="59" spans="1:18" ht="13.35" customHeight="1">
      <c r="A59" s="78" t="s">
        <v>73</v>
      </c>
      <c r="B59" s="65">
        <v>18304</v>
      </c>
      <c r="C59" s="65">
        <v>39816</v>
      </c>
      <c r="D59" s="65">
        <v>5148</v>
      </c>
      <c r="E59" s="65">
        <v>8867</v>
      </c>
      <c r="F59" s="116">
        <v>10675</v>
      </c>
      <c r="G59" s="65">
        <v>15126</v>
      </c>
      <c r="H59" s="65">
        <v>16825</v>
      </c>
      <c r="I59" s="66">
        <v>103.31073622016636</v>
      </c>
      <c r="J59" s="124">
        <v>49.765394248207961</v>
      </c>
      <c r="K59" s="104"/>
      <c r="L59" s="104"/>
      <c r="M59" s="104"/>
      <c r="N59" s="104"/>
      <c r="O59" s="104"/>
      <c r="P59" s="104"/>
    </row>
  </sheetData>
  <mergeCells count="10">
    <mergeCell ref="K1:M1"/>
    <mergeCell ref="N1:P1"/>
    <mergeCell ref="A1:J1"/>
    <mergeCell ref="A3:A5"/>
    <mergeCell ref="B3:B4"/>
    <mergeCell ref="C3:C4"/>
    <mergeCell ref="D3:G3"/>
    <mergeCell ref="H3:H4"/>
    <mergeCell ref="I5:J5"/>
    <mergeCell ref="I3:J3"/>
  </mergeCells>
  <conditionalFormatting sqref="B52 B47 B57 C43:I43 A51:B51 D51:I52 A46:B46 D46:I47 A56:B56 D56:I57 A23:J23 A24:I42 J42 A11:I22 J46:J59 A48:I50 A53:I55 A58:I59">
    <cfRule type="expression" dxfId="45" priority="163">
      <formula>MOD(ROW(),2)=1</formula>
    </cfRule>
  </conditionalFormatting>
  <conditionalFormatting sqref="A6:I6">
    <cfRule type="expression" dxfId="44" priority="162">
      <formula>MOD(ROW(),2)=1</formula>
    </cfRule>
  </conditionalFormatting>
  <conditionalFormatting sqref="A43">
    <cfRule type="expression" dxfId="43" priority="141">
      <formula>MOD(ROW(),2)=1</formula>
    </cfRule>
  </conditionalFormatting>
  <conditionalFormatting sqref="B43">
    <cfRule type="expression" dxfId="42" priority="140">
      <formula>MOD(ROW(),2)=1</formula>
    </cfRule>
  </conditionalFormatting>
  <conditionalFormatting sqref="J6">
    <cfRule type="expression" dxfId="41" priority="138">
      <formula>MOD(ROW(),2)=1</formula>
    </cfRule>
  </conditionalFormatting>
  <conditionalFormatting sqref="A52">
    <cfRule type="expression" dxfId="40" priority="137">
      <formula>MOD(ROW(),2)=1</formula>
    </cfRule>
  </conditionalFormatting>
  <conditionalFormatting sqref="A47">
    <cfRule type="expression" dxfId="39" priority="136">
      <formula>MOD(ROW(),2)=1</formula>
    </cfRule>
  </conditionalFormatting>
  <conditionalFormatting sqref="A57">
    <cfRule type="expression" dxfId="38" priority="135">
      <formula>MOD(ROW(),2)=1</formula>
    </cfRule>
  </conditionalFormatting>
  <conditionalFormatting sqref="C51:C52">
    <cfRule type="expression" dxfId="37" priority="134">
      <formula>MOD(ROW(),2)=1</formula>
    </cfRule>
  </conditionalFormatting>
  <conditionalFormatting sqref="C46:C47">
    <cfRule type="expression" dxfId="36" priority="133">
      <formula>MOD(ROW(),2)=1</formula>
    </cfRule>
  </conditionalFormatting>
  <conditionalFormatting sqref="C56:C57">
    <cfRule type="expression" dxfId="35" priority="132">
      <formula>MOD(ROW(),2)=1</formula>
    </cfRule>
  </conditionalFormatting>
  <conditionalFormatting sqref="A7:J10">
    <cfRule type="expression" dxfId="34" priority="127">
      <formula>MOD(ROW(),2)=1</formula>
    </cfRule>
  </conditionalFormatting>
  <conditionalFormatting sqref="A44:J45">
    <cfRule type="expression" dxfId="33" priority="126">
      <formula>MOD(ROW(),2)=1</formula>
    </cfRule>
  </conditionalFormatting>
  <conditionalFormatting sqref="J11">
    <cfRule type="expression" dxfId="32" priority="115">
      <formula>MOD(ROW(),2)=1</formula>
    </cfRule>
  </conditionalFormatting>
  <conditionalFormatting sqref="J43">
    <cfRule type="expression" dxfId="31" priority="85">
      <formula>MOD(ROW(),2)=1</formula>
    </cfRule>
  </conditionalFormatting>
  <conditionalFormatting sqref="J12">
    <cfRule type="expression" dxfId="30" priority="38">
      <formula>MOD(ROW(),2)=1</formula>
    </cfRule>
  </conditionalFormatting>
  <conditionalFormatting sqref="J13">
    <cfRule type="expression" dxfId="29" priority="37">
      <formula>MOD(ROW(),2)=1</formula>
    </cfRule>
  </conditionalFormatting>
  <conditionalFormatting sqref="J14">
    <cfRule type="expression" dxfId="28" priority="36">
      <formula>MOD(ROW(),2)=1</formula>
    </cfRule>
  </conditionalFormatting>
  <conditionalFormatting sqref="J15">
    <cfRule type="expression" dxfId="27" priority="35">
      <formula>MOD(ROW(),2)=1</formula>
    </cfRule>
  </conditionalFormatting>
  <conditionalFormatting sqref="J16">
    <cfRule type="expression" dxfId="26" priority="34">
      <formula>MOD(ROW(),2)=1</formula>
    </cfRule>
  </conditionalFormatting>
  <conditionalFormatting sqref="J17">
    <cfRule type="expression" dxfId="25" priority="33">
      <formula>MOD(ROW(),2)=1</formula>
    </cfRule>
  </conditionalFormatting>
  <conditionalFormatting sqref="J18">
    <cfRule type="expression" dxfId="24" priority="32">
      <formula>MOD(ROW(),2)=1</formula>
    </cfRule>
  </conditionalFormatting>
  <conditionalFormatting sqref="J19">
    <cfRule type="expression" dxfId="23" priority="31">
      <formula>MOD(ROW(),2)=1</formula>
    </cfRule>
  </conditionalFormatting>
  <conditionalFormatting sqref="J20">
    <cfRule type="expression" dxfId="22" priority="30">
      <formula>MOD(ROW(),2)=1</formula>
    </cfRule>
  </conditionalFormatting>
  <conditionalFormatting sqref="J21">
    <cfRule type="expression" dxfId="21" priority="29">
      <formula>MOD(ROW(),2)=1</formula>
    </cfRule>
  </conditionalFormatting>
  <conditionalFormatting sqref="J22">
    <cfRule type="expression" dxfId="20" priority="28">
      <formula>MOD(ROW(),2)=1</formula>
    </cfRule>
  </conditionalFormatting>
  <conditionalFormatting sqref="J24">
    <cfRule type="expression" dxfId="19" priority="27">
      <formula>MOD(ROW(),2)=1</formula>
    </cfRule>
  </conditionalFormatting>
  <conditionalFormatting sqref="J25">
    <cfRule type="expression" dxfId="18" priority="26">
      <formula>MOD(ROW(),2)=1</formula>
    </cfRule>
  </conditionalFormatting>
  <conditionalFormatting sqref="J26">
    <cfRule type="expression" dxfId="17" priority="25">
      <formula>MOD(ROW(),2)=1</formula>
    </cfRule>
  </conditionalFormatting>
  <conditionalFormatting sqref="J27">
    <cfRule type="expression" dxfId="16" priority="24">
      <formula>MOD(ROW(),2)=1</formula>
    </cfRule>
  </conditionalFormatting>
  <conditionalFormatting sqref="J28">
    <cfRule type="expression" dxfId="15" priority="23">
      <formula>MOD(ROW(),2)=1</formula>
    </cfRule>
  </conditionalFormatting>
  <conditionalFormatting sqref="J29">
    <cfRule type="expression" dxfId="14" priority="22">
      <formula>MOD(ROW(),2)=1</formula>
    </cfRule>
  </conditionalFormatting>
  <conditionalFormatting sqref="J30">
    <cfRule type="expression" dxfId="13" priority="21">
      <formula>MOD(ROW(),2)=1</formula>
    </cfRule>
  </conditionalFormatting>
  <conditionalFormatting sqref="J31">
    <cfRule type="expression" dxfId="12" priority="20">
      <formula>MOD(ROW(),2)=1</formula>
    </cfRule>
  </conditionalFormatting>
  <conditionalFormatting sqref="J32">
    <cfRule type="expression" dxfId="11" priority="19">
      <formula>MOD(ROW(),2)=1</formula>
    </cfRule>
  </conditionalFormatting>
  <conditionalFormatting sqref="J33">
    <cfRule type="expression" dxfId="10" priority="18">
      <formula>MOD(ROW(),2)=1</formula>
    </cfRule>
  </conditionalFormatting>
  <conditionalFormatting sqref="J34">
    <cfRule type="expression" dxfId="9" priority="17">
      <formula>MOD(ROW(),2)=1</formula>
    </cfRule>
  </conditionalFormatting>
  <conditionalFormatting sqref="J35">
    <cfRule type="expression" dxfId="8" priority="16">
      <formula>MOD(ROW(),2)=1</formula>
    </cfRule>
  </conditionalFormatting>
  <conditionalFormatting sqref="J36">
    <cfRule type="expression" dxfId="7" priority="15">
      <formula>MOD(ROW(),2)=1</formula>
    </cfRule>
  </conditionalFormatting>
  <conditionalFormatting sqref="J37">
    <cfRule type="expression" dxfId="6" priority="14">
      <formula>MOD(ROW(),2)=1</formula>
    </cfRule>
  </conditionalFormatting>
  <conditionalFormatting sqref="J38">
    <cfRule type="expression" dxfId="5" priority="13">
      <formula>MOD(ROW(),2)=1</formula>
    </cfRule>
  </conditionalFormatting>
  <conditionalFormatting sqref="J39">
    <cfRule type="expression" dxfId="4" priority="12">
      <formula>MOD(ROW(),2)=1</formula>
    </cfRule>
  </conditionalFormatting>
  <conditionalFormatting sqref="J40">
    <cfRule type="expression" dxfId="3" priority="11">
      <formula>MOD(ROW(),2)=1</formula>
    </cfRule>
  </conditionalFormatting>
  <conditionalFormatting sqref="J41">
    <cfRule type="expression" dxfId="2" priority="10">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Standard"&amp;8SH.regional Band 2 - 2018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54"/>
  <sheetViews>
    <sheetView zoomScaleNormal="100" workbookViewId="0"/>
  </sheetViews>
  <sheetFormatPr baseColWidth="10" defaultRowHeight="12.75"/>
  <cols>
    <col min="1" max="1" width="11.5703125" style="119"/>
    <col min="2" max="2" width="25.7109375" style="119" customWidth="1"/>
    <col min="3" max="7" width="15.7109375" style="119" customWidth="1"/>
    <col min="8" max="14" width="11.5703125" style="119"/>
    <col min="15" max="15" width="25.7109375" customWidth="1"/>
    <col min="16" max="17" width="15.7109375" customWidth="1"/>
    <col min="18" max="19" width="15.7109375" style="82" customWidth="1"/>
    <col min="20" max="20" width="15.7109375" customWidth="1"/>
    <col min="25" max="26" width="11.5703125" style="82"/>
  </cols>
  <sheetData>
    <row r="1" spans="1:26">
      <c r="B1" s="118"/>
      <c r="C1" s="115" t="s">
        <v>105</v>
      </c>
      <c r="D1" s="118" t="s">
        <v>106</v>
      </c>
      <c r="E1" s="118" t="s">
        <v>107</v>
      </c>
      <c r="F1" s="118" t="s">
        <v>108</v>
      </c>
      <c r="I1" s="118" t="s">
        <v>85</v>
      </c>
      <c r="J1" s="115" t="s">
        <v>105</v>
      </c>
      <c r="K1" s="118" t="s">
        <v>106</v>
      </c>
      <c r="L1" s="118" t="s">
        <v>107</v>
      </c>
      <c r="M1" s="118" t="s">
        <v>108</v>
      </c>
      <c r="O1" s="43"/>
      <c r="P1" s="115" t="s">
        <v>105</v>
      </c>
      <c r="Q1" s="43" t="s">
        <v>106</v>
      </c>
      <c r="R1" s="107" t="s">
        <v>107</v>
      </c>
      <c r="S1" s="107" t="s">
        <v>108</v>
      </c>
      <c r="T1" s="50"/>
      <c r="V1" s="54" t="s">
        <v>85</v>
      </c>
      <c r="W1" s="115" t="s">
        <v>105</v>
      </c>
      <c r="X1" s="107" t="s">
        <v>106</v>
      </c>
      <c r="Y1" s="107" t="s">
        <v>107</v>
      </c>
      <c r="Z1" s="107" t="s">
        <v>108</v>
      </c>
    </row>
    <row r="2" spans="1:26">
      <c r="A2" s="119">
        <v>4</v>
      </c>
      <c r="B2" s="79" t="str">
        <f>'Tabelle 1_1'!A10</f>
        <v>NEUMÜNSTER</v>
      </c>
      <c r="C2" s="119">
        <f>IF('Tabelle 1_1'!$C$7&gt;0,'Tabelle 1_1'!D10/'Tabelle 1_1'!$C10*100,J2)</f>
        <v>12.331024599952233</v>
      </c>
      <c r="D2" s="119">
        <f>IF('Tabelle 1_1'!$C$7&gt;0,'Tabelle 1_1'!E10/'Tabelle 1_1'!$C10*100,K2)</f>
        <v>26.914258418915693</v>
      </c>
      <c r="E2" s="119">
        <f>IF('Tabelle 1_1'!$C$7&gt;0,'Tabelle 1_1'!F10/'Tabelle 1_1'!$C10*100,L2)</f>
        <v>26.565560066873655</v>
      </c>
      <c r="F2" s="119">
        <f>IF('Tabelle 1_1'!$C$7&gt;0,'Tabelle 1_1'!G10/'Tabelle 1_1'!$C10*100,M2)</f>
        <v>34.189156914258419</v>
      </c>
      <c r="G2" s="119">
        <f>IF('Tabelle 1_1'!$C$7&gt;0,'Tabelle 1_1'!C10,N2)</f>
        <v>41870</v>
      </c>
      <c r="I2" s="125" t="s">
        <v>84</v>
      </c>
      <c r="J2" s="125">
        <f>100/4</f>
        <v>25</v>
      </c>
      <c r="K2" s="125">
        <f t="shared" ref="K2:M2" si="0">100/4</f>
        <v>25</v>
      </c>
      <c r="L2" s="125">
        <f t="shared" si="0"/>
        <v>25</v>
      </c>
      <c r="M2" s="125">
        <f t="shared" si="0"/>
        <v>25</v>
      </c>
      <c r="N2" s="119">
        <f>SUM(J2:M2)</f>
        <v>100</v>
      </c>
      <c r="O2" s="79" t="str">
        <f>IF('Tabelle 1_1'!$C$7&gt;0,INDEX('Tabelle 1_1'!A$7:A$10,MATCH(T2,'Tabelle 1_1'!C$7:C$10,0)),V2)</f>
        <v>NEUMÜNSTER</v>
      </c>
      <c r="P2" s="82">
        <f>IF('Tabelle 1_1'!$C$7&gt;0,INDEX('Tabelle 1_1'!D$7:D$10,MATCH(O2,'Tabelle 1_1'!A$7:A$10,0)),W2)</f>
        <v>5163</v>
      </c>
      <c r="Q2" s="54">
        <f>IF('Tabelle 1_1'!$C$7&gt;0,INDEX('Tabelle 1_1'!E$7:E$10,MATCH(O2,'Tabelle 1_1'!A$7:A$10)),X2)</f>
        <v>11269</v>
      </c>
      <c r="R2" s="107">
        <f>IF('Tabelle 1_1'!$C$7&gt;0,INDEX('Tabelle 1_1'!F$7:F$10,MATCH(O2,'Tabelle 1_1'!A$7:A$10)),Y2)</f>
        <v>11123</v>
      </c>
      <c r="S2" s="107">
        <f>IF('Tabelle 1_1'!$C$7&gt;0,INDEX('Tabelle 1_1'!G$7:G$10,MATCH(O2,'Tabelle 1_1'!A$7:A$10)),Z2)</f>
        <v>14315</v>
      </c>
      <c r="T2" s="82">
        <f>IF('Tabelle 1_1'!$C$7&gt;0,SMALL('Tabelle 1_1'!C$7:C$10,ROWS('Tabelle 1_1'!C$7:C7)),#REF!)</f>
        <v>41870</v>
      </c>
      <c r="V2" s="98" t="s">
        <v>84</v>
      </c>
      <c r="W2" s="98">
        <v>30000</v>
      </c>
      <c r="X2" s="98">
        <v>30000</v>
      </c>
      <c r="Y2" s="98">
        <v>30000</v>
      </c>
      <c r="Z2" s="98">
        <v>30000</v>
      </c>
    </row>
    <row r="3" spans="1:26">
      <c r="A3" s="119">
        <v>3</v>
      </c>
      <c r="B3" s="79" t="str">
        <f>'Tabelle 1_1'!A9</f>
        <v>LÜBECK</v>
      </c>
      <c r="C3" s="119">
        <f>IF('Tabelle 1_1'!$C$7&gt;0,'Tabelle 1_1'!D9/'Tabelle 1_1'!$C9*100,J3)</f>
        <v>17.501169068571183</v>
      </c>
      <c r="D3" s="119">
        <f>IF('Tabelle 1_1'!$C$7&gt;0,'Tabelle 1_1'!E9/'Tabelle 1_1'!$C9*100,K3)</f>
        <v>26.663265739914127</v>
      </c>
      <c r="E3" s="119">
        <f>IF('Tabelle 1_1'!$C$7&gt;0,'Tabelle 1_1'!F9/'Tabelle 1_1'!$C9*100,L3)</f>
        <v>27.624027547506696</v>
      </c>
      <c r="F3" s="119">
        <f>IF('Tabelle 1_1'!$C$7&gt;0,'Tabelle 1_1'!G9/'Tabelle 1_1'!$C9*100,M3)</f>
        <v>28.211537644007993</v>
      </c>
      <c r="G3" s="119">
        <f>IF('Tabelle 1_1'!$C$7&gt;0,'Tabelle 1_1'!C9,N3)</f>
        <v>117615</v>
      </c>
      <c r="I3" s="125" t="s">
        <v>84</v>
      </c>
      <c r="J3" s="125">
        <f t="shared" ref="J3:M5" si="1">100/4</f>
        <v>25</v>
      </c>
      <c r="K3" s="125">
        <f t="shared" si="1"/>
        <v>25</v>
      </c>
      <c r="L3" s="125">
        <f t="shared" si="1"/>
        <v>25</v>
      </c>
      <c r="M3" s="125">
        <f t="shared" si="1"/>
        <v>25</v>
      </c>
      <c r="N3" s="119">
        <f t="shared" ref="N3:N5" si="2">SUM(J3:M3)</f>
        <v>100</v>
      </c>
      <c r="O3" s="79" t="str">
        <f>IF('Tabelle 1_1'!$C$7&gt;0,INDEX('Tabelle 1_1'!A$7:A$10,MATCH(T3,'Tabelle 1_1'!C$7:C$10,0)),V3)</f>
        <v>FLENSBURG</v>
      </c>
      <c r="P3" s="82">
        <f>IF('Tabelle 1_1'!$C$7&gt;0,INDEX('Tabelle 1_1'!D$7:D$10,MATCH(O3,'Tabelle 1_1'!A$7:A$10,0)),W3)</f>
        <v>8813</v>
      </c>
      <c r="Q3" s="107">
        <f>IF('Tabelle 1_1'!$C$7&gt;0,INDEX('Tabelle 1_1'!E$7:E$10,MATCH(O3,'Tabelle 1_1'!A$7:A$10)),X3)</f>
        <v>14512</v>
      </c>
      <c r="R3" s="107">
        <f>IF('Tabelle 1_1'!$C$7&gt;0,INDEX('Tabelle 1_1'!F$7:F$10,MATCH(O3,'Tabelle 1_1'!A$7:A$10)),Y3)</f>
        <v>13123</v>
      </c>
      <c r="S3" s="107">
        <f>IF('Tabelle 1_1'!$C$7&gt;0,INDEX('Tabelle 1_1'!G$7:G$10,MATCH(O3,'Tabelle 1_1'!A$7:A$10)),Z3)</f>
        <v>13984</v>
      </c>
      <c r="T3" s="82">
        <f>IF('Tabelle 1_1'!$C$7&gt;0,SMALL('Tabelle 1_1'!C$7:C$10,ROWS('Tabelle 1_1'!C$7:C8)),#REF!)</f>
        <v>50432</v>
      </c>
      <c r="V3" s="98" t="s">
        <v>84</v>
      </c>
      <c r="W3" s="98">
        <v>30000</v>
      </c>
      <c r="X3" s="98">
        <v>30000</v>
      </c>
      <c r="Y3" s="98">
        <v>30000</v>
      </c>
      <c r="Z3" s="98">
        <v>30000</v>
      </c>
    </row>
    <row r="4" spans="1:26">
      <c r="A4" s="119">
        <v>2</v>
      </c>
      <c r="B4" s="79" t="str">
        <f>'Tabelle 1_1'!A8</f>
        <v>KIEL</v>
      </c>
      <c r="C4" s="119">
        <f>IF('Tabelle 1_1'!$C$7&gt;0,'Tabelle 1_1'!D8/'Tabelle 1_1'!$C8*100,J4)</f>
        <v>19.104656940911216</v>
      </c>
      <c r="D4" s="119">
        <f>IF('Tabelle 1_1'!$C$7&gt;0,'Tabelle 1_1'!E8/'Tabelle 1_1'!$C8*100,K4)</f>
        <v>30.730321661932347</v>
      </c>
      <c r="E4" s="119">
        <f>IF('Tabelle 1_1'!$C$7&gt;0,'Tabelle 1_1'!F8/'Tabelle 1_1'!$C8*100,L4)</f>
        <v>25.58165407065141</v>
      </c>
      <c r="F4" s="119">
        <f>IF('Tabelle 1_1'!$C$7&gt;0,'Tabelle 1_1'!G8/'Tabelle 1_1'!$C8*100,M4)</f>
        <v>24.58336732650503</v>
      </c>
      <c r="G4" s="119">
        <f>IF('Tabelle 1_1'!$C$7&gt;0,'Tabelle 1_1'!C8,N4)</f>
        <v>134831</v>
      </c>
      <c r="I4" s="125" t="s">
        <v>84</v>
      </c>
      <c r="J4" s="125">
        <f t="shared" si="1"/>
        <v>25</v>
      </c>
      <c r="K4" s="125">
        <f t="shared" si="1"/>
        <v>25</v>
      </c>
      <c r="L4" s="125">
        <f t="shared" si="1"/>
        <v>25</v>
      </c>
      <c r="M4" s="125">
        <f t="shared" si="1"/>
        <v>25</v>
      </c>
      <c r="N4" s="119">
        <f t="shared" si="2"/>
        <v>100</v>
      </c>
      <c r="O4" s="79" t="str">
        <f>IF('Tabelle 1_1'!$C$7&gt;0,INDEX('Tabelle 1_1'!A$7:A$10,MATCH(T4,'Tabelle 1_1'!C$7:C$10,0)),V4)</f>
        <v>LÜBECK</v>
      </c>
      <c r="P4" s="82">
        <f>IF('Tabelle 1_1'!$C$7&gt;0,INDEX('Tabelle 1_1'!D$7:D$10,MATCH(O4,'Tabelle 1_1'!A$7:A$10,0)),W4)</f>
        <v>20584</v>
      </c>
      <c r="Q4" s="107">
        <f>IF('Tabelle 1_1'!$C$7&gt;0,INDEX('Tabelle 1_1'!E$7:E$10,MATCH(O4,'Tabelle 1_1'!A$7:A$10)),X4)</f>
        <v>31360</v>
      </c>
      <c r="R4" s="107">
        <f>IF('Tabelle 1_1'!$C$7&gt;0,INDEX('Tabelle 1_1'!F$7:F$10,MATCH(O4,'Tabelle 1_1'!A$7:A$10)),Y4)</f>
        <v>32490</v>
      </c>
      <c r="S4" s="107">
        <f>IF('Tabelle 1_1'!$C$7&gt;0,INDEX('Tabelle 1_1'!G$7:G$10,MATCH(O4,'Tabelle 1_1'!A$7:A$10)),Z4)</f>
        <v>33181</v>
      </c>
      <c r="T4" s="82">
        <f>IF('Tabelle 1_1'!$C$7&gt;0,SMALL('Tabelle 1_1'!C$7:C$10,ROWS('Tabelle 1_1'!C$7:C9)),#REF!)</f>
        <v>117615</v>
      </c>
      <c r="V4" s="98" t="s">
        <v>84</v>
      </c>
      <c r="W4" s="98">
        <v>30000</v>
      </c>
      <c r="X4" s="98">
        <v>30000</v>
      </c>
      <c r="Y4" s="98">
        <v>30000</v>
      </c>
      <c r="Z4" s="98">
        <v>30000</v>
      </c>
    </row>
    <row r="5" spans="1:26">
      <c r="A5" s="119">
        <v>1</v>
      </c>
      <c r="B5" s="79" t="str">
        <f>'Tabelle 1_1'!A7</f>
        <v>FLENSBURG</v>
      </c>
      <c r="C5" s="119">
        <f>IF('Tabelle 1_1'!$C$7&gt;0,'Tabelle 1_1'!D7/'Tabelle 1_1'!$C7*100,J5)</f>
        <v>17.475015862944161</v>
      </c>
      <c r="D5" s="119">
        <f>IF('Tabelle 1_1'!$C$7&gt;0,'Tabelle 1_1'!E7/'Tabelle 1_1'!$C7*100,K5)</f>
        <v>28.775380710659899</v>
      </c>
      <c r="E5" s="119">
        <f>IF('Tabelle 1_1'!$C$7&gt;0,'Tabelle 1_1'!F7/'Tabelle 1_1'!$C7*100,L5)</f>
        <v>26.021177030456855</v>
      </c>
      <c r="F5" s="119">
        <f>IF('Tabelle 1_1'!$C$7&gt;0,'Tabelle 1_1'!G7/'Tabelle 1_1'!$C7*100,M5)</f>
        <v>27.728426395939088</v>
      </c>
      <c r="G5" s="119">
        <f>IF('Tabelle 1_1'!$C$7&gt;0,'Tabelle 1_1'!C7,N5)</f>
        <v>50432</v>
      </c>
      <c r="I5" s="125" t="s">
        <v>84</v>
      </c>
      <c r="J5" s="125">
        <f t="shared" si="1"/>
        <v>25</v>
      </c>
      <c r="K5" s="125">
        <f t="shared" si="1"/>
        <v>25</v>
      </c>
      <c r="L5" s="125">
        <f t="shared" si="1"/>
        <v>25</v>
      </c>
      <c r="M5" s="125">
        <f t="shared" si="1"/>
        <v>25</v>
      </c>
      <c r="N5" s="119">
        <f t="shared" si="2"/>
        <v>100</v>
      </c>
      <c r="O5" s="79" t="str">
        <f>IF('Tabelle 1_1'!$C$7&gt;0,INDEX('Tabelle 1_1'!A$7:A$10,MATCH(T5,'Tabelle 1_1'!C$7:C$10,0)),V5)</f>
        <v>KIEL</v>
      </c>
      <c r="P5" s="82">
        <f>IF('Tabelle 1_1'!$C$7&gt;0,INDEX('Tabelle 1_1'!D$7:D$10,MATCH(O5,'Tabelle 1_1'!A$7:A$10,0)),W5)</f>
        <v>25759</v>
      </c>
      <c r="Q5" s="107">
        <f>IF('Tabelle 1_1'!$C$7&gt;0,INDEX('Tabelle 1_1'!E$7:E$10,MATCH(O5,'Tabelle 1_1'!A$7:A$10)),X5)</f>
        <v>41434</v>
      </c>
      <c r="R5" s="107">
        <f>IF('Tabelle 1_1'!$C$7&gt;0,INDEX('Tabelle 1_1'!F$7:F$10,MATCH(O5,'Tabelle 1_1'!A$7:A$10)),Y5)</f>
        <v>34492</v>
      </c>
      <c r="S5" s="107">
        <f>IF('Tabelle 1_1'!$C$7&gt;0,INDEX('Tabelle 1_1'!G$7:G$10,MATCH(O5,'Tabelle 1_1'!A$7:A$10)),Z5)</f>
        <v>33146</v>
      </c>
      <c r="T5" s="82">
        <f>IF('Tabelle 1_1'!$C$7&gt;0,SMALL('Tabelle 1_1'!C$7:C$10,ROWS('Tabelle 1_1'!C$7:C10)),#REF!)</f>
        <v>134831</v>
      </c>
      <c r="V5" s="98" t="s">
        <v>84</v>
      </c>
      <c r="W5" s="98">
        <v>30000</v>
      </c>
      <c r="X5" s="98">
        <v>30000</v>
      </c>
      <c r="Y5" s="98">
        <v>30000</v>
      </c>
      <c r="Z5" s="98">
        <v>30000</v>
      </c>
    </row>
    <row r="6" spans="1:26">
      <c r="C6" s="115" t="s">
        <v>105</v>
      </c>
      <c r="D6" s="118" t="s">
        <v>106</v>
      </c>
      <c r="E6" s="118" t="s">
        <v>107</v>
      </c>
      <c r="F6" s="118" t="s">
        <v>108</v>
      </c>
      <c r="I6" s="118" t="s">
        <v>85</v>
      </c>
      <c r="J6" s="115" t="s">
        <v>105</v>
      </c>
      <c r="K6" s="118" t="s">
        <v>106</v>
      </c>
      <c r="L6" s="118" t="s">
        <v>107</v>
      </c>
      <c r="M6" s="118" t="s">
        <v>108</v>
      </c>
      <c r="P6" s="115" t="s">
        <v>105</v>
      </c>
      <c r="Q6" s="107" t="s">
        <v>106</v>
      </c>
      <c r="R6" s="107" t="s">
        <v>107</v>
      </c>
      <c r="S6" s="107" t="s">
        <v>108</v>
      </c>
      <c r="V6" s="54" t="s">
        <v>85</v>
      </c>
      <c r="W6" s="115" t="s">
        <v>105</v>
      </c>
      <c r="X6" s="107" t="s">
        <v>106</v>
      </c>
      <c r="Y6" s="107" t="s">
        <v>107</v>
      </c>
      <c r="Z6" s="107" t="s">
        <v>108</v>
      </c>
    </row>
    <row r="7" spans="1:26">
      <c r="A7" s="119">
        <v>11</v>
      </c>
      <c r="B7" s="79" t="str">
        <f>'Tabelle 1_1'!A22</f>
        <v>Stormarn</v>
      </c>
      <c r="C7" s="119">
        <f>IF('Tabelle 1_1'!$C$7&gt;0,'Tabelle 1_1'!D22/'Tabelle 1_1'!$C22*100,J7)</f>
        <v>8.9788178545213047</v>
      </c>
      <c r="D7" s="119">
        <f>IF('Tabelle 1_1'!$C$7&gt;0,'Tabelle 1_1'!E22/'Tabelle 1_1'!$C22*100,K7)</f>
        <v>15.753783774336746</v>
      </c>
      <c r="E7" s="119">
        <f>IF('Tabelle 1_1'!$C$7&gt;0,'Tabelle 1_1'!F22/'Tabelle 1_1'!$C22*100,L7)</f>
        <v>24.025656262015449</v>
      </c>
      <c r="F7" s="119">
        <f>IF('Tabelle 1_1'!$C$7&gt;0,'Tabelle 1_1'!G22/'Tabelle 1_1'!$C22*100,M7)</f>
        <v>51.241742109126498</v>
      </c>
      <c r="G7" s="119">
        <f>IF('Tabelle 1_1'!$C$7&gt;0,'Tabelle 1_1'!C22,N7)</f>
        <v>114436</v>
      </c>
      <c r="I7" s="125" t="s">
        <v>88</v>
      </c>
      <c r="J7" s="125">
        <f>100/4</f>
        <v>25</v>
      </c>
      <c r="K7" s="125">
        <f t="shared" ref="K7:M7" si="3">100/4</f>
        <v>25</v>
      </c>
      <c r="L7" s="125">
        <f t="shared" si="3"/>
        <v>25</v>
      </c>
      <c r="M7" s="125">
        <f t="shared" si="3"/>
        <v>25</v>
      </c>
      <c r="N7" s="119">
        <f>SUM(J7:M7)</f>
        <v>100</v>
      </c>
      <c r="O7" s="54" t="str">
        <f>IF('Tabelle 1_1'!$C$7&gt;0,INDEX('Tabelle 1_1'!A$12:A$22,MATCH(T7,'Tabelle 1_1'!C$12:C$22,0)),V7)</f>
        <v>Plön</v>
      </c>
      <c r="P7" s="50">
        <f>IF('Tabelle 1_1'!$C$7&gt;0,INDEX('Tabelle 1_1'!D$12:D$22,MATCH(O7,'Tabelle 1_1'!A$12:A$22,0)),W7)</f>
        <v>5189</v>
      </c>
      <c r="Q7" s="54">
        <f>IF('Tabelle 1_1'!$C$7&gt;0,INDEX('Tabelle 1_1'!E$12:E$22,MATCH(O7,'Tabelle 1_1'!A$12:A$22,0)),X7)</f>
        <v>11640</v>
      </c>
      <c r="R7" s="107">
        <f>IF('Tabelle 1_1'!$C$7&gt;0,INDEX('Tabelle 1_1'!F$12:F$22,MATCH(O7,'Tabelle 1_1'!A$12:A$22,0)),Y7)</f>
        <v>14720</v>
      </c>
      <c r="S7" s="107">
        <f>IF('Tabelle 1_1'!$C$7&gt;0,INDEX('Tabelle 1_1'!G$12:G$22,MATCH(O7,'Tabelle 1_1'!A$12:A$22,0)),Z7)</f>
        <v>33787</v>
      </c>
      <c r="T7">
        <f>IF('Tabelle 1_1'!$C$7&gt;0,SMALL('Tabelle 1_1'!C$12:C$22,ROWS('Tabelle 1_1'!C$12:C12)),#REF!)</f>
        <v>65336</v>
      </c>
      <c r="V7" s="98" t="s">
        <v>88</v>
      </c>
      <c r="W7" s="98">
        <v>30000</v>
      </c>
      <c r="X7" s="98">
        <v>30000</v>
      </c>
      <c r="Y7" s="98">
        <v>30000</v>
      </c>
      <c r="Z7" s="98">
        <v>30000</v>
      </c>
    </row>
    <row r="8" spans="1:26">
      <c r="A8" s="119">
        <v>10</v>
      </c>
      <c r="B8" s="79" t="str">
        <f>'Tabelle 1_1'!A21</f>
        <v>Steinburg</v>
      </c>
      <c r="C8" s="119">
        <f>IF('Tabelle 1_1'!$C$7&gt;0,'Tabelle 1_1'!D21/'Tabelle 1_1'!$C21*100,J8)</f>
        <v>8.8675262350600637</v>
      </c>
      <c r="D8" s="119">
        <f>IF('Tabelle 1_1'!$C$7&gt;0,'Tabelle 1_1'!E21/'Tabelle 1_1'!$C21*100,K8)</f>
        <v>17.580147918659925</v>
      </c>
      <c r="E8" s="119">
        <f>IF('Tabelle 1_1'!$C$7&gt;0,'Tabelle 1_1'!F21/'Tabelle 1_1'!$C21*100,L8)</f>
        <v>22.568985678922353</v>
      </c>
      <c r="F8" s="119">
        <f>IF('Tabelle 1_1'!$C$7&gt;0,'Tabelle 1_1'!G21/'Tabelle 1_1'!$C21*100,M8)</f>
        <v>50.98334016735766</v>
      </c>
      <c r="G8" s="119">
        <f>IF('Tabelle 1_1'!$C$7&gt;0,'Tabelle 1_1'!C21,N8)</f>
        <v>65847</v>
      </c>
      <c r="I8" s="125" t="s">
        <v>88</v>
      </c>
      <c r="J8" s="125">
        <f t="shared" ref="J8:M17" si="4">100/4</f>
        <v>25</v>
      </c>
      <c r="K8" s="125">
        <f t="shared" si="4"/>
        <v>25</v>
      </c>
      <c r="L8" s="125">
        <f t="shared" si="4"/>
        <v>25</v>
      </c>
      <c r="M8" s="125">
        <f t="shared" si="4"/>
        <v>25</v>
      </c>
      <c r="N8" s="119">
        <f t="shared" ref="N8:N17" si="5">SUM(J8:M8)</f>
        <v>100</v>
      </c>
      <c r="O8" s="107" t="str">
        <f>IF('Tabelle 1_1'!$C$7&gt;0,INDEX('Tabelle 1_1'!A$12:A$22,MATCH(T8,'Tabelle 1_1'!C$12:C$22,0)),V8)</f>
        <v>Steinburg</v>
      </c>
      <c r="P8" s="82">
        <f>IF('Tabelle 1_1'!$C$7&gt;0,INDEX('Tabelle 1_1'!D$12:D$22,MATCH(O8,'Tabelle 1_1'!A$12:A$22,0)),W8)</f>
        <v>5839</v>
      </c>
      <c r="Q8" s="107">
        <f>IF('Tabelle 1_1'!$C$7&gt;0,INDEX('Tabelle 1_1'!E$12:E$22,MATCH(O8,'Tabelle 1_1'!A$12:A$22,0)),X8)</f>
        <v>11576</v>
      </c>
      <c r="R8" s="107">
        <f>IF('Tabelle 1_1'!$C$7&gt;0,INDEX('Tabelle 1_1'!F$12:F$22,MATCH(O8,'Tabelle 1_1'!A$12:A$22,0)),Y8)</f>
        <v>14861</v>
      </c>
      <c r="S8" s="107">
        <f>IF('Tabelle 1_1'!$C$7&gt;0,INDEX('Tabelle 1_1'!G$12:G$22,MATCH(O8,'Tabelle 1_1'!A$12:A$22,0)),Z8)</f>
        <v>33571</v>
      </c>
      <c r="T8" s="82">
        <f>IF('Tabelle 1_1'!$C$7&gt;0,SMALL('Tabelle 1_1'!C$12:C$22,ROWS('Tabelle 1_1'!C$12:C13)),#REF!)</f>
        <v>65847</v>
      </c>
      <c r="V8" s="98" t="s">
        <v>88</v>
      </c>
      <c r="W8" s="98">
        <v>30000</v>
      </c>
      <c r="X8" s="98">
        <v>30000</v>
      </c>
      <c r="Y8" s="98">
        <v>30000</v>
      </c>
      <c r="Z8" s="98">
        <v>30000</v>
      </c>
    </row>
    <row r="9" spans="1:26">
      <c r="A9" s="119">
        <v>9</v>
      </c>
      <c r="B9" s="79" t="str">
        <f>'Tabelle 1_1'!A20</f>
        <v>Segeberg</v>
      </c>
      <c r="C9" s="119">
        <f>IF('Tabelle 1_1'!$C$7&gt;0,'Tabelle 1_1'!D20/'Tabelle 1_1'!$C20*100,J9)</f>
        <v>9.8549944228624184</v>
      </c>
      <c r="D9" s="119">
        <f>IF('Tabelle 1_1'!$C$7&gt;0,'Tabelle 1_1'!E20/'Tabelle 1_1'!$C20*100,K9)</f>
        <v>18.028385707142583</v>
      </c>
      <c r="E9" s="119">
        <f>IF('Tabelle 1_1'!$C$7&gt;0,'Tabelle 1_1'!F20/'Tabelle 1_1'!$C20*100,L9)</f>
        <v>23.826301011577371</v>
      </c>
      <c r="F9" s="119">
        <f>IF('Tabelle 1_1'!$C$7&gt;0,'Tabelle 1_1'!G20/'Tabelle 1_1'!$C20*100,M9)</f>
        <v>48.290318858417628</v>
      </c>
      <c r="G9" s="119">
        <f>IF('Tabelle 1_1'!$C$7&gt;0,'Tabelle 1_1'!C20,N9)</f>
        <v>129995</v>
      </c>
      <c r="I9" s="125" t="s">
        <v>88</v>
      </c>
      <c r="J9" s="125">
        <f t="shared" si="4"/>
        <v>25</v>
      </c>
      <c r="K9" s="125">
        <f t="shared" si="4"/>
        <v>25</v>
      </c>
      <c r="L9" s="125">
        <f t="shared" si="4"/>
        <v>25</v>
      </c>
      <c r="M9" s="125">
        <f t="shared" si="4"/>
        <v>25</v>
      </c>
      <c r="N9" s="119">
        <f t="shared" si="5"/>
        <v>100</v>
      </c>
      <c r="O9" s="107" t="str">
        <f>IF('Tabelle 1_1'!$C$7&gt;0,INDEX('Tabelle 1_1'!A$12:A$22,MATCH(T9,'Tabelle 1_1'!C$12:C$22,0)),V9)</f>
        <v>Dithmarschen</v>
      </c>
      <c r="P9" s="82">
        <f>IF('Tabelle 1_1'!$C$7&gt;0,INDEX('Tabelle 1_1'!D$12:D$22,MATCH(O9,'Tabelle 1_1'!A$12:A$22,0)),W9)</f>
        <v>4930</v>
      </c>
      <c r="Q9" s="107">
        <f>IF('Tabelle 1_1'!$C$7&gt;0,INDEX('Tabelle 1_1'!E$12:E$22,MATCH(O9,'Tabelle 1_1'!A$12:A$22,0)),X9)</f>
        <v>10185</v>
      </c>
      <c r="R9" s="107">
        <f>IF('Tabelle 1_1'!$C$7&gt;0,INDEX('Tabelle 1_1'!F$12:F$22,MATCH(O9,'Tabelle 1_1'!A$12:A$22,0)),Y9)</f>
        <v>15146</v>
      </c>
      <c r="S9" s="107">
        <f>IF('Tabelle 1_1'!$C$7&gt;0,INDEX('Tabelle 1_1'!G$12:G$22,MATCH(O9,'Tabelle 1_1'!A$12:A$22,0)),Z9)</f>
        <v>39963</v>
      </c>
      <c r="T9" s="82">
        <f>IF('Tabelle 1_1'!$C$7&gt;0,SMALL('Tabelle 1_1'!C$12:C$22,ROWS('Tabelle 1_1'!C$12:C14)),#REF!)</f>
        <v>70224</v>
      </c>
      <c r="V9" s="98" t="s">
        <v>88</v>
      </c>
      <c r="W9" s="98">
        <v>30000</v>
      </c>
      <c r="X9" s="98">
        <v>30000</v>
      </c>
      <c r="Y9" s="98">
        <v>30000</v>
      </c>
      <c r="Z9" s="98">
        <v>30000</v>
      </c>
    </row>
    <row r="10" spans="1:26">
      <c r="A10" s="119">
        <v>8</v>
      </c>
      <c r="B10" s="79" t="str">
        <f>'Tabelle 1_1'!A19</f>
        <v>Schleswig-Flensburg</v>
      </c>
      <c r="C10" s="119">
        <f>IF('Tabelle 1_1'!$C$7&gt;0,'Tabelle 1_1'!D19/'Tabelle 1_1'!$C19*100,J10)</f>
        <v>6.7850114382186337</v>
      </c>
      <c r="D10" s="119">
        <f>IF('Tabelle 1_1'!$C$7&gt;0,'Tabelle 1_1'!E19/'Tabelle 1_1'!$C19*100,K10)</f>
        <v>16.447059528685454</v>
      </c>
      <c r="E10" s="119">
        <f>IF('Tabelle 1_1'!$C$7&gt;0,'Tabelle 1_1'!F19/'Tabelle 1_1'!$C19*100,L10)</f>
        <v>22.026312897715354</v>
      </c>
      <c r="F10" s="119">
        <f>IF('Tabelle 1_1'!$C$7&gt;0,'Tabelle 1_1'!G19/'Tabelle 1_1'!$C19*100,M10)</f>
        <v>54.741616135380553</v>
      </c>
      <c r="G10" s="119">
        <f>IF('Tabelle 1_1'!$C$7&gt;0,'Tabelle 1_1'!C19,N10)</f>
        <v>100103</v>
      </c>
      <c r="I10" s="125" t="s">
        <v>88</v>
      </c>
      <c r="J10" s="125">
        <f t="shared" si="4"/>
        <v>25</v>
      </c>
      <c r="K10" s="125">
        <f t="shared" si="4"/>
        <v>25</v>
      </c>
      <c r="L10" s="125">
        <f t="shared" si="4"/>
        <v>25</v>
      </c>
      <c r="M10" s="125">
        <f t="shared" si="4"/>
        <v>25</v>
      </c>
      <c r="N10" s="119">
        <f t="shared" si="5"/>
        <v>100</v>
      </c>
      <c r="O10" s="107" t="str">
        <f>IF('Tabelle 1_1'!$C$7&gt;0,INDEX('Tabelle 1_1'!A$12:A$22,MATCH(T10,'Tabelle 1_1'!C$12:C$22,0)),V10)</f>
        <v>Herzogtum Lauenburg</v>
      </c>
      <c r="P10" s="82">
        <f>IF('Tabelle 1_1'!$C$7&gt;0,INDEX('Tabelle 1_1'!D$12:D$22,MATCH(O10,'Tabelle 1_1'!A$12:A$22,0)),W10)</f>
        <v>9062</v>
      </c>
      <c r="Q10" s="107">
        <f>IF('Tabelle 1_1'!$C$7&gt;0,INDEX('Tabelle 1_1'!E$12:E$22,MATCH(O10,'Tabelle 1_1'!A$12:A$22,0)),X10)</f>
        <v>16892</v>
      </c>
      <c r="R10" s="107">
        <f>IF('Tabelle 1_1'!$C$7&gt;0,INDEX('Tabelle 1_1'!F$12:F$22,MATCH(O10,'Tabelle 1_1'!A$12:A$22,0)),Y10)</f>
        <v>22136</v>
      </c>
      <c r="S10" s="107">
        <f>IF('Tabelle 1_1'!$C$7&gt;0,INDEX('Tabelle 1_1'!G$12:G$22,MATCH(O10,'Tabelle 1_1'!A$12:A$22,0)),Z10)</f>
        <v>46507</v>
      </c>
      <c r="T10" s="82">
        <f>IF('Tabelle 1_1'!$C$7&gt;0,SMALL('Tabelle 1_1'!C$12:C$22,ROWS('Tabelle 1_1'!C$12:C15)),#REF!)</f>
        <v>94597</v>
      </c>
      <c r="V10" s="98" t="s">
        <v>88</v>
      </c>
      <c r="W10" s="98">
        <v>30000</v>
      </c>
      <c r="X10" s="98">
        <v>30000</v>
      </c>
      <c r="Y10" s="98">
        <v>30000</v>
      </c>
      <c r="Z10" s="98">
        <v>30000</v>
      </c>
    </row>
    <row r="11" spans="1:26">
      <c r="A11" s="119">
        <v>7</v>
      </c>
      <c r="B11" s="79" t="str">
        <f>'Tabelle 1_1'!A18</f>
        <v>Rendsburg-Eckernförde</v>
      </c>
      <c r="C11" s="119">
        <f>IF('Tabelle 1_1'!$C$7&gt;0,'Tabelle 1_1'!D18/'Tabelle 1_1'!$C18*100,J11)</f>
        <v>8.9443535788415982</v>
      </c>
      <c r="D11" s="119">
        <f>IF('Tabelle 1_1'!$C$7&gt;0,'Tabelle 1_1'!E18/'Tabelle 1_1'!$C18*100,K11)</f>
        <v>17.02104251776769</v>
      </c>
      <c r="E11" s="119">
        <f>IF('Tabelle 1_1'!$C$7&gt;0,'Tabelle 1_1'!F18/'Tabelle 1_1'!$C18*100,L11)</f>
        <v>21.895513521046183</v>
      </c>
      <c r="F11" s="119">
        <f>IF('Tabelle 1_1'!$C$7&gt;0,'Tabelle 1_1'!G18/'Tabelle 1_1'!$C18*100,M11)</f>
        <v>52.139090382344534</v>
      </c>
      <c r="G11" s="119">
        <f>IF('Tabelle 1_1'!$C$7&gt;0,'Tabelle 1_1'!C18,N11)</f>
        <v>136343</v>
      </c>
      <c r="I11" s="125" t="s">
        <v>88</v>
      </c>
      <c r="J11" s="125">
        <f t="shared" si="4"/>
        <v>25</v>
      </c>
      <c r="K11" s="125">
        <f t="shared" si="4"/>
        <v>25</v>
      </c>
      <c r="L11" s="125">
        <f t="shared" si="4"/>
        <v>25</v>
      </c>
      <c r="M11" s="125">
        <f t="shared" si="4"/>
        <v>25</v>
      </c>
      <c r="N11" s="119">
        <f t="shared" si="5"/>
        <v>100</v>
      </c>
      <c r="O11" s="107" t="str">
        <f>IF('Tabelle 1_1'!$C$7&gt;0,INDEX('Tabelle 1_1'!A$12:A$22,MATCH(T11,'Tabelle 1_1'!C$12:C$22,0)),V11)</f>
        <v>Nordfriesland</v>
      </c>
      <c r="P11" s="82">
        <f>IF('Tabelle 1_1'!$C$7&gt;0,INDEX('Tabelle 1_1'!D$12:D$22,MATCH(O11,'Tabelle 1_1'!A$12:A$22,0)),W11)</f>
        <v>10455</v>
      </c>
      <c r="Q11" s="107">
        <f>IF('Tabelle 1_1'!$C$7&gt;0,INDEX('Tabelle 1_1'!E$12:E$22,MATCH(O11,'Tabelle 1_1'!A$12:A$22,0)),X11)</f>
        <v>19064</v>
      </c>
      <c r="R11" s="107">
        <f>IF('Tabelle 1_1'!$C$7&gt;0,INDEX('Tabelle 1_1'!F$12:F$22,MATCH(O11,'Tabelle 1_1'!A$12:A$22,0)),Y11)</f>
        <v>22170</v>
      </c>
      <c r="S11" s="107">
        <f>IF('Tabelle 1_1'!$C$7&gt;0,INDEX('Tabelle 1_1'!G$12:G$22,MATCH(O11,'Tabelle 1_1'!A$12:A$22,0)),Z11)</f>
        <v>47797</v>
      </c>
      <c r="T11" s="82">
        <f>IF('Tabelle 1_1'!$C$7&gt;0,SMALL('Tabelle 1_1'!C$12:C$22,ROWS('Tabelle 1_1'!C$12:C16)),#REF!)</f>
        <v>99486</v>
      </c>
      <c r="V11" s="98" t="s">
        <v>88</v>
      </c>
      <c r="W11" s="98">
        <v>30000</v>
      </c>
      <c r="X11" s="98">
        <v>30000</v>
      </c>
      <c r="Y11" s="98">
        <v>30000</v>
      </c>
      <c r="Z11" s="98">
        <v>30000</v>
      </c>
    </row>
    <row r="12" spans="1:26">
      <c r="A12" s="119">
        <v>6</v>
      </c>
      <c r="B12" s="79" t="str">
        <f>'Tabelle 1_1'!A17</f>
        <v>Plön</v>
      </c>
      <c r="C12" s="119">
        <f>IF('Tabelle 1_1'!$C$7&gt;0,'Tabelle 1_1'!D17/'Tabelle 1_1'!$C17*100,J12)</f>
        <v>7.9420227745806287</v>
      </c>
      <c r="D12" s="119">
        <f>IF('Tabelle 1_1'!$C$7&gt;0,'Tabelle 1_1'!E17/'Tabelle 1_1'!$C17*100,K12)</f>
        <v>17.815599363291295</v>
      </c>
      <c r="E12" s="119">
        <f>IF('Tabelle 1_1'!$C$7&gt;0,'Tabelle 1_1'!F17/'Tabelle 1_1'!$C17*100,L12)</f>
        <v>22.529692665605484</v>
      </c>
      <c r="F12" s="119">
        <f>IF('Tabelle 1_1'!$C$7&gt;0,'Tabelle 1_1'!G17/'Tabelle 1_1'!$C17*100,M12)</f>
        <v>51.712685196522592</v>
      </c>
      <c r="G12" s="119">
        <f>IF('Tabelle 1_1'!$C$7&gt;0,'Tabelle 1_1'!C17,N12)</f>
        <v>65336</v>
      </c>
      <c r="I12" s="125" t="s">
        <v>88</v>
      </c>
      <c r="J12" s="125">
        <f t="shared" si="4"/>
        <v>25</v>
      </c>
      <c r="K12" s="125">
        <f t="shared" si="4"/>
        <v>25</v>
      </c>
      <c r="L12" s="125">
        <f t="shared" si="4"/>
        <v>25</v>
      </c>
      <c r="M12" s="125">
        <f t="shared" si="4"/>
        <v>25</v>
      </c>
      <c r="N12" s="119">
        <f t="shared" si="5"/>
        <v>100</v>
      </c>
      <c r="O12" s="107" t="str">
        <f>IF('Tabelle 1_1'!$C$7&gt;0,INDEX('Tabelle 1_1'!A$12:A$22,MATCH(T12,'Tabelle 1_1'!C$12:C$22,0)),V12)</f>
        <v>Schleswig-Flensburg</v>
      </c>
      <c r="P12" s="82">
        <f>IF('Tabelle 1_1'!$C$7&gt;0,INDEX('Tabelle 1_1'!D$12:D$22,MATCH(O12,'Tabelle 1_1'!A$12:A$22,0)),W12)</f>
        <v>6792</v>
      </c>
      <c r="Q12" s="107">
        <f>IF('Tabelle 1_1'!$C$7&gt;0,INDEX('Tabelle 1_1'!E$12:E$22,MATCH(O12,'Tabelle 1_1'!A$12:A$22,0)),X12)</f>
        <v>16464</v>
      </c>
      <c r="R12" s="107">
        <f>IF('Tabelle 1_1'!$C$7&gt;0,INDEX('Tabelle 1_1'!F$12:F$22,MATCH(O12,'Tabelle 1_1'!A$12:A$22,0)),Y12)</f>
        <v>22049</v>
      </c>
      <c r="S12" s="107">
        <f>IF('Tabelle 1_1'!$C$7&gt;0,INDEX('Tabelle 1_1'!G$12:G$22,MATCH(O12,'Tabelle 1_1'!A$12:A$22,0)),Z12)</f>
        <v>54798</v>
      </c>
      <c r="T12" s="82">
        <f>IF('Tabelle 1_1'!$C$7&gt;0,SMALL('Tabelle 1_1'!C$12:C$22,ROWS('Tabelle 1_1'!C$12:C17)),#REF!)</f>
        <v>100103</v>
      </c>
      <c r="V12" s="98" t="s">
        <v>88</v>
      </c>
      <c r="W12" s="98">
        <v>30000</v>
      </c>
      <c r="X12" s="98">
        <v>30000</v>
      </c>
      <c r="Y12" s="98">
        <v>30000</v>
      </c>
      <c r="Z12" s="98">
        <v>30000</v>
      </c>
    </row>
    <row r="13" spans="1:26">
      <c r="A13" s="119">
        <v>5</v>
      </c>
      <c r="B13" s="79" t="str">
        <f>'Tabelle 1_1'!A16</f>
        <v>Pinneberg</v>
      </c>
      <c r="C13" s="119">
        <f>IF('Tabelle 1_1'!$C$7&gt;0,'Tabelle 1_1'!D16/'Tabelle 1_1'!$C16*100,J13)</f>
        <v>11.70171959821864</v>
      </c>
      <c r="D13" s="119">
        <f>IF('Tabelle 1_1'!$C$7&gt;0,'Tabelle 1_1'!E16/'Tabelle 1_1'!$C16*100,K13)</f>
        <v>19.907031173812697</v>
      </c>
      <c r="E13" s="119">
        <f>IF('Tabelle 1_1'!$C$7&gt;0,'Tabelle 1_1'!F16/'Tabelle 1_1'!$C16*100,L13)</f>
        <v>24.604882488703964</v>
      </c>
      <c r="F13" s="119">
        <f>IF('Tabelle 1_1'!$C$7&gt;0,'Tabelle 1_1'!G16/'Tabelle 1_1'!$C16*100,M13)</f>
        <v>43.786366739264707</v>
      </c>
      <c r="G13" s="119">
        <f>IF('Tabelle 1_1'!$C$7&gt;0,'Tabelle 1_1'!C16,N13)</f>
        <v>153815</v>
      </c>
      <c r="I13" s="125" t="s">
        <v>88</v>
      </c>
      <c r="J13" s="125">
        <f t="shared" si="4"/>
        <v>25</v>
      </c>
      <c r="K13" s="125">
        <f t="shared" si="4"/>
        <v>25</v>
      </c>
      <c r="L13" s="125">
        <f t="shared" si="4"/>
        <v>25</v>
      </c>
      <c r="M13" s="125">
        <f t="shared" si="4"/>
        <v>25</v>
      </c>
      <c r="N13" s="119">
        <f t="shared" si="5"/>
        <v>100</v>
      </c>
      <c r="O13" s="107" t="str">
        <f>IF('Tabelle 1_1'!$C$7&gt;0,INDEX('Tabelle 1_1'!A$12:A$22,MATCH(T13,'Tabelle 1_1'!C$12:C$22,0)),V13)</f>
        <v>Stormarn</v>
      </c>
      <c r="P13" s="82">
        <f>IF('Tabelle 1_1'!$C$7&gt;0,INDEX('Tabelle 1_1'!D$12:D$22,MATCH(O13,'Tabelle 1_1'!A$12:A$22,0)),W13)</f>
        <v>10275</v>
      </c>
      <c r="Q13" s="107">
        <f>IF('Tabelle 1_1'!$C$7&gt;0,INDEX('Tabelle 1_1'!E$12:E$22,MATCH(O13,'Tabelle 1_1'!A$12:A$22,0)),X13)</f>
        <v>18028</v>
      </c>
      <c r="R13" s="107">
        <f>IF('Tabelle 1_1'!$C$7&gt;0,INDEX('Tabelle 1_1'!F$12:F$22,MATCH(O13,'Tabelle 1_1'!A$12:A$22,0)),Y13)</f>
        <v>27494</v>
      </c>
      <c r="S13" s="107">
        <f>IF('Tabelle 1_1'!$C$7&gt;0,INDEX('Tabelle 1_1'!G$12:G$22,MATCH(O13,'Tabelle 1_1'!A$12:A$22,0)),Z13)</f>
        <v>58639</v>
      </c>
      <c r="T13" s="82">
        <f>IF('Tabelle 1_1'!$C$7&gt;0,SMALL('Tabelle 1_1'!C$12:C$22,ROWS('Tabelle 1_1'!C$12:C18)),#REF!)</f>
        <v>114436</v>
      </c>
      <c r="V13" s="98" t="s">
        <v>88</v>
      </c>
      <c r="W13" s="98">
        <v>30000</v>
      </c>
      <c r="X13" s="98">
        <v>30000</v>
      </c>
      <c r="Y13" s="98">
        <v>30000</v>
      </c>
      <c r="Z13" s="98">
        <v>30000</v>
      </c>
    </row>
    <row r="14" spans="1:26">
      <c r="A14" s="119">
        <v>4</v>
      </c>
      <c r="B14" s="79" t="str">
        <f>'Tabelle 1_1'!A15</f>
        <v>Ostholstein</v>
      </c>
      <c r="C14" s="119">
        <f>IF('Tabelle 1_1'!$C$7&gt;0,'Tabelle 1_1'!D15/'Tabelle 1_1'!$C15*100,J14)</f>
        <v>12.840629376103537</v>
      </c>
      <c r="D14" s="119">
        <f>IF('Tabelle 1_1'!$C$7&gt;0,'Tabelle 1_1'!E15/'Tabelle 1_1'!$C15*100,K14)</f>
        <v>21.899435509824215</v>
      </c>
      <c r="E14" s="119">
        <f>IF('Tabelle 1_1'!$C$7&gt;0,'Tabelle 1_1'!F15/'Tabelle 1_1'!$C15*100,L14)</f>
        <v>23.271955536613582</v>
      </c>
      <c r="F14" s="119">
        <f>IF('Tabelle 1_1'!$C$7&gt;0,'Tabelle 1_1'!G15/'Tabelle 1_1'!$C15*100,M14)</f>
        <v>41.98797957745866</v>
      </c>
      <c r="G14" s="119">
        <f>IF('Tabelle 1_1'!$C$7&gt;0,'Tabelle 1_1'!C15,N14)</f>
        <v>114971</v>
      </c>
      <c r="I14" s="125" t="s">
        <v>88</v>
      </c>
      <c r="J14" s="125">
        <f t="shared" si="4"/>
        <v>25</v>
      </c>
      <c r="K14" s="125">
        <f t="shared" si="4"/>
        <v>25</v>
      </c>
      <c r="L14" s="125">
        <f t="shared" si="4"/>
        <v>25</v>
      </c>
      <c r="M14" s="125">
        <f t="shared" si="4"/>
        <v>25</v>
      </c>
      <c r="N14" s="119">
        <f t="shared" si="5"/>
        <v>100</v>
      </c>
      <c r="O14" s="107" t="str">
        <f>IF('Tabelle 1_1'!$C$7&gt;0,INDEX('Tabelle 1_1'!A$12:A$22,MATCH(T14,'Tabelle 1_1'!C$12:C$22,0)),V14)</f>
        <v>Ostholstein</v>
      </c>
      <c r="P14" s="82">
        <f>IF('Tabelle 1_1'!$C$7&gt;0,INDEX('Tabelle 1_1'!D$12:D$22,MATCH(O14,'Tabelle 1_1'!A$12:A$22,0)),W14)</f>
        <v>14763</v>
      </c>
      <c r="Q14" s="107">
        <f>IF('Tabelle 1_1'!$C$7&gt;0,INDEX('Tabelle 1_1'!E$12:E$22,MATCH(O14,'Tabelle 1_1'!A$12:A$22,0)),X14)</f>
        <v>25178</v>
      </c>
      <c r="R14" s="107">
        <f>IF('Tabelle 1_1'!$C$7&gt;0,INDEX('Tabelle 1_1'!F$12:F$22,MATCH(O14,'Tabelle 1_1'!A$12:A$22,0)),Y14)</f>
        <v>26756</v>
      </c>
      <c r="S14" s="107">
        <f>IF('Tabelle 1_1'!$C$7&gt;0,INDEX('Tabelle 1_1'!G$12:G$22,MATCH(O14,'Tabelle 1_1'!A$12:A$22,0)),Z14)</f>
        <v>48274</v>
      </c>
      <c r="T14" s="82">
        <f>IF('Tabelle 1_1'!$C$7&gt;0,SMALL('Tabelle 1_1'!C$12:C$22,ROWS('Tabelle 1_1'!C$12:C19)),#REF!)</f>
        <v>114971</v>
      </c>
      <c r="V14" s="98" t="s">
        <v>88</v>
      </c>
      <c r="W14" s="98">
        <v>30000</v>
      </c>
      <c r="X14" s="98">
        <v>30000</v>
      </c>
      <c r="Y14" s="98">
        <v>30000</v>
      </c>
      <c r="Z14" s="98">
        <v>30000</v>
      </c>
    </row>
    <row r="15" spans="1:26">
      <c r="A15" s="119">
        <v>3</v>
      </c>
      <c r="B15" s="79" t="str">
        <f>'Tabelle 1_1'!A14</f>
        <v>Nordfriesland</v>
      </c>
      <c r="C15" s="119">
        <f>IF('Tabelle 1_1'!$C$7&gt;0,'Tabelle 1_1'!D14/'Tabelle 1_1'!$C14*100,J15)</f>
        <v>10.509016344008202</v>
      </c>
      <c r="D15" s="119">
        <f>IF('Tabelle 1_1'!$C$7&gt;0,'Tabelle 1_1'!E14/'Tabelle 1_1'!$C14*100,K15)</f>
        <v>19.162495225458859</v>
      </c>
      <c r="E15" s="119">
        <f>IF('Tabelle 1_1'!$C$7&gt;0,'Tabelle 1_1'!F14/'Tabelle 1_1'!$C14*100,L15)</f>
        <v>22.284542548700319</v>
      </c>
      <c r="F15" s="119">
        <f>IF('Tabelle 1_1'!$C$7&gt;0,'Tabelle 1_1'!G14/'Tabelle 1_1'!$C14*100,M15)</f>
        <v>48.04394588183262</v>
      </c>
      <c r="G15" s="119">
        <f>IF('Tabelle 1_1'!$C$7&gt;0,'Tabelle 1_1'!C14,N15)</f>
        <v>99486</v>
      </c>
      <c r="I15" s="125" t="s">
        <v>88</v>
      </c>
      <c r="J15" s="125">
        <f t="shared" si="4"/>
        <v>25</v>
      </c>
      <c r="K15" s="125">
        <f t="shared" si="4"/>
        <v>25</v>
      </c>
      <c r="L15" s="125">
        <f t="shared" si="4"/>
        <v>25</v>
      </c>
      <c r="M15" s="125">
        <f t="shared" si="4"/>
        <v>25</v>
      </c>
      <c r="N15" s="119">
        <f t="shared" si="5"/>
        <v>100</v>
      </c>
      <c r="O15" s="107" t="str">
        <f>IF('Tabelle 1_1'!$C$7&gt;0,INDEX('Tabelle 1_1'!A$12:A$22,MATCH(T15,'Tabelle 1_1'!C$12:C$22,0)),V15)</f>
        <v>Segeberg</v>
      </c>
      <c r="P15" s="82">
        <f>IF('Tabelle 1_1'!$C$7&gt;0,INDEX('Tabelle 1_1'!D$12:D$22,MATCH(O15,'Tabelle 1_1'!A$12:A$22,0)),W15)</f>
        <v>12811</v>
      </c>
      <c r="Q15" s="107">
        <f>IF('Tabelle 1_1'!$C$7&gt;0,INDEX('Tabelle 1_1'!E$12:E$22,MATCH(O15,'Tabelle 1_1'!A$12:A$22,0)),X15)</f>
        <v>23436</v>
      </c>
      <c r="R15" s="107">
        <f>IF('Tabelle 1_1'!$C$7&gt;0,INDEX('Tabelle 1_1'!F$12:F$22,MATCH(O15,'Tabelle 1_1'!A$12:A$22,0)),Y15)</f>
        <v>30973</v>
      </c>
      <c r="S15" s="107">
        <f>IF('Tabelle 1_1'!$C$7&gt;0,INDEX('Tabelle 1_1'!G$12:G$22,MATCH(O15,'Tabelle 1_1'!A$12:A$22,0)),Z15)</f>
        <v>62775</v>
      </c>
      <c r="T15" s="82">
        <f>IF('Tabelle 1_1'!$C$7&gt;0,SMALL('Tabelle 1_1'!C$12:C$22,ROWS('Tabelle 1_1'!C$12:C20)),#REF!)</f>
        <v>129995</v>
      </c>
      <c r="V15" s="98" t="s">
        <v>88</v>
      </c>
      <c r="W15" s="98">
        <v>30000</v>
      </c>
      <c r="X15" s="98">
        <v>30000</v>
      </c>
      <c r="Y15" s="98">
        <v>30000</v>
      </c>
      <c r="Z15" s="98">
        <v>30000</v>
      </c>
    </row>
    <row r="16" spans="1:26">
      <c r="A16" s="119">
        <v>2</v>
      </c>
      <c r="B16" s="79" t="str">
        <f>'Tabelle 1_1'!A13</f>
        <v>Herzogtum Lauenburg</v>
      </c>
      <c r="C16" s="119">
        <f>IF('Tabelle 1_1'!$C$7&gt;0,'Tabelle 1_1'!D13/'Tabelle 1_1'!$C13*100,J16)</f>
        <v>9.5795849762677463</v>
      </c>
      <c r="D16" s="119">
        <f>IF('Tabelle 1_1'!$C$7&gt;0,'Tabelle 1_1'!E13/'Tabelle 1_1'!$C13*100,K16)</f>
        <v>17.856803069864796</v>
      </c>
      <c r="E16" s="119">
        <f>IF('Tabelle 1_1'!$C$7&gt;0,'Tabelle 1_1'!F13/'Tabelle 1_1'!$C13*100,L16)</f>
        <v>23.400319249024811</v>
      </c>
      <c r="F16" s="119">
        <f>IF('Tabelle 1_1'!$C$7&gt;0,'Tabelle 1_1'!G13/'Tabelle 1_1'!$C13*100,M16)</f>
        <v>49.163292704842647</v>
      </c>
      <c r="G16" s="119">
        <f>IF('Tabelle 1_1'!$C$7&gt;0,'Tabelle 1_1'!C13,N16)</f>
        <v>94597</v>
      </c>
      <c r="I16" s="125" t="s">
        <v>88</v>
      </c>
      <c r="J16" s="125">
        <f t="shared" si="4"/>
        <v>25</v>
      </c>
      <c r="K16" s="125">
        <f t="shared" si="4"/>
        <v>25</v>
      </c>
      <c r="L16" s="125">
        <f t="shared" si="4"/>
        <v>25</v>
      </c>
      <c r="M16" s="125">
        <f t="shared" si="4"/>
        <v>25</v>
      </c>
      <c r="N16" s="119">
        <f t="shared" si="5"/>
        <v>100</v>
      </c>
      <c r="O16" s="107" t="str">
        <f>IF('Tabelle 1_1'!$C$7&gt;0,INDEX('Tabelle 1_1'!A$12:A$22,MATCH(T16,'Tabelle 1_1'!C$12:C$22,0)),V16)</f>
        <v>Rendsburg-Eckernförde</v>
      </c>
      <c r="P16" s="82">
        <f>IF('Tabelle 1_1'!$C$7&gt;0,INDEX('Tabelle 1_1'!D$12:D$22,MATCH(O16,'Tabelle 1_1'!A$12:A$22,0)),W16)</f>
        <v>12195</v>
      </c>
      <c r="Q16" s="107">
        <f>IF('Tabelle 1_1'!$C$7&gt;0,INDEX('Tabelle 1_1'!E$12:E$22,MATCH(O16,'Tabelle 1_1'!A$12:A$22,0)),X16)</f>
        <v>23207</v>
      </c>
      <c r="R16" s="107">
        <f>IF('Tabelle 1_1'!$C$7&gt;0,INDEX('Tabelle 1_1'!F$12:F$22,MATCH(O16,'Tabelle 1_1'!A$12:A$22,0)),Y16)</f>
        <v>29853</v>
      </c>
      <c r="S16" s="107">
        <f>IF('Tabelle 1_1'!$C$7&gt;0,INDEX('Tabelle 1_1'!G$12:G$22,MATCH(O16,'Tabelle 1_1'!A$12:A$22,0)),Z16)</f>
        <v>71088</v>
      </c>
      <c r="T16" s="82">
        <f>IF('Tabelle 1_1'!$C$7&gt;0,SMALL('Tabelle 1_1'!C$12:C$22,ROWS('Tabelle 1_1'!C$12:C21)),#REF!)</f>
        <v>136343</v>
      </c>
      <c r="V16" s="98" t="s">
        <v>88</v>
      </c>
      <c r="W16" s="98">
        <v>30000</v>
      </c>
      <c r="X16" s="98">
        <v>30000</v>
      </c>
      <c r="Y16" s="98">
        <v>30000</v>
      </c>
      <c r="Z16" s="98">
        <v>30000</v>
      </c>
    </row>
    <row r="17" spans="1:26">
      <c r="A17" s="119">
        <v>1</v>
      </c>
      <c r="B17" s="79" t="str">
        <f>'Tabelle 1_1'!A12</f>
        <v>Dithmarschen</v>
      </c>
      <c r="C17" s="119">
        <f>IF('Tabelle 1_1'!$C$7&gt;0,'Tabelle 1_1'!D12/'Tabelle 1_1'!$C12*100,J17)</f>
        <v>7.0203918888129424</v>
      </c>
      <c r="D17" s="119">
        <f>IF('Tabelle 1_1'!$C$7&gt;0,'Tabelle 1_1'!E12/'Tabelle 1_1'!$C12*100,K17)</f>
        <v>14.50358851674641</v>
      </c>
      <c r="E17" s="119">
        <f>IF('Tabelle 1_1'!$C$7&gt;0,'Tabelle 1_1'!F12/'Tabelle 1_1'!$C12*100,L17)</f>
        <v>21.568124857598541</v>
      </c>
      <c r="F17" s="119">
        <f>IF('Tabelle 1_1'!$C$7&gt;0,'Tabelle 1_1'!G12/'Tabelle 1_1'!$C12*100,M17)</f>
        <v>56.907894736842103</v>
      </c>
      <c r="G17" s="119">
        <f>IF('Tabelle 1_1'!$C$7&gt;0,'Tabelle 1_1'!C12,N17)</f>
        <v>70224</v>
      </c>
      <c r="I17" s="125" t="s">
        <v>88</v>
      </c>
      <c r="J17" s="125">
        <f t="shared" si="4"/>
        <v>25</v>
      </c>
      <c r="K17" s="125">
        <f t="shared" si="4"/>
        <v>25</v>
      </c>
      <c r="L17" s="125">
        <f t="shared" si="4"/>
        <v>25</v>
      </c>
      <c r="M17" s="125">
        <f t="shared" si="4"/>
        <v>25</v>
      </c>
      <c r="N17" s="119">
        <f t="shared" si="5"/>
        <v>100</v>
      </c>
      <c r="O17" s="107" t="str">
        <f>IF('Tabelle 1_1'!$C$7&gt;0,INDEX('Tabelle 1_1'!A$12:A$22,MATCH(T17,'Tabelle 1_1'!C$12:C$22,0)),V17)</f>
        <v>Pinneberg</v>
      </c>
      <c r="P17" s="82">
        <f>IF('Tabelle 1_1'!$C$7&gt;0,INDEX('Tabelle 1_1'!D$12:D$22,MATCH(O17,'Tabelle 1_1'!A$12:A$22,0)),W17)</f>
        <v>17999</v>
      </c>
      <c r="Q17" s="107">
        <f>IF('Tabelle 1_1'!$C$7&gt;0,INDEX('Tabelle 1_1'!E$12:E$22,MATCH(O17,'Tabelle 1_1'!A$12:A$22,0)),X17)</f>
        <v>30620</v>
      </c>
      <c r="R17" s="107">
        <f>IF('Tabelle 1_1'!$C$7&gt;0,INDEX('Tabelle 1_1'!F$12:F$22,MATCH(O17,'Tabelle 1_1'!A$12:A$22,0)),Y17)</f>
        <v>37846</v>
      </c>
      <c r="S17" s="107">
        <f>IF('Tabelle 1_1'!$C$7&gt;0,INDEX('Tabelle 1_1'!G$12:G$22,MATCH(O17,'Tabelle 1_1'!A$12:A$22,0)),Z17)</f>
        <v>67350</v>
      </c>
      <c r="T17" s="82">
        <f>IF('Tabelle 1_1'!$C$7&gt;0,SMALL('Tabelle 1_1'!C$12:C$22,ROWS('Tabelle 1_1'!C$12:C22)),#REF!)</f>
        <v>153815</v>
      </c>
      <c r="V17" s="98" t="s">
        <v>88</v>
      </c>
      <c r="W17" s="98">
        <v>30000</v>
      </c>
      <c r="X17" s="98">
        <v>30000</v>
      </c>
      <c r="Y17" s="98">
        <v>30000</v>
      </c>
      <c r="Z17" s="98">
        <v>30000</v>
      </c>
    </row>
    <row r="18" spans="1:26">
      <c r="C18" s="115" t="s">
        <v>105</v>
      </c>
      <c r="D18" s="118" t="s">
        <v>106</v>
      </c>
      <c r="E18" s="118" t="s">
        <v>107</v>
      </c>
      <c r="F18" s="118" t="s">
        <v>108</v>
      </c>
      <c r="I18" s="118" t="s">
        <v>85</v>
      </c>
      <c r="J18" s="115" t="s">
        <v>105</v>
      </c>
      <c r="K18" s="118" t="s">
        <v>106</v>
      </c>
      <c r="L18" s="118" t="s">
        <v>107</v>
      </c>
      <c r="M18" s="118" t="s">
        <v>108</v>
      </c>
      <c r="P18" s="115" t="s">
        <v>105</v>
      </c>
      <c r="Q18" s="107" t="s">
        <v>106</v>
      </c>
      <c r="R18" s="107" t="s">
        <v>107</v>
      </c>
      <c r="S18" s="107" t="s">
        <v>108</v>
      </c>
      <c r="T18" s="50"/>
      <c r="V18" s="54" t="s">
        <v>85</v>
      </c>
      <c r="W18" s="115" t="s">
        <v>105</v>
      </c>
      <c r="X18" s="107" t="s">
        <v>106</v>
      </c>
      <c r="Y18" s="107" t="s">
        <v>107</v>
      </c>
      <c r="Z18" s="107" t="s">
        <v>108</v>
      </c>
    </row>
    <row r="19" spans="1:26">
      <c r="A19" s="119">
        <v>18</v>
      </c>
      <c r="B19" s="79" t="str">
        <f>'Tabelle 1_1'!A41</f>
        <v>Reinbek, Stadt</v>
      </c>
      <c r="C19" s="119">
        <f>IF('Tabelle 1_1'!$C$7&gt;0,'Tabelle 1_1'!D41/'Tabelle 1_1'!$C41*100,J19)</f>
        <v>9.6475937855248208</v>
      </c>
      <c r="D19" s="119">
        <f>IF('Tabelle 1_1'!$C$7&gt;0,'Tabelle 1_1'!E41/'Tabelle 1_1'!$C41*100,K19)</f>
        <v>19.560439560439562</v>
      </c>
      <c r="E19" s="119">
        <f>IF('Tabelle 1_1'!$C$7&gt;0,'Tabelle 1_1'!F41/'Tabelle 1_1'!$C41*100,L19)</f>
        <v>25.350511557408105</v>
      </c>
      <c r="F19" s="119">
        <f>IF('Tabelle 1_1'!$C$7&gt;0,'Tabelle 1_1'!G41/'Tabelle 1_1'!$C41*100,M19)</f>
        <v>45.441455096627507</v>
      </c>
      <c r="G19" s="119">
        <f>IF('Tabelle 1_1'!$C$7&gt;0,'Tabelle 1_1'!C41,N19)</f>
        <v>13195</v>
      </c>
      <c r="I19" s="125" t="s">
        <v>88</v>
      </c>
      <c r="J19" s="125">
        <f>100/4</f>
        <v>25</v>
      </c>
      <c r="K19" s="125">
        <f t="shared" ref="K19:M19" si="6">100/4</f>
        <v>25</v>
      </c>
      <c r="L19" s="125">
        <f t="shared" si="6"/>
        <v>25</v>
      </c>
      <c r="M19" s="125">
        <f t="shared" si="6"/>
        <v>25</v>
      </c>
      <c r="N19" s="119">
        <f>SUM(J19:M19)</f>
        <v>100</v>
      </c>
      <c r="O19" s="54" t="str">
        <f>IF('Tabelle 1_1'!$C$7&gt;0,INDEX('Tabelle 1_1'!A$24:A$41,MATCH(T19,'Tabelle 1_1'!C$24:C$41,0)),V19)</f>
        <v>Quickborn, Stadt</v>
      </c>
      <c r="P19" s="50">
        <f>IF('Tabelle 1_1'!$C$7&gt;0,INDEX('Tabelle 1_1'!D$24:D$41,MATCH($O19,'Tabelle 1_1'!$A$24:$A$41,0)),W19)</f>
        <v>1084</v>
      </c>
      <c r="Q19" s="82">
        <f>IF('Tabelle 1_1'!$C$7&gt;0,INDEX('Tabelle 1_1'!E$24:E$41,MATCH($O19,'Tabelle 1_1'!$A$24:$A$41,0)),X19)</f>
        <v>1766</v>
      </c>
      <c r="R19" s="82">
        <f>IF('Tabelle 1_1'!$C$7&gt;0,INDEX('Tabelle 1_1'!F$24:F$41,MATCH($O19,'Tabelle 1_1'!$A$24:$A$41,0)),Y19)</f>
        <v>2609</v>
      </c>
      <c r="S19" s="82">
        <f>IF('Tabelle 1_1'!$C$7&gt;0,INDEX('Tabelle 1_1'!G$24:G$41,MATCH($O19,'Tabelle 1_1'!$A$24:$A$41,0)),Z19)</f>
        <v>4981</v>
      </c>
      <c r="T19">
        <f>IF('Tabelle 1_1'!$C$7&gt;0,SMALL('Tabelle 1_1'!C$24:C$41,ROWS('Tabelle 1_1'!C$24:C24)),#REF!)</f>
        <v>10440</v>
      </c>
      <c r="V19" s="98" t="s">
        <v>88</v>
      </c>
      <c r="W19" s="98">
        <v>10000</v>
      </c>
      <c r="X19" s="125">
        <v>10000</v>
      </c>
      <c r="Y19" s="125">
        <v>10000</v>
      </c>
      <c r="Z19" s="125">
        <v>10000</v>
      </c>
    </row>
    <row r="20" spans="1:26">
      <c r="A20" s="119">
        <v>17</v>
      </c>
      <c r="B20" s="79" t="str">
        <f>'Tabelle 1_1'!A40</f>
        <v>Bad Oldesloe, Stadt</v>
      </c>
      <c r="C20" s="119">
        <f>IF('Tabelle 1_1'!$C$7&gt;0,'Tabelle 1_1'!D40/'Tabelle 1_1'!$C40*100,J20)</f>
        <v>11.13892365456821</v>
      </c>
      <c r="D20" s="119">
        <f>IF('Tabelle 1_1'!$C$7&gt;0,'Tabelle 1_1'!E40/'Tabelle 1_1'!$C40*100,K20)</f>
        <v>14.768460575719649</v>
      </c>
      <c r="E20" s="119">
        <f>IF('Tabelle 1_1'!$C$7&gt;0,'Tabelle 1_1'!F40/'Tabelle 1_1'!$C40*100,L20)</f>
        <v>23.788068418856906</v>
      </c>
      <c r="F20" s="119">
        <f>IF('Tabelle 1_1'!$C$7&gt;0,'Tabelle 1_1'!G40/'Tabelle 1_1'!$C40*100,M20)</f>
        <v>50.304547350855231</v>
      </c>
      <c r="G20" s="119">
        <f>IF('Tabelle 1_1'!$C$7&gt;0,'Tabelle 1_1'!C40,N20)</f>
        <v>11985</v>
      </c>
      <c r="I20" s="125" t="s">
        <v>88</v>
      </c>
      <c r="J20" s="125">
        <f t="shared" ref="J20:M35" si="7">100/4</f>
        <v>25</v>
      </c>
      <c r="K20" s="125">
        <f t="shared" si="7"/>
        <v>25</v>
      </c>
      <c r="L20" s="125">
        <f t="shared" si="7"/>
        <v>25</v>
      </c>
      <c r="M20" s="125">
        <f t="shared" si="7"/>
        <v>25</v>
      </c>
      <c r="N20" s="119">
        <f t="shared" ref="N20:N36" si="8">SUM(J20:M20)</f>
        <v>100</v>
      </c>
      <c r="O20" s="107" t="str">
        <f>IF('Tabelle 1_1'!$C$7&gt;0,INDEX('Tabelle 1_1'!A$24:A$41,MATCH(T20,'Tabelle 1_1'!C$24:C$41,0)),V20)</f>
        <v>Bad Schwartau, Stadt</v>
      </c>
      <c r="P20" s="82">
        <f>IF('Tabelle 1_1'!$C$7&gt;0,INDEX('Tabelle 1_1'!D$24:D$41,MATCH($O20,'Tabelle 1_1'!$A$24:$A$41,0)),W20)</f>
        <v>1458</v>
      </c>
      <c r="Q20" s="82">
        <f>IF('Tabelle 1_1'!$C$7&gt;0,INDEX('Tabelle 1_1'!E$24:E$41,MATCH($O20,'Tabelle 1_1'!$A$24:$A$41,0)),X20)</f>
        <v>2529</v>
      </c>
      <c r="R20" s="82">
        <f>IF('Tabelle 1_1'!$C$7&gt;0,INDEX('Tabelle 1_1'!F$24:F$41,MATCH($O20,'Tabelle 1_1'!$A$24:$A$41,0)),Y20)</f>
        <v>2700</v>
      </c>
      <c r="S20" s="82">
        <f>IF('Tabelle 1_1'!$C$7&gt;0,INDEX('Tabelle 1_1'!G$24:G$41,MATCH($O20,'Tabelle 1_1'!$A$24:$A$41,0)),Z20)</f>
        <v>3856</v>
      </c>
      <c r="T20" s="82">
        <f>IF('Tabelle 1_1'!$C$7&gt;0,SMALL('Tabelle 1_1'!C$24:C$41,ROWS('Tabelle 1_1'!C$24:C25)),#REF!)</f>
        <v>10543</v>
      </c>
      <c r="V20" s="98" t="s">
        <v>88</v>
      </c>
      <c r="W20" s="125">
        <v>10000</v>
      </c>
      <c r="X20" s="125">
        <v>10000</v>
      </c>
      <c r="Y20" s="125">
        <v>10000</v>
      </c>
      <c r="Z20" s="125">
        <v>10000</v>
      </c>
    </row>
    <row r="21" spans="1:26">
      <c r="A21" s="119">
        <v>16</v>
      </c>
      <c r="B21" s="79" t="str">
        <f>'Tabelle 1_1'!A39</f>
        <v>Ahrensburg, Stadt</v>
      </c>
      <c r="C21" s="119">
        <f>IF('Tabelle 1_1'!$C$7&gt;0,'Tabelle 1_1'!D39/'Tabelle 1_1'!$C39*100,J21)</f>
        <v>12.977145269251643</v>
      </c>
      <c r="D21" s="119">
        <f>IF('Tabelle 1_1'!$C$7&gt;0,'Tabelle 1_1'!E39/'Tabelle 1_1'!$C39*100,K21)</f>
        <v>17.560151962853524</v>
      </c>
      <c r="E21" s="119">
        <f>IF('Tabelle 1_1'!$C$7&gt;0,'Tabelle 1_1'!F39/'Tabelle 1_1'!$C39*100,L21)</f>
        <v>22.987396731592593</v>
      </c>
      <c r="F21" s="119">
        <f>IF('Tabelle 1_1'!$C$7&gt;0,'Tabelle 1_1'!G39/'Tabelle 1_1'!$C39*100,M21)</f>
        <v>46.475306036302236</v>
      </c>
      <c r="G21" s="119">
        <f>IF('Tabelle 1_1'!$C$7&gt;0,'Tabelle 1_1'!C39,N21)</f>
        <v>16583</v>
      </c>
      <c r="I21" s="125" t="s">
        <v>88</v>
      </c>
      <c r="J21" s="125">
        <f t="shared" si="7"/>
        <v>25</v>
      </c>
      <c r="K21" s="125">
        <f t="shared" si="7"/>
        <v>25</v>
      </c>
      <c r="L21" s="125">
        <f t="shared" si="7"/>
        <v>25</v>
      </c>
      <c r="M21" s="125">
        <f t="shared" si="7"/>
        <v>25</v>
      </c>
      <c r="N21" s="119">
        <f t="shared" si="8"/>
        <v>100</v>
      </c>
      <c r="O21" s="107" t="str">
        <f>IF('Tabelle 1_1'!$C$7&gt;0,INDEX('Tabelle 1_1'!A$24:A$41,MATCH(T21,'Tabelle 1_1'!C$24:C$41,0)),V21)</f>
        <v>Kaltenkirchen, Stadt</v>
      </c>
      <c r="P21" s="82">
        <f>IF('Tabelle 1_1'!$C$7&gt;0,INDEX('Tabelle 1_1'!D$24:D$41,MATCH($O21,'Tabelle 1_1'!$A$24:$A$41,0)),W21)</f>
        <v>1462</v>
      </c>
      <c r="Q21" s="82">
        <f>IF('Tabelle 1_1'!$C$7&gt;0,INDEX('Tabelle 1_1'!E$24:E$41,MATCH($O21,'Tabelle 1_1'!$A$24:$A$41,0)),X21)</f>
        <v>2386</v>
      </c>
      <c r="R21" s="82">
        <f>IF('Tabelle 1_1'!$C$7&gt;0,INDEX('Tabelle 1_1'!F$24:F$41,MATCH($O21,'Tabelle 1_1'!$A$24:$A$41,0)),Y21)</f>
        <v>2453</v>
      </c>
      <c r="S21" s="82">
        <f>IF('Tabelle 1_1'!$C$7&gt;0,INDEX('Tabelle 1_1'!G$24:G$41,MATCH($O21,'Tabelle 1_1'!$A$24:$A$41,0)),Z21)</f>
        <v>4266</v>
      </c>
      <c r="T21" s="82">
        <f>IF('Tabelle 1_1'!$C$7&gt;0,SMALL('Tabelle 1_1'!C$24:C$41,ROWS('Tabelle 1_1'!C$24:C26)),#REF!)</f>
        <v>10567</v>
      </c>
      <c r="V21" s="98" t="s">
        <v>88</v>
      </c>
      <c r="W21" s="125">
        <v>10000</v>
      </c>
      <c r="X21" s="125">
        <v>10000</v>
      </c>
      <c r="Y21" s="125">
        <v>10000</v>
      </c>
      <c r="Z21" s="125">
        <v>10000</v>
      </c>
    </row>
    <row r="22" spans="1:26">
      <c r="A22" s="119">
        <v>15</v>
      </c>
      <c r="B22" s="79" t="str">
        <f>'Tabelle 1_1'!A38</f>
        <v>Itzehoe, Stadt</v>
      </c>
      <c r="C22" s="119">
        <f>IF('Tabelle 1_1'!$C$7&gt;0,'Tabelle 1_1'!D38/'Tabelle 1_1'!$C38*100,J22)</f>
        <v>14.798257031294209</v>
      </c>
      <c r="D22" s="119">
        <f>IF('Tabelle 1_1'!$C$7&gt;0,'Tabelle 1_1'!E38/'Tabelle 1_1'!$C38*100,K22)</f>
        <v>24.146907362345086</v>
      </c>
      <c r="E22" s="119">
        <f>IF('Tabelle 1_1'!$C$7&gt;0,'Tabelle 1_1'!F38/'Tabelle 1_1'!$C38*100,L22)</f>
        <v>26.167166544055231</v>
      </c>
      <c r="F22" s="119">
        <f>IF('Tabelle 1_1'!$C$7&gt;0,'Tabelle 1_1'!G38/'Tabelle 1_1'!$C38*100,M22)</f>
        <v>34.88766906230547</v>
      </c>
      <c r="G22" s="119">
        <f>IF('Tabelle 1_1'!$C$7&gt;0,'Tabelle 1_1'!C38,N22)</f>
        <v>17671</v>
      </c>
      <c r="I22" s="125" t="s">
        <v>88</v>
      </c>
      <c r="J22" s="125">
        <f t="shared" si="7"/>
        <v>25</v>
      </c>
      <c r="K22" s="125">
        <f t="shared" si="7"/>
        <v>25</v>
      </c>
      <c r="L22" s="125">
        <f t="shared" si="7"/>
        <v>25</v>
      </c>
      <c r="M22" s="125">
        <f t="shared" si="7"/>
        <v>25</v>
      </c>
      <c r="N22" s="119">
        <f t="shared" si="8"/>
        <v>100</v>
      </c>
      <c r="O22" s="107" t="str">
        <f>IF('Tabelle 1_1'!$C$7&gt;0,INDEX('Tabelle 1_1'!A$24:A$41,MATCH(T22,'Tabelle 1_1'!C$24:C$41,0)),V22)</f>
        <v>Heide, Stadt</v>
      </c>
      <c r="P22" s="82">
        <f>IF('Tabelle 1_1'!$C$7&gt;0,INDEX('Tabelle 1_1'!D$24:D$41,MATCH($O22,'Tabelle 1_1'!$A$24:$A$41,0)),W22)</f>
        <v>1319</v>
      </c>
      <c r="Q22" s="82">
        <f>IF('Tabelle 1_1'!$C$7&gt;0,INDEX('Tabelle 1_1'!E$24:E$41,MATCH($O22,'Tabelle 1_1'!$A$24:$A$41,0)),X22)</f>
        <v>2452</v>
      </c>
      <c r="R22" s="82">
        <f>IF('Tabelle 1_1'!$C$7&gt;0,INDEX('Tabelle 1_1'!F$24:F$41,MATCH($O22,'Tabelle 1_1'!$A$24:$A$41,0)),Y22)</f>
        <v>3030</v>
      </c>
      <c r="S22" s="82">
        <f>IF('Tabelle 1_1'!$C$7&gt;0,INDEX('Tabelle 1_1'!G$24:G$41,MATCH($O22,'Tabelle 1_1'!$A$24:$A$41,0)),Z22)</f>
        <v>4717</v>
      </c>
      <c r="T22" s="82">
        <f>IF('Tabelle 1_1'!$C$7&gt;0,SMALL('Tabelle 1_1'!C$24:C$41,ROWS('Tabelle 1_1'!C$24:C27)),#REF!)</f>
        <v>11518</v>
      </c>
      <c r="V22" s="98" t="s">
        <v>88</v>
      </c>
      <c r="W22" s="125">
        <v>10000</v>
      </c>
      <c r="X22" s="125">
        <v>10000</v>
      </c>
      <c r="Y22" s="125">
        <v>10000</v>
      </c>
      <c r="Z22" s="125">
        <v>10000</v>
      </c>
    </row>
    <row r="23" spans="1:26">
      <c r="A23" s="119">
        <v>14</v>
      </c>
      <c r="B23" s="79" t="str">
        <f>'Tabelle 1_1'!A37</f>
        <v>Norderstedt, Stadt</v>
      </c>
      <c r="C23" s="119">
        <f>IF('Tabelle 1_1'!$C$7&gt;0,'Tabelle 1_1'!D37/'Tabelle 1_1'!$C37*100,J23)</f>
        <v>12.929475587703434</v>
      </c>
      <c r="D23" s="119">
        <f>IF('Tabelle 1_1'!$C$7&gt;0,'Tabelle 1_1'!E37/'Tabelle 1_1'!$C37*100,K23)</f>
        <v>22.269941731967048</v>
      </c>
      <c r="E23" s="119">
        <f>IF('Tabelle 1_1'!$C$7&gt;0,'Tabelle 1_1'!F37/'Tabelle 1_1'!$C37*100,L23)</f>
        <v>26.810829817158933</v>
      </c>
      <c r="F23" s="119">
        <f>IF('Tabelle 1_1'!$C$7&gt;0,'Tabelle 1_1'!G37/'Tabelle 1_1'!$C37*100,M23)</f>
        <v>37.989752863170587</v>
      </c>
      <c r="G23" s="119">
        <f>IF('Tabelle 1_1'!$C$7&gt;0,'Tabelle 1_1'!C37,N23)</f>
        <v>39816</v>
      </c>
      <c r="I23" s="125" t="s">
        <v>88</v>
      </c>
      <c r="J23" s="125">
        <f t="shared" si="7"/>
        <v>25</v>
      </c>
      <c r="K23" s="125">
        <f t="shared" si="7"/>
        <v>25</v>
      </c>
      <c r="L23" s="125">
        <f t="shared" si="7"/>
        <v>25</v>
      </c>
      <c r="M23" s="125">
        <f t="shared" si="7"/>
        <v>25</v>
      </c>
      <c r="N23" s="119">
        <f t="shared" si="8"/>
        <v>100</v>
      </c>
      <c r="O23" s="107" t="str">
        <f>IF('Tabelle 1_1'!$C$7&gt;0,INDEX('Tabelle 1_1'!A$24:A$41,MATCH(T23,'Tabelle 1_1'!C$24:C$41,0)),V23)</f>
        <v>Bad Oldesloe, Stadt</v>
      </c>
      <c r="P23" s="82">
        <f>IF('Tabelle 1_1'!$C$7&gt;0,INDEX('Tabelle 1_1'!D$24:D$41,MATCH($O23,'Tabelle 1_1'!$A$24:$A$41,0)),W23)</f>
        <v>1335</v>
      </c>
      <c r="Q23" s="82">
        <f>IF('Tabelle 1_1'!$C$7&gt;0,INDEX('Tabelle 1_1'!E$24:E$41,MATCH($O23,'Tabelle 1_1'!$A$24:$A$41,0)),X23)</f>
        <v>1770</v>
      </c>
      <c r="R23" s="82">
        <f>IF('Tabelle 1_1'!$C$7&gt;0,INDEX('Tabelle 1_1'!F$24:F$41,MATCH($O23,'Tabelle 1_1'!$A$24:$A$41,0)),Y23)</f>
        <v>2851</v>
      </c>
      <c r="S23" s="82">
        <f>IF('Tabelle 1_1'!$C$7&gt;0,INDEX('Tabelle 1_1'!G$24:G$41,MATCH($O23,'Tabelle 1_1'!$A$24:$A$41,0)),Z23)</f>
        <v>6029</v>
      </c>
      <c r="T23" s="82">
        <f>IF('Tabelle 1_1'!$C$7&gt;0,SMALL('Tabelle 1_1'!C$24:C$41,ROWS('Tabelle 1_1'!C$24:C28)),#REF!)</f>
        <v>11985</v>
      </c>
      <c r="V23" s="98" t="s">
        <v>88</v>
      </c>
      <c r="W23" s="125">
        <v>10000</v>
      </c>
      <c r="X23" s="125">
        <v>10000</v>
      </c>
      <c r="Y23" s="125">
        <v>10000</v>
      </c>
      <c r="Z23" s="125">
        <v>10000</v>
      </c>
    </row>
    <row r="24" spans="1:26">
      <c r="A24" s="119">
        <v>13</v>
      </c>
      <c r="B24" s="79" t="str">
        <f>'Tabelle 1_1'!A36</f>
        <v>Kaltenkirchen, Stadt</v>
      </c>
      <c r="C24" s="119">
        <f>IF('Tabelle 1_1'!$C$7&gt;0,'Tabelle 1_1'!D36/'Tabelle 1_1'!$C36*100,J24)</f>
        <v>13.8355256931958</v>
      </c>
      <c r="D24" s="119">
        <f>IF('Tabelle 1_1'!$C$7&gt;0,'Tabelle 1_1'!E36/'Tabelle 1_1'!$C36*100,K24)</f>
        <v>22.579729346077411</v>
      </c>
      <c r="E24" s="119">
        <f>IF('Tabelle 1_1'!$C$7&gt;0,'Tabelle 1_1'!F36/'Tabelle 1_1'!$C36*100,L24)</f>
        <v>23.213778745149995</v>
      </c>
      <c r="F24" s="119">
        <f>IF('Tabelle 1_1'!$C$7&gt;0,'Tabelle 1_1'!G36/'Tabelle 1_1'!$C36*100,M24)</f>
        <v>40.3709662155768</v>
      </c>
      <c r="G24" s="119">
        <f>IF('Tabelle 1_1'!$C$7&gt;0,'Tabelle 1_1'!C36,N24)</f>
        <v>10567</v>
      </c>
      <c r="I24" s="125" t="s">
        <v>88</v>
      </c>
      <c r="J24" s="125">
        <f t="shared" si="7"/>
        <v>25</v>
      </c>
      <c r="K24" s="125">
        <f t="shared" si="7"/>
        <v>25</v>
      </c>
      <c r="L24" s="125">
        <f t="shared" si="7"/>
        <v>25</v>
      </c>
      <c r="M24" s="125">
        <f t="shared" si="7"/>
        <v>25</v>
      </c>
      <c r="N24" s="119">
        <f t="shared" si="8"/>
        <v>100</v>
      </c>
      <c r="O24" s="107" t="str">
        <f>IF('Tabelle 1_1'!$C$7&gt;0,INDEX('Tabelle 1_1'!A$24:A$41,MATCH(T24,'Tabelle 1_1'!C$24:C$41,0)),V24)</f>
        <v>Eckernförde, Stadt</v>
      </c>
      <c r="P24" s="82">
        <f>IF('Tabelle 1_1'!$C$7&gt;0,INDEX('Tabelle 1_1'!D$24:D$41,MATCH($O24,'Tabelle 1_1'!$A$24:$A$41,0)),W24)</f>
        <v>1691</v>
      </c>
      <c r="Q24" s="82">
        <f>IF('Tabelle 1_1'!$C$7&gt;0,INDEX('Tabelle 1_1'!E$24:E$41,MATCH($O24,'Tabelle 1_1'!$A$24:$A$41,0)),X24)</f>
        <v>2791</v>
      </c>
      <c r="R24" s="82">
        <f>IF('Tabelle 1_1'!$C$7&gt;0,INDEX('Tabelle 1_1'!F$24:F$41,MATCH($O24,'Tabelle 1_1'!$A$24:$A$41,0)),Y24)</f>
        <v>3253</v>
      </c>
      <c r="S24" s="82">
        <f>IF('Tabelle 1_1'!$C$7&gt;0,INDEX('Tabelle 1_1'!G$24:G$41,MATCH($O24,'Tabelle 1_1'!$A$24:$A$41,0)),Z24)</f>
        <v>4779</v>
      </c>
      <c r="T24" s="82">
        <f>IF('Tabelle 1_1'!$C$7&gt;0,SMALL('Tabelle 1_1'!C$24:C$41,ROWS('Tabelle 1_1'!C$24:C29)),#REF!)</f>
        <v>12514</v>
      </c>
      <c r="V24" s="98" t="s">
        <v>88</v>
      </c>
      <c r="W24" s="125">
        <v>10000</v>
      </c>
      <c r="X24" s="125">
        <v>10000</v>
      </c>
      <c r="Y24" s="125">
        <v>10000</v>
      </c>
      <c r="Z24" s="125">
        <v>10000</v>
      </c>
    </row>
    <row r="25" spans="1:26">
      <c r="A25" s="119">
        <v>12</v>
      </c>
      <c r="B25" s="79" t="str">
        <f>'Tabelle 1_1'!A35</f>
        <v>Henstedt-Ulzburg</v>
      </c>
      <c r="C25" s="119">
        <f>IF('Tabelle 1_1'!$C$7&gt;0,'Tabelle 1_1'!D35/'Tabelle 1_1'!$C35*100,J25)</f>
        <v>7.9841405581901572</v>
      </c>
      <c r="D25" s="119">
        <f>IF('Tabelle 1_1'!$C$7&gt;0,'Tabelle 1_1'!E35/'Tabelle 1_1'!$C35*100,K25)</f>
        <v>16.053797714374561</v>
      </c>
      <c r="E25" s="119">
        <f>IF('Tabelle 1_1'!$C$7&gt;0,'Tabelle 1_1'!F35/'Tabelle 1_1'!$C35*100,L25)</f>
        <v>22.475316800124386</v>
      </c>
      <c r="F25" s="119">
        <f>IF('Tabelle 1_1'!$C$7&gt;0,'Tabelle 1_1'!G35/'Tabelle 1_1'!$C35*100,M25)</f>
        <v>53.486744927310895</v>
      </c>
      <c r="G25" s="119">
        <f>IF('Tabelle 1_1'!$C$7&gt;0,'Tabelle 1_1'!C35,N25)</f>
        <v>12863</v>
      </c>
      <c r="I25" s="125" t="s">
        <v>88</v>
      </c>
      <c r="J25" s="125">
        <f t="shared" si="7"/>
        <v>25</v>
      </c>
      <c r="K25" s="125">
        <f t="shared" si="7"/>
        <v>25</v>
      </c>
      <c r="L25" s="125">
        <f t="shared" si="7"/>
        <v>25</v>
      </c>
      <c r="M25" s="125">
        <f t="shared" si="7"/>
        <v>25</v>
      </c>
      <c r="N25" s="119">
        <f t="shared" si="8"/>
        <v>100</v>
      </c>
      <c r="O25" s="107" t="str">
        <f>IF('Tabelle 1_1'!$C$7&gt;0,INDEX('Tabelle 1_1'!A$24:A$41,MATCH(T25,'Tabelle 1_1'!C$24:C$41,0)),V25)</f>
        <v>Husum, Stadt</v>
      </c>
      <c r="P25" s="82">
        <f>IF('Tabelle 1_1'!$C$7&gt;0,INDEX('Tabelle 1_1'!D$24:D$41,MATCH($O25,'Tabelle 1_1'!$A$24:$A$41,0)),W25)</f>
        <v>1350</v>
      </c>
      <c r="Q25" s="82">
        <f>IF('Tabelle 1_1'!$C$7&gt;0,INDEX('Tabelle 1_1'!E$24:E$41,MATCH($O25,'Tabelle 1_1'!$A$24:$A$41,0)),X25)</f>
        <v>2745</v>
      </c>
      <c r="R25" s="82">
        <f>IF('Tabelle 1_1'!$C$7&gt;0,INDEX('Tabelle 1_1'!F$24:F$41,MATCH($O25,'Tabelle 1_1'!$A$24:$A$41,0)),Y25)</f>
        <v>3438</v>
      </c>
      <c r="S25" s="82">
        <f>IF('Tabelle 1_1'!$C$7&gt;0,INDEX('Tabelle 1_1'!G$24:G$41,MATCH($O25,'Tabelle 1_1'!$A$24:$A$41,0)),Z25)</f>
        <v>5295</v>
      </c>
      <c r="T25" s="82">
        <f>IF('Tabelle 1_1'!$C$7&gt;0,SMALL('Tabelle 1_1'!C$24:C$41,ROWS('Tabelle 1_1'!C$24:C30)),#REF!)</f>
        <v>12828</v>
      </c>
      <c r="V25" s="98" t="s">
        <v>88</v>
      </c>
      <c r="W25" s="125">
        <v>10000</v>
      </c>
      <c r="X25" s="125">
        <v>10000</v>
      </c>
      <c r="Y25" s="125">
        <v>10000</v>
      </c>
      <c r="Z25" s="125">
        <v>10000</v>
      </c>
    </row>
    <row r="26" spans="1:26">
      <c r="A26" s="119">
        <v>11</v>
      </c>
      <c r="B26" s="79" t="str">
        <f>'Tabelle 1_1'!A34</f>
        <v>Schleswig, Stadt</v>
      </c>
      <c r="C26" s="119">
        <f>IF('Tabelle 1_1'!$C$7&gt;0,'Tabelle 1_1'!D34/'Tabelle 1_1'!$C34*100,J26)</f>
        <v>12.333382159074265</v>
      </c>
      <c r="D26" s="119">
        <f>IF('Tabelle 1_1'!$C$7&gt;0,'Tabelle 1_1'!E34/'Tabelle 1_1'!$C34*100,K26)</f>
        <v>26.739417020653288</v>
      </c>
      <c r="E26" s="119">
        <f>IF('Tabelle 1_1'!$C$7&gt;0,'Tabelle 1_1'!F34/'Tabelle 1_1'!$C34*100,L26)</f>
        <v>26.893218104584736</v>
      </c>
      <c r="F26" s="119">
        <f>IF('Tabelle 1_1'!$C$7&gt;0,'Tabelle 1_1'!G34/'Tabelle 1_1'!$C34*100,M26)</f>
        <v>34.033982715687713</v>
      </c>
      <c r="G26" s="119">
        <f>IF('Tabelle 1_1'!$C$7&gt;0,'Tabelle 1_1'!C34,N26)</f>
        <v>13654</v>
      </c>
      <c r="I26" s="125" t="s">
        <v>88</v>
      </c>
      <c r="J26" s="125">
        <f t="shared" si="7"/>
        <v>25</v>
      </c>
      <c r="K26" s="125">
        <f t="shared" si="7"/>
        <v>25</v>
      </c>
      <c r="L26" s="125">
        <f t="shared" si="7"/>
        <v>25</v>
      </c>
      <c r="M26" s="125">
        <f t="shared" si="7"/>
        <v>25</v>
      </c>
      <c r="N26" s="119">
        <f t="shared" si="8"/>
        <v>100</v>
      </c>
      <c r="O26" s="107" t="str">
        <f>IF('Tabelle 1_1'!$C$7&gt;0,INDEX('Tabelle 1_1'!A$24:A$41,MATCH(T26,'Tabelle 1_1'!C$24:C$41,0)),V26)</f>
        <v>Henstedt-Ulzburg</v>
      </c>
      <c r="P26" s="82">
        <f>IF('Tabelle 1_1'!$C$7&gt;0,INDEX('Tabelle 1_1'!D$24:D$41,MATCH($O26,'Tabelle 1_1'!$A$24:$A$41,0)),W26)</f>
        <v>1027</v>
      </c>
      <c r="Q26" s="82">
        <f>IF('Tabelle 1_1'!$C$7&gt;0,INDEX('Tabelle 1_1'!E$24:E$41,MATCH($O26,'Tabelle 1_1'!$A$24:$A$41,0)),X26)</f>
        <v>2065</v>
      </c>
      <c r="R26" s="82">
        <f>IF('Tabelle 1_1'!$C$7&gt;0,INDEX('Tabelle 1_1'!F$24:F$41,MATCH($O26,'Tabelle 1_1'!$A$24:$A$41,0)),Y26)</f>
        <v>2891</v>
      </c>
      <c r="S26" s="82">
        <f>IF('Tabelle 1_1'!$C$7&gt;0,INDEX('Tabelle 1_1'!G$24:G$41,MATCH($O26,'Tabelle 1_1'!$A$24:$A$41,0)),Z26)</f>
        <v>6880</v>
      </c>
      <c r="T26" s="82">
        <f>IF('Tabelle 1_1'!$C$7&gt;0,SMALL('Tabelle 1_1'!C$24:C$41,ROWS('Tabelle 1_1'!C$24:C31)),#REF!)</f>
        <v>12863</v>
      </c>
      <c r="V26" s="98" t="s">
        <v>88</v>
      </c>
      <c r="W26" s="125">
        <v>10000</v>
      </c>
      <c r="X26" s="125">
        <v>10000</v>
      </c>
      <c r="Y26" s="125">
        <v>10000</v>
      </c>
      <c r="Z26" s="125">
        <v>10000</v>
      </c>
    </row>
    <row r="27" spans="1:26">
      <c r="A27" s="119">
        <v>10</v>
      </c>
      <c r="B27" s="79" t="str">
        <f>'Tabelle 1_1'!A33</f>
        <v>Rendsburg, Stadt</v>
      </c>
      <c r="C27" s="119">
        <f>IF('Tabelle 1_1'!$C$7&gt;0,'Tabelle 1_1'!D33/'Tabelle 1_1'!$C33*100,J27)</f>
        <v>18.02155992390615</v>
      </c>
      <c r="D27" s="119">
        <f>IF('Tabelle 1_1'!$C$7&gt;0,'Tabelle 1_1'!E33/'Tabelle 1_1'!$C33*100,K27)</f>
        <v>29.036144578313255</v>
      </c>
      <c r="E27" s="119">
        <f>IF('Tabelle 1_1'!$C$7&gt;0,'Tabelle 1_1'!F33/'Tabelle 1_1'!$C33*100,L27)</f>
        <v>24.546607482561829</v>
      </c>
      <c r="F27" s="119">
        <f>IF('Tabelle 1_1'!$C$7&gt;0,'Tabelle 1_1'!G33/'Tabelle 1_1'!$C33*100,M27)</f>
        <v>28.395688015218767</v>
      </c>
      <c r="G27" s="119">
        <f>IF('Tabelle 1_1'!$C$7&gt;0,'Tabelle 1_1'!C33,N27)</f>
        <v>15770</v>
      </c>
      <c r="I27" s="125" t="s">
        <v>88</v>
      </c>
      <c r="J27" s="125">
        <f t="shared" si="7"/>
        <v>25</v>
      </c>
      <c r="K27" s="125">
        <f t="shared" si="7"/>
        <v>25</v>
      </c>
      <c r="L27" s="125">
        <f t="shared" si="7"/>
        <v>25</v>
      </c>
      <c r="M27" s="125">
        <f t="shared" si="7"/>
        <v>25</v>
      </c>
      <c r="N27" s="119">
        <f t="shared" si="8"/>
        <v>100</v>
      </c>
      <c r="O27" s="107" t="str">
        <f>IF('Tabelle 1_1'!$C$7&gt;0,INDEX('Tabelle 1_1'!A$24:A$41,MATCH(T27,'Tabelle 1_1'!C$24:C$41,0)),V27)</f>
        <v>Reinbek, Stadt</v>
      </c>
      <c r="P27" s="82">
        <f>IF('Tabelle 1_1'!$C$7&gt;0,INDEX('Tabelle 1_1'!D$24:D$41,MATCH($O27,'Tabelle 1_1'!$A$24:$A$41,0)),W27)</f>
        <v>1273</v>
      </c>
      <c r="Q27" s="82">
        <f>IF('Tabelle 1_1'!$C$7&gt;0,INDEX('Tabelle 1_1'!E$24:E$41,MATCH($O27,'Tabelle 1_1'!$A$24:$A$41,0)),X27)</f>
        <v>2581</v>
      </c>
      <c r="R27" s="82">
        <f>IF('Tabelle 1_1'!$C$7&gt;0,INDEX('Tabelle 1_1'!F$24:F$41,MATCH($O27,'Tabelle 1_1'!$A$24:$A$41,0)),Y27)</f>
        <v>3345</v>
      </c>
      <c r="S27" s="82">
        <f>IF('Tabelle 1_1'!$C$7&gt;0,INDEX('Tabelle 1_1'!G$24:G$41,MATCH($O27,'Tabelle 1_1'!$A$24:$A$41,0)),Z27)</f>
        <v>5996</v>
      </c>
      <c r="T27" s="82">
        <f>IF('Tabelle 1_1'!$C$7&gt;0,SMALL('Tabelle 1_1'!C$24:C$41,ROWS('Tabelle 1_1'!C$24:C32)),#REF!)</f>
        <v>13195</v>
      </c>
      <c r="V27" s="98" t="s">
        <v>88</v>
      </c>
      <c r="W27" s="125">
        <v>10000</v>
      </c>
      <c r="X27" s="125">
        <v>10000</v>
      </c>
      <c r="Y27" s="125">
        <v>10000</v>
      </c>
      <c r="Z27" s="125">
        <v>10000</v>
      </c>
    </row>
    <row r="28" spans="1:26">
      <c r="A28" s="119">
        <v>9</v>
      </c>
      <c r="B28" s="79" t="str">
        <f>'Tabelle 1_1'!A32</f>
        <v>Eckernförde, Stadt</v>
      </c>
      <c r="C28" s="119">
        <f>IF('Tabelle 1_1'!$C$7&gt;0,'Tabelle 1_1'!D32/'Tabelle 1_1'!$C32*100,J28)</f>
        <v>13.512865590538597</v>
      </c>
      <c r="D28" s="119">
        <f>IF('Tabelle 1_1'!$C$7&gt;0,'Tabelle 1_1'!E32/'Tabelle 1_1'!$C32*100,K28)</f>
        <v>22.303020616909063</v>
      </c>
      <c r="E28" s="119">
        <f>IF('Tabelle 1_1'!$C$7&gt;0,'Tabelle 1_1'!F32/'Tabelle 1_1'!$C32*100,L28)</f>
        <v>25.994885727984656</v>
      </c>
      <c r="F28" s="119">
        <f>IF('Tabelle 1_1'!$C$7&gt;0,'Tabelle 1_1'!G32/'Tabelle 1_1'!$C32*100,M28)</f>
        <v>38.189228064567679</v>
      </c>
      <c r="G28" s="119">
        <f>IF('Tabelle 1_1'!$C$7&gt;0,'Tabelle 1_1'!C32,N28)</f>
        <v>12514</v>
      </c>
      <c r="I28" s="125" t="s">
        <v>88</v>
      </c>
      <c r="J28" s="125">
        <f t="shared" si="7"/>
        <v>25</v>
      </c>
      <c r="K28" s="125">
        <f t="shared" si="7"/>
        <v>25</v>
      </c>
      <c r="L28" s="125">
        <f t="shared" si="7"/>
        <v>25</v>
      </c>
      <c r="M28" s="125">
        <f t="shared" si="7"/>
        <v>25</v>
      </c>
      <c r="N28" s="119">
        <f t="shared" si="8"/>
        <v>100</v>
      </c>
      <c r="O28" s="107" t="str">
        <f>IF('Tabelle 1_1'!$C$7&gt;0,INDEX('Tabelle 1_1'!A$24:A$41,MATCH(T28,'Tabelle 1_1'!C$24:C$41,0)),V28)</f>
        <v>Schleswig, Stadt</v>
      </c>
      <c r="P28" s="82">
        <f>IF('Tabelle 1_1'!$C$7&gt;0,INDEX('Tabelle 1_1'!D$24:D$41,MATCH($O28,'Tabelle 1_1'!$A$24:$A$41,0)),W28)</f>
        <v>1684</v>
      </c>
      <c r="Q28" s="82">
        <f>IF('Tabelle 1_1'!$C$7&gt;0,INDEX('Tabelle 1_1'!E$24:E$41,MATCH($O28,'Tabelle 1_1'!$A$24:$A$41,0)),X28)</f>
        <v>3651</v>
      </c>
      <c r="R28" s="82">
        <f>IF('Tabelle 1_1'!$C$7&gt;0,INDEX('Tabelle 1_1'!F$24:F$41,MATCH($O28,'Tabelle 1_1'!$A$24:$A$41,0)),Y28)</f>
        <v>3672</v>
      </c>
      <c r="S28" s="82">
        <f>IF('Tabelle 1_1'!$C$7&gt;0,INDEX('Tabelle 1_1'!G$24:G$41,MATCH($O28,'Tabelle 1_1'!$A$24:$A$41,0)),Z28)</f>
        <v>4647</v>
      </c>
      <c r="T28" s="82">
        <f>IF('Tabelle 1_1'!$C$7&gt;0,SMALL('Tabelle 1_1'!C$24:C$41,ROWS('Tabelle 1_1'!C$24:C33)),#REF!)</f>
        <v>13654</v>
      </c>
      <c r="V28" s="98" t="s">
        <v>88</v>
      </c>
      <c r="W28" s="125">
        <v>10000</v>
      </c>
      <c r="X28" s="125">
        <v>10000</v>
      </c>
      <c r="Y28" s="125">
        <v>10000</v>
      </c>
      <c r="Z28" s="125">
        <v>10000</v>
      </c>
    </row>
    <row r="29" spans="1:26">
      <c r="A29" s="119">
        <v>8</v>
      </c>
      <c r="B29" s="79" t="str">
        <f>'Tabelle 1_1'!A31</f>
        <v>Wedel, Stadt</v>
      </c>
      <c r="C29" s="119">
        <f>IF('Tabelle 1_1'!$C$7&gt;0,'Tabelle 1_1'!D31/'Tabelle 1_1'!$C31*100,J29)</f>
        <v>15.67314132618888</v>
      </c>
      <c r="D29" s="119">
        <f>IF('Tabelle 1_1'!$C$7&gt;0,'Tabelle 1_1'!E31/'Tabelle 1_1'!$C31*100,K29)</f>
        <v>27.606608617995086</v>
      </c>
      <c r="E29" s="119">
        <f>IF('Tabelle 1_1'!$C$7&gt;0,'Tabelle 1_1'!F31/'Tabelle 1_1'!$C31*100,L29)</f>
        <v>25.440946639874973</v>
      </c>
      <c r="F29" s="119">
        <f>IF('Tabelle 1_1'!$C$7&gt;0,'Tabelle 1_1'!G31/'Tabelle 1_1'!$C31*100,M29)</f>
        <v>31.279303415941058</v>
      </c>
      <c r="G29" s="119">
        <f>IF('Tabelle 1_1'!$C$7&gt;0,'Tabelle 1_1'!C31,N29)</f>
        <v>17916</v>
      </c>
      <c r="I29" s="125" t="s">
        <v>88</v>
      </c>
      <c r="J29" s="125">
        <f t="shared" si="7"/>
        <v>25</v>
      </c>
      <c r="K29" s="125">
        <f t="shared" si="7"/>
        <v>25</v>
      </c>
      <c r="L29" s="125">
        <f t="shared" si="7"/>
        <v>25</v>
      </c>
      <c r="M29" s="125">
        <f t="shared" si="7"/>
        <v>25</v>
      </c>
      <c r="N29" s="119">
        <f t="shared" si="8"/>
        <v>100</v>
      </c>
      <c r="O29" s="107" t="str">
        <f>IF('Tabelle 1_1'!$C$7&gt;0,INDEX('Tabelle 1_1'!A$24:A$41,MATCH(T29,'Tabelle 1_1'!C$24:C$41,0)),V29)</f>
        <v>Geesthacht, Stadt</v>
      </c>
      <c r="P29" s="82">
        <f>IF('Tabelle 1_1'!$C$7&gt;0,INDEX('Tabelle 1_1'!D$24:D$41,MATCH($O29,'Tabelle 1_1'!$A$24:$A$41,0)),W29)</f>
        <v>2669</v>
      </c>
      <c r="Q29" s="82">
        <f>IF('Tabelle 1_1'!$C$7&gt;0,INDEX('Tabelle 1_1'!E$24:E$41,MATCH($O29,'Tabelle 1_1'!$A$24:$A$41,0)),X29)</f>
        <v>3321</v>
      </c>
      <c r="R29" s="82">
        <f>IF('Tabelle 1_1'!$C$7&gt;0,INDEX('Tabelle 1_1'!F$24:F$41,MATCH($O29,'Tabelle 1_1'!$A$24:$A$41,0)),Y29)</f>
        <v>3957</v>
      </c>
      <c r="S29" s="82">
        <f>IF('Tabelle 1_1'!$C$7&gt;0,INDEX('Tabelle 1_1'!G$24:G$41,MATCH($O29,'Tabelle 1_1'!$A$24:$A$41,0)),Z29)</f>
        <v>5257</v>
      </c>
      <c r="T29" s="82">
        <f>IF('Tabelle 1_1'!$C$7&gt;0,SMALL('Tabelle 1_1'!C$24:C$41,ROWS('Tabelle 1_1'!C$24:C34)),#REF!)</f>
        <v>15204</v>
      </c>
      <c r="V29" s="98" t="s">
        <v>88</v>
      </c>
      <c r="W29" s="125">
        <v>10000</v>
      </c>
      <c r="X29" s="125">
        <v>10000</v>
      </c>
      <c r="Y29" s="125">
        <v>10000</v>
      </c>
      <c r="Z29" s="125">
        <v>10000</v>
      </c>
    </row>
    <row r="30" spans="1:26">
      <c r="A30" s="119">
        <v>7</v>
      </c>
      <c r="B30" s="79" t="str">
        <f>'Tabelle 1_1'!A30</f>
        <v>Quickborn, Stadt</v>
      </c>
      <c r="C30" s="119">
        <f>IF('Tabelle 1_1'!$C$7&gt;0,'Tabelle 1_1'!D30/'Tabelle 1_1'!$C30*100,J30)</f>
        <v>10.383141762452107</v>
      </c>
      <c r="D30" s="119">
        <f>IF('Tabelle 1_1'!$C$7&gt;0,'Tabelle 1_1'!E30/'Tabelle 1_1'!$C30*100,K30)</f>
        <v>16.915708812260537</v>
      </c>
      <c r="E30" s="119">
        <f>IF('Tabelle 1_1'!$C$7&gt;0,'Tabelle 1_1'!F30/'Tabelle 1_1'!$C30*100,L30)</f>
        <v>24.990421455938698</v>
      </c>
      <c r="F30" s="119">
        <f>IF('Tabelle 1_1'!$C$7&gt;0,'Tabelle 1_1'!G30/'Tabelle 1_1'!$C30*100,M30)</f>
        <v>47.71072796934866</v>
      </c>
      <c r="G30" s="119">
        <f>IF('Tabelle 1_1'!$C$7&gt;0,'Tabelle 1_1'!C30,N30)</f>
        <v>10440</v>
      </c>
      <c r="I30" s="125" t="s">
        <v>88</v>
      </c>
      <c r="J30" s="125">
        <f>100/4</f>
        <v>25</v>
      </c>
      <c r="K30" s="125">
        <f t="shared" si="7"/>
        <v>25</v>
      </c>
      <c r="L30" s="125">
        <f t="shared" si="7"/>
        <v>25</v>
      </c>
      <c r="M30" s="125">
        <f t="shared" si="7"/>
        <v>25</v>
      </c>
      <c r="N30" s="119">
        <f t="shared" si="8"/>
        <v>100</v>
      </c>
      <c r="O30" s="107" t="str">
        <f>IF('Tabelle 1_1'!$C$7&gt;0,INDEX('Tabelle 1_1'!A$24:A$41,MATCH(T30,'Tabelle 1_1'!C$24:C$41,0)),V30)</f>
        <v>Rendsburg, Stadt</v>
      </c>
      <c r="P30" s="82">
        <f>IF('Tabelle 1_1'!$C$7&gt;0,INDEX('Tabelle 1_1'!D$24:D$41,MATCH($O30,'Tabelle 1_1'!$A$24:$A$41,0)),W30)</f>
        <v>2842</v>
      </c>
      <c r="Q30" s="82">
        <f>IF('Tabelle 1_1'!$C$7&gt;0,INDEX('Tabelle 1_1'!E$24:E$41,MATCH($O30,'Tabelle 1_1'!$A$24:$A$41,0)),X30)</f>
        <v>4579</v>
      </c>
      <c r="R30" s="82">
        <f>IF('Tabelle 1_1'!$C$7&gt;0,INDEX('Tabelle 1_1'!F$24:F$41,MATCH($O30,'Tabelle 1_1'!$A$24:$A$41,0)),Y30)</f>
        <v>3871</v>
      </c>
      <c r="S30" s="82">
        <f>IF('Tabelle 1_1'!$C$7&gt;0,INDEX('Tabelle 1_1'!G$24:G$41,MATCH($O30,'Tabelle 1_1'!$A$24:$A$41,0)),Z30)</f>
        <v>4478</v>
      </c>
      <c r="T30" s="82">
        <f>IF('Tabelle 1_1'!$C$7&gt;0,SMALL('Tabelle 1_1'!C$24:C$41,ROWS('Tabelle 1_1'!C$24:C35)),#REF!)</f>
        <v>15770</v>
      </c>
      <c r="V30" s="98" t="s">
        <v>88</v>
      </c>
      <c r="W30" s="125">
        <v>10000</v>
      </c>
      <c r="X30" s="125">
        <v>10000</v>
      </c>
      <c r="Y30" s="125">
        <v>10000</v>
      </c>
      <c r="Z30" s="125">
        <v>10000</v>
      </c>
    </row>
    <row r="31" spans="1:26">
      <c r="A31" s="119">
        <v>6</v>
      </c>
      <c r="B31" s="79" t="str">
        <f>'Tabelle 1_1'!A29</f>
        <v>Pinneberg, Stadt</v>
      </c>
      <c r="C31" s="119">
        <f>IF('Tabelle 1_1'!$C$7&gt;0,'Tabelle 1_1'!D29/'Tabelle 1_1'!$C29*100,J31)</f>
        <v>16.948758486003907</v>
      </c>
      <c r="D31" s="119">
        <f>IF('Tabelle 1_1'!$C$7&gt;0,'Tabelle 1_1'!E29/'Tabelle 1_1'!$C29*100,K31)</f>
        <v>23.523667813633406</v>
      </c>
      <c r="E31" s="119">
        <f>IF('Tabelle 1_1'!$C$7&gt;0,'Tabelle 1_1'!F29/'Tabelle 1_1'!$C29*100,L31)</f>
        <v>24.407142192876407</v>
      </c>
      <c r="F31" s="119">
        <f>IF('Tabelle 1_1'!$C$7&gt;0,'Tabelle 1_1'!G29/'Tabelle 1_1'!$C29*100,M31)</f>
        <v>35.120431507486281</v>
      </c>
      <c r="G31" s="119">
        <f>IF('Tabelle 1_1'!$C$7&gt;0,'Tabelle 1_1'!C29,N31)</f>
        <v>21506</v>
      </c>
      <c r="I31" s="125" t="s">
        <v>88</v>
      </c>
      <c r="J31" s="125">
        <f t="shared" si="7"/>
        <v>25</v>
      </c>
      <c r="K31" s="125">
        <f t="shared" si="7"/>
        <v>25</v>
      </c>
      <c r="L31" s="125">
        <f t="shared" si="7"/>
        <v>25</v>
      </c>
      <c r="M31" s="125">
        <f t="shared" si="7"/>
        <v>25</v>
      </c>
      <c r="N31" s="119">
        <f t="shared" si="8"/>
        <v>100</v>
      </c>
      <c r="O31" s="107" t="str">
        <f>IF('Tabelle 1_1'!$C$7&gt;0,INDEX('Tabelle 1_1'!A$24:A$41,MATCH(T31,'Tabelle 1_1'!C$24:C$41,0)),V31)</f>
        <v>Ahrensburg, Stadt</v>
      </c>
      <c r="P31" s="82">
        <f>IF('Tabelle 1_1'!$C$7&gt;0,INDEX('Tabelle 1_1'!D$24:D$41,MATCH($O31,'Tabelle 1_1'!$A$24:$A$41,0)),W31)</f>
        <v>2152</v>
      </c>
      <c r="Q31" s="82">
        <f>IF('Tabelle 1_1'!$C$7&gt;0,INDEX('Tabelle 1_1'!E$24:E$41,MATCH($O31,'Tabelle 1_1'!$A$24:$A$41,0)),X31)</f>
        <v>2912</v>
      </c>
      <c r="R31" s="82">
        <f>IF('Tabelle 1_1'!$C$7&gt;0,INDEX('Tabelle 1_1'!F$24:F$41,MATCH($O31,'Tabelle 1_1'!$A$24:$A$41,0)),Y31)</f>
        <v>3812</v>
      </c>
      <c r="S31" s="82">
        <f>IF('Tabelle 1_1'!$C$7&gt;0,INDEX('Tabelle 1_1'!G$24:G$41,MATCH($O31,'Tabelle 1_1'!$A$24:$A$41,0)),Z31)</f>
        <v>7707</v>
      </c>
      <c r="T31" s="82">
        <f>IF('Tabelle 1_1'!$C$7&gt;0,SMALL('Tabelle 1_1'!C$24:C$41,ROWS('Tabelle 1_1'!C$24:C36)),#REF!)</f>
        <v>16583</v>
      </c>
      <c r="V31" s="98" t="s">
        <v>88</v>
      </c>
      <c r="W31" s="125">
        <v>10000</v>
      </c>
      <c r="X31" s="125">
        <v>10000</v>
      </c>
      <c r="Y31" s="125">
        <v>10000</v>
      </c>
      <c r="Z31" s="125">
        <v>10000</v>
      </c>
    </row>
    <row r="32" spans="1:26">
      <c r="A32" s="119">
        <v>5</v>
      </c>
      <c r="B32" s="79" t="str">
        <f>'Tabelle 1_1'!A28</f>
        <v>Elmshorn, Stadt</v>
      </c>
      <c r="C32" s="119">
        <f>IF('Tabelle 1_1'!$C$7&gt;0,'Tabelle 1_1'!D28/'Tabelle 1_1'!$C28*100,J32)</f>
        <v>13.739137273406474</v>
      </c>
      <c r="D32" s="119">
        <f>IF('Tabelle 1_1'!$C$7&gt;0,'Tabelle 1_1'!E28/'Tabelle 1_1'!$C28*100,K32)</f>
        <v>21.528842750973219</v>
      </c>
      <c r="E32" s="119">
        <f>IF('Tabelle 1_1'!$C$7&gt;0,'Tabelle 1_1'!F28/'Tabelle 1_1'!$C28*100,L32)</f>
        <v>27.026070543824467</v>
      </c>
      <c r="F32" s="119">
        <f>IF('Tabelle 1_1'!$C$7&gt;0,'Tabelle 1_1'!G28/'Tabelle 1_1'!$C28*100,M32)</f>
        <v>37.705949431795837</v>
      </c>
      <c r="G32" s="119">
        <f>IF('Tabelle 1_1'!$C$7&gt;0,'Tabelle 1_1'!C28,N32)</f>
        <v>25431</v>
      </c>
      <c r="I32" s="125" t="s">
        <v>88</v>
      </c>
      <c r="J32" s="125">
        <f t="shared" si="7"/>
        <v>25</v>
      </c>
      <c r="K32" s="125">
        <f t="shared" si="7"/>
        <v>25</v>
      </c>
      <c r="L32" s="125">
        <f t="shared" si="7"/>
        <v>25</v>
      </c>
      <c r="M32" s="125">
        <f t="shared" si="7"/>
        <v>25</v>
      </c>
      <c r="N32" s="119">
        <f t="shared" si="8"/>
        <v>100</v>
      </c>
      <c r="O32" s="107" t="str">
        <f>IF('Tabelle 1_1'!$C$7&gt;0,INDEX('Tabelle 1_1'!A$24:A$41,MATCH(T32,'Tabelle 1_1'!C$24:C$41,0)),V32)</f>
        <v>Itzehoe, Stadt</v>
      </c>
      <c r="P32" s="82">
        <f>IF('Tabelle 1_1'!$C$7&gt;0,INDEX('Tabelle 1_1'!D$24:D$41,MATCH($O32,'Tabelle 1_1'!$A$24:$A$41,0)),W32)</f>
        <v>2615</v>
      </c>
      <c r="Q32" s="82">
        <f>IF('Tabelle 1_1'!$C$7&gt;0,INDEX('Tabelle 1_1'!E$24:E$41,MATCH($O32,'Tabelle 1_1'!$A$24:$A$41,0)),X32)</f>
        <v>4267</v>
      </c>
      <c r="R32" s="82">
        <f>IF('Tabelle 1_1'!$C$7&gt;0,INDEX('Tabelle 1_1'!F$24:F$41,MATCH($O32,'Tabelle 1_1'!$A$24:$A$41,0)),Y32)</f>
        <v>4624</v>
      </c>
      <c r="S32" s="82">
        <f>IF('Tabelle 1_1'!$C$7&gt;0,INDEX('Tabelle 1_1'!G$24:G$41,MATCH($O32,'Tabelle 1_1'!$A$24:$A$41,0)),Z32)</f>
        <v>6165</v>
      </c>
      <c r="T32" s="82">
        <f>IF('Tabelle 1_1'!$C$7&gt;0,SMALL('Tabelle 1_1'!C$24:C$41,ROWS('Tabelle 1_1'!C$24:C37)),#REF!)</f>
        <v>17671</v>
      </c>
      <c r="V32" s="98" t="s">
        <v>88</v>
      </c>
      <c r="W32" s="125">
        <v>10000</v>
      </c>
      <c r="X32" s="125">
        <v>10000</v>
      </c>
      <c r="Y32" s="125">
        <v>10000</v>
      </c>
      <c r="Z32" s="125">
        <v>10000</v>
      </c>
    </row>
    <row r="33" spans="1:26">
      <c r="A33" s="119">
        <v>4</v>
      </c>
      <c r="B33" s="79" t="str">
        <f>'Tabelle 1_1'!A27</f>
        <v>Bad Schwartau, Stadt</v>
      </c>
      <c r="C33" s="119">
        <f>IF('Tabelle 1_1'!$C$7&gt;0,'Tabelle 1_1'!D27/'Tabelle 1_1'!$C27*100,J33)</f>
        <v>13.82908090676278</v>
      </c>
      <c r="D33" s="119">
        <f>IF('Tabelle 1_1'!$C$7&gt;0,'Tabelle 1_1'!E27/'Tabelle 1_1'!$C27*100,K33)</f>
        <v>23.98747984444655</v>
      </c>
      <c r="E33" s="119">
        <f>IF('Tabelle 1_1'!$C$7&gt;0,'Tabelle 1_1'!F27/'Tabelle 1_1'!$C27*100,L33)</f>
        <v>25.609409086597744</v>
      </c>
      <c r="F33" s="119">
        <f>IF('Tabelle 1_1'!$C$7&gt;0,'Tabelle 1_1'!G27/'Tabelle 1_1'!$C27*100,M33)</f>
        <v>36.574030162192919</v>
      </c>
      <c r="G33" s="119">
        <f>IF('Tabelle 1_1'!$C$7&gt;0,'Tabelle 1_1'!C27,N33)</f>
        <v>10543</v>
      </c>
      <c r="I33" s="125" t="s">
        <v>88</v>
      </c>
      <c r="J33" s="125">
        <f t="shared" si="7"/>
        <v>25</v>
      </c>
      <c r="K33" s="125">
        <f t="shared" si="7"/>
        <v>25</v>
      </c>
      <c r="L33" s="125">
        <f t="shared" si="7"/>
        <v>25</v>
      </c>
      <c r="M33" s="125">
        <f t="shared" si="7"/>
        <v>25</v>
      </c>
      <c r="N33" s="119">
        <f t="shared" si="8"/>
        <v>100</v>
      </c>
      <c r="O33" s="107" t="str">
        <f>IF('Tabelle 1_1'!$C$7&gt;0,INDEX('Tabelle 1_1'!A$24:A$41,MATCH(T33,'Tabelle 1_1'!C$24:C$41,0)),V33)</f>
        <v>Wedel, Stadt</v>
      </c>
      <c r="P33" s="82">
        <f>IF('Tabelle 1_1'!$C$7&gt;0,INDEX('Tabelle 1_1'!D$24:D$41,MATCH($O33,'Tabelle 1_1'!$A$24:$A$41,0)),W33)</f>
        <v>2808</v>
      </c>
      <c r="Q33" s="82">
        <f>IF('Tabelle 1_1'!$C$7&gt;0,INDEX('Tabelle 1_1'!E$24:E$41,MATCH($O33,'Tabelle 1_1'!$A$24:$A$41,0)),X33)</f>
        <v>4946</v>
      </c>
      <c r="R33" s="82">
        <f>IF('Tabelle 1_1'!$C$7&gt;0,INDEX('Tabelle 1_1'!F$24:F$41,MATCH($O33,'Tabelle 1_1'!$A$24:$A$41,0)),Y33)</f>
        <v>4558</v>
      </c>
      <c r="S33" s="82">
        <f>IF('Tabelle 1_1'!$C$7&gt;0,INDEX('Tabelle 1_1'!G$24:G$41,MATCH($O33,'Tabelle 1_1'!$A$24:$A$41,0)),Z33)</f>
        <v>5604</v>
      </c>
      <c r="T33" s="82">
        <f>IF('Tabelle 1_1'!$C$7&gt;0,SMALL('Tabelle 1_1'!C$24:C$41,ROWS('Tabelle 1_1'!C$24:C38)),#REF!)</f>
        <v>17916</v>
      </c>
      <c r="V33" s="98" t="s">
        <v>88</v>
      </c>
      <c r="W33" s="125">
        <v>10000</v>
      </c>
      <c r="X33" s="125">
        <v>10000</v>
      </c>
      <c r="Y33" s="125">
        <v>10000</v>
      </c>
      <c r="Z33" s="125">
        <v>10000</v>
      </c>
    </row>
    <row r="34" spans="1:26">
      <c r="A34" s="119">
        <v>3</v>
      </c>
      <c r="B34" s="79" t="str">
        <f>'Tabelle 1_1'!A26</f>
        <v>Husum, Stadt</v>
      </c>
      <c r="C34" s="119">
        <f>IF('Tabelle 1_1'!$C$7&gt;0,'Tabelle 1_1'!D26/'Tabelle 1_1'!$C26*100,J34)</f>
        <v>10.523854069223573</v>
      </c>
      <c r="D34" s="119">
        <f>IF('Tabelle 1_1'!$C$7&gt;0,'Tabelle 1_1'!E26/'Tabelle 1_1'!$C26*100,K34)</f>
        <v>21.398503274087933</v>
      </c>
      <c r="E34" s="119">
        <f>IF('Tabelle 1_1'!$C$7&gt;0,'Tabelle 1_1'!F26/'Tabelle 1_1'!$C26*100,L34)</f>
        <v>26.800748362956035</v>
      </c>
      <c r="F34" s="119">
        <f>IF('Tabelle 1_1'!$C$7&gt;0,'Tabelle 1_1'!G26/'Tabelle 1_1'!$C26*100,M34)</f>
        <v>41.276894293732461</v>
      </c>
      <c r="G34" s="119">
        <f>IF('Tabelle 1_1'!$C$7&gt;0,'Tabelle 1_1'!C26,N34)</f>
        <v>12828</v>
      </c>
      <c r="I34" s="125" t="s">
        <v>88</v>
      </c>
      <c r="J34" s="125">
        <f t="shared" si="7"/>
        <v>25</v>
      </c>
      <c r="K34" s="125">
        <f t="shared" si="7"/>
        <v>25</v>
      </c>
      <c r="L34" s="125">
        <f t="shared" si="7"/>
        <v>25</v>
      </c>
      <c r="M34" s="125">
        <f t="shared" si="7"/>
        <v>25</v>
      </c>
      <c r="N34" s="119">
        <f t="shared" si="8"/>
        <v>100</v>
      </c>
      <c r="O34" s="107" t="str">
        <f>IF('Tabelle 1_1'!$C$7&gt;0,INDEX('Tabelle 1_1'!A$24:A$41,MATCH(T34,'Tabelle 1_1'!C$24:C$41,0)),V34)</f>
        <v>Pinneberg, Stadt</v>
      </c>
      <c r="P34" s="82">
        <f>IF('Tabelle 1_1'!$C$7&gt;0,INDEX('Tabelle 1_1'!D$24:D$41,MATCH($O34,'Tabelle 1_1'!$A$24:$A$41,0)),W34)</f>
        <v>3645</v>
      </c>
      <c r="Q34" s="82">
        <f>IF('Tabelle 1_1'!$C$7&gt;0,INDEX('Tabelle 1_1'!E$24:E$41,MATCH($O34,'Tabelle 1_1'!$A$24:$A$41,0)),X34)</f>
        <v>5059</v>
      </c>
      <c r="R34" s="82">
        <f>IF('Tabelle 1_1'!$C$7&gt;0,INDEX('Tabelle 1_1'!F$24:F$41,MATCH($O34,'Tabelle 1_1'!$A$24:$A$41,0)),Y34)</f>
        <v>5249</v>
      </c>
      <c r="S34" s="82">
        <f>IF('Tabelle 1_1'!$C$7&gt;0,INDEX('Tabelle 1_1'!G$24:G$41,MATCH($O34,'Tabelle 1_1'!$A$24:$A$41,0)),Z34)</f>
        <v>7553</v>
      </c>
      <c r="T34" s="82">
        <f>IF('Tabelle 1_1'!$C$7&gt;0,SMALL('Tabelle 1_1'!C$24:C$41,ROWS('Tabelle 1_1'!C$24:C39)),#REF!)</f>
        <v>21506</v>
      </c>
      <c r="V34" s="98" t="s">
        <v>88</v>
      </c>
      <c r="W34" s="125">
        <v>10000</v>
      </c>
      <c r="X34" s="125">
        <v>10000</v>
      </c>
      <c r="Y34" s="125">
        <v>10000</v>
      </c>
      <c r="Z34" s="125">
        <v>10000</v>
      </c>
    </row>
    <row r="35" spans="1:26">
      <c r="A35" s="119">
        <v>2</v>
      </c>
      <c r="B35" s="79" t="str">
        <f>'Tabelle 1_1'!A25</f>
        <v>Geesthacht, Stadt</v>
      </c>
      <c r="C35" s="119">
        <f>IF('Tabelle 1_1'!$C$7&gt;0,'Tabelle 1_1'!D25/'Tabelle 1_1'!$C25*100,J35)</f>
        <v>17.554590897132332</v>
      </c>
      <c r="D35" s="119">
        <f>IF('Tabelle 1_1'!$C$7&gt;0,'Tabelle 1_1'!E25/'Tabelle 1_1'!$C25*100,K35)</f>
        <v>21.842936069455408</v>
      </c>
      <c r="E35" s="119">
        <f>IF('Tabelle 1_1'!$C$7&gt;0,'Tabelle 1_1'!F25/'Tabelle 1_1'!$C25*100,L35)</f>
        <v>26.026045777426994</v>
      </c>
      <c r="F35" s="119">
        <f>IF('Tabelle 1_1'!$C$7&gt;0,'Tabelle 1_1'!G25/'Tabelle 1_1'!$C25*100,M35)</f>
        <v>34.576427255985266</v>
      </c>
      <c r="G35" s="119">
        <f>IF('Tabelle 1_1'!$C$7&gt;0,'Tabelle 1_1'!C25,N35)</f>
        <v>15204</v>
      </c>
      <c r="I35" s="125" t="s">
        <v>88</v>
      </c>
      <c r="J35" s="125">
        <f t="shared" si="7"/>
        <v>25</v>
      </c>
      <c r="K35" s="125">
        <f t="shared" si="7"/>
        <v>25</v>
      </c>
      <c r="L35" s="125">
        <f t="shared" si="7"/>
        <v>25</v>
      </c>
      <c r="M35" s="125">
        <f t="shared" si="7"/>
        <v>25</v>
      </c>
      <c r="N35" s="119">
        <f t="shared" si="8"/>
        <v>100</v>
      </c>
      <c r="O35" s="107" t="str">
        <f>IF('Tabelle 1_1'!$C$7&gt;0,INDEX('Tabelle 1_1'!A$24:A$41,MATCH(T35,'Tabelle 1_1'!C$24:C$41,0)),V35)</f>
        <v>Elmshorn, Stadt</v>
      </c>
      <c r="P35" s="82">
        <f>IF('Tabelle 1_1'!$C$7&gt;0,INDEX('Tabelle 1_1'!D$24:D$41,MATCH($O35,'Tabelle 1_1'!$A$24:$A$41,0)),W35)</f>
        <v>3494</v>
      </c>
      <c r="Q35" s="82">
        <f>IF('Tabelle 1_1'!$C$7&gt;0,INDEX('Tabelle 1_1'!E$24:E$41,MATCH($O35,'Tabelle 1_1'!$A$24:$A$41,0)),X35)</f>
        <v>5475</v>
      </c>
      <c r="R35" s="82">
        <f>IF('Tabelle 1_1'!$C$7&gt;0,INDEX('Tabelle 1_1'!F$24:F$41,MATCH($O35,'Tabelle 1_1'!$A$24:$A$41,0)),Y35)</f>
        <v>6873</v>
      </c>
      <c r="S35" s="82">
        <f>IF('Tabelle 1_1'!$C$7&gt;0,INDEX('Tabelle 1_1'!G$24:G$41,MATCH($O35,'Tabelle 1_1'!$A$24:$A$41,0)),Z35)</f>
        <v>9589</v>
      </c>
      <c r="T35" s="82">
        <f>IF('Tabelle 1_1'!$C$7&gt;0,SMALL('Tabelle 1_1'!C$24:C$41,ROWS('Tabelle 1_1'!C$24:C40)),#REF!)</f>
        <v>25431</v>
      </c>
      <c r="V35" s="98" t="s">
        <v>88</v>
      </c>
      <c r="W35" s="125">
        <v>10000</v>
      </c>
      <c r="X35" s="125">
        <v>10000</v>
      </c>
      <c r="Y35" s="125">
        <v>10000</v>
      </c>
      <c r="Z35" s="125">
        <v>10000</v>
      </c>
    </row>
    <row r="36" spans="1:26">
      <c r="A36" s="119">
        <v>1</v>
      </c>
      <c r="B36" s="79" t="str">
        <f>'Tabelle 1_1'!A24</f>
        <v>Heide, Stadt</v>
      </c>
      <c r="C36" s="119">
        <f>IF('Tabelle 1_1'!$C$7&gt;0,'Tabelle 1_1'!D24/'Tabelle 1_1'!$C24*100,J36)</f>
        <v>11.451640909880187</v>
      </c>
      <c r="D36" s="119">
        <f>IF('Tabelle 1_1'!$C$7&gt;0,'Tabelle 1_1'!E24/'Tabelle 1_1'!$C24*100,K36)</f>
        <v>21.288418128147249</v>
      </c>
      <c r="E36" s="119">
        <f>IF('Tabelle 1_1'!$C$7&gt;0,'Tabelle 1_1'!F24/'Tabelle 1_1'!$C24*100,L36)</f>
        <v>26.306650460149335</v>
      </c>
      <c r="F36" s="119">
        <f>IF('Tabelle 1_1'!$C$7&gt;0,'Tabelle 1_1'!G24/'Tabelle 1_1'!$C24*100,M36)</f>
        <v>40.953290501823233</v>
      </c>
      <c r="G36" s="119">
        <f>IF('Tabelle 1_1'!$C$7&gt;0,'Tabelle 1_1'!C24,N36)</f>
        <v>11518</v>
      </c>
      <c r="I36" s="125" t="s">
        <v>88</v>
      </c>
      <c r="J36" s="125">
        <f t="shared" ref="J36:M36" si="9">100/4</f>
        <v>25</v>
      </c>
      <c r="K36" s="125">
        <f t="shared" si="9"/>
        <v>25</v>
      </c>
      <c r="L36" s="125">
        <f t="shared" si="9"/>
        <v>25</v>
      </c>
      <c r="M36" s="125">
        <f t="shared" si="9"/>
        <v>25</v>
      </c>
      <c r="N36" s="119">
        <f t="shared" si="8"/>
        <v>100</v>
      </c>
      <c r="O36" s="107" t="str">
        <f>IF('Tabelle 1_1'!$C$7&gt;0,INDEX('Tabelle 1_1'!A$24:A$41,MATCH(T36,'Tabelle 1_1'!C$24:C$41,0)),V36)</f>
        <v>Norderstedt, Stadt</v>
      </c>
      <c r="P36" s="82">
        <f>IF('Tabelle 1_1'!$C$7&gt;0,INDEX('Tabelle 1_1'!D$24:D$41,MATCH($O36,'Tabelle 1_1'!$A$24:$A$41,0)),W36)</f>
        <v>5148</v>
      </c>
      <c r="Q36" s="82">
        <f>IF('Tabelle 1_1'!$C$7&gt;0,INDEX('Tabelle 1_1'!E$24:E$41,MATCH($O36,'Tabelle 1_1'!$A$24:$A$41,0)),X36)</f>
        <v>8867</v>
      </c>
      <c r="R36" s="82">
        <f>IF('Tabelle 1_1'!$C$7&gt;0,INDEX('Tabelle 1_1'!F$24:F$41,MATCH($O36,'Tabelle 1_1'!$A$24:$A$41,0)),Y36)</f>
        <v>10675</v>
      </c>
      <c r="S36" s="82">
        <f>IF('Tabelle 1_1'!$C$7&gt;0,INDEX('Tabelle 1_1'!G$24:G$41,MATCH($O36,'Tabelle 1_1'!$A$24:$A$41,0)),Z36)</f>
        <v>15126</v>
      </c>
      <c r="T36" s="82">
        <f>IF('Tabelle 1_1'!$C$7&gt;0,SMALL('Tabelle 1_1'!C$24:C$41,ROWS('Tabelle 1_1'!C$24:C41)),#REF!)</f>
        <v>39816</v>
      </c>
      <c r="V36" s="98" t="s">
        <v>88</v>
      </c>
      <c r="W36" s="125">
        <v>10000</v>
      </c>
      <c r="X36" s="125">
        <v>10000</v>
      </c>
      <c r="Y36" s="125">
        <v>10000</v>
      </c>
      <c r="Z36" s="125">
        <v>10000</v>
      </c>
    </row>
    <row r="37" spans="1:26" s="82" customFormat="1">
      <c r="A37" s="119"/>
      <c r="B37" s="118"/>
      <c r="C37" s="119"/>
      <c r="D37" s="118"/>
      <c r="E37" s="118"/>
      <c r="F37" s="118"/>
      <c r="G37" s="119"/>
      <c r="H37" s="119"/>
      <c r="I37" s="118"/>
      <c r="J37" s="118"/>
      <c r="K37" s="118"/>
      <c r="L37" s="118"/>
      <c r="M37" s="118"/>
      <c r="N37" s="119"/>
      <c r="O37" s="54"/>
      <c r="Q37" s="54"/>
      <c r="R37" s="107"/>
      <c r="S37" s="107"/>
      <c r="V37" s="54"/>
      <c r="W37" s="54"/>
      <c r="X37" s="54"/>
      <c r="Y37" s="107"/>
      <c r="Z37" s="107"/>
    </row>
    <row r="38" spans="1:26" s="82" customFormat="1">
      <c r="A38" s="119"/>
      <c r="B38" s="118" t="s">
        <v>109</v>
      </c>
      <c r="C38" s="119"/>
      <c r="D38" s="118"/>
      <c r="E38" s="118"/>
      <c r="F38" s="118"/>
      <c r="G38" s="119"/>
      <c r="H38" s="119"/>
      <c r="I38" s="118" t="s">
        <v>109</v>
      </c>
      <c r="J38" s="118"/>
      <c r="K38" s="118"/>
      <c r="L38" s="118"/>
      <c r="M38" s="118"/>
      <c r="N38" s="118"/>
      <c r="O38" s="54" t="s">
        <v>109</v>
      </c>
      <c r="Q38" s="54"/>
      <c r="R38" s="107"/>
      <c r="S38" s="107"/>
      <c r="V38" s="107" t="s">
        <v>109</v>
      </c>
      <c r="W38" s="54"/>
      <c r="X38" s="54"/>
      <c r="Y38" s="107"/>
      <c r="Z38" s="107"/>
    </row>
    <row r="39" spans="1:26">
      <c r="B39" s="119" t="s">
        <v>75</v>
      </c>
      <c r="C39" s="119" t="s">
        <v>71</v>
      </c>
      <c r="I39" s="119" t="s">
        <v>75</v>
      </c>
      <c r="J39" s="119" t="s">
        <v>71</v>
      </c>
      <c r="O39" t="s">
        <v>75</v>
      </c>
      <c r="P39" t="s">
        <v>71</v>
      </c>
      <c r="V39" s="82" t="s">
        <v>75</v>
      </c>
      <c r="W39" s="82" t="s">
        <v>71</v>
      </c>
    </row>
    <row r="40" spans="1:26" s="82" customFormat="1">
      <c r="A40" s="119"/>
      <c r="B40" s="119" t="e">
        <f>IF('Tabelle 1_1'!$C$7&gt;0,'Tabelle 1_1'!#REF!,I40)</f>
        <v>#REF!</v>
      </c>
      <c r="C40" s="119" t="e">
        <f>IF('Tabelle 1_1'!$B$7&gt;0,'Tabelle 1_1'!#REF!,J40)</f>
        <v>#REF!</v>
      </c>
      <c r="D40" s="119"/>
      <c r="E40" s="119"/>
      <c r="F40" s="119"/>
      <c r="G40" s="119"/>
      <c r="H40" s="119"/>
      <c r="I40" s="125">
        <v>50</v>
      </c>
      <c r="J40" s="125">
        <v>40</v>
      </c>
      <c r="K40" s="119"/>
      <c r="L40" s="119"/>
      <c r="M40" s="119"/>
      <c r="N40" s="119"/>
      <c r="O40" s="82">
        <f>IF('Tabelle 1_1'!$C$7&gt;0,'Tabelle 1_1'!J7,V40)</f>
        <v>44.44320924204505</v>
      </c>
      <c r="P40" s="82">
        <f>IF('Tabelle 1_1'!$B$7&gt;0,'Tabelle 1_1'!J$43,W40)</f>
        <v>48.095944988663007</v>
      </c>
      <c r="V40" s="98">
        <v>50</v>
      </c>
      <c r="W40" s="98">
        <v>40</v>
      </c>
    </row>
    <row r="41" spans="1:26" s="82" customFormat="1">
      <c r="A41" s="119"/>
      <c r="B41" s="119" t="e">
        <f>IF('Tabelle 1_1'!$C$7&gt;0,'Tabelle 1_1'!#REF!,I41)</f>
        <v>#REF!</v>
      </c>
      <c r="C41" s="119" t="e">
        <f>IF('Tabelle 1_1'!$B$7&gt;0,'Tabelle 1_1'!#REF!,J41)</f>
        <v>#REF!</v>
      </c>
      <c r="D41" s="119"/>
      <c r="E41" s="119"/>
      <c r="F41" s="119"/>
      <c r="G41" s="119"/>
      <c r="H41" s="119"/>
      <c r="I41" s="125">
        <v>50</v>
      </c>
      <c r="J41" s="125">
        <v>40</v>
      </c>
      <c r="K41" s="119"/>
      <c r="L41" s="119"/>
      <c r="M41" s="119"/>
      <c r="N41" s="119"/>
      <c r="O41" s="82">
        <f>IF('Tabelle 1_1'!$C$7&gt;0,'Tabelle 1_1'!J8,V41)</f>
        <v>39.081616494578832</v>
      </c>
      <c r="P41" s="82">
        <f>IF('Tabelle 1_1'!$B$7&gt;0,'Tabelle 1_1'!J$43,W41)</f>
        <v>48.095944988663007</v>
      </c>
      <c r="V41" s="98">
        <v>50</v>
      </c>
      <c r="W41" s="98">
        <v>40</v>
      </c>
    </row>
    <row r="42" spans="1:26" s="82" customFormat="1">
      <c r="A42" s="119"/>
      <c r="B42" s="119" t="e">
        <f>IF('Tabelle 1_1'!$C$7&gt;0,'Tabelle 1_1'!#REF!,I42)</f>
        <v>#REF!</v>
      </c>
      <c r="C42" s="119" t="e">
        <f>IF('Tabelle 1_1'!$B$7&gt;0,'Tabelle 1_1'!#REF!,J42)</f>
        <v>#REF!</v>
      </c>
      <c r="D42" s="119"/>
      <c r="E42" s="119"/>
      <c r="F42" s="119"/>
      <c r="G42" s="119"/>
      <c r="H42" s="119"/>
      <c r="I42" s="125">
        <v>50</v>
      </c>
      <c r="J42" s="125">
        <v>40</v>
      </c>
      <c r="K42" s="119"/>
      <c r="L42" s="119"/>
      <c r="M42" s="119"/>
      <c r="N42" s="119"/>
      <c r="O42" s="82">
        <f>IF('Tabelle 1_1'!$C$7&gt;0,'Tabelle 1_1'!J9,V42)</f>
        <v>40.479705153822778</v>
      </c>
      <c r="P42" s="82">
        <f>IF('Tabelle 1_1'!$B$7&gt;0,'Tabelle 1_1'!J$43,W42)</f>
        <v>48.095944988663007</v>
      </c>
      <c r="V42" s="98">
        <v>50</v>
      </c>
      <c r="W42" s="98">
        <v>40</v>
      </c>
    </row>
    <row r="43" spans="1:26" s="82" customFormat="1">
      <c r="A43" s="119"/>
      <c r="B43" s="119" t="e">
        <f>IF('Tabelle 1_1'!$C$7&gt;0,'Tabelle 1_1'!#REF!,I43)</f>
        <v>#REF!</v>
      </c>
      <c r="C43" s="119" t="e">
        <f>IF('Tabelle 1_1'!$B$7&gt;0,'Tabelle 1_1'!#REF!,J43)</f>
        <v>#REF!</v>
      </c>
      <c r="D43" s="119"/>
      <c r="E43" s="119"/>
      <c r="F43" s="119"/>
      <c r="G43" s="119"/>
      <c r="H43" s="119"/>
      <c r="I43" s="125">
        <v>50</v>
      </c>
      <c r="J43" s="125">
        <v>40</v>
      </c>
      <c r="K43" s="119"/>
      <c r="L43" s="119"/>
      <c r="M43" s="119"/>
      <c r="N43" s="119"/>
      <c r="O43" s="82">
        <f>IF('Tabelle 1_1'!$C$7&gt;0,'Tabelle 1_1'!J10,V43)</f>
        <v>43.187112357995645</v>
      </c>
      <c r="P43" s="82">
        <f>IF('Tabelle 1_1'!$B$7&gt;0,'Tabelle 1_1'!J$43,W43)</f>
        <v>48.095944988663007</v>
      </c>
      <c r="V43" s="98">
        <v>50</v>
      </c>
      <c r="W43" s="98">
        <v>40</v>
      </c>
    </row>
    <row r="44" spans="1:26">
      <c r="B44" s="119" t="e">
        <f>IF('Tabelle 1_1'!$C$7&gt;0,'Tabelle 1_1'!#REF!,I44)</f>
        <v>#REF!</v>
      </c>
      <c r="C44" s="119" t="e">
        <f>IF('Tabelle 1_1'!$B$7&gt;0,'Tabelle 1_1'!#REF!,J44)</f>
        <v>#REF!</v>
      </c>
      <c r="I44" s="125">
        <v>50</v>
      </c>
      <c r="J44" s="125">
        <v>40</v>
      </c>
      <c r="O44" s="82">
        <f>IF('Tabelle 1_1'!$C$7&gt;0,'Tabelle 1_1'!J12,V44)</f>
        <v>54.704947076045343</v>
      </c>
      <c r="P44" s="82">
        <f>IF('Tabelle 1_1'!$B$7&gt;0,'Tabelle 1_1'!J$43,W44)</f>
        <v>48.095944988663007</v>
      </c>
      <c r="V44" s="98">
        <v>50</v>
      </c>
      <c r="W44" s="98">
        <v>40</v>
      </c>
    </row>
    <row r="45" spans="1:26">
      <c r="B45" s="119" t="e">
        <f>IF('Tabelle 1_1'!$C$7&gt;0,'Tabelle 1_1'!#REF!,I45)</f>
        <v>#REF!</v>
      </c>
      <c r="C45" s="119" t="e">
        <f>IF('Tabelle 1_1'!$B$7&gt;0,'Tabelle 1_1'!#REF!,J45)</f>
        <v>#REF!</v>
      </c>
      <c r="I45" s="125">
        <v>50</v>
      </c>
      <c r="J45" s="125">
        <v>40</v>
      </c>
      <c r="O45" s="82">
        <f>IF('Tabelle 1_1'!$C$7&gt;0,'Tabelle 1_1'!J13,V45)</f>
        <v>47.625532281612458</v>
      </c>
      <c r="P45" s="82">
        <f>IF('Tabelle 1_1'!$B$7&gt;0,'Tabelle 1_1'!J$43,W45)</f>
        <v>48.095944988663007</v>
      </c>
      <c r="V45" s="98">
        <v>50</v>
      </c>
      <c r="W45" s="98">
        <v>40</v>
      </c>
    </row>
    <row r="46" spans="1:26">
      <c r="B46" s="119" t="e">
        <f>IF('Tabelle 1_1'!$C$7&gt;0,'Tabelle 1_1'!#REF!,I46)</f>
        <v>#REF!</v>
      </c>
      <c r="C46" s="119" t="e">
        <f>IF('Tabelle 1_1'!$B$7&gt;0,'Tabelle 1_1'!#REF!,J46)</f>
        <v>#REF!</v>
      </c>
      <c r="I46" s="125">
        <v>50</v>
      </c>
      <c r="J46" s="125">
        <v>40</v>
      </c>
      <c r="O46" s="82">
        <f>IF('Tabelle 1_1'!$C$7&gt;0,'Tabelle 1_1'!J14,V46)</f>
        <v>58.911496190493452</v>
      </c>
      <c r="P46" s="82">
        <f>IF('Tabelle 1_1'!$B$7&gt;0,'Tabelle 1_1'!J$43,W46)</f>
        <v>48.095944988663007</v>
      </c>
      <c r="V46" s="98">
        <v>50</v>
      </c>
      <c r="W46" s="98">
        <v>40</v>
      </c>
    </row>
    <row r="47" spans="1:26">
      <c r="B47" s="119" t="e">
        <f>IF('Tabelle 1_1'!$C$7&gt;0,'Tabelle 1_1'!#REF!,I47)</f>
        <v>#REF!</v>
      </c>
      <c r="C47" s="119" t="e">
        <f>IF('Tabelle 1_1'!$B$7&gt;0,'Tabelle 1_1'!#REF!,J47)</f>
        <v>#REF!</v>
      </c>
      <c r="I47" s="125">
        <v>50</v>
      </c>
      <c r="J47" s="125">
        <v>40</v>
      </c>
      <c r="O47" s="82">
        <f>IF('Tabelle 1_1'!$C$7&gt;0,'Tabelle 1_1'!J15,V47)</f>
        <v>53.246808022694076</v>
      </c>
      <c r="P47" s="82">
        <f>IF('Tabelle 1_1'!$B$7&gt;0,'Tabelle 1_1'!J$43,W47)</f>
        <v>48.095944988663007</v>
      </c>
      <c r="V47" s="98">
        <v>50</v>
      </c>
      <c r="W47" s="98">
        <v>40</v>
      </c>
    </row>
    <row r="48" spans="1:26">
      <c r="B48" s="119" t="e">
        <f>IF('Tabelle 1_1'!$C$7&gt;0,'Tabelle 1_1'!#REF!,I48)</f>
        <v>#REF!</v>
      </c>
      <c r="C48" s="119" t="e">
        <f>IF('Tabelle 1_1'!$B$7&gt;0,'Tabelle 1_1'!#REF!,J48)</f>
        <v>#REF!</v>
      </c>
      <c r="I48" s="125">
        <v>50</v>
      </c>
      <c r="J48" s="125">
        <v>40</v>
      </c>
      <c r="O48" s="82">
        <f>IF('Tabelle 1_1'!$C$7&gt;0,'Tabelle 1_1'!J16,V48)</f>
        <v>45.873017993517628</v>
      </c>
      <c r="P48" s="82">
        <f>IF('Tabelle 1_1'!$B$7&gt;0,'Tabelle 1_1'!J$43,W48)</f>
        <v>48.095944988663007</v>
      </c>
      <c r="V48" s="98">
        <v>50</v>
      </c>
      <c r="W48" s="98">
        <v>40</v>
      </c>
    </row>
    <row r="49" spans="2:23">
      <c r="B49" s="119" t="e">
        <f>IF('Tabelle 1_1'!$C$7&gt;0,'Tabelle 1_1'!#REF!,I49)</f>
        <v>#REF!</v>
      </c>
      <c r="C49" s="119" t="e">
        <f>IF('Tabelle 1_1'!$B$7&gt;0,'Tabelle 1_1'!#REF!,J49)</f>
        <v>#REF!</v>
      </c>
      <c r="I49" s="125">
        <v>50</v>
      </c>
      <c r="J49" s="125">
        <v>40</v>
      </c>
      <c r="O49" s="82">
        <f>IF('Tabelle 1_1'!$C$7&gt;0,'Tabelle 1_1'!J17,V49)</f>
        <v>50.501535208749523</v>
      </c>
      <c r="P49" s="82">
        <f>IF('Tabelle 1_1'!$B$7&gt;0,'Tabelle 1_1'!J$43,W49)</f>
        <v>48.095944988663007</v>
      </c>
      <c r="V49" s="98">
        <v>50</v>
      </c>
      <c r="W49" s="98">
        <v>40</v>
      </c>
    </row>
    <row r="50" spans="2:23">
      <c r="B50" s="119" t="e">
        <f>IF('Tabelle 1_1'!$C$7&gt;0,'Tabelle 1_1'!#REF!,I50)</f>
        <v>#REF!</v>
      </c>
      <c r="C50" s="119" t="e">
        <f>IF('Tabelle 1_1'!$B$7&gt;0,'Tabelle 1_1'!#REF!,J50)</f>
        <v>#REF!</v>
      </c>
      <c r="I50" s="125">
        <v>50</v>
      </c>
      <c r="J50" s="125">
        <v>40</v>
      </c>
      <c r="O50" s="82">
        <f>IF('Tabelle 1_1'!$C$7&gt;0,'Tabelle 1_1'!J18,V50)</f>
        <v>50.805077444780494</v>
      </c>
      <c r="P50" s="82">
        <f>IF('Tabelle 1_1'!$B$7&gt;0,'Tabelle 1_1'!J$43,W50)</f>
        <v>48.095944988663007</v>
      </c>
      <c r="V50" s="98">
        <v>50</v>
      </c>
      <c r="W50" s="98">
        <v>40</v>
      </c>
    </row>
    <row r="51" spans="2:23">
      <c r="B51" s="119" t="e">
        <f>IF('Tabelle 1_1'!$C$7&gt;0,'Tabelle 1_1'!#REF!,I51)</f>
        <v>#REF!</v>
      </c>
      <c r="C51" s="119" t="e">
        <f>IF('Tabelle 1_1'!$B$7&gt;0,'Tabelle 1_1'!#REF!,J51)</f>
        <v>#REF!</v>
      </c>
      <c r="I51" s="125">
        <v>50</v>
      </c>
      <c r="J51" s="125">
        <v>40</v>
      </c>
      <c r="O51" s="82">
        <f>IF('Tabelle 1_1'!$C$7&gt;0,'Tabelle 1_1'!J19,V51)</f>
        <v>53.266966629171357</v>
      </c>
      <c r="P51" s="82">
        <f>IF('Tabelle 1_1'!$B$7&gt;0,'Tabelle 1_1'!J$43,W51)</f>
        <v>48.095944988663007</v>
      </c>
      <c r="V51" s="98">
        <v>50</v>
      </c>
      <c r="W51" s="98">
        <v>40</v>
      </c>
    </row>
    <row r="52" spans="2:23">
      <c r="B52" s="119" t="e">
        <f>IF('Tabelle 1_1'!$C$7&gt;0,'Tabelle 1_1'!#REF!,I52)</f>
        <v>#REF!</v>
      </c>
      <c r="C52" s="119" t="e">
        <f>IF('Tabelle 1_1'!$B$7&gt;0,'Tabelle 1_1'!#REF!,J52)</f>
        <v>#REF!</v>
      </c>
      <c r="I52" s="125">
        <v>50</v>
      </c>
      <c r="J52" s="125">
        <v>40</v>
      </c>
      <c r="O52" s="82">
        <f>IF('Tabelle 1_1'!$C$7&gt;0,'Tabelle 1_1'!J20,V52)</f>
        <v>46.456439833062831</v>
      </c>
      <c r="P52" s="82">
        <f>IF('Tabelle 1_1'!$B$7&gt;0,'Tabelle 1_1'!J$43,W52)</f>
        <v>48.095944988663007</v>
      </c>
      <c r="V52" s="98">
        <v>50</v>
      </c>
      <c r="W52" s="98">
        <v>40</v>
      </c>
    </row>
    <row r="53" spans="2:23">
      <c r="B53" s="119" t="e">
        <f>IF('Tabelle 1_1'!$C$7&gt;0,'Tabelle 1_1'!#REF!,I53)</f>
        <v>#REF!</v>
      </c>
      <c r="C53" s="119" t="e">
        <f>IF('Tabelle 1_1'!$B$7&gt;0,'Tabelle 1_1'!#REF!,J53)</f>
        <v>#REF!</v>
      </c>
      <c r="I53" s="125">
        <v>50</v>
      </c>
      <c r="J53" s="125">
        <v>40</v>
      </c>
      <c r="O53" s="82">
        <f>IF('Tabelle 1_1'!$C$7&gt;0,'Tabelle 1_1'!J21,V53)</f>
        <v>49.74673193906218</v>
      </c>
      <c r="P53" s="82">
        <f>IF('Tabelle 1_1'!$B$7&gt;0,'Tabelle 1_1'!J$43,W53)</f>
        <v>48.095944988663007</v>
      </c>
      <c r="V53" s="98">
        <v>50</v>
      </c>
      <c r="W53" s="98">
        <v>40</v>
      </c>
    </row>
    <row r="54" spans="2:23">
      <c r="B54" s="119" t="e">
        <f>IF('Tabelle 1_1'!$C$7&gt;0,'Tabelle 1_1'!#REF!,I54)</f>
        <v>#REF!</v>
      </c>
      <c r="C54" s="119" t="e">
        <f>IF('Tabelle 1_1'!$B$7&gt;0,'Tabelle 1_1'!#REF!,J54)</f>
        <v>#REF!</v>
      </c>
      <c r="I54" s="125">
        <v>50</v>
      </c>
      <c r="J54" s="125">
        <v>40</v>
      </c>
      <c r="O54" s="82">
        <f>IF('Tabelle 1_1'!$C$7&gt;0,'Tabelle 1_1'!J22,V54)</f>
        <v>47.453823253671935</v>
      </c>
      <c r="P54" s="82">
        <f>IF('Tabelle 1_1'!$B$7&gt;0,'Tabelle 1_1'!J$43,W54)</f>
        <v>48.095944988663007</v>
      </c>
      <c r="V54" s="98">
        <v>50</v>
      </c>
      <c r="W54" s="98">
        <v>40</v>
      </c>
    </row>
  </sheetData>
  <sortState ref="A19:G36">
    <sortCondition descending="1" ref="A19:A36"/>
  </sortState>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zoomScaleSheetLayoutView="100" workbookViewId="0">
      <selection sqref="A1:K1"/>
    </sheetView>
  </sheetViews>
  <sheetFormatPr baseColWidth="10" defaultColWidth="10.28515625" defaultRowHeight="12.75"/>
  <cols>
    <col min="1" max="1" width="21" style="4" customWidth="1"/>
    <col min="2" max="6" width="6.42578125" style="42" customWidth="1"/>
    <col min="7" max="7" width="6.7109375" style="42" customWidth="1"/>
    <col min="8" max="8" width="9" style="42" customWidth="1"/>
    <col min="9" max="9" width="6.42578125" style="45" customWidth="1"/>
    <col min="10" max="10" width="6.42578125" style="119" customWidth="1"/>
    <col min="11" max="11" width="9" style="42" customWidth="1"/>
    <col min="12" max="12" width="11.85546875" style="54" customWidth="1"/>
    <col min="13" max="13" width="67.7109375" style="54" customWidth="1"/>
    <col min="14" max="15" width="11.85546875" style="54" customWidth="1"/>
    <col min="16" max="16" width="67.7109375" style="54" customWidth="1"/>
    <col min="17" max="17" width="11.85546875" style="54" customWidth="1"/>
    <col min="18" max="23" width="12.28515625" style="128" hidden="1" customWidth="1"/>
    <col min="24" max="16384" width="10.28515625" style="42"/>
  </cols>
  <sheetData>
    <row r="1" spans="1:23" ht="13.9" customHeight="1">
      <c r="A1" s="159" t="s">
        <v>153</v>
      </c>
      <c r="B1" s="160"/>
      <c r="C1" s="160"/>
      <c r="D1" s="160"/>
      <c r="E1" s="160"/>
      <c r="F1" s="160"/>
      <c r="G1" s="160"/>
      <c r="H1" s="160"/>
      <c r="I1" s="160"/>
      <c r="J1" s="160"/>
      <c r="K1" s="138"/>
      <c r="L1" s="158" t="s">
        <v>154</v>
      </c>
      <c r="M1" s="158"/>
      <c r="N1" s="158"/>
      <c r="O1" s="158" t="s">
        <v>155</v>
      </c>
      <c r="P1" s="158"/>
      <c r="Q1" s="158"/>
    </row>
    <row r="2" spans="1:23" ht="6.75" customHeight="1"/>
    <row r="3" spans="1:23" s="40" customFormat="1" ht="22.9" customHeight="1">
      <c r="A3" s="162" t="s">
        <v>133</v>
      </c>
      <c r="B3" s="167" t="s">
        <v>121</v>
      </c>
      <c r="C3" s="171"/>
      <c r="D3" s="171"/>
      <c r="E3" s="171"/>
      <c r="F3" s="171"/>
      <c r="G3" s="171"/>
      <c r="H3" s="172"/>
      <c r="I3" s="167" t="s">
        <v>118</v>
      </c>
      <c r="J3" s="168"/>
      <c r="K3" s="168"/>
      <c r="L3" s="81"/>
      <c r="M3" s="81"/>
      <c r="N3" s="81"/>
      <c r="O3" s="81"/>
      <c r="P3" s="81"/>
      <c r="Q3" s="81"/>
      <c r="R3" s="80"/>
      <c r="S3" s="80"/>
      <c r="T3" s="80"/>
      <c r="U3" s="129"/>
      <c r="V3" s="129"/>
      <c r="W3" s="129"/>
    </row>
    <row r="4" spans="1:23" s="40" customFormat="1">
      <c r="A4" s="163"/>
      <c r="B4" s="173" t="s">
        <v>111</v>
      </c>
      <c r="C4" s="173" t="s">
        <v>113</v>
      </c>
      <c r="D4" s="175" t="s">
        <v>120</v>
      </c>
      <c r="E4" s="176"/>
      <c r="F4" s="173" t="s">
        <v>115</v>
      </c>
      <c r="G4" s="165" t="s">
        <v>116</v>
      </c>
      <c r="H4" s="173" t="s">
        <v>135</v>
      </c>
      <c r="I4" s="173" t="s">
        <v>114</v>
      </c>
      <c r="J4" s="173" t="s">
        <v>116</v>
      </c>
      <c r="K4" s="173" t="s">
        <v>135</v>
      </c>
      <c r="L4" s="100"/>
      <c r="M4" s="100"/>
      <c r="N4" s="100"/>
      <c r="O4" s="100"/>
      <c r="P4" s="100"/>
      <c r="Q4" s="100"/>
      <c r="R4" s="80"/>
      <c r="S4" s="80"/>
      <c r="T4" s="80"/>
      <c r="U4" s="130"/>
      <c r="V4" s="130"/>
      <c r="W4" s="130"/>
    </row>
    <row r="5" spans="1:23" s="40" customFormat="1" ht="33" customHeight="1">
      <c r="A5" s="163"/>
      <c r="B5" s="174"/>
      <c r="C5" s="174"/>
      <c r="D5" s="174"/>
      <c r="E5" s="177"/>
      <c r="F5" s="174"/>
      <c r="G5" s="166"/>
      <c r="H5" s="174"/>
      <c r="I5" s="174"/>
      <c r="J5" s="174"/>
      <c r="K5" s="174"/>
      <c r="L5" s="81"/>
      <c r="M5" s="81"/>
      <c r="N5" s="81"/>
      <c r="O5" s="81"/>
      <c r="P5" s="81"/>
      <c r="Q5" s="81"/>
      <c r="R5" s="108"/>
      <c r="S5" s="108"/>
      <c r="T5" s="108"/>
      <c r="U5" s="130"/>
      <c r="V5" s="130"/>
      <c r="W5" s="130"/>
    </row>
    <row r="6" spans="1:23" s="40" customFormat="1" ht="20.25" customHeight="1">
      <c r="A6" s="164"/>
      <c r="B6" s="121" t="s">
        <v>74</v>
      </c>
      <c r="C6" s="121" t="s">
        <v>112</v>
      </c>
      <c r="D6" s="121" t="s">
        <v>74</v>
      </c>
      <c r="E6" s="121" t="s">
        <v>80</v>
      </c>
      <c r="F6" s="121" t="s">
        <v>74</v>
      </c>
      <c r="G6" s="121" t="s">
        <v>119</v>
      </c>
      <c r="H6" s="121" t="s">
        <v>117</v>
      </c>
      <c r="I6" s="121" t="s">
        <v>74</v>
      </c>
      <c r="J6" s="121" t="s">
        <v>119</v>
      </c>
      <c r="K6" s="126" t="s">
        <v>117</v>
      </c>
      <c r="L6" s="101"/>
      <c r="M6" s="101"/>
      <c r="N6" s="101"/>
      <c r="O6" s="101"/>
      <c r="P6" s="101"/>
      <c r="Q6" s="101"/>
      <c r="R6" s="108"/>
      <c r="S6" s="108"/>
      <c r="T6" s="108"/>
      <c r="U6" s="129"/>
      <c r="V6" s="129"/>
      <c r="W6" s="129"/>
    </row>
    <row r="7" spans="1:23" ht="5.25" customHeight="1">
      <c r="A7" s="48"/>
      <c r="B7" s="53"/>
      <c r="C7" s="53"/>
      <c r="D7" s="53"/>
      <c r="E7" s="53"/>
      <c r="F7" s="53"/>
      <c r="G7" s="53"/>
      <c r="H7" s="53"/>
      <c r="I7" s="56"/>
      <c r="J7" s="56"/>
      <c r="K7" s="57"/>
      <c r="L7" s="102"/>
      <c r="M7" s="102"/>
      <c r="N7" s="102"/>
      <c r="O7" s="102"/>
      <c r="P7" s="102"/>
      <c r="Q7" s="102"/>
    </row>
    <row r="8" spans="1:23" ht="14.25" customHeight="1">
      <c r="A8" s="38" t="s">
        <v>76</v>
      </c>
      <c r="B8" s="71">
        <v>138</v>
      </c>
      <c r="C8" s="71">
        <v>286.91899999999998</v>
      </c>
      <c r="D8" s="71">
        <v>801</v>
      </c>
      <c r="E8" s="72">
        <v>8.9493207007508051</v>
      </c>
      <c r="F8" s="71">
        <v>2342</v>
      </c>
      <c r="G8" s="72">
        <v>56.277000000000001</v>
      </c>
      <c r="H8" s="71">
        <v>70694</v>
      </c>
      <c r="I8" s="133">
        <v>36</v>
      </c>
      <c r="J8" s="73">
        <v>3.3879999999999981</v>
      </c>
      <c r="K8" s="134">
        <v>3069</v>
      </c>
      <c r="L8" s="102"/>
      <c r="M8" s="102"/>
      <c r="N8" s="102"/>
      <c r="O8" s="102"/>
      <c r="P8" s="102"/>
      <c r="Q8" s="102"/>
    </row>
    <row r="9" spans="1:23">
      <c r="A9" s="38" t="s">
        <v>77</v>
      </c>
      <c r="B9" s="71">
        <v>61</v>
      </c>
      <c r="C9" s="71">
        <v>227.322</v>
      </c>
      <c r="D9" s="71">
        <v>723</v>
      </c>
      <c r="E9" s="72">
        <v>2.9206456929565174</v>
      </c>
      <c r="F9" s="71">
        <v>1679</v>
      </c>
      <c r="G9" s="72">
        <v>42.997</v>
      </c>
      <c r="H9" s="71">
        <v>89054</v>
      </c>
      <c r="I9" s="133">
        <v>124</v>
      </c>
      <c r="J9" s="73">
        <v>9.6430000000000007</v>
      </c>
      <c r="K9" s="134">
        <v>19074</v>
      </c>
      <c r="L9" s="102"/>
      <c r="M9" s="102"/>
      <c r="N9" s="102"/>
      <c r="O9" s="102"/>
      <c r="P9" s="102"/>
      <c r="Q9" s="102"/>
    </row>
    <row r="10" spans="1:23">
      <c r="A10" s="38" t="s">
        <v>78</v>
      </c>
      <c r="B10" s="71">
        <v>239</v>
      </c>
      <c r="C10" s="71">
        <v>366.24</v>
      </c>
      <c r="D10" s="71">
        <v>818</v>
      </c>
      <c r="E10" s="72">
        <v>3.7661488595659263</v>
      </c>
      <c r="F10" s="71">
        <v>2933</v>
      </c>
      <c r="G10" s="72">
        <v>69.905000000000001</v>
      </c>
      <c r="H10" s="71">
        <v>113932</v>
      </c>
      <c r="I10" s="133">
        <v>115</v>
      </c>
      <c r="J10" s="73">
        <v>10.352000000000004</v>
      </c>
      <c r="K10" s="134">
        <v>21210</v>
      </c>
      <c r="L10" s="102"/>
      <c r="M10" s="102"/>
      <c r="N10" s="102"/>
      <c r="O10" s="102"/>
      <c r="P10" s="102"/>
      <c r="Q10" s="102"/>
    </row>
    <row r="11" spans="1:23">
      <c r="A11" s="38" t="s">
        <v>79</v>
      </c>
      <c r="B11" s="71">
        <v>81</v>
      </c>
      <c r="C11" s="71">
        <v>90.498000000000005</v>
      </c>
      <c r="D11" s="71">
        <v>227</v>
      </c>
      <c r="E11" s="72">
        <v>2.855812900222678</v>
      </c>
      <c r="F11" s="71">
        <v>711</v>
      </c>
      <c r="G11" s="72">
        <v>18.053000000000001</v>
      </c>
      <c r="H11" s="71">
        <v>24211</v>
      </c>
      <c r="I11" s="133">
        <v>13</v>
      </c>
      <c r="J11" s="73">
        <v>2.8409999999999975</v>
      </c>
      <c r="K11" s="134">
        <v>4657</v>
      </c>
      <c r="L11" s="102"/>
      <c r="M11" s="102"/>
      <c r="N11" s="102"/>
      <c r="O11" s="102"/>
      <c r="P11" s="102"/>
      <c r="Q11" s="102"/>
    </row>
    <row r="12" spans="1:23" s="51" customFormat="1" ht="7.15" customHeight="1">
      <c r="A12" s="38"/>
      <c r="B12" s="37"/>
      <c r="C12" s="37"/>
      <c r="D12" s="37"/>
      <c r="E12" s="37"/>
      <c r="F12" s="37"/>
      <c r="G12" s="37"/>
      <c r="H12" s="58"/>
      <c r="I12" s="61"/>
      <c r="J12" s="61"/>
      <c r="K12" s="62"/>
      <c r="L12" s="102"/>
      <c r="M12" s="102"/>
      <c r="N12" s="102"/>
      <c r="O12" s="102"/>
      <c r="P12" s="102"/>
      <c r="Q12" s="102"/>
      <c r="R12" s="131"/>
      <c r="S12" s="131"/>
      <c r="T12" s="131"/>
      <c r="U12" s="129"/>
      <c r="V12" s="129"/>
      <c r="W12" s="129"/>
    </row>
    <row r="13" spans="1:23">
      <c r="A13" s="38" t="s">
        <v>42</v>
      </c>
      <c r="B13" s="71">
        <v>345</v>
      </c>
      <c r="C13" s="71">
        <v>318.67500000000001</v>
      </c>
      <c r="D13" s="71">
        <v>654</v>
      </c>
      <c r="E13" s="72">
        <v>4.9095413257262965</v>
      </c>
      <c r="F13" s="71">
        <v>2336</v>
      </c>
      <c r="G13" s="72">
        <v>56.338999999999999</v>
      </c>
      <c r="H13" s="71">
        <v>105097</v>
      </c>
      <c r="I13" s="133">
        <v>57</v>
      </c>
      <c r="J13" s="73">
        <v>7.2890000000000015</v>
      </c>
      <c r="K13" s="134">
        <v>10308</v>
      </c>
      <c r="L13" s="102"/>
      <c r="M13" s="102"/>
      <c r="N13" s="102"/>
      <c r="O13" s="102"/>
      <c r="P13" s="102"/>
      <c r="Q13" s="102"/>
    </row>
    <row r="14" spans="1:23">
      <c r="A14" s="38" t="s">
        <v>43</v>
      </c>
      <c r="B14" s="71">
        <v>391</v>
      </c>
      <c r="C14" s="71">
        <v>480.37299999999999</v>
      </c>
      <c r="D14" s="71">
        <v>1004</v>
      </c>
      <c r="E14" s="72">
        <v>5.0896260848406198</v>
      </c>
      <c r="F14" s="71">
        <v>3684</v>
      </c>
      <c r="G14" s="72">
        <v>93.346000000000004</v>
      </c>
      <c r="H14" s="71">
        <v>161568</v>
      </c>
      <c r="I14" s="133">
        <v>52</v>
      </c>
      <c r="J14" s="73">
        <v>7.1229999999999905</v>
      </c>
      <c r="K14" s="134">
        <v>10428</v>
      </c>
      <c r="L14" s="102"/>
      <c r="M14" s="102"/>
      <c r="N14" s="102"/>
      <c r="O14" s="102"/>
      <c r="P14" s="102"/>
      <c r="Q14" s="102"/>
    </row>
    <row r="15" spans="1:23">
      <c r="A15" s="38" t="s">
        <v>44</v>
      </c>
      <c r="B15" s="71">
        <v>766</v>
      </c>
      <c r="C15" s="71">
        <v>732.6</v>
      </c>
      <c r="D15" s="71">
        <v>1472</v>
      </c>
      <c r="E15" s="72">
        <v>8.893883642383706</v>
      </c>
      <c r="F15" s="71">
        <v>5464</v>
      </c>
      <c r="G15" s="72">
        <v>132.43100000000001</v>
      </c>
      <c r="H15" s="71">
        <v>248404</v>
      </c>
      <c r="I15" s="133">
        <v>114</v>
      </c>
      <c r="J15" s="73">
        <v>12.468999999999994</v>
      </c>
      <c r="K15" s="134">
        <v>24870</v>
      </c>
      <c r="L15" s="102"/>
      <c r="M15" s="102"/>
      <c r="N15" s="102"/>
      <c r="O15" s="102"/>
      <c r="P15" s="102"/>
      <c r="Q15" s="102"/>
    </row>
    <row r="16" spans="1:23">
      <c r="A16" s="38" t="s">
        <v>45</v>
      </c>
      <c r="B16" s="71">
        <v>429</v>
      </c>
      <c r="C16" s="71">
        <v>427.16199999999998</v>
      </c>
      <c r="D16" s="71">
        <v>962</v>
      </c>
      <c r="E16" s="72">
        <v>4.796067424132894</v>
      </c>
      <c r="F16" s="71">
        <v>3471</v>
      </c>
      <c r="G16" s="72">
        <v>86.555999999999997</v>
      </c>
      <c r="H16" s="71">
        <v>135653</v>
      </c>
      <c r="I16" s="133">
        <v>119</v>
      </c>
      <c r="J16" s="73">
        <v>11.126000000000005</v>
      </c>
      <c r="K16" s="134">
        <v>10760</v>
      </c>
      <c r="L16" s="102"/>
      <c r="M16" s="102"/>
      <c r="N16" s="102"/>
      <c r="O16" s="102"/>
      <c r="P16" s="102"/>
      <c r="Q16" s="102"/>
    </row>
    <row r="17" spans="1:23">
      <c r="A17" s="38" t="s">
        <v>46</v>
      </c>
      <c r="B17" s="71">
        <v>594</v>
      </c>
      <c r="C17" s="71">
        <v>789.50300000000004</v>
      </c>
      <c r="D17" s="71">
        <v>1807</v>
      </c>
      <c r="E17" s="72">
        <v>5.7476200018448367</v>
      </c>
      <c r="F17" s="71">
        <v>6289</v>
      </c>
      <c r="G17" s="72">
        <v>155.58000000000001</v>
      </c>
      <c r="H17" s="71">
        <v>232679</v>
      </c>
      <c r="I17" s="133">
        <v>110</v>
      </c>
      <c r="J17" s="73">
        <v>13.516999999999996</v>
      </c>
      <c r="K17" s="134">
        <v>21850</v>
      </c>
      <c r="L17" s="102"/>
      <c r="M17" s="102"/>
      <c r="N17" s="102"/>
      <c r="O17" s="102"/>
      <c r="P17" s="102"/>
      <c r="Q17" s="102"/>
    </row>
    <row r="18" spans="1:23">
      <c r="A18" s="38" t="s">
        <v>47</v>
      </c>
      <c r="B18" s="71">
        <v>259</v>
      </c>
      <c r="C18" s="71">
        <v>226.773</v>
      </c>
      <c r="D18" s="71">
        <v>440</v>
      </c>
      <c r="E18" s="72">
        <v>3.4202118976734788</v>
      </c>
      <c r="F18" s="71">
        <v>1837</v>
      </c>
      <c r="G18" s="72">
        <v>44.661999999999999</v>
      </c>
      <c r="H18" s="71">
        <v>72366</v>
      </c>
      <c r="I18" s="133">
        <v>31</v>
      </c>
      <c r="J18" s="73">
        <v>5.4230000000000018</v>
      </c>
      <c r="K18" s="134">
        <v>9277</v>
      </c>
      <c r="L18" s="102"/>
      <c r="M18" s="102"/>
      <c r="N18" s="102"/>
      <c r="O18" s="102"/>
      <c r="P18" s="102"/>
      <c r="Q18" s="102"/>
    </row>
    <row r="19" spans="1:23">
      <c r="A19" s="38" t="s">
        <v>48</v>
      </c>
      <c r="B19" s="71">
        <v>608</v>
      </c>
      <c r="C19" s="71">
        <v>524.07600000000002</v>
      </c>
      <c r="D19" s="71">
        <v>897</v>
      </c>
      <c r="E19" s="72">
        <v>3.2884245257080011</v>
      </c>
      <c r="F19" s="71">
        <v>3994</v>
      </c>
      <c r="G19" s="72">
        <v>97.197999999999993</v>
      </c>
      <c r="H19" s="71">
        <v>147722</v>
      </c>
      <c r="I19" s="133">
        <v>76</v>
      </c>
      <c r="J19" s="73">
        <v>12.893000000000001</v>
      </c>
      <c r="K19" s="134">
        <v>17116</v>
      </c>
      <c r="L19" s="102"/>
      <c r="M19" s="102"/>
      <c r="N19" s="102"/>
      <c r="O19" s="102"/>
      <c r="P19" s="102"/>
      <c r="Q19" s="102"/>
    </row>
    <row r="20" spans="1:23">
      <c r="A20" s="38" t="s">
        <v>49</v>
      </c>
      <c r="B20" s="71">
        <v>675</v>
      </c>
      <c r="C20" s="71">
        <v>639.70799999999997</v>
      </c>
      <c r="D20" s="71">
        <v>1221</v>
      </c>
      <c r="E20" s="72">
        <v>6.1042369703787029</v>
      </c>
      <c r="F20" s="71">
        <v>4910</v>
      </c>
      <c r="G20" s="72">
        <v>115.517</v>
      </c>
      <c r="H20" s="71">
        <v>171373</v>
      </c>
      <c r="I20" s="133">
        <v>86</v>
      </c>
      <c r="J20" s="73">
        <v>12.882000000000005</v>
      </c>
      <c r="K20" s="134">
        <v>15336</v>
      </c>
      <c r="L20" s="102"/>
      <c r="M20" s="102"/>
      <c r="N20" s="102"/>
      <c r="O20" s="102"/>
      <c r="P20" s="102"/>
      <c r="Q20" s="102"/>
    </row>
    <row r="21" spans="1:23">
      <c r="A21" s="38" t="s">
        <v>50</v>
      </c>
      <c r="B21" s="71">
        <v>636</v>
      </c>
      <c r="C21" s="71">
        <v>709.03099999999995</v>
      </c>
      <c r="D21" s="71">
        <v>1281</v>
      </c>
      <c r="E21" s="72">
        <v>4.6407662879666125</v>
      </c>
      <c r="F21" s="71">
        <v>5269</v>
      </c>
      <c r="G21" s="72">
        <v>135.98500000000001</v>
      </c>
      <c r="H21" s="71">
        <v>226587</v>
      </c>
      <c r="I21" s="133">
        <v>72</v>
      </c>
      <c r="J21" s="73">
        <v>10.181999999999988</v>
      </c>
      <c r="K21" s="134">
        <v>13742</v>
      </c>
      <c r="L21" s="102"/>
      <c r="M21" s="102"/>
      <c r="N21" s="102"/>
      <c r="O21" s="102"/>
      <c r="P21" s="102"/>
      <c r="Q21" s="102"/>
    </row>
    <row r="22" spans="1:23">
      <c r="A22" s="38" t="s">
        <v>51</v>
      </c>
      <c r="B22" s="71">
        <v>201</v>
      </c>
      <c r="C22" s="71">
        <v>185.02099999999999</v>
      </c>
      <c r="D22" s="71">
        <v>354</v>
      </c>
      <c r="E22" s="72">
        <v>2.6951510122043136</v>
      </c>
      <c r="F22" s="71">
        <v>1492</v>
      </c>
      <c r="G22" s="72">
        <v>34.247999999999998</v>
      </c>
      <c r="H22" s="71">
        <v>57639</v>
      </c>
      <c r="I22" s="133">
        <v>38</v>
      </c>
      <c r="J22" s="73">
        <v>6.4400000000000048</v>
      </c>
      <c r="K22" s="134">
        <v>6999</v>
      </c>
      <c r="L22" s="102"/>
      <c r="M22" s="102"/>
      <c r="N22" s="102"/>
      <c r="O22" s="102"/>
      <c r="P22" s="102"/>
      <c r="Q22" s="102"/>
    </row>
    <row r="23" spans="1:23">
      <c r="A23" s="38" t="s">
        <v>91</v>
      </c>
      <c r="B23" s="71">
        <v>485</v>
      </c>
      <c r="C23" s="71">
        <v>519.904</v>
      </c>
      <c r="D23" s="71">
        <v>1002</v>
      </c>
      <c r="E23" s="72">
        <v>4.1201335548282039</v>
      </c>
      <c r="F23" s="71">
        <v>4049</v>
      </c>
      <c r="G23" s="72">
        <v>101.526</v>
      </c>
      <c r="H23" s="71">
        <v>156931</v>
      </c>
      <c r="I23" s="133">
        <v>21</v>
      </c>
      <c r="J23" s="73">
        <v>6.9750000000000085</v>
      </c>
      <c r="K23" s="134">
        <v>12671</v>
      </c>
      <c r="L23" s="102"/>
      <c r="M23" s="102"/>
      <c r="N23" s="102"/>
      <c r="O23" s="102"/>
      <c r="P23" s="102"/>
      <c r="Q23" s="102"/>
    </row>
    <row r="24" spans="1:23" s="51" customFormat="1" ht="5.25" customHeight="1">
      <c r="A24" s="55"/>
      <c r="B24" s="37"/>
      <c r="C24" s="37"/>
      <c r="D24" s="37"/>
      <c r="E24" s="37"/>
      <c r="F24" s="37"/>
      <c r="G24" s="37"/>
      <c r="H24" s="58"/>
      <c r="I24" s="61"/>
      <c r="J24" s="61"/>
      <c r="K24" s="62"/>
      <c r="L24" s="102"/>
      <c r="M24" s="102"/>
      <c r="N24" s="102"/>
      <c r="O24" s="102"/>
      <c r="P24" s="102"/>
      <c r="Q24" s="102"/>
      <c r="R24" s="131"/>
      <c r="S24" s="131"/>
      <c r="T24" s="131"/>
      <c r="U24" s="129"/>
      <c r="V24" s="129"/>
      <c r="W24" s="129"/>
    </row>
    <row r="25" spans="1:23">
      <c r="A25" s="44" t="s">
        <v>53</v>
      </c>
      <c r="B25" s="71">
        <v>29</v>
      </c>
      <c r="C25" s="71">
        <v>42.304000000000002</v>
      </c>
      <c r="D25" s="71">
        <v>197</v>
      </c>
      <c r="E25" s="72">
        <v>9.0850396605792287</v>
      </c>
      <c r="F25" s="71">
        <v>370</v>
      </c>
      <c r="G25" s="72">
        <v>8.1129999999999995</v>
      </c>
      <c r="H25" s="71">
        <v>16361</v>
      </c>
      <c r="I25" s="133">
        <v>2</v>
      </c>
      <c r="J25" s="73">
        <v>0.32699999999999996</v>
      </c>
      <c r="K25" s="134">
        <v>619</v>
      </c>
      <c r="L25" s="102"/>
      <c r="M25" s="102"/>
      <c r="N25" s="102"/>
      <c r="O25" s="102"/>
      <c r="P25" s="102"/>
      <c r="Q25" s="102"/>
    </row>
    <row r="26" spans="1:23">
      <c r="A26" s="44" t="s">
        <v>54</v>
      </c>
      <c r="B26" s="71">
        <v>49</v>
      </c>
      <c r="C26" s="71">
        <v>102.245</v>
      </c>
      <c r="D26" s="71">
        <v>281</v>
      </c>
      <c r="E26" s="72">
        <v>9.1977349350266771</v>
      </c>
      <c r="F26" s="71">
        <v>856</v>
      </c>
      <c r="G26" s="72">
        <v>21.042999999999999</v>
      </c>
      <c r="H26" s="71">
        <v>36596</v>
      </c>
      <c r="I26" s="133">
        <v>3</v>
      </c>
      <c r="J26" s="73">
        <v>0.45400000000000063</v>
      </c>
      <c r="K26" s="134">
        <v>573</v>
      </c>
      <c r="L26" s="102"/>
      <c r="M26" s="102"/>
      <c r="N26" s="102"/>
      <c r="O26" s="102"/>
      <c r="P26" s="102"/>
      <c r="Q26" s="102"/>
    </row>
    <row r="27" spans="1:23">
      <c r="A27" s="44" t="s">
        <v>55</v>
      </c>
      <c r="B27" s="71">
        <v>60</v>
      </c>
      <c r="C27" s="71">
        <v>66.186999999999998</v>
      </c>
      <c r="D27" s="71">
        <v>158</v>
      </c>
      <c r="E27" s="72">
        <v>6.8226962604715435</v>
      </c>
      <c r="F27" s="71">
        <v>528</v>
      </c>
      <c r="G27" s="72">
        <v>13.321999999999999</v>
      </c>
      <c r="H27" s="71">
        <v>20385</v>
      </c>
      <c r="I27" s="133">
        <v>8</v>
      </c>
      <c r="J27" s="73">
        <v>1.1210000000000004</v>
      </c>
      <c r="K27" s="134">
        <v>1031</v>
      </c>
      <c r="L27" s="102"/>
      <c r="M27" s="102"/>
      <c r="N27" s="102"/>
      <c r="O27" s="102"/>
      <c r="P27" s="102"/>
      <c r="Q27" s="102"/>
    </row>
    <row r="28" spans="1:23">
      <c r="A28" s="44" t="s">
        <v>56</v>
      </c>
      <c r="B28" s="71">
        <v>23</v>
      </c>
      <c r="C28" s="71">
        <v>25.994</v>
      </c>
      <c r="D28" s="71">
        <v>50</v>
      </c>
      <c r="E28" s="72">
        <v>2.4955080854461968</v>
      </c>
      <c r="F28" s="71">
        <v>199</v>
      </c>
      <c r="G28" s="72">
        <v>4.9370000000000003</v>
      </c>
      <c r="H28" s="71">
        <v>6529</v>
      </c>
      <c r="I28" s="133">
        <v>9</v>
      </c>
      <c r="J28" s="73">
        <v>0.50800000000000001</v>
      </c>
      <c r="K28" s="134">
        <v>1618</v>
      </c>
      <c r="L28" s="102"/>
      <c r="M28" s="102"/>
      <c r="N28" s="102"/>
      <c r="O28" s="102"/>
      <c r="P28" s="102"/>
      <c r="Q28" s="102"/>
    </row>
    <row r="29" spans="1:23">
      <c r="A29" s="44" t="s">
        <v>57</v>
      </c>
      <c r="B29" s="71">
        <v>52</v>
      </c>
      <c r="C29" s="71">
        <v>95.478999999999999</v>
      </c>
      <c r="D29" s="71">
        <v>264</v>
      </c>
      <c r="E29" s="72">
        <v>5.2923841789788106</v>
      </c>
      <c r="F29" s="71">
        <v>866</v>
      </c>
      <c r="G29" s="72">
        <v>18.922000000000001</v>
      </c>
      <c r="H29" s="71">
        <v>28352</v>
      </c>
      <c r="I29" s="133">
        <v>4</v>
      </c>
      <c r="J29" s="73">
        <v>0.67800000000000082</v>
      </c>
      <c r="K29" s="134">
        <v>1832</v>
      </c>
      <c r="L29" s="102"/>
      <c r="M29" s="102"/>
      <c r="N29" s="102"/>
      <c r="O29" s="102"/>
      <c r="P29" s="102"/>
      <c r="Q29" s="102"/>
    </row>
    <row r="30" spans="1:23">
      <c r="A30" s="44" t="s">
        <v>58</v>
      </c>
      <c r="B30" s="71">
        <v>50</v>
      </c>
      <c r="C30" s="71">
        <v>93.875</v>
      </c>
      <c r="D30" s="71">
        <v>206</v>
      </c>
      <c r="E30" s="72">
        <v>4.7597042513863217</v>
      </c>
      <c r="F30" s="71">
        <v>630</v>
      </c>
      <c r="G30" s="72">
        <v>16.998999999999999</v>
      </c>
      <c r="H30" s="71">
        <v>22440</v>
      </c>
      <c r="I30" s="133">
        <v>8</v>
      </c>
      <c r="J30" s="73">
        <v>1.3790000000000013</v>
      </c>
      <c r="K30" s="134">
        <v>1820</v>
      </c>
      <c r="L30" s="102"/>
      <c r="M30" s="102"/>
      <c r="N30" s="102"/>
      <c r="O30" s="102"/>
      <c r="P30" s="102"/>
      <c r="Q30" s="102"/>
    </row>
    <row r="31" spans="1:23">
      <c r="A31" s="44" t="s">
        <v>59</v>
      </c>
      <c r="B31" s="71">
        <v>55</v>
      </c>
      <c r="C31" s="71">
        <v>68.513000000000005</v>
      </c>
      <c r="D31" s="71">
        <v>148</v>
      </c>
      <c r="E31" s="72">
        <v>6.9496619083395945</v>
      </c>
      <c r="F31" s="71">
        <v>528</v>
      </c>
      <c r="G31" s="72">
        <v>13.746</v>
      </c>
      <c r="H31" s="71">
        <v>20158</v>
      </c>
      <c r="I31" s="133">
        <v>6</v>
      </c>
      <c r="J31" s="73">
        <v>0.72700000000000031</v>
      </c>
      <c r="K31" s="134">
        <v>1514</v>
      </c>
      <c r="L31" s="102"/>
      <c r="M31" s="102"/>
      <c r="N31" s="102"/>
      <c r="O31" s="102"/>
      <c r="P31" s="102"/>
      <c r="Q31" s="102"/>
    </row>
    <row r="32" spans="1:23">
      <c r="A32" s="44" t="s">
        <v>60</v>
      </c>
      <c r="B32" s="71">
        <v>35</v>
      </c>
      <c r="C32" s="71">
        <v>91.209000000000003</v>
      </c>
      <c r="D32" s="71">
        <v>222</v>
      </c>
      <c r="E32" s="72">
        <v>6.6175813038423703</v>
      </c>
      <c r="F32" s="71">
        <v>685</v>
      </c>
      <c r="G32" s="72">
        <v>19</v>
      </c>
      <c r="H32" s="71">
        <v>34485</v>
      </c>
      <c r="I32" s="133">
        <v>28</v>
      </c>
      <c r="J32" s="73">
        <v>2.2940000000000005</v>
      </c>
      <c r="K32" s="134">
        <v>5351</v>
      </c>
      <c r="L32" s="102"/>
      <c r="M32" s="102"/>
      <c r="N32" s="102"/>
      <c r="O32" s="102"/>
      <c r="P32" s="102"/>
      <c r="Q32" s="102"/>
    </row>
    <row r="33" spans="1:23">
      <c r="A33" s="44" t="s">
        <v>61</v>
      </c>
      <c r="B33" s="71">
        <v>26</v>
      </c>
      <c r="C33" s="71">
        <v>37.326000000000001</v>
      </c>
      <c r="D33" s="71">
        <v>83</v>
      </c>
      <c r="E33" s="72">
        <v>3.7896082549538854</v>
      </c>
      <c r="F33" s="71">
        <v>240</v>
      </c>
      <c r="G33" s="72">
        <v>7.1760000000000002</v>
      </c>
      <c r="H33" s="71">
        <v>11278</v>
      </c>
      <c r="I33" s="136" t="s">
        <v>160</v>
      </c>
      <c r="J33" s="73">
        <v>0.63300000000000001</v>
      </c>
      <c r="K33" s="134">
        <v>1269</v>
      </c>
      <c r="L33" s="102"/>
      <c r="M33" s="102"/>
      <c r="N33" s="102"/>
      <c r="O33" s="103"/>
      <c r="P33" s="102"/>
      <c r="Q33" s="102"/>
    </row>
    <row r="34" spans="1:23">
      <c r="A34" s="44" t="s">
        <v>62</v>
      </c>
      <c r="B34" s="71">
        <v>20</v>
      </c>
      <c r="C34" s="71">
        <v>20.448</v>
      </c>
      <c r="D34" s="71">
        <v>54</v>
      </c>
      <c r="E34" s="72">
        <v>1.8967334035827188</v>
      </c>
      <c r="F34" s="71">
        <v>166</v>
      </c>
      <c r="G34" s="72">
        <v>4.1509999999999998</v>
      </c>
      <c r="H34" s="71">
        <v>7418</v>
      </c>
      <c r="I34" s="133">
        <v>37</v>
      </c>
      <c r="J34" s="73">
        <v>2.843</v>
      </c>
      <c r="K34" s="134">
        <v>3027</v>
      </c>
      <c r="L34" s="102"/>
      <c r="M34" s="102"/>
      <c r="N34" s="102"/>
      <c r="O34" s="102"/>
      <c r="P34" s="102"/>
      <c r="Q34" s="102"/>
    </row>
    <row r="35" spans="1:23">
      <c r="A35" s="44" t="s">
        <v>63</v>
      </c>
      <c r="B35" s="71">
        <v>66</v>
      </c>
      <c r="C35" s="71">
        <v>115.955</v>
      </c>
      <c r="D35" s="71">
        <v>190</v>
      </c>
      <c r="E35" s="72">
        <v>7.5170121854723853</v>
      </c>
      <c r="F35" s="71">
        <v>802</v>
      </c>
      <c r="G35" s="72">
        <v>17.690999999999999</v>
      </c>
      <c r="H35" s="71">
        <v>27615</v>
      </c>
      <c r="I35" s="133">
        <v>2</v>
      </c>
      <c r="J35" s="73">
        <v>0.47700000000000031</v>
      </c>
      <c r="K35" s="134">
        <v>793</v>
      </c>
      <c r="L35" s="102"/>
      <c r="M35" s="102"/>
      <c r="N35" s="102"/>
      <c r="O35" s="102"/>
      <c r="P35" s="102"/>
      <c r="Q35" s="102"/>
    </row>
    <row r="36" spans="1:23">
      <c r="A36" s="44" t="s">
        <v>64</v>
      </c>
      <c r="B36" s="71">
        <v>39</v>
      </c>
      <c r="C36" s="71">
        <v>49.545000000000002</v>
      </c>
      <c r="D36" s="71">
        <v>112</v>
      </c>
      <c r="E36" s="72">
        <v>3.9900249376558601</v>
      </c>
      <c r="F36" s="71">
        <v>355</v>
      </c>
      <c r="G36" s="72">
        <v>9.2729999999999997</v>
      </c>
      <c r="H36" s="71">
        <v>13440</v>
      </c>
      <c r="I36" s="133">
        <v>3</v>
      </c>
      <c r="J36" s="73">
        <v>0.39799999999999969</v>
      </c>
      <c r="K36" s="134">
        <v>518</v>
      </c>
      <c r="L36" s="102"/>
      <c r="M36" s="102"/>
      <c r="N36" s="102"/>
      <c r="O36" s="102"/>
      <c r="P36" s="102"/>
      <c r="Q36" s="102"/>
    </row>
    <row r="37" spans="1:23">
      <c r="A37" s="44" t="s">
        <v>65</v>
      </c>
      <c r="B37" s="71">
        <v>35</v>
      </c>
      <c r="C37" s="71">
        <v>112.86799999999999</v>
      </c>
      <c r="D37" s="71">
        <v>160</v>
      </c>
      <c r="E37" s="72">
        <v>7.3350754137440983</v>
      </c>
      <c r="F37" s="71">
        <v>609</v>
      </c>
      <c r="G37" s="72">
        <v>20.210999999999999</v>
      </c>
      <c r="H37" s="71">
        <v>39830</v>
      </c>
      <c r="I37" s="133">
        <v>2</v>
      </c>
      <c r="J37" s="73">
        <v>0.60200000000000031</v>
      </c>
      <c r="K37" s="134">
        <v>547</v>
      </c>
      <c r="L37" s="102"/>
      <c r="M37" s="102"/>
      <c r="N37" s="102"/>
      <c r="O37" s="102"/>
      <c r="P37" s="102"/>
      <c r="Q37" s="102"/>
    </row>
    <row r="38" spans="1:23">
      <c r="A38" s="44" t="s">
        <v>66</v>
      </c>
      <c r="B38" s="71">
        <v>76</v>
      </c>
      <c r="C38" s="71">
        <v>125.84099999999999</v>
      </c>
      <c r="D38" s="71">
        <v>269</v>
      </c>
      <c r="E38" s="72">
        <v>3.3982238279917634</v>
      </c>
      <c r="F38" s="71">
        <v>966</v>
      </c>
      <c r="G38" s="72">
        <v>23.152000000000001</v>
      </c>
      <c r="H38" s="71">
        <v>45569</v>
      </c>
      <c r="I38" s="133">
        <v>4</v>
      </c>
      <c r="J38" s="73">
        <v>1.0249999999999986</v>
      </c>
      <c r="K38" s="134">
        <v>1847</v>
      </c>
      <c r="L38" s="102"/>
      <c r="M38" s="102"/>
      <c r="N38" s="102"/>
      <c r="O38" s="102"/>
      <c r="P38" s="102"/>
      <c r="Q38" s="102"/>
    </row>
    <row r="39" spans="1:23">
      <c r="A39" s="44" t="s">
        <v>67</v>
      </c>
      <c r="B39" s="71">
        <v>27</v>
      </c>
      <c r="C39" s="71">
        <v>34.676000000000002</v>
      </c>
      <c r="D39" s="71">
        <v>84</v>
      </c>
      <c r="E39" s="72">
        <v>2.6349634555663606</v>
      </c>
      <c r="F39" s="71">
        <v>309</v>
      </c>
      <c r="G39" s="72">
        <v>6.649</v>
      </c>
      <c r="H39" s="71">
        <v>11204</v>
      </c>
      <c r="I39" s="133">
        <v>11</v>
      </c>
      <c r="J39" s="73">
        <v>1.4409999999999998</v>
      </c>
      <c r="K39" s="134">
        <v>1893</v>
      </c>
      <c r="L39" s="102"/>
      <c r="M39" s="102"/>
      <c r="N39" s="102"/>
      <c r="O39" s="102"/>
      <c r="P39" s="102"/>
      <c r="Q39" s="102"/>
    </row>
    <row r="40" spans="1:23">
      <c r="A40" s="44" t="s">
        <v>68</v>
      </c>
      <c r="B40" s="71">
        <v>45</v>
      </c>
      <c r="C40" s="71">
        <v>83.566999999999993</v>
      </c>
      <c r="D40" s="71">
        <v>165</v>
      </c>
      <c r="E40" s="72">
        <v>4.9294933078393877</v>
      </c>
      <c r="F40" s="71">
        <v>606</v>
      </c>
      <c r="G40" s="72">
        <v>14.680999999999999</v>
      </c>
      <c r="H40" s="71">
        <v>22026</v>
      </c>
      <c r="I40" s="133">
        <v>4</v>
      </c>
      <c r="J40" s="73">
        <v>0.86100000000000065</v>
      </c>
      <c r="K40" s="134">
        <v>2093</v>
      </c>
      <c r="L40" s="102"/>
      <c r="M40" s="102"/>
      <c r="N40" s="102"/>
      <c r="O40" s="102"/>
      <c r="P40" s="102"/>
      <c r="Q40" s="102"/>
    </row>
    <row r="41" spans="1:23">
      <c r="A41" s="44" t="s">
        <v>69</v>
      </c>
      <c r="B41" s="71">
        <v>20</v>
      </c>
      <c r="C41" s="71">
        <v>28.734000000000002</v>
      </c>
      <c r="D41" s="71">
        <v>67</v>
      </c>
      <c r="E41" s="72">
        <v>2.7077271257678626</v>
      </c>
      <c r="F41" s="71">
        <v>223</v>
      </c>
      <c r="G41" s="72">
        <v>5.6849999999999996</v>
      </c>
      <c r="H41" s="71">
        <v>8697</v>
      </c>
      <c r="I41" s="133">
        <v>2</v>
      </c>
      <c r="J41" s="73">
        <v>0.40100000000000069</v>
      </c>
      <c r="K41" s="134">
        <v>840</v>
      </c>
      <c r="L41" s="102"/>
      <c r="M41" s="102"/>
      <c r="N41" s="102"/>
      <c r="O41" s="102"/>
      <c r="P41" s="102"/>
      <c r="Q41" s="102"/>
    </row>
    <row r="42" spans="1:23">
      <c r="A42" s="44" t="s">
        <v>70</v>
      </c>
      <c r="B42" s="71">
        <v>60</v>
      </c>
      <c r="C42" s="71">
        <v>76.540000000000006</v>
      </c>
      <c r="D42" s="71">
        <v>148</v>
      </c>
      <c r="E42" s="72">
        <v>5.352815653369019</v>
      </c>
      <c r="F42" s="71">
        <v>525</v>
      </c>
      <c r="G42" s="72">
        <v>14.292999999999999</v>
      </c>
      <c r="H42" s="71">
        <v>19658</v>
      </c>
      <c r="I42" s="133">
        <v>0</v>
      </c>
      <c r="J42" s="73">
        <v>0.4610000000000003</v>
      </c>
      <c r="K42" s="134">
        <v>959</v>
      </c>
      <c r="L42" s="102"/>
      <c r="M42" s="102"/>
      <c r="N42" s="102"/>
      <c r="O42" s="102"/>
      <c r="P42" s="102"/>
      <c r="Q42" s="102"/>
    </row>
    <row r="43" spans="1:23" s="50" customFormat="1" ht="5.25" customHeight="1">
      <c r="A43" s="49"/>
      <c r="B43" s="59"/>
      <c r="C43" s="59"/>
      <c r="D43" s="59"/>
      <c r="E43" s="59"/>
      <c r="F43" s="59"/>
      <c r="G43" s="59"/>
      <c r="H43" s="59"/>
      <c r="I43" s="63"/>
      <c r="J43" s="63"/>
      <c r="K43" s="63"/>
      <c r="L43" s="103"/>
      <c r="M43" s="103"/>
      <c r="N43" s="103"/>
      <c r="O43" s="103"/>
      <c r="P43" s="103"/>
      <c r="Q43" s="103"/>
      <c r="R43" s="128"/>
      <c r="S43" s="128"/>
      <c r="T43" s="128"/>
      <c r="U43" s="128"/>
      <c r="V43" s="128"/>
      <c r="W43" s="128"/>
    </row>
    <row r="44" spans="1:23">
      <c r="A44" s="77" t="s">
        <v>71</v>
      </c>
      <c r="B44" s="74">
        <v>5908</v>
      </c>
      <c r="C44" s="74">
        <v>6523.8050000000003</v>
      </c>
      <c r="D44" s="74">
        <v>13663</v>
      </c>
      <c r="E44" s="123">
        <v>4.7167271030050619</v>
      </c>
      <c r="F44" s="74">
        <v>50460</v>
      </c>
      <c r="G44" s="123">
        <v>1240.6199999999999</v>
      </c>
      <c r="H44" s="74">
        <v>2013910</v>
      </c>
      <c r="I44" s="76">
        <v>1064</v>
      </c>
      <c r="J44" s="69">
        <v>132.54300000000012</v>
      </c>
      <c r="K44" s="76">
        <v>201367</v>
      </c>
      <c r="L44" s="104"/>
      <c r="M44" s="104"/>
      <c r="N44" s="104"/>
      <c r="O44" s="104"/>
      <c r="P44" s="104"/>
      <c r="Q44" s="104"/>
    </row>
    <row r="45" spans="1:23">
      <c r="A45" s="78" t="s">
        <v>149</v>
      </c>
      <c r="B45" s="75">
        <v>6094</v>
      </c>
      <c r="C45" s="75">
        <v>6357.5680000000002</v>
      </c>
      <c r="D45" s="75">
        <v>12854</v>
      </c>
      <c r="E45" s="124">
        <v>4.4480263656468688</v>
      </c>
      <c r="F45" s="75">
        <v>49687</v>
      </c>
      <c r="G45" s="124">
        <v>1223.9469999999999</v>
      </c>
      <c r="H45" s="75">
        <v>1908166</v>
      </c>
      <c r="I45" s="75">
        <v>991</v>
      </c>
      <c r="J45" s="124">
        <v>130.51900000000001</v>
      </c>
      <c r="K45" s="75">
        <v>198133</v>
      </c>
      <c r="L45" s="103"/>
      <c r="M45" s="103"/>
      <c r="N45" s="103"/>
      <c r="O45" s="103"/>
      <c r="P45" s="103"/>
      <c r="Q45" s="103"/>
    </row>
    <row r="46" spans="1:23" s="50" customFormat="1" ht="5.25" customHeight="1">
      <c r="A46" s="87"/>
      <c r="B46" s="85"/>
      <c r="C46" s="85"/>
      <c r="D46" s="85"/>
      <c r="E46" s="85"/>
      <c r="F46" s="85"/>
      <c r="G46" s="85"/>
      <c r="H46" s="86"/>
      <c r="I46" s="86"/>
      <c r="J46" s="86"/>
      <c r="K46" s="67"/>
      <c r="L46" s="103"/>
      <c r="M46" s="103"/>
      <c r="N46" s="103"/>
      <c r="O46" s="103"/>
      <c r="P46" s="103"/>
      <c r="Q46" s="103"/>
      <c r="R46" s="128"/>
      <c r="S46" s="128"/>
      <c r="T46" s="128"/>
      <c r="U46" s="128"/>
      <c r="V46" s="128"/>
      <c r="W46" s="128"/>
    </row>
    <row r="47" spans="1:23">
      <c r="A47" s="77" t="s">
        <v>52</v>
      </c>
      <c r="B47" s="74">
        <v>519</v>
      </c>
      <c r="C47" s="74">
        <v>970.97900000000004</v>
      </c>
      <c r="D47" s="74">
        <v>2569</v>
      </c>
      <c r="E47" s="123">
        <v>4.0537320686657088</v>
      </c>
      <c r="F47" s="74">
        <v>7665</v>
      </c>
      <c r="G47" s="123">
        <v>187.232</v>
      </c>
      <c r="H47" s="74">
        <v>297891</v>
      </c>
      <c r="I47" s="76">
        <v>288</v>
      </c>
      <c r="J47" s="69">
        <v>26.22399999999999</v>
      </c>
      <c r="K47" s="76">
        <v>48010</v>
      </c>
      <c r="L47" s="103"/>
      <c r="M47" s="103"/>
      <c r="N47" s="103"/>
      <c r="O47" s="103"/>
      <c r="P47" s="103"/>
      <c r="Q47" s="103"/>
    </row>
    <row r="48" spans="1:23">
      <c r="A48" s="77" t="s">
        <v>149</v>
      </c>
      <c r="B48" s="74">
        <v>453</v>
      </c>
      <c r="C48" s="74">
        <v>786.07100000000003</v>
      </c>
      <c r="D48" s="74">
        <v>2048</v>
      </c>
      <c r="E48" s="123">
        <v>3.2399167872934513</v>
      </c>
      <c r="F48" s="74">
        <v>6329</v>
      </c>
      <c r="G48" s="123">
        <v>152.44300000000001</v>
      </c>
      <c r="H48" s="74">
        <v>231386</v>
      </c>
      <c r="I48" s="76">
        <v>214</v>
      </c>
      <c r="J48" s="69">
        <v>23.355999999999995</v>
      </c>
      <c r="K48" s="76">
        <v>40443</v>
      </c>
      <c r="L48" s="104"/>
      <c r="M48" s="104"/>
      <c r="N48" s="104"/>
      <c r="O48" s="104"/>
      <c r="P48" s="104"/>
      <c r="Q48" s="104"/>
    </row>
    <row r="49" spans="1:23">
      <c r="A49" s="77" t="s">
        <v>72</v>
      </c>
      <c r="B49" s="74">
        <v>61</v>
      </c>
      <c r="C49" s="74">
        <v>90.498000000000005</v>
      </c>
      <c r="D49" s="74">
        <v>227</v>
      </c>
      <c r="E49" s="68">
        <v>2.855812900222678</v>
      </c>
      <c r="F49" s="74">
        <v>711</v>
      </c>
      <c r="G49" s="68">
        <v>18.053000000000001</v>
      </c>
      <c r="H49" s="74">
        <v>24211</v>
      </c>
      <c r="I49" s="76">
        <v>13</v>
      </c>
      <c r="J49" s="69">
        <v>2.8409999999999975</v>
      </c>
      <c r="K49" s="76">
        <v>3069</v>
      </c>
      <c r="L49" s="103"/>
      <c r="M49" s="103"/>
      <c r="N49" s="103"/>
      <c r="O49" s="103"/>
      <c r="P49" s="103"/>
      <c r="Q49" s="103"/>
    </row>
    <row r="50" spans="1:23">
      <c r="A50" s="78" t="s">
        <v>73</v>
      </c>
      <c r="B50" s="75">
        <v>239</v>
      </c>
      <c r="C50" s="75">
        <v>366.24</v>
      </c>
      <c r="D50" s="75">
        <v>818</v>
      </c>
      <c r="E50" s="70">
        <v>8.9493207007508051</v>
      </c>
      <c r="F50" s="75">
        <v>2933</v>
      </c>
      <c r="G50" s="70">
        <v>69.905000000000001</v>
      </c>
      <c r="H50" s="75">
        <v>113932</v>
      </c>
      <c r="I50" s="75">
        <v>124</v>
      </c>
      <c r="J50" s="124">
        <v>10.352000000000004</v>
      </c>
      <c r="K50" s="75">
        <v>21210</v>
      </c>
      <c r="L50" s="103"/>
      <c r="M50" s="103"/>
      <c r="N50" s="103"/>
      <c r="O50" s="103"/>
      <c r="P50" s="103"/>
      <c r="Q50" s="103"/>
    </row>
    <row r="51" spans="1:23" s="50" customFormat="1" ht="5.25" customHeight="1">
      <c r="A51" s="87"/>
      <c r="B51" s="85"/>
      <c r="C51" s="85"/>
      <c r="D51" s="85"/>
      <c r="E51" s="85"/>
      <c r="F51" s="85"/>
      <c r="G51" s="85"/>
      <c r="H51" s="86"/>
      <c r="I51" s="86"/>
      <c r="J51" s="86"/>
      <c r="K51" s="67"/>
      <c r="L51" s="103"/>
      <c r="M51" s="103"/>
      <c r="N51" s="103"/>
      <c r="O51" s="103"/>
      <c r="P51" s="103"/>
      <c r="Q51" s="103"/>
      <c r="R51" s="128"/>
      <c r="S51" s="128"/>
      <c r="T51" s="128"/>
      <c r="U51" s="128"/>
      <c r="V51" s="128"/>
      <c r="W51" s="128"/>
    </row>
    <row r="52" spans="1:23">
      <c r="A52" s="77" t="s">
        <v>75</v>
      </c>
      <c r="B52" s="74">
        <v>5389</v>
      </c>
      <c r="C52" s="74">
        <v>5552.826</v>
      </c>
      <c r="D52" s="74">
        <v>11094</v>
      </c>
      <c r="E52" s="123">
        <v>4.9023961820170348</v>
      </c>
      <c r="F52" s="74">
        <v>42795</v>
      </c>
      <c r="G52" s="123">
        <v>1053.3879999999999</v>
      </c>
      <c r="H52" s="74">
        <v>1716019</v>
      </c>
      <c r="I52" s="76">
        <v>776</v>
      </c>
      <c r="J52" s="69">
        <v>106.31900000000019</v>
      </c>
      <c r="K52" s="76">
        <v>153357</v>
      </c>
      <c r="L52" s="104"/>
      <c r="M52" s="104"/>
      <c r="N52" s="104"/>
      <c r="O52" s="104"/>
      <c r="P52" s="104"/>
      <c r="Q52" s="104"/>
    </row>
    <row r="53" spans="1:23">
      <c r="A53" s="77" t="s">
        <v>149</v>
      </c>
      <c r="B53" s="74">
        <v>5641</v>
      </c>
      <c r="C53" s="74">
        <v>5571.4970000000003</v>
      </c>
      <c r="D53" s="74">
        <v>10806</v>
      </c>
      <c r="E53" s="123">
        <v>4.7862742093080319</v>
      </c>
      <c r="F53" s="74">
        <v>43358</v>
      </c>
      <c r="G53" s="123">
        <v>1071.5039999999999</v>
      </c>
      <c r="H53" s="74">
        <v>1676780</v>
      </c>
      <c r="I53" s="76">
        <v>777</v>
      </c>
      <c r="J53" s="69">
        <v>107.16300000000001</v>
      </c>
      <c r="K53" s="76">
        <v>157690</v>
      </c>
      <c r="L53" s="103"/>
      <c r="M53" s="103"/>
      <c r="N53" s="103"/>
      <c r="O53" s="103"/>
      <c r="P53" s="103"/>
      <c r="Q53" s="103"/>
    </row>
    <row r="54" spans="1:23">
      <c r="A54" s="77" t="s">
        <v>72</v>
      </c>
      <c r="B54" s="74">
        <v>201</v>
      </c>
      <c r="C54" s="74">
        <v>185.02099999999999</v>
      </c>
      <c r="D54" s="74">
        <v>354</v>
      </c>
      <c r="E54" s="68">
        <v>2.6951510122043136</v>
      </c>
      <c r="F54" s="74">
        <v>1492</v>
      </c>
      <c r="G54" s="68">
        <v>34.247999999999998</v>
      </c>
      <c r="H54" s="74">
        <v>57639</v>
      </c>
      <c r="I54" s="76">
        <v>21</v>
      </c>
      <c r="J54" s="69">
        <v>5.4230000000000018</v>
      </c>
      <c r="K54" s="76">
        <v>6999</v>
      </c>
      <c r="L54" s="103"/>
      <c r="M54" s="103"/>
      <c r="N54" s="103"/>
      <c r="O54" s="103"/>
      <c r="P54" s="103"/>
      <c r="Q54" s="103"/>
    </row>
    <row r="55" spans="1:23">
      <c r="A55" s="78" t="s">
        <v>73</v>
      </c>
      <c r="B55" s="75">
        <v>766</v>
      </c>
      <c r="C55" s="75">
        <v>789.50300000000004</v>
      </c>
      <c r="D55" s="75">
        <v>1807</v>
      </c>
      <c r="E55" s="70">
        <v>8.893883642383706</v>
      </c>
      <c r="F55" s="75">
        <v>6289</v>
      </c>
      <c r="G55" s="70">
        <v>155.58000000000001</v>
      </c>
      <c r="H55" s="75">
        <v>248404</v>
      </c>
      <c r="I55" s="75">
        <v>119</v>
      </c>
      <c r="J55" s="124">
        <v>13.516999999999996</v>
      </c>
      <c r="K55" s="75">
        <v>24870</v>
      </c>
      <c r="L55" s="103"/>
      <c r="M55" s="103"/>
      <c r="N55" s="103"/>
      <c r="O55" s="103"/>
      <c r="P55" s="103"/>
      <c r="Q55" s="103"/>
    </row>
    <row r="56" spans="1:23" s="50" customFormat="1" ht="5.25" customHeight="1">
      <c r="A56" s="87"/>
      <c r="B56" s="85"/>
      <c r="C56" s="85"/>
      <c r="D56" s="85"/>
      <c r="E56" s="85"/>
      <c r="F56" s="85"/>
      <c r="G56" s="85"/>
      <c r="H56" s="86"/>
      <c r="I56" s="86"/>
      <c r="J56" s="86"/>
      <c r="K56" s="67"/>
      <c r="L56" s="104"/>
      <c r="M56" s="104"/>
      <c r="N56" s="104"/>
      <c r="O56" s="104"/>
      <c r="P56" s="104"/>
      <c r="Q56" s="104"/>
      <c r="R56" s="128"/>
      <c r="S56" s="128"/>
      <c r="T56" s="128"/>
      <c r="U56" s="128"/>
      <c r="V56" s="128"/>
      <c r="W56" s="128"/>
    </row>
    <row r="57" spans="1:23">
      <c r="A57" s="77" t="s">
        <v>134</v>
      </c>
      <c r="B57" s="74">
        <v>767</v>
      </c>
      <c r="C57" s="74">
        <v>1271.306</v>
      </c>
      <c r="D57" s="74">
        <v>2858</v>
      </c>
      <c r="E57" s="123">
        <v>5.0506389287980076</v>
      </c>
      <c r="F57" s="74">
        <v>9463</v>
      </c>
      <c r="G57" s="123">
        <v>239.04400000000001</v>
      </c>
      <c r="H57" s="74">
        <v>392041</v>
      </c>
      <c r="I57" s="76">
        <v>130</v>
      </c>
      <c r="J57" s="69">
        <v>16.629999999999995</v>
      </c>
      <c r="K57" s="76">
        <v>28144</v>
      </c>
    </row>
    <row r="58" spans="1:23">
      <c r="A58" s="77" t="s">
        <v>149</v>
      </c>
      <c r="B58" s="74">
        <v>854</v>
      </c>
      <c r="C58" s="74">
        <v>1421.7550000000001</v>
      </c>
      <c r="D58" s="74">
        <v>3012</v>
      </c>
      <c r="E58" s="123">
        <v>5.3396113358601349</v>
      </c>
      <c r="F58" s="74">
        <v>10306</v>
      </c>
      <c r="G58" s="123">
        <v>268.02999999999997</v>
      </c>
      <c r="H58" s="74">
        <v>433235</v>
      </c>
      <c r="I58" s="76">
        <v>228</v>
      </c>
      <c r="J58" s="69">
        <v>22.374000000000024</v>
      </c>
      <c r="K58" s="76">
        <v>34049</v>
      </c>
    </row>
    <row r="59" spans="1:23">
      <c r="A59" s="77" t="s">
        <v>72</v>
      </c>
      <c r="B59" s="74">
        <v>20</v>
      </c>
      <c r="C59" s="74">
        <v>20.448</v>
      </c>
      <c r="D59" s="74">
        <v>50</v>
      </c>
      <c r="E59" s="68">
        <v>1.8967334035827188</v>
      </c>
      <c r="F59" s="74">
        <v>166</v>
      </c>
      <c r="G59" s="68">
        <v>4.1509999999999998</v>
      </c>
      <c r="H59" s="74">
        <v>6529</v>
      </c>
      <c r="I59" s="76">
        <v>-3</v>
      </c>
      <c r="J59" s="69">
        <v>0.32699999999999996</v>
      </c>
      <c r="K59" s="76">
        <v>518</v>
      </c>
    </row>
    <row r="60" spans="1:23">
      <c r="A60" s="78" t="s">
        <v>73</v>
      </c>
      <c r="B60" s="75">
        <v>76</v>
      </c>
      <c r="C60" s="75">
        <v>125.84099999999999</v>
      </c>
      <c r="D60" s="75">
        <v>281</v>
      </c>
      <c r="E60" s="70">
        <v>9.1977349350266771</v>
      </c>
      <c r="F60" s="75">
        <v>966</v>
      </c>
      <c r="G60" s="70">
        <v>23.152000000000001</v>
      </c>
      <c r="H60" s="75">
        <v>45569</v>
      </c>
      <c r="I60" s="75">
        <v>37</v>
      </c>
      <c r="J60" s="124">
        <v>2.843</v>
      </c>
      <c r="K60" s="75">
        <v>5351</v>
      </c>
    </row>
  </sheetData>
  <mergeCells count="15">
    <mergeCell ref="A1:K1"/>
    <mergeCell ref="A3:A6"/>
    <mergeCell ref="L1:N1"/>
    <mergeCell ref="O1:Q1"/>
    <mergeCell ref="B3:H3"/>
    <mergeCell ref="B4:B5"/>
    <mergeCell ref="C4:C5"/>
    <mergeCell ref="F4:F5"/>
    <mergeCell ref="G4:G5"/>
    <mergeCell ref="D4:E5"/>
    <mergeCell ref="H4:H5"/>
    <mergeCell ref="I4:I5"/>
    <mergeCell ref="I3:K3"/>
    <mergeCell ref="J4:J5"/>
    <mergeCell ref="K4:K5"/>
  </mergeCells>
  <conditionalFormatting sqref="A7:K6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N54"/>
  <sheetViews>
    <sheetView workbookViewId="0"/>
  </sheetViews>
  <sheetFormatPr baseColWidth="10" defaultColWidth="11.5703125" defaultRowHeight="12.75"/>
  <cols>
    <col min="1" max="1" width="25.7109375" style="50" customWidth="1"/>
    <col min="2" max="4" width="15.7109375" style="50" customWidth="1"/>
    <col min="5" max="16384" width="11.5703125" style="50"/>
  </cols>
  <sheetData>
    <row r="1" spans="1:14">
      <c r="A1" s="54"/>
      <c r="B1" s="50" t="s">
        <v>122</v>
      </c>
      <c r="C1" s="54" t="s">
        <v>123</v>
      </c>
      <c r="F1" s="82" t="s">
        <v>85</v>
      </c>
      <c r="G1" s="119" t="s">
        <v>122</v>
      </c>
      <c r="H1" s="118" t="s">
        <v>123</v>
      </c>
    </row>
    <row r="2" spans="1:14">
      <c r="A2" s="79" t="str">
        <f>IF('Tabelle 2_1'!$B$8&gt;0,INDEX('Tabelle 2_1'!A$8:A$11,MATCH(D2,L$2:L$5,0)),F2)</f>
        <v>NEUMÜNSTER</v>
      </c>
      <c r="B2" s="82">
        <f>IF('Tabelle 2_1'!$B$8&gt;0,VLOOKUP(D2,$L$2:$N$5,2,FALSE),G2)</f>
        <v>227</v>
      </c>
      <c r="C2" s="119">
        <f>IF('Tabelle 2_1'!$B$8&gt;0,VLOOKUP(D2,$L$2:$N$5,3,FALSE),H2)</f>
        <v>13</v>
      </c>
      <c r="D2" s="82">
        <f>IF('Tabelle 2_1'!$B$8&gt;0,SMALL(L$2:L$5,ROWS(L$2:L2)),I2)</f>
        <v>240</v>
      </c>
      <c r="F2" s="98" t="s">
        <v>84</v>
      </c>
      <c r="G2" s="98">
        <v>600</v>
      </c>
      <c r="H2" s="98">
        <v>200</v>
      </c>
      <c r="I2" s="50">
        <f>SUM(G2:H2)</f>
        <v>800</v>
      </c>
      <c r="K2" s="50" t="str">
        <f>'Tabelle 2_1'!A8</f>
        <v>FLENSBURG</v>
      </c>
      <c r="L2" s="50">
        <f>'Tabelle 2_1'!D8+'Tabelle 2_1'!I8</f>
        <v>837</v>
      </c>
      <c r="M2" s="119">
        <f>'Tabelle 2_1'!D8</f>
        <v>801</v>
      </c>
      <c r="N2" s="50">
        <f>'Tabelle 2_1'!I8</f>
        <v>36</v>
      </c>
    </row>
    <row r="3" spans="1:14">
      <c r="A3" s="79" t="str">
        <f>IF('Tabelle 2_1'!$B$8&gt;0,INDEX('Tabelle 2_1'!A$8:A$11,MATCH(D3,L$2:L$5,0)),F3)</f>
        <v>FLENSBURG</v>
      </c>
      <c r="B3" s="119">
        <f>IF('Tabelle 2_1'!$B$8&gt;0,VLOOKUP(D3,$L$2:$N$5,2,FALSE),G3)</f>
        <v>801</v>
      </c>
      <c r="C3" s="119">
        <f>IF('Tabelle 2_1'!$B$8&gt;0,VLOOKUP(D3,$L$2:$N$5,3,FALSE),H3)</f>
        <v>36</v>
      </c>
      <c r="D3" s="119">
        <f>IF('Tabelle 2_1'!$B$8&gt;0,SMALL(L$2:L$5,ROWS(L$2:L3)),I3)</f>
        <v>837</v>
      </c>
      <c r="F3" s="98" t="s">
        <v>84</v>
      </c>
      <c r="G3" s="125">
        <v>600</v>
      </c>
      <c r="H3" s="125">
        <v>200</v>
      </c>
      <c r="I3" s="119">
        <f>SUM(G3:H3)</f>
        <v>800</v>
      </c>
      <c r="K3" s="119" t="str">
        <f>'Tabelle 2_1'!A9</f>
        <v>KIEL</v>
      </c>
      <c r="L3" s="119">
        <f>'Tabelle 2_1'!D9+'Tabelle 2_1'!I9</f>
        <v>847</v>
      </c>
      <c r="M3" s="119">
        <f>'Tabelle 2_1'!D9</f>
        <v>723</v>
      </c>
      <c r="N3" s="119">
        <f>'Tabelle 2_1'!I9</f>
        <v>124</v>
      </c>
    </row>
    <row r="4" spans="1:14">
      <c r="A4" s="79" t="str">
        <f>IF('Tabelle 2_1'!$B$8&gt;0,INDEX('Tabelle 2_1'!A$8:A$11,MATCH(D4,L$2:L$5,0)),F4)</f>
        <v>KIEL</v>
      </c>
      <c r="B4" s="119">
        <f>IF('Tabelle 2_1'!$B$8&gt;0,VLOOKUP(D4,$L$2:$N$5,2,FALSE),G4)</f>
        <v>723</v>
      </c>
      <c r="C4" s="119">
        <f>IF('Tabelle 2_1'!$B$8&gt;0,VLOOKUP(D4,$L$2:$N$5,3,FALSE),H4)</f>
        <v>124</v>
      </c>
      <c r="D4" s="119">
        <f>IF('Tabelle 2_1'!$B$8&gt;0,SMALL(L$2:L$5,ROWS(L$2:L4)),I4)</f>
        <v>847</v>
      </c>
      <c r="F4" s="98" t="s">
        <v>84</v>
      </c>
      <c r="G4" s="125">
        <v>600</v>
      </c>
      <c r="H4" s="125">
        <v>200</v>
      </c>
      <c r="I4" s="119">
        <f>SUM(G4:H4)</f>
        <v>800</v>
      </c>
      <c r="K4" s="119" t="str">
        <f>'Tabelle 2_1'!A10</f>
        <v>LÜBECK</v>
      </c>
      <c r="L4" s="119">
        <f>'Tabelle 2_1'!D10+'Tabelle 2_1'!I10</f>
        <v>933</v>
      </c>
      <c r="M4" s="119">
        <f>'Tabelle 2_1'!D10</f>
        <v>818</v>
      </c>
      <c r="N4" s="119">
        <f>'Tabelle 2_1'!I10</f>
        <v>115</v>
      </c>
    </row>
    <row r="5" spans="1:14">
      <c r="A5" s="79" t="str">
        <f>IF('Tabelle 2_1'!$B$8&gt;0,INDEX('Tabelle 2_1'!A$8:A$11,MATCH(D5,L$2:L$5,0)),F5)</f>
        <v>LÜBECK</v>
      </c>
      <c r="B5" s="119">
        <f>IF('Tabelle 2_1'!$B$8&gt;0,VLOOKUP(D5,$L$2:$N$5,2,FALSE),G5)</f>
        <v>818</v>
      </c>
      <c r="C5" s="119">
        <f>IF('Tabelle 2_1'!$B$8&gt;0,VLOOKUP(D5,$L$2:$N$5,3,FALSE),H5)</f>
        <v>115</v>
      </c>
      <c r="D5" s="119">
        <f>IF('Tabelle 2_1'!$B$8&gt;0,SMALL(L$2:L$5,ROWS(L$2:L5)),I5)</f>
        <v>933</v>
      </c>
      <c r="F5" s="98" t="s">
        <v>84</v>
      </c>
      <c r="G5" s="125">
        <v>600</v>
      </c>
      <c r="H5" s="125">
        <v>200</v>
      </c>
      <c r="I5" s="119">
        <f>SUM(G5:H5)</f>
        <v>800</v>
      </c>
      <c r="K5" s="119" t="str">
        <f>'Tabelle 2_1'!A11</f>
        <v>NEUMÜNSTER</v>
      </c>
      <c r="L5" s="119">
        <f>'Tabelle 2_1'!D11+'Tabelle 2_1'!I11</f>
        <v>240</v>
      </c>
      <c r="M5" s="119">
        <f>'Tabelle 2_1'!D11</f>
        <v>227</v>
      </c>
      <c r="N5" s="119">
        <f>'Tabelle 2_1'!I11</f>
        <v>13</v>
      </c>
    </row>
    <row r="6" spans="1:14">
      <c r="B6" s="119" t="s">
        <v>122</v>
      </c>
      <c r="C6" s="118" t="s">
        <v>123</v>
      </c>
      <c r="D6" s="119"/>
      <c r="E6" s="119"/>
      <c r="F6" s="119" t="s">
        <v>85</v>
      </c>
      <c r="G6" s="119" t="s">
        <v>122</v>
      </c>
      <c r="H6" s="118" t="s">
        <v>123</v>
      </c>
      <c r="I6" s="119"/>
    </row>
    <row r="7" spans="1:14">
      <c r="A7" s="79" t="str">
        <f>IF('Tabelle 2_1'!$B$8&gt;0,INDEX('Tabelle 2_1'!A$13:A$23,MATCH(D7,L$7:L$17,0)),F7)</f>
        <v>Steinburg</v>
      </c>
      <c r="B7" s="119">
        <f>IF('Tabelle 2_1'!$B$8&gt;0,VLOOKUP(D7,$L$7:$N$17,2,FALSE),G7)</f>
        <v>354</v>
      </c>
      <c r="C7" s="119">
        <f>IF('Tabelle 2_1'!$B$8&gt;0,VLOOKUP(D7,$L$7:$N$17,3,FALSE),H7)</f>
        <v>38</v>
      </c>
      <c r="D7" s="119">
        <f>IF('Tabelle 2_1'!$B$8&gt;0,SMALL(L$7:L$17,ROWS(L$7:L7)),I7)</f>
        <v>392</v>
      </c>
      <c r="F7" s="125" t="s">
        <v>84</v>
      </c>
      <c r="G7" s="125">
        <v>1000</v>
      </c>
      <c r="H7" s="125">
        <v>100</v>
      </c>
      <c r="I7" s="119">
        <f>SUM(G7:H7)</f>
        <v>1100</v>
      </c>
      <c r="K7" s="50" t="str">
        <f>'Tabelle 2_1'!A13</f>
        <v>Dithmarschen</v>
      </c>
      <c r="L7" s="119">
        <f>'Tabelle 2_1'!D13+'Tabelle 2_1'!I13</f>
        <v>711</v>
      </c>
      <c r="M7" s="119">
        <f>'Tabelle 2_1'!D13</f>
        <v>654</v>
      </c>
      <c r="N7" s="119">
        <f>'Tabelle 2_1'!I13</f>
        <v>57</v>
      </c>
    </row>
    <row r="8" spans="1:14">
      <c r="A8" s="79" t="str">
        <f>IF('Tabelle 2_1'!$B$8&gt;0,INDEX('Tabelle 2_1'!A$13:A$23,MATCH(D8,L$7:L$17,0)),F8)</f>
        <v>Plön</v>
      </c>
      <c r="B8" s="119">
        <f>IF('Tabelle 2_1'!$B$8&gt;0,VLOOKUP(D8,$L$7:$N$17,2,FALSE),G8)</f>
        <v>440</v>
      </c>
      <c r="C8" s="119">
        <f>IF('Tabelle 2_1'!$B$8&gt;0,VLOOKUP(D8,$L$7:$N$17,3,FALSE),H8)</f>
        <v>31</v>
      </c>
      <c r="D8" s="119">
        <f>IF('Tabelle 2_1'!$B$8&gt;0,SMALL(L$7:L$17,ROWS(L$7:L8)),I8)</f>
        <v>471</v>
      </c>
      <c r="F8" s="125" t="s">
        <v>84</v>
      </c>
      <c r="G8" s="125">
        <v>1000</v>
      </c>
      <c r="H8" s="125">
        <v>100</v>
      </c>
      <c r="I8" s="119">
        <f>SUM(G8:H8)</f>
        <v>1100</v>
      </c>
      <c r="K8" s="119" t="str">
        <f>'Tabelle 2_1'!A14</f>
        <v>Herzogtum Lauenburg</v>
      </c>
      <c r="L8" s="119">
        <f>'Tabelle 2_1'!D14+'Tabelle 2_1'!I14</f>
        <v>1056</v>
      </c>
      <c r="M8" s="119">
        <f>'Tabelle 2_1'!D14</f>
        <v>1004</v>
      </c>
      <c r="N8" s="119">
        <f>'Tabelle 2_1'!I14</f>
        <v>52</v>
      </c>
    </row>
    <row r="9" spans="1:14">
      <c r="A9" s="79" t="str">
        <f>IF('Tabelle 2_1'!$B$8&gt;0,INDEX('Tabelle 2_1'!A$13:A$23,MATCH(D9,L$7:L$17,0)),F9)</f>
        <v>Dithmarschen</v>
      </c>
      <c r="B9" s="119">
        <f>IF('Tabelle 2_1'!$B$8&gt;0,VLOOKUP(D9,$L$7:$N$17,2,FALSE),G9)</f>
        <v>654</v>
      </c>
      <c r="C9" s="119">
        <f>IF('Tabelle 2_1'!$B$8&gt;0,VLOOKUP(D9,$L$7:$N$17,3,FALSE),H9)</f>
        <v>57</v>
      </c>
      <c r="D9" s="119">
        <f>IF('Tabelle 2_1'!$B$8&gt;0,SMALL(L$7:L$17,ROWS(L$7:L9)),I9)</f>
        <v>711</v>
      </c>
      <c r="F9" s="125" t="s">
        <v>84</v>
      </c>
      <c r="G9" s="125">
        <v>1000</v>
      </c>
      <c r="H9" s="125">
        <v>100</v>
      </c>
      <c r="I9" s="119">
        <f>SUM(G9:H9)</f>
        <v>1100</v>
      </c>
      <c r="K9" s="119" t="str">
        <f>'Tabelle 2_1'!A15</f>
        <v>Nordfriesland</v>
      </c>
      <c r="L9" s="119">
        <f>'Tabelle 2_1'!D15+'Tabelle 2_1'!I15</f>
        <v>1586</v>
      </c>
      <c r="M9" s="119">
        <f>'Tabelle 2_1'!D15</f>
        <v>1472</v>
      </c>
      <c r="N9" s="119">
        <f>'Tabelle 2_1'!I15</f>
        <v>114</v>
      </c>
    </row>
    <row r="10" spans="1:14">
      <c r="A10" s="79" t="str">
        <f>IF('Tabelle 2_1'!$B$8&gt;0,INDEX('Tabelle 2_1'!A$13:A$23,MATCH(D10,L$7:L$17,0)),F10)</f>
        <v>Rendsburg-Eckernförde</v>
      </c>
      <c r="B10" s="119">
        <f>IF('Tabelle 2_1'!$B$8&gt;0,VLOOKUP(D10,$L$7:$N$17,2,FALSE),G10)</f>
        <v>897</v>
      </c>
      <c r="C10" s="119">
        <f>IF('Tabelle 2_1'!$B$8&gt;0,VLOOKUP(D10,$L$7:$N$17,3,FALSE),H10)</f>
        <v>76</v>
      </c>
      <c r="D10" s="119">
        <f>IF('Tabelle 2_1'!$B$8&gt;0,SMALL(L$7:L$17,ROWS(L$7:L10)),I10)</f>
        <v>973</v>
      </c>
      <c r="F10" s="125" t="s">
        <v>84</v>
      </c>
      <c r="G10" s="125">
        <v>1000</v>
      </c>
      <c r="H10" s="125">
        <v>100</v>
      </c>
      <c r="I10" s="119">
        <f>SUM(G10:H10)</f>
        <v>1100</v>
      </c>
      <c r="K10" s="119" t="str">
        <f>'Tabelle 2_1'!A16</f>
        <v>Ostholstein</v>
      </c>
      <c r="L10" s="119">
        <f>'Tabelle 2_1'!D16+'Tabelle 2_1'!I16</f>
        <v>1081</v>
      </c>
      <c r="M10" s="119">
        <f>'Tabelle 2_1'!D16</f>
        <v>962</v>
      </c>
      <c r="N10" s="119">
        <f>'Tabelle 2_1'!I16</f>
        <v>119</v>
      </c>
    </row>
    <row r="11" spans="1:14">
      <c r="A11" s="79" t="str">
        <f>IF('Tabelle 2_1'!$B$8&gt;0,INDEX('Tabelle 2_1'!A$13:A$23,MATCH(D11,L$7:L$17,0)),F11)</f>
        <v>Stormarn</v>
      </c>
      <c r="B11" s="119">
        <f>IF('Tabelle 2_1'!$B$8&gt;0,VLOOKUP(D11,$L$7:$N$17,2,FALSE),G11)</f>
        <v>1002</v>
      </c>
      <c r="C11" s="119">
        <f>IF('Tabelle 2_1'!$B$8&gt;0,VLOOKUP(D11,$L$7:$N$17,3,FALSE),H11)</f>
        <v>21</v>
      </c>
      <c r="D11" s="119">
        <f>IF('Tabelle 2_1'!$B$8&gt;0,SMALL(L$7:L$17,ROWS(L$7:L11)),I11)</f>
        <v>1023</v>
      </c>
      <c r="F11" s="125" t="s">
        <v>84</v>
      </c>
      <c r="G11" s="125">
        <v>1000</v>
      </c>
      <c r="H11" s="125">
        <v>100</v>
      </c>
      <c r="I11" s="119">
        <f t="shared" ref="I11:I17" si="0">SUM(G11:H11)</f>
        <v>1100</v>
      </c>
      <c r="K11" s="119" t="str">
        <f>'Tabelle 2_1'!A17</f>
        <v>Pinneberg</v>
      </c>
      <c r="L11" s="119">
        <f>'Tabelle 2_1'!D17+'Tabelle 2_1'!I17</f>
        <v>1917</v>
      </c>
      <c r="M11" s="119">
        <f>'Tabelle 2_1'!D17</f>
        <v>1807</v>
      </c>
      <c r="N11" s="119">
        <f>'Tabelle 2_1'!I17</f>
        <v>110</v>
      </c>
    </row>
    <row r="12" spans="1:14">
      <c r="A12" s="79" t="str">
        <f>IF('Tabelle 2_1'!$B$8&gt;0,INDEX('Tabelle 2_1'!A$13:A$23,MATCH(D12,L$7:L$17,0)),F12)</f>
        <v>Herzogtum Lauenburg</v>
      </c>
      <c r="B12" s="119">
        <f>IF('Tabelle 2_1'!$B$8&gt;0,VLOOKUP(D12,$L$7:$N$17,2,FALSE),G12)</f>
        <v>1004</v>
      </c>
      <c r="C12" s="119">
        <f>IF('Tabelle 2_1'!$B$8&gt;0,VLOOKUP(D12,$L$7:$N$17,3,FALSE),H12)</f>
        <v>52</v>
      </c>
      <c r="D12" s="119">
        <f>IF('Tabelle 2_1'!$B$8&gt;0,SMALL(L$7:L$17,ROWS(L$7:L12)),I12)</f>
        <v>1056</v>
      </c>
      <c r="F12" s="125" t="s">
        <v>84</v>
      </c>
      <c r="G12" s="125">
        <v>1000</v>
      </c>
      <c r="H12" s="125">
        <v>100</v>
      </c>
      <c r="I12" s="119">
        <f t="shared" si="0"/>
        <v>1100</v>
      </c>
      <c r="K12" s="119" t="str">
        <f>'Tabelle 2_1'!A18</f>
        <v>Plön</v>
      </c>
      <c r="L12" s="119">
        <f>'Tabelle 2_1'!D18+'Tabelle 2_1'!I18</f>
        <v>471</v>
      </c>
      <c r="M12" s="119">
        <f>'Tabelle 2_1'!D18</f>
        <v>440</v>
      </c>
      <c r="N12" s="119">
        <f>'Tabelle 2_1'!I18</f>
        <v>31</v>
      </c>
    </row>
    <row r="13" spans="1:14">
      <c r="A13" s="79" t="str">
        <f>IF('Tabelle 2_1'!$B$8&gt;0,INDEX('Tabelle 2_1'!A$13:A$23,MATCH(D13,L$7:L$17,0)),F13)</f>
        <v>Ostholstein</v>
      </c>
      <c r="B13" s="119">
        <f>IF('Tabelle 2_1'!$B$8&gt;0,VLOOKUP(D13,$L$7:$N$17,2,FALSE),G13)</f>
        <v>962</v>
      </c>
      <c r="C13" s="119">
        <f>IF('Tabelle 2_1'!$B$8&gt;0,VLOOKUP(D13,$L$7:$N$17,3,FALSE),H13)</f>
        <v>119</v>
      </c>
      <c r="D13" s="119">
        <f>IF('Tabelle 2_1'!$B$8&gt;0,SMALL(L$7:L$17,ROWS(L$7:L13)),I13)</f>
        <v>1081</v>
      </c>
      <c r="F13" s="125" t="s">
        <v>84</v>
      </c>
      <c r="G13" s="125">
        <v>1000</v>
      </c>
      <c r="H13" s="125">
        <v>100</v>
      </c>
      <c r="I13" s="119">
        <f t="shared" si="0"/>
        <v>1100</v>
      </c>
      <c r="K13" s="119" t="str">
        <f>'Tabelle 2_1'!A19</f>
        <v>Rendsburg-Eckernförde</v>
      </c>
      <c r="L13" s="119">
        <f>'Tabelle 2_1'!D19+'Tabelle 2_1'!I19</f>
        <v>973</v>
      </c>
      <c r="M13" s="119">
        <f>'Tabelle 2_1'!D19</f>
        <v>897</v>
      </c>
      <c r="N13" s="119">
        <f>'Tabelle 2_1'!I19</f>
        <v>76</v>
      </c>
    </row>
    <row r="14" spans="1:14">
      <c r="A14" s="79" t="str">
        <f>IF('Tabelle 2_1'!$B$8&gt;0,INDEX('Tabelle 2_1'!A$13:A$23,MATCH(D14,L$7:L$17,0)),F14)</f>
        <v>Schleswig-Flensburg</v>
      </c>
      <c r="B14" s="119">
        <f>IF('Tabelle 2_1'!$B$8&gt;0,VLOOKUP(D14,$L$7:$N$17,2,FALSE),G14)</f>
        <v>1221</v>
      </c>
      <c r="C14" s="119">
        <f>IF('Tabelle 2_1'!$B$8&gt;0,VLOOKUP(D14,$L$7:$N$17,3,FALSE),H14)</f>
        <v>86</v>
      </c>
      <c r="D14" s="119">
        <f>IF('Tabelle 2_1'!$B$8&gt;0,SMALL(L$7:L$17,ROWS(L$7:L14)),I14)</f>
        <v>1307</v>
      </c>
      <c r="F14" s="125" t="s">
        <v>84</v>
      </c>
      <c r="G14" s="125">
        <v>1000</v>
      </c>
      <c r="H14" s="125">
        <v>100</v>
      </c>
      <c r="I14" s="119">
        <f t="shared" si="0"/>
        <v>1100</v>
      </c>
      <c r="K14" s="119" t="str">
        <f>'Tabelle 2_1'!A20</f>
        <v>Schleswig-Flensburg</v>
      </c>
      <c r="L14" s="119">
        <f>'Tabelle 2_1'!D20+'Tabelle 2_1'!I20</f>
        <v>1307</v>
      </c>
      <c r="M14" s="119">
        <f>'Tabelle 2_1'!D20</f>
        <v>1221</v>
      </c>
      <c r="N14" s="119">
        <f>'Tabelle 2_1'!I20</f>
        <v>86</v>
      </c>
    </row>
    <row r="15" spans="1:14">
      <c r="A15" s="79" t="str">
        <f>IF('Tabelle 2_1'!$B$8&gt;0,INDEX('Tabelle 2_1'!A$13:A$23,MATCH(D15,L$7:L$17,0)),F15)</f>
        <v>Segeberg</v>
      </c>
      <c r="B15" s="119">
        <f>IF('Tabelle 2_1'!$B$8&gt;0,VLOOKUP(D15,$L$7:$N$17,2,FALSE),G15)</f>
        <v>1281</v>
      </c>
      <c r="C15" s="119">
        <f>IF('Tabelle 2_1'!$B$8&gt;0,VLOOKUP(D15,$L$7:$N$17,3,FALSE),H15)</f>
        <v>72</v>
      </c>
      <c r="D15" s="119">
        <f>IF('Tabelle 2_1'!$B$8&gt;0,SMALL(L$7:L$17,ROWS(L$7:L15)),I15)</f>
        <v>1353</v>
      </c>
      <c r="F15" s="125" t="s">
        <v>84</v>
      </c>
      <c r="G15" s="125">
        <v>1000</v>
      </c>
      <c r="H15" s="125">
        <v>100</v>
      </c>
      <c r="I15" s="119">
        <f t="shared" si="0"/>
        <v>1100</v>
      </c>
      <c r="K15" s="119" t="str">
        <f>'Tabelle 2_1'!A21</f>
        <v>Segeberg</v>
      </c>
      <c r="L15" s="119">
        <f>'Tabelle 2_1'!D21+'Tabelle 2_1'!I21</f>
        <v>1353</v>
      </c>
      <c r="M15" s="119">
        <f>'Tabelle 2_1'!D21</f>
        <v>1281</v>
      </c>
      <c r="N15" s="119">
        <f>'Tabelle 2_1'!I21</f>
        <v>72</v>
      </c>
    </row>
    <row r="16" spans="1:14">
      <c r="A16" s="79" t="str">
        <f>IF('Tabelle 2_1'!$B$8&gt;0,INDEX('Tabelle 2_1'!A$13:A$23,MATCH(D16,L$7:L$17,0)),F16)</f>
        <v>Nordfriesland</v>
      </c>
      <c r="B16" s="119">
        <f>IF('Tabelle 2_1'!$B$8&gt;0,VLOOKUP(D16,$L$7:$N$17,2,FALSE),G16)</f>
        <v>1472</v>
      </c>
      <c r="C16" s="119">
        <f>IF('Tabelle 2_1'!$B$8&gt;0,VLOOKUP(D16,$L$7:$N$17,3,FALSE),H16)</f>
        <v>114</v>
      </c>
      <c r="D16" s="119">
        <f>IF('Tabelle 2_1'!$B$8&gt;0,SMALL(L$7:L$17,ROWS(L$7:L16)),I16)</f>
        <v>1586</v>
      </c>
      <c r="F16" s="125" t="s">
        <v>84</v>
      </c>
      <c r="G16" s="125">
        <v>1000</v>
      </c>
      <c r="H16" s="125">
        <v>100</v>
      </c>
      <c r="I16" s="119">
        <f t="shared" si="0"/>
        <v>1100</v>
      </c>
      <c r="K16" s="119" t="str">
        <f>'Tabelle 2_1'!A22</f>
        <v>Steinburg</v>
      </c>
      <c r="L16" s="119">
        <f>'Tabelle 2_1'!D22+'Tabelle 2_1'!I22</f>
        <v>392</v>
      </c>
      <c r="M16" s="119">
        <f>'Tabelle 2_1'!D22</f>
        <v>354</v>
      </c>
      <c r="N16" s="119">
        <f>'Tabelle 2_1'!I22</f>
        <v>38</v>
      </c>
    </row>
    <row r="17" spans="1:14">
      <c r="A17" s="79" t="str">
        <f>IF('Tabelle 2_1'!$B$8&gt;0,INDEX('Tabelle 2_1'!A$13:A$23,MATCH(D17,L$7:L$17,0)),F17)</f>
        <v>Pinneberg</v>
      </c>
      <c r="B17" s="119">
        <f>IF('Tabelle 2_1'!$B$8&gt;0,VLOOKUP(D17,$L$7:$N$17,2,FALSE),G17)</f>
        <v>1807</v>
      </c>
      <c r="C17" s="119">
        <f>IF('Tabelle 2_1'!$B$8&gt;0,VLOOKUP(D17,$L$7:$N$17,3,FALSE),H17)</f>
        <v>110</v>
      </c>
      <c r="D17" s="119">
        <f>IF('Tabelle 2_1'!$B$8&gt;0,SMALL(L$7:L$17,ROWS(L$7:L17)),I17)</f>
        <v>1917</v>
      </c>
      <c r="F17" s="125" t="s">
        <v>84</v>
      </c>
      <c r="G17" s="125">
        <v>1000</v>
      </c>
      <c r="H17" s="125">
        <v>100</v>
      </c>
      <c r="I17" s="119">
        <f t="shared" si="0"/>
        <v>1100</v>
      </c>
      <c r="K17" s="119" t="str">
        <f>'Tabelle 2_1'!A23</f>
        <v>Stormarn</v>
      </c>
      <c r="L17" s="119">
        <f>'Tabelle 2_1'!D23+'Tabelle 2_1'!I23</f>
        <v>1023</v>
      </c>
      <c r="M17" s="119">
        <f>'Tabelle 2_1'!D23</f>
        <v>1002</v>
      </c>
      <c r="N17" s="119">
        <f>'Tabelle 2_1'!I23</f>
        <v>21</v>
      </c>
    </row>
    <row r="18" spans="1:14">
      <c r="B18" s="119" t="s">
        <v>122</v>
      </c>
      <c r="C18" s="118" t="s">
        <v>123</v>
      </c>
      <c r="D18" s="119"/>
      <c r="E18" s="119"/>
      <c r="F18" s="119" t="s">
        <v>85</v>
      </c>
      <c r="G18" s="119" t="s">
        <v>122</v>
      </c>
      <c r="H18" s="118" t="s">
        <v>123</v>
      </c>
      <c r="I18" s="119"/>
    </row>
    <row r="19" spans="1:14">
      <c r="A19" s="79" t="str">
        <f>IF('Tabelle 2_1'!$B$8&gt;0,INDEX('Tabelle 2_1'!A$25:A$42,MATCH(D19,L$19:L$36,0)),F19)</f>
        <v>Bad Schwartau, Stadt</v>
      </c>
      <c r="B19" s="119">
        <f>IF('Tabelle 2_1'!$B$8&gt;0,VLOOKUP(D19,$L$19:$N$36,2,FALSE),G19)</f>
        <v>50</v>
      </c>
      <c r="C19" s="119">
        <f>IF('Tabelle 2_1'!$B$8&gt;0,VLOOKUP(D19,$L$19:$N$36,3,FALSE),H19)</f>
        <v>9</v>
      </c>
      <c r="D19" s="119">
        <f>IF('Tabelle 2_1'!$B$8&gt;0,SMALL(L$19:L$36,ROWS(L$19:L19)),I19)</f>
        <v>59</v>
      </c>
      <c r="F19" s="125" t="s">
        <v>84</v>
      </c>
      <c r="G19" s="125">
        <v>300</v>
      </c>
      <c r="H19" s="125">
        <v>100</v>
      </c>
      <c r="I19" s="119">
        <f>SUM(G19:H19)</f>
        <v>400</v>
      </c>
      <c r="K19" s="119" t="str">
        <f>'Tabelle 2_1'!A25</f>
        <v>Heide, Stadt</v>
      </c>
      <c r="L19" s="119">
        <f>'Tabelle 2_1'!D25+'Tabelle 2_1'!I25</f>
        <v>199</v>
      </c>
      <c r="M19" s="50">
        <f>'Tabelle 2_1'!D25</f>
        <v>197</v>
      </c>
      <c r="N19" s="119">
        <f>'Tabelle 2_1'!I25</f>
        <v>2</v>
      </c>
    </row>
    <row r="20" spans="1:14">
      <c r="A20" s="79" t="str">
        <f>IF('Tabelle 2_1'!$B$8&gt;0,INDEX('Tabelle 2_1'!A$25:A$42,MATCH(D20,L$19:L$36,0)),F20)</f>
        <v>Bad Oldesloe, Stadt</v>
      </c>
      <c r="B20" s="119">
        <f>IF('Tabelle 2_1'!$B$8&gt;0,VLOOKUP(D20,$L$19:$N$36,2,FALSE),G20)</f>
        <v>67</v>
      </c>
      <c r="C20" s="119">
        <f>IF('Tabelle 2_1'!$B$8&gt;0,VLOOKUP(D20,$L$19:$N$36,3,FALSE),H20)</f>
        <v>2</v>
      </c>
      <c r="D20" s="119">
        <f>IF('Tabelle 2_1'!$B$8&gt;0,SMALL(L$19:L$36,ROWS(L$19:L20)),I20)</f>
        <v>69</v>
      </c>
      <c r="F20" s="125" t="s">
        <v>84</v>
      </c>
      <c r="G20" s="125">
        <v>300</v>
      </c>
      <c r="H20" s="125">
        <v>100</v>
      </c>
      <c r="I20" s="119">
        <f>SUM(G20:H20)</f>
        <v>400</v>
      </c>
      <c r="K20" s="119" t="str">
        <f>'Tabelle 2_1'!A26</f>
        <v>Geesthacht, Stadt</v>
      </c>
      <c r="L20" s="119">
        <f>'Tabelle 2_1'!D26+'Tabelle 2_1'!I26</f>
        <v>284</v>
      </c>
      <c r="M20" s="119">
        <f>'Tabelle 2_1'!D26</f>
        <v>281</v>
      </c>
      <c r="N20" s="119">
        <f>'Tabelle 2_1'!I26</f>
        <v>3</v>
      </c>
    </row>
    <row r="21" spans="1:14">
      <c r="A21" s="79" t="str">
        <f>IF('Tabelle 2_1'!$B$8&gt;0,INDEX('Tabelle 2_1'!A$25:A$42,MATCH(D21,L$19:L$36,0)),F21)</f>
        <v>Eckernförde, Stadt</v>
      </c>
      <c r="B21" s="119">
        <f>IF('Tabelle 2_1'!$B$8&gt;0,VLOOKUP(D21,$L$19:$N$36,2,FALSE),G21)</f>
        <v>83</v>
      </c>
      <c r="C21" s="119" t="str">
        <f>IF('Tabelle 2_1'!$B$8&gt;0,VLOOKUP(D21,$L$19:$N$36,3,FALSE),H21)</f>
        <v>- 3</v>
      </c>
      <c r="D21" s="119">
        <f>IF('Tabelle 2_1'!$B$8&gt;0,SMALL(L$19:L$36,ROWS(L$19:L21)),I21)</f>
        <v>80</v>
      </c>
      <c r="F21" s="125" t="s">
        <v>84</v>
      </c>
      <c r="G21" s="125">
        <v>300</v>
      </c>
      <c r="H21" s="125">
        <v>100</v>
      </c>
      <c r="I21" s="119">
        <f>SUM(G21:H21)</f>
        <v>400</v>
      </c>
      <c r="K21" s="119" t="str">
        <f>'Tabelle 2_1'!A27</f>
        <v>Husum, Stadt</v>
      </c>
      <c r="L21" s="119">
        <f>'Tabelle 2_1'!D27+'Tabelle 2_1'!I27</f>
        <v>166</v>
      </c>
      <c r="M21" s="119">
        <f>'Tabelle 2_1'!D27</f>
        <v>158</v>
      </c>
      <c r="N21" s="119">
        <f>'Tabelle 2_1'!I27</f>
        <v>8</v>
      </c>
    </row>
    <row r="22" spans="1:14">
      <c r="A22" s="79" t="str">
        <f>IF('Tabelle 2_1'!$B$8&gt;0,INDEX('Tabelle 2_1'!A$25:A$42,MATCH(D22,L$19:L$36,0)),F22)</f>
        <v>Rendsburg, Stadt</v>
      </c>
      <c r="B22" s="119">
        <f>IF('Tabelle 2_1'!$B$8&gt;0,VLOOKUP(D22,$L$19:$N$36,2,FALSE),G22)</f>
        <v>54</v>
      </c>
      <c r="C22" s="119">
        <f>IF('Tabelle 2_1'!$B$8&gt;0,VLOOKUP(D22,$L$19:$N$36,3,FALSE),H22)</f>
        <v>37</v>
      </c>
      <c r="D22" s="119">
        <f>IF('Tabelle 2_1'!$B$8&gt;0,SMALL(L$19:L$36,ROWS(L$19:L22)),I22)</f>
        <v>91</v>
      </c>
      <c r="F22" s="125" t="s">
        <v>84</v>
      </c>
      <c r="G22" s="125">
        <v>300</v>
      </c>
      <c r="H22" s="125">
        <v>100</v>
      </c>
      <c r="I22" s="119">
        <f>SUM(G22:H22)</f>
        <v>400</v>
      </c>
      <c r="K22" s="119" t="str">
        <f>'Tabelle 2_1'!A28</f>
        <v>Bad Schwartau, Stadt</v>
      </c>
      <c r="L22" s="119">
        <f>'Tabelle 2_1'!D28+'Tabelle 2_1'!I28</f>
        <v>59</v>
      </c>
      <c r="M22" s="119">
        <f>'Tabelle 2_1'!D28</f>
        <v>50</v>
      </c>
      <c r="N22" s="119">
        <f>'Tabelle 2_1'!I28</f>
        <v>9</v>
      </c>
    </row>
    <row r="23" spans="1:14">
      <c r="A23" s="79" t="str">
        <f>IF('Tabelle 2_1'!$B$8&gt;0,INDEX('Tabelle 2_1'!A$25:A$42,MATCH(D23,L$19:L$36,0)),F23)</f>
        <v>Itzehoe, Stadt</v>
      </c>
      <c r="B23" s="119">
        <f>IF('Tabelle 2_1'!$B$8&gt;0,VLOOKUP(D23,$L$19:$N$36,2,FALSE),G23)</f>
        <v>84</v>
      </c>
      <c r="C23" s="119">
        <f>IF('Tabelle 2_1'!$B$8&gt;0,VLOOKUP(D23,$L$19:$N$36,3,FALSE),H23)</f>
        <v>11</v>
      </c>
      <c r="D23" s="119">
        <f>IF('Tabelle 2_1'!$B$8&gt;0,SMALL(L$19:L$36,ROWS(L$19:L23)),I23)</f>
        <v>95</v>
      </c>
      <c r="F23" s="125" t="s">
        <v>84</v>
      </c>
      <c r="G23" s="125">
        <v>300</v>
      </c>
      <c r="H23" s="125">
        <v>100</v>
      </c>
      <c r="I23" s="119">
        <f t="shared" ref="I23:I29" si="1">SUM(G23:H23)</f>
        <v>400</v>
      </c>
      <c r="K23" s="119" t="str">
        <f>'Tabelle 2_1'!A29</f>
        <v>Elmshorn, Stadt</v>
      </c>
      <c r="L23" s="119">
        <f>'Tabelle 2_1'!D29+'Tabelle 2_1'!I29</f>
        <v>268</v>
      </c>
      <c r="M23" s="119">
        <f>'Tabelle 2_1'!D29</f>
        <v>264</v>
      </c>
      <c r="N23" s="119">
        <f>'Tabelle 2_1'!I29</f>
        <v>4</v>
      </c>
    </row>
    <row r="24" spans="1:14">
      <c r="A24" s="79" t="str">
        <f>IF('Tabelle 2_1'!$B$8&gt;0,INDEX('Tabelle 2_1'!A$25:A$42,MATCH(D24,L$19:L$36,0)),F24)</f>
        <v>Henstedt-Ulzburg</v>
      </c>
      <c r="B24" s="119">
        <f>IF('Tabelle 2_1'!$B$8&gt;0,VLOOKUP(D24,$L$19:$N$36,2,FALSE),G24)</f>
        <v>112</v>
      </c>
      <c r="C24" s="119">
        <f>IF('Tabelle 2_1'!$B$8&gt;0,VLOOKUP(D24,$L$19:$N$36,3,FALSE),H24)</f>
        <v>3</v>
      </c>
      <c r="D24" s="119">
        <f>IF('Tabelle 2_1'!$B$8&gt;0,SMALL(L$19:L$36,ROWS(L$19:L24)),I24)</f>
        <v>115</v>
      </c>
      <c r="F24" s="125" t="s">
        <v>84</v>
      </c>
      <c r="G24" s="125">
        <v>300</v>
      </c>
      <c r="H24" s="125">
        <v>100</v>
      </c>
      <c r="I24" s="119">
        <f t="shared" si="1"/>
        <v>400</v>
      </c>
      <c r="K24" s="119" t="str">
        <f>'Tabelle 2_1'!A30</f>
        <v>Pinneberg, Stadt</v>
      </c>
      <c r="L24" s="119">
        <f>'Tabelle 2_1'!D30+'Tabelle 2_1'!I30</f>
        <v>214</v>
      </c>
      <c r="M24" s="119">
        <f>'Tabelle 2_1'!D30</f>
        <v>206</v>
      </c>
      <c r="N24" s="119">
        <f>'Tabelle 2_1'!I30</f>
        <v>8</v>
      </c>
    </row>
    <row r="25" spans="1:14">
      <c r="A25" s="79" t="str">
        <f>IF('Tabelle 2_1'!$B$8&gt;0,INDEX('Tabelle 2_1'!A$25:A$42,MATCH(D25,L$19:L$36,0)),F25)</f>
        <v>Reinbek, Stadt</v>
      </c>
      <c r="B25" s="119">
        <f>IF('Tabelle 2_1'!$B$8&gt;0,VLOOKUP(D25,$L$19:$N$36,2,FALSE),G25)</f>
        <v>148</v>
      </c>
      <c r="C25" s="119">
        <f>IF('Tabelle 2_1'!$B$8&gt;0,VLOOKUP(D25,$L$19:$N$36,3,FALSE),H25)</f>
        <v>0</v>
      </c>
      <c r="D25" s="119">
        <f>IF('Tabelle 2_1'!$B$8&gt;0,SMALL(L$19:L$36,ROWS(L$19:L25)),I25)</f>
        <v>148</v>
      </c>
      <c r="F25" s="125" t="s">
        <v>84</v>
      </c>
      <c r="G25" s="125">
        <v>300</v>
      </c>
      <c r="H25" s="125">
        <v>100</v>
      </c>
      <c r="I25" s="119">
        <f t="shared" si="1"/>
        <v>400</v>
      </c>
      <c r="K25" s="119" t="str">
        <f>'Tabelle 2_1'!A31</f>
        <v>Quickborn, Stadt</v>
      </c>
      <c r="L25" s="119">
        <f>'Tabelle 2_1'!D31+'Tabelle 2_1'!I31</f>
        <v>154</v>
      </c>
      <c r="M25" s="119">
        <f>'Tabelle 2_1'!D31</f>
        <v>148</v>
      </c>
      <c r="N25" s="119">
        <f>'Tabelle 2_1'!I31</f>
        <v>6</v>
      </c>
    </row>
    <row r="26" spans="1:14">
      <c r="A26" s="79" t="str">
        <f>IF('Tabelle 2_1'!$B$8&gt;0,INDEX('Tabelle 2_1'!A$25:A$42,MATCH(D26,L$19:L$36,0)),F26)</f>
        <v>Quickborn, Stadt</v>
      </c>
      <c r="B26" s="119">
        <f>IF('Tabelle 2_1'!$B$8&gt;0,VLOOKUP(D26,$L$19:$N$36,2,FALSE),G26)</f>
        <v>148</v>
      </c>
      <c r="C26" s="119">
        <f>IF('Tabelle 2_1'!$B$8&gt;0,VLOOKUP(D26,$L$19:$N$36,3,FALSE),H26)</f>
        <v>6</v>
      </c>
      <c r="D26" s="119">
        <f>IF('Tabelle 2_1'!$B$8&gt;0,SMALL(L$19:L$36,ROWS(L$19:L26)),I26)</f>
        <v>154</v>
      </c>
      <c r="F26" s="125" t="s">
        <v>84</v>
      </c>
      <c r="G26" s="125">
        <v>300</v>
      </c>
      <c r="H26" s="125">
        <v>100</v>
      </c>
      <c r="I26" s="119">
        <f t="shared" si="1"/>
        <v>400</v>
      </c>
      <c r="K26" s="119" t="str">
        <f>'Tabelle 2_1'!A32</f>
        <v>Wedel, Stadt</v>
      </c>
      <c r="L26" s="119">
        <f>'Tabelle 2_1'!D32+'Tabelle 2_1'!I32</f>
        <v>250</v>
      </c>
      <c r="M26" s="119">
        <f>'Tabelle 2_1'!D32</f>
        <v>222</v>
      </c>
      <c r="N26" s="119">
        <f>'Tabelle 2_1'!I32</f>
        <v>28</v>
      </c>
    </row>
    <row r="27" spans="1:14">
      <c r="A27" s="79" t="str">
        <f>IF('Tabelle 2_1'!$B$8&gt;0,INDEX('Tabelle 2_1'!A$25:A$42,MATCH(D27,L$19:L$36,0)),F27)</f>
        <v>Kaltenkirchen, Stadt</v>
      </c>
      <c r="B27" s="119">
        <f>IF('Tabelle 2_1'!$B$8&gt;0,VLOOKUP(D27,$L$19:$N$36,2,FALSE),G27)</f>
        <v>160</v>
      </c>
      <c r="C27" s="119">
        <f>IF('Tabelle 2_1'!$B$8&gt;0,VLOOKUP(D27,$L$19:$N$36,3,FALSE),H27)</f>
        <v>2</v>
      </c>
      <c r="D27" s="119">
        <f>IF('Tabelle 2_1'!$B$8&gt;0,SMALL(L$19:L$36,ROWS(L$19:L27)),I27)</f>
        <v>162</v>
      </c>
      <c r="F27" s="125" t="s">
        <v>84</v>
      </c>
      <c r="G27" s="125">
        <v>300</v>
      </c>
      <c r="H27" s="125">
        <v>100</v>
      </c>
      <c r="I27" s="119">
        <f t="shared" si="1"/>
        <v>400</v>
      </c>
      <c r="K27" s="119" t="str">
        <f>'Tabelle 2_1'!A33</f>
        <v>Eckernförde, Stadt</v>
      </c>
      <c r="L27" s="119">
        <f>'Tabelle 2_1'!D33+'Tabelle 2_1'!I33</f>
        <v>80</v>
      </c>
      <c r="M27" s="119">
        <f>'Tabelle 2_1'!D33</f>
        <v>83</v>
      </c>
      <c r="N27" s="119" t="str">
        <f>'Tabelle 2_1'!I33</f>
        <v>- 3</v>
      </c>
    </row>
    <row r="28" spans="1:14">
      <c r="A28" s="79" t="str">
        <f>IF('Tabelle 2_1'!$B$8&gt;0,INDEX('Tabelle 2_1'!A$25:A$42,MATCH(D28,L$19:L$36,0)),F28)</f>
        <v>Husum, Stadt</v>
      </c>
      <c r="B28" s="119">
        <f>IF('Tabelle 2_1'!$B$8&gt;0,VLOOKUP(D28,$L$19:$N$36,2,FALSE),G28)</f>
        <v>158</v>
      </c>
      <c r="C28" s="119">
        <f>IF('Tabelle 2_1'!$B$8&gt;0,VLOOKUP(D28,$L$19:$N$36,3,FALSE),H28)</f>
        <v>8</v>
      </c>
      <c r="D28" s="119">
        <f>IF('Tabelle 2_1'!$B$8&gt;0,SMALL(L$19:L$36,ROWS(L$19:L28)),I28)</f>
        <v>166</v>
      </c>
      <c r="F28" s="125" t="s">
        <v>84</v>
      </c>
      <c r="G28" s="125">
        <v>300</v>
      </c>
      <c r="H28" s="125">
        <v>100</v>
      </c>
      <c r="I28" s="119">
        <f t="shared" si="1"/>
        <v>400</v>
      </c>
      <c r="K28" s="119" t="str">
        <f>'Tabelle 2_1'!A34</f>
        <v>Rendsburg, Stadt</v>
      </c>
      <c r="L28" s="119">
        <f>'Tabelle 2_1'!D34+'Tabelle 2_1'!I34</f>
        <v>91</v>
      </c>
      <c r="M28" s="119">
        <f>'Tabelle 2_1'!D34</f>
        <v>54</v>
      </c>
      <c r="N28" s="119">
        <f>'Tabelle 2_1'!I34</f>
        <v>37</v>
      </c>
    </row>
    <row r="29" spans="1:14">
      <c r="A29" s="79" t="str">
        <f>IF('Tabelle 2_1'!$B$8&gt;0,INDEX('Tabelle 2_1'!A$25:A$42,MATCH(D29,L$19:L$36,0)),F29)</f>
        <v>Ahrensburg, Stadt</v>
      </c>
      <c r="B29" s="119">
        <f>IF('Tabelle 2_1'!$B$8&gt;0,VLOOKUP(D29,$L$19:$N$36,2,FALSE),G29)</f>
        <v>165</v>
      </c>
      <c r="C29" s="119">
        <f>IF('Tabelle 2_1'!$B$8&gt;0,VLOOKUP(D29,$L$19:$N$36,3,FALSE),H29)</f>
        <v>4</v>
      </c>
      <c r="D29" s="119">
        <f>IF('Tabelle 2_1'!$B$8&gt;0,SMALL(L$19:L$36,ROWS(L$19:L29)),I29)</f>
        <v>169</v>
      </c>
      <c r="F29" s="125" t="s">
        <v>84</v>
      </c>
      <c r="G29" s="125">
        <v>300</v>
      </c>
      <c r="H29" s="125">
        <v>100</v>
      </c>
      <c r="I29" s="119">
        <f t="shared" si="1"/>
        <v>400</v>
      </c>
      <c r="K29" s="119" t="str">
        <f>'Tabelle 2_1'!A35</f>
        <v>Schleswig, Stadt</v>
      </c>
      <c r="L29" s="119">
        <f>'Tabelle 2_1'!D35+'Tabelle 2_1'!I35</f>
        <v>192</v>
      </c>
      <c r="M29" s="119">
        <f>'Tabelle 2_1'!D35</f>
        <v>190</v>
      </c>
      <c r="N29" s="119">
        <f>'Tabelle 2_1'!I35</f>
        <v>2</v>
      </c>
    </row>
    <row r="30" spans="1:14">
      <c r="A30" s="79" t="str">
        <f>IF('Tabelle 2_1'!$B$8&gt;0,INDEX('Tabelle 2_1'!A$25:A$42,MATCH(D30,L$19:L$36,0)),F30)</f>
        <v>Schleswig, Stadt</v>
      </c>
      <c r="B30" s="119">
        <f>IF('Tabelle 2_1'!$B$8&gt;0,VLOOKUP(D30,$L$19:$N$36,2,FALSE),G30)</f>
        <v>190</v>
      </c>
      <c r="C30" s="119">
        <f>IF('Tabelle 2_1'!$B$8&gt;0,VLOOKUP(D30,$L$19:$N$36,3,FALSE),H30)</f>
        <v>2</v>
      </c>
      <c r="D30" s="119">
        <f>IF('Tabelle 2_1'!$B$8&gt;0,SMALL(L$19:L$36,ROWS(L$19:L30)),I30)</f>
        <v>192</v>
      </c>
      <c r="F30" s="125" t="s">
        <v>84</v>
      </c>
      <c r="G30" s="125">
        <v>300</v>
      </c>
      <c r="H30" s="125">
        <v>100</v>
      </c>
      <c r="I30" s="119">
        <f>SUM(G30:H30)</f>
        <v>400</v>
      </c>
      <c r="K30" s="119" t="str">
        <f>'Tabelle 2_1'!A36</f>
        <v>Henstedt-Ulzburg</v>
      </c>
      <c r="L30" s="119">
        <f>'Tabelle 2_1'!D36+'Tabelle 2_1'!I36</f>
        <v>115</v>
      </c>
      <c r="M30" s="119">
        <f>'Tabelle 2_1'!D36</f>
        <v>112</v>
      </c>
      <c r="N30" s="119">
        <f>'Tabelle 2_1'!I36</f>
        <v>3</v>
      </c>
    </row>
    <row r="31" spans="1:14">
      <c r="A31" s="79" t="str">
        <f>IF('Tabelle 2_1'!$B$8&gt;0,INDEX('Tabelle 2_1'!A$25:A$42,MATCH(D31,L$19:L$36,0)),F31)</f>
        <v>Heide, Stadt</v>
      </c>
      <c r="B31" s="119">
        <f>IF('Tabelle 2_1'!$B$8&gt;0,VLOOKUP(D31,$L$19:$N$36,2,FALSE),G31)</f>
        <v>197</v>
      </c>
      <c r="C31" s="119">
        <f>IF('Tabelle 2_1'!$B$8&gt;0,VLOOKUP(D31,$L$19:$N$36,3,FALSE),H31)</f>
        <v>2</v>
      </c>
      <c r="D31" s="119">
        <f>IF('Tabelle 2_1'!$B$8&gt;0,SMALL(L$19:L$36,ROWS(L$19:L31)),I31)</f>
        <v>199</v>
      </c>
      <c r="F31" s="125" t="s">
        <v>84</v>
      </c>
      <c r="G31" s="125">
        <v>300</v>
      </c>
      <c r="H31" s="125">
        <v>100</v>
      </c>
      <c r="I31" s="119">
        <f>SUM(G31:H31)</f>
        <v>400</v>
      </c>
      <c r="K31" s="119" t="str">
        <f>'Tabelle 2_1'!A37</f>
        <v>Kaltenkirchen, Stadt</v>
      </c>
      <c r="L31" s="119">
        <f>'Tabelle 2_1'!D37+'Tabelle 2_1'!I37</f>
        <v>162</v>
      </c>
      <c r="M31" s="119">
        <f>'Tabelle 2_1'!D37</f>
        <v>160</v>
      </c>
      <c r="N31" s="119">
        <f>'Tabelle 2_1'!I37</f>
        <v>2</v>
      </c>
    </row>
    <row r="32" spans="1:14">
      <c r="A32" s="79" t="str">
        <f>IF('Tabelle 2_1'!$B$8&gt;0,INDEX('Tabelle 2_1'!A$25:A$42,MATCH(D32,L$19:L$36,0)),F32)</f>
        <v>Pinneberg, Stadt</v>
      </c>
      <c r="B32" s="119">
        <f>IF('Tabelle 2_1'!$B$8&gt;0,VLOOKUP(D32,$L$19:$N$36,2,FALSE),G32)</f>
        <v>206</v>
      </c>
      <c r="C32" s="119">
        <f>IF('Tabelle 2_1'!$B$8&gt;0,VLOOKUP(D32,$L$19:$N$36,3,FALSE),H32)</f>
        <v>8</v>
      </c>
      <c r="D32" s="119">
        <f>IF('Tabelle 2_1'!$B$8&gt;0,SMALL(L$19:L$36,ROWS(L$19:L32)),I32)</f>
        <v>214</v>
      </c>
      <c r="F32" s="125" t="s">
        <v>84</v>
      </c>
      <c r="G32" s="125">
        <v>300</v>
      </c>
      <c r="H32" s="125">
        <v>100</v>
      </c>
      <c r="I32" s="119">
        <f>SUM(G32:H32)</f>
        <v>400</v>
      </c>
      <c r="K32" s="119" t="str">
        <f>'Tabelle 2_1'!A38</f>
        <v>Norderstedt, Stadt</v>
      </c>
      <c r="L32" s="119">
        <f>'Tabelle 2_1'!D38+'Tabelle 2_1'!I38</f>
        <v>273</v>
      </c>
      <c r="M32" s="119">
        <f>'Tabelle 2_1'!D38</f>
        <v>269</v>
      </c>
      <c r="N32" s="119">
        <f>'Tabelle 2_1'!I38</f>
        <v>4</v>
      </c>
    </row>
    <row r="33" spans="1:14">
      <c r="A33" s="79" t="str">
        <f>IF('Tabelle 2_1'!$B$8&gt;0,INDEX('Tabelle 2_1'!A$25:A$42,MATCH(D33,L$19:L$36,0)),F33)</f>
        <v>Wedel, Stadt</v>
      </c>
      <c r="B33" s="119">
        <f>IF('Tabelle 2_1'!$B$8&gt;0,VLOOKUP(D33,$L$19:$N$36,2,FALSE),G33)</f>
        <v>222</v>
      </c>
      <c r="C33" s="119">
        <f>IF('Tabelle 2_1'!$B$8&gt;0,VLOOKUP(D33,$L$19:$N$36,3,FALSE),H33)</f>
        <v>28</v>
      </c>
      <c r="D33" s="119">
        <f>IF('Tabelle 2_1'!$B$8&gt;0,SMALL(L$19:L$36,ROWS(L$19:L33)),I33)</f>
        <v>250</v>
      </c>
      <c r="F33" s="125" t="s">
        <v>84</v>
      </c>
      <c r="G33" s="125">
        <v>300</v>
      </c>
      <c r="H33" s="125">
        <v>100</v>
      </c>
      <c r="I33" s="119">
        <f>SUM(G33:H33)</f>
        <v>400</v>
      </c>
      <c r="K33" s="119" t="str">
        <f>'Tabelle 2_1'!A39</f>
        <v>Itzehoe, Stadt</v>
      </c>
      <c r="L33" s="119">
        <f>'Tabelle 2_1'!D39+'Tabelle 2_1'!I39</f>
        <v>95</v>
      </c>
      <c r="M33" s="119">
        <f>'Tabelle 2_1'!D39</f>
        <v>84</v>
      </c>
      <c r="N33" s="119">
        <f>'Tabelle 2_1'!I39</f>
        <v>11</v>
      </c>
    </row>
    <row r="34" spans="1:14">
      <c r="A34" s="79" t="str">
        <f>IF('Tabelle 2_1'!$B$8&gt;0,INDEX('Tabelle 2_1'!A$25:A$42,MATCH(D34,L$19:L$36,0)),F34)</f>
        <v>Elmshorn, Stadt</v>
      </c>
      <c r="B34" s="119">
        <f>IF('Tabelle 2_1'!$B$8&gt;0,VLOOKUP(D34,$L$19:$N$36,2,FALSE),G34)</f>
        <v>264</v>
      </c>
      <c r="C34" s="119">
        <f>IF('Tabelle 2_1'!$B$8&gt;0,VLOOKUP(D34,$L$19:$N$36,3,FALSE),H34)</f>
        <v>4</v>
      </c>
      <c r="D34" s="119">
        <f>IF('Tabelle 2_1'!$B$8&gt;0,SMALL(L$19:L$36,ROWS(L$19:L34)),I34)</f>
        <v>268</v>
      </c>
      <c r="F34" s="125" t="s">
        <v>84</v>
      </c>
      <c r="G34" s="125">
        <v>300</v>
      </c>
      <c r="H34" s="125">
        <v>100</v>
      </c>
      <c r="I34" s="119">
        <f t="shared" ref="I34:I36" si="2">SUM(G34:H34)</f>
        <v>400</v>
      </c>
      <c r="K34" s="119" t="str">
        <f>'Tabelle 2_1'!A40</f>
        <v>Ahrensburg, Stadt</v>
      </c>
      <c r="L34" s="119">
        <f>'Tabelle 2_1'!D40+'Tabelle 2_1'!I40</f>
        <v>169</v>
      </c>
      <c r="M34" s="119">
        <f>'Tabelle 2_1'!D40</f>
        <v>165</v>
      </c>
      <c r="N34" s="119">
        <f>'Tabelle 2_1'!I40</f>
        <v>4</v>
      </c>
    </row>
    <row r="35" spans="1:14">
      <c r="A35" s="79" t="str">
        <f>IF('Tabelle 2_1'!$B$8&gt;0,INDEX('Tabelle 2_1'!A$25:A$42,MATCH(D35,L$19:L$36,0)),F35)</f>
        <v>Norderstedt, Stadt</v>
      </c>
      <c r="B35" s="119">
        <f>IF('Tabelle 2_1'!$B$8&gt;0,VLOOKUP(D35,$L$19:$N$36,2,FALSE),G35)</f>
        <v>269</v>
      </c>
      <c r="C35" s="119">
        <f>IF('Tabelle 2_1'!$B$8&gt;0,VLOOKUP(D35,$L$19:$N$36,3,FALSE),H35)</f>
        <v>4</v>
      </c>
      <c r="D35" s="119">
        <f>IF('Tabelle 2_1'!$B$8&gt;0,SMALL(L$19:L$36,ROWS(L$19:L35)),I35)</f>
        <v>273</v>
      </c>
      <c r="F35" s="125" t="s">
        <v>84</v>
      </c>
      <c r="G35" s="125">
        <v>300</v>
      </c>
      <c r="H35" s="125">
        <v>100</v>
      </c>
      <c r="I35" s="119">
        <f t="shared" si="2"/>
        <v>400</v>
      </c>
      <c r="K35" s="119" t="str">
        <f>'Tabelle 2_1'!A41</f>
        <v>Bad Oldesloe, Stadt</v>
      </c>
      <c r="L35" s="119">
        <f>'Tabelle 2_1'!D41+'Tabelle 2_1'!I41</f>
        <v>69</v>
      </c>
      <c r="M35" s="119">
        <f>'Tabelle 2_1'!D41</f>
        <v>67</v>
      </c>
      <c r="N35" s="119">
        <f>'Tabelle 2_1'!I41</f>
        <v>2</v>
      </c>
    </row>
    <row r="36" spans="1:14">
      <c r="A36" s="79" t="str">
        <f>IF('Tabelle 2_1'!$B$8&gt;0,INDEX('Tabelle 2_1'!A$25:A$42,MATCH(D36,L$19:L$36,0)),F36)</f>
        <v>Geesthacht, Stadt</v>
      </c>
      <c r="B36" s="119">
        <f>IF('Tabelle 2_1'!$B$8&gt;0,VLOOKUP(D36,$L$19:$N$36,2,FALSE),G36)</f>
        <v>281</v>
      </c>
      <c r="C36" s="119">
        <f>IF('Tabelle 2_1'!$B$8&gt;0,VLOOKUP(D36,$L$19:$N$36,3,FALSE),H36)</f>
        <v>3</v>
      </c>
      <c r="D36" s="119">
        <f>IF('Tabelle 2_1'!$B$8&gt;0,SMALL(L$19:L$36,ROWS(L$19:L36)),I36)</f>
        <v>284</v>
      </c>
      <c r="F36" s="125" t="s">
        <v>84</v>
      </c>
      <c r="G36" s="125">
        <v>300</v>
      </c>
      <c r="H36" s="125">
        <v>100</v>
      </c>
      <c r="I36" s="119">
        <f t="shared" si="2"/>
        <v>400</v>
      </c>
      <c r="K36" s="119" t="str">
        <f>'Tabelle 2_1'!A42</f>
        <v>Reinbek, Stadt</v>
      </c>
      <c r="L36" s="119">
        <f>'Tabelle 2_1'!D42+'Tabelle 2_1'!I42</f>
        <v>148</v>
      </c>
      <c r="M36" s="119">
        <f>'Tabelle 2_1'!D42</f>
        <v>148</v>
      </c>
      <c r="N36" s="119">
        <f>'Tabelle 2_1'!I42</f>
        <v>0</v>
      </c>
    </row>
    <row r="37" spans="1:14" s="82" customFormat="1">
      <c r="A37" s="79"/>
      <c r="C37" s="54"/>
      <c r="F37" s="118"/>
      <c r="G37" s="118"/>
      <c r="H37" s="118"/>
      <c r="I37" s="118"/>
      <c r="K37" s="119"/>
      <c r="L37" s="119"/>
    </row>
    <row r="38" spans="1:14" s="82" customFormat="1">
      <c r="A38" s="79" t="s">
        <v>124</v>
      </c>
      <c r="C38" s="54"/>
      <c r="F38" s="79" t="s">
        <v>124</v>
      </c>
      <c r="H38" s="54"/>
    </row>
    <row r="39" spans="1:14">
      <c r="A39" s="82" t="s">
        <v>75</v>
      </c>
      <c r="B39" s="82" t="s">
        <v>71</v>
      </c>
      <c r="F39" s="82" t="s">
        <v>75</v>
      </c>
      <c r="G39" s="82" t="s">
        <v>71</v>
      </c>
    </row>
    <row r="40" spans="1:14" s="82" customFormat="1">
      <c r="A40" s="82">
        <f>IF('Tabelle 2_1'!$B$8="",F40,'Tabelle 2_1'!E8)</f>
        <v>8.9493207007508051</v>
      </c>
      <c r="B40" s="82">
        <f>IF('Tabelle 2_1'!$B$8="",G40,'Tabelle 2_1'!E$44)</f>
        <v>4.7167271030050619</v>
      </c>
      <c r="F40" s="98">
        <v>8</v>
      </c>
      <c r="G40" s="98">
        <v>4</v>
      </c>
    </row>
    <row r="41" spans="1:14" s="82" customFormat="1">
      <c r="A41" s="119">
        <f>IF('Tabelle 2_1'!$B$8="",F41,'Tabelle 2_1'!E9)</f>
        <v>2.9206456929565174</v>
      </c>
      <c r="B41" s="119">
        <f>IF('Tabelle 2_1'!$B$8="",G41,'Tabelle 2_1'!E$44)</f>
        <v>4.7167271030050619</v>
      </c>
      <c r="F41" s="98">
        <v>8</v>
      </c>
      <c r="G41" s="98">
        <v>4</v>
      </c>
    </row>
    <row r="42" spans="1:14" s="82" customFormat="1">
      <c r="A42" s="119">
        <f>IF('Tabelle 2_1'!$B$8="",F42,'Tabelle 2_1'!E10)</f>
        <v>3.7661488595659263</v>
      </c>
      <c r="B42" s="119">
        <f>IF('Tabelle 2_1'!$B$8="",G42,'Tabelle 2_1'!E$44)</f>
        <v>4.7167271030050619</v>
      </c>
      <c r="F42" s="98">
        <v>8</v>
      </c>
      <c r="G42" s="98">
        <v>4</v>
      </c>
    </row>
    <row r="43" spans="1:14" s="82" customFormat="1">
      <c r="A43" s="119">
        <f>IF('Tabelle 2_1'!$B$8="",F43,'Tabelle 2_1'!E11)</f>
        <v>2.855812900222678</v>
      </c>
      <c r="B43" s="119">
        <f>IF('Tabelle 2_1'!$B$8="",G43,'Tabelle 2_1'!E$44)</f>
        <v>4.7167271030050619</v>
      </c>
      <c r="F43" s="98">
        <v>8</v>
      </c>
      <c r="G43" s="98">
        <v>4</v>
      </c>
    </row>
    <row r="44" spans="1:14">
      <c r="A44" s="50">
        <f>IF('Tabelle 2_1'!$B$8="",F44,'Tabelle 2_1'!E13)</f>
        <v>4.9095413257262965</v>
      </c>
      <c r="B44" s="119">
        <f>IF('Tabelle 2_1'!$B$8="",G44,'Tabelle 2_1'!E$44)</f>
        <v>4.7167271030050619</v>
      </c>
      <c r="F44" s="98">
        <v>8</v>
      </c>
      <c r="G44" s="98">
        <v>4</v>
      </c>
    </row>
    <row r="45" spans="1:14">
      <c r="A45" s="119">
        <f>IF('Tabelle 2_1'!$B$8="",F45,'Tabelle 2_1'!E14)</f>
        <v>5.0896260848406198</v>
      </c>
      <c r="B45" s="119">
        <f>IF('Tabelle 2_1'!$B$8="",G45,'Tabelle 2_1'!E$44)</f>
        <v>4.7167271030050619</v>
      </c>
      <c r="F45" s="98">
        <v>8</v>
      </c>
      <c r="G45" s="98">
        <v>4</v>
      </c>
    </row>
    <row r="46" spans="1:14">
      <c r="A46" s="119">
        <f>IF('Tabelle 2_1'!$B$8="",F46,'Tabelle 2_1'!E15)</f>
        <v>8.893883642383706</v>
      </c>
      <c r="B46" s="119">
        <f>IF('Tabelle 2_1'!$B$8="",G46,'Tabelle 2_1'!E$44)</f>
        <v>4.7167271030050619</v>
      </c>
      <c r="F46" s="98">
        <v>8</v>
      </c>
      <c r="G46" s="98">
        <v>4</v>
      </c>
    </row>
    <row r="47" spans="1:14">
      <c r="A47" s="119">
        <f>IF('Tabelle 2_1'!$B$8="",F47,'Tabelle 2_1'!E16)</f>
        <v>4.796067424132894</v>
      </c>
      <c r="B47" s="119">
        <f>IF('Tabelle 2_1'!$B$8="",G47,'Tabelle 2_1'!E$44)</f>
        <v>4.7167271030050619</v>
      </c>
      <c r="F47" s="98">
        <v>8</v>
      </c>
      <c r="G47" s="98">
        <v>4</v>
      </c>
    </row>
    <row r="48" spans="1:14">
      <c r="A48" s="119">
        <f>IF('Tabelle 2_1'!$B$8="",F48,'Tabelle 2_1'!E17)</f>
        <v>5.7476200018448367</v>
      </c>
      <c r="B48" s="119">
        <f>IF('Tabelle 2_1'!$B$8="",G48,'Tabelle 2_1'!E$44)</f>
        <v>4.7167271030050619</v>
      </c>
      <c r="F48" s="98">
        <v>8</v>
      </c>
      <c r="G48" s="98">
        <v>4</v>
      </c>
    </row>
    <row r="49" spans="1:7">
      <c r="A49" s="119">
        <f>IF('Tabelle 2_1'!$B$8="",F49,'Tabelle 2_1'!E18)</f>
        <v>3.4202118976734788</v>
      </c>
      <c r="B49" s="119">
        <f>IF('Tabelle 2_1'!$B$8="",G49,'Tabelle 2_1'!E$44)</f>
        <v>4.7167271030050619</v>
      </c>
      <c r="F49" s="98">
        <v>8</v>
      </c>
      <c r="G49" s="98">
        <v>4</v>
      </c>
    </row>
    <row r="50" spans="1:7">
      <c r="A50" s="119">
        <f>IF('Tabelle 2_1'!$B$8="",F50,'Tabelle 2_1'!E19)</f>
        <v>3.2884245257080011</v>
      </c>
      <c r="B50" s="119">
        <f>IF('Tabelle 2_1'!$B$8="",G50,'Tabelle 2_1'!E$44)</f>
        <v>4.7167271030050619</v>
      </c>
      <c r="F50" s="98">
        <v>8</v>
      </c>
      <c r="G50" s="98">
        <v>4</v>
      </c>
    </row>
    <row r="51" spans="1:7">
      <c r="A51" s="119">
        <f>IF('Tabelle 2_1'!$B$8="",F51,'Tabelle 2_1'!E20)</f>
        <v>6.1042369703787029</v>
      </c>
      <c r="B51" s="119">
        <f>IF('Tabelle 2_1'!$B$8="",G51,'Tabelle 2_1'!E$44)</f>
        <v>4.7167271030050619</v>
      </c>
      <c r="F51" s="98">
        <v>8</v>
      </c>
      <c r="G51" s="98">
        <v>4</v>
      </c>
    </row>
    <row r="52" spans="1:7">
      <c r="A52" s="119">
        <f>IF('Tabelle 2_1'!$B$8="",F52,'Tabelle 2_1'!E21)</f>
        <v>4.6407662879666125</v>
      </c>
      <c r="B52" s="119">
        <f>IF('Tabelle 2_1'!$B$8="",G52,'Tabelle 2_1'!E$44)</f>
        <v>4.7167271030050619</v>
      </c>
      <c r="F52" s="98">
        <v>8</v>
      </c>
      <c r="G52" s="98">
        <v>4</v>
      </c>
    </row>
    <row r="53" spans="1:7">
      <c r="A53" s="119">
        <f>IF('Tabelle 2_1'!$B$8="",F53,'Tabelle 2_1'!E22)</f>
        <v>2.6951510122043136</v>
      </c>
      <c r="B53" s="119">
        <f>IF('Tabelle 2_1'!$B$8="",G53,'Tabelle 2_1'!E$44)</f>
        <v>4.7167271030050619</v>
      </c>
      <c r="F53" s="98">
        <v>8</v>
      </c>
      <c r="G53" s="98">
        <v>4</v>
      </c>
    </row>
    <row r="54" spans="1:7">
      <c r="A54" s="119">
        <f>IF('Tabelle 2_1'!$B$8="",F54,'Tabelle 2_1'!E23)</f>
        <v>4.1201335548282039</v>
      </c>
      <c r="B54" s="119">
        <f>IF('Tabelle 2_1'!$B$8="",G54,'Tabelle 2_1'!E$44)</f>
        <v>4.7167271030050619</v>
      </c>
      <c r="F54" s="98">
        <v>8</v>
      </c>
      <c r="G54" s="98">
        <v>4</v>
      </c>
    </row>
  </sheetData>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2 - 2018</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5</vt:i4>
      </vt:variant>
    </vt:vector>
  </HeadingPairs>
  <TitlesOfParts>
    <vt:vector size="16" baseType="lpstr">
      <vt:lpstr>Dbl_1</vt:lpstr>
      <vt:lpstr>Impressum_1</vt:lpstr>
      <vt:lpstr>Inhaltsverzeichnis_1</vt:lpstr>
      <vt:lpstr>Vorbemerkungen_1</vt:lpstr>
      <vt:lpstr>Karte_1</vt:lpstr>
      <vt:lpstr>Tabelle 1_1</vt:lpstr>
      <vt:lpstr>Grafikdaten 1_1</vt:lpstr>
      <vt:lpstr>Tabelle 2_1</vt:lpstr>
      <vt:lpstr>Grafikdaten 2_1</vt:lpstr>
      <vt:lpstr>Tabelle 3_1</vt:lpstr>
      <vt:lpstr>Grafikdaten 3_1</vt:lpstr>
      <vt:lpstr>Dbl_1!Druckbereich</vt:lpstr>
      <vt:lpstr>'Tabelle 1_1'!Druckbereich</vt:lpstr>
      <vt:lpstr>'Tabelle 2_1'!Druckbereich</vt:lpstr>
      <vt:lpstr>'Tabelle 3_1'!Druckbereich</vt:lpstr>
      <vt:lpstr>Vorbemerkungen_1!Druckbereich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2019-07-29T09:22:50Z</cp:lastPrinted>
  <dcterms:created xsi:type="dcterms:W3CDTF">2012-03-28T07:56:08Z</dcterms:created>
  <dcterms:modified xsi:type="dcterms:W3CDTF">2019-07-30T09:47:08Z</dcterms:modified>
  <cp:category>LIS-Bericht</cp:category>
</cp:coreProperties>
</file>