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A_II_1_j_07" sheetId="1" r:id="rId1"/>
    <sheet name="Tabelle1HHuSH" sheetId="2" r:id="rId2"/>
    <sheet name="Inhaltverz." sheetId="3" r:id="rId3"/>
    <sheet name="Tab 2 HHuSH" sheetId="4" r:id="rId4"/>
    <sheet name="Tab. 3 u. 3.1HHuSH" sheetId="5" r:id="rId5"/>
    <sheet name="Tab3.2HHuSHAusl." sheetId="6" r:id="rId6"/>
    <sheet name="Tab 4HHuSH" sheetId="7" r:id="rId7"/>
    <sheet name="Tab 5HHuSHausE07" sheetId="8" r:id="rId8"/>
    <sheet name="Tab 6HHuSHausN30" sheetId="9" r:id="rId9"/>
    <sheet name="Tab 7HHuSH" sheetId="10" r:id="rId10"/>
    <sheet name="Tab 8 HH" sheetId="11" r:id="rId11"/>
    <sheet name="Tab 8 SH" sheetId="12" r:id="rId12"/>
    <sheet name="Tab 9 HH" sheetId="13" r:id="rId13"/>
    <sheet name="Tab 9 SH " sheetId="14" r:id="rId14"/>
    <sheet name="Tab 10 HHuSH" sheetId="15" r:id="rId15"/>
    <sheet name="Tab 11u11.1HH" sheetId="16" r:id="rId16"/>
    <sheet name="Tab 11u11.1SH " sheetId="17" r:id="rId17"/>
    <sheet name="Tab 11.2 HH Ausl." sheetId="18" r:id="rId18"/>
    <sheet name="Tab 11.2 SH Ausl." sheetId="19" r:id="rId19"/>
  </sheets>
  <definedNames>
    <definedName name="_xlnm.Print_Area" localSheetId="14">'Tab 10 HHuSH'!$A$1:$H$44</definedName>
    <definedName name="_xlnm.Print_Area" localSheetId="17">'Tab 11.2 HH Ausl.'!$A$1:$K$45</definedName>
    <definedName name="_xlnm.Print_Area" localSheetId="15">'Tab 11u11.1HH'!$A$1:$K$41</definedName>
    <definedName name="_xlnm.Print_Area" localSheetId="16">'Tab 11u11.1SH '!$A$1:$K$41</definedName>
    <definedName name="_xlnm.Print_Area" localSheetId="6">'Tab 4HHuSH'!$A$1:$I$29</definedName>
    <definedName name="_xlnm.Print_Area" localSheetId="7">'Tab 5HHuSHausE07'!$A$1:$E$22</definedName>
    <definedName name="_xlnm.Print_Area" localSheetId="8">'Tab 6HHuSHausN30'!$A$1:$D$21</definedName>
    <definedName name="_xlnm.Print_Area" localSheetId="11">'Tab 8 SH'!$A$1:$J$44</definedName>
    <definedName name="_xlnm.Print_Area" localSheetId="12">'Tab 9 HH'!$A$1:$F$35</definedName>
    <definedName name="_xlnm.Print_Area" localSheetId="13">'Tab 9 SH '!$A$1:$F$35</definedName>
    <definedName name="_xlnm.Print_Area" localSheetId="4">'Tab. 3 u. 3.1HHuSH'!$A$1:$N$50</definedName>
    <definedName name="_xlnm.Print_Area" localSheetId="5">'Tab3.2HHuSHAusl.'!$A$1:$N$49</definedName>
  </definedNames>
  <calcPr fullCalcOnLoad="1" refMode="R1C1"/>
</workbook>
</file>

<file path=xl/sharedStrings.xml><?xml version="1.0" encoding="utf-8"?>
<sst xmlns="http://schemas.openxmlformats.org/spreadsheetml/2006/main" count="790" uniqueCount="228">
  <si>
    <t>Anzahl</t>
  </si>
  <si>
    <t>je 1 000</t>
  </si>
  <si>
    <t>Einwohner</t>
  </si>
  <si>
    <t>Veränderungen</t>
  </si>
  <si>
    <t>absolut</t>
  </si>
  <si>
    <t>%</t>
  </si>
  <si>
    <t>Merkmal</t>
  </si>
  <si>
    <t>Eheschließungen</t>
  </si>
  <si>
    <t>Lebendgeborene</t>
  </si>
  <si>
    <t>Gestorbene</t>
  </si>
  <si>
    <t>Geborenen oder</t>
  </si>
  <si>
    <t>Gestorbenen (-)</t>
  </si>
  <si>
    <t>Inhalt</t>
  </si>
  <si>
    <t>Seite</t>
  </si>
  <si>
    <t xml:space="preserve"> - Übersicht - </t>
  </si>
  <si>
    <t>Ehe</t>
  </si>
  <si>
    <t>schlie-</t>
  </si>
  <si>
    <t>ßungen</t>
  </si>
  <si>
    <t>insgesamt</t>
  </si>
  <si>
    <t>davon</t>
  </si>
  <si>
    <t>männ-</t>
  </si>
  <si>
    <t>lich</t>
  </si>
  <si>
    <t>weib-</t>
  </si>
  <si>
    <t>Totgeborene</t>
  </si>
  <si>
    <t>Monat</t>
  </si>
  <si>
    <t>Januar</t>
  </si>
  <si>
    <t>Februar</t>
  </si>
  <si>
    <t>März</t>
  </si>
  <si>
    <t>April</t>
  </si>
  <si>
    <t>Mai</t>
  </si>
  <si>
    <t>Juni</t>
  </si>
  <si>
    <t>Hamburg</t>
  </si>
  <si>
    <t>Juli</t>
  </si>
  <si>
    <t>August</t>
  </si>
  <si>
    <t>September</t>
  </si>
  <si>
    <t>Oktober</t>
  </si>
  <si>
    <t>November</t>
  </si>
  <si>
    <t>Dezember</t>
  </si>
  <si>
    <t>Insgesamt</t>
  </si>
  <si>
    <t>Ehe-</t>
  </si>
  <si>
    <t>Schleswig-Holstein</t>
  </si>
  <si>
    <t>3.1 Bevölkerung insgesamt</t>
  </si>
  <si>
    <t>je 1000</t>
  </si>
  <si>
    <t>Einwoh-</t>
  </si>
  <si>
    <t>ner</t>
  </si>
  <si>
    <t>Lebend-</t>
  </si>
  <si>
    <t>geborene</t>
  </si>
  <si>
    <t>Totge-</t>
  </si>
  <si>
    <t>borene</t>
  </si>
  <si>
    <t>im ersten</t>
  </si>
  <si>
    <t>Lebens-</t>
  </si>
  <si>
    <t>jahr</t>
  </si>
  <si>
    <t>Überschuss der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</si>
  <si>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</si>
  <si>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</si>
  <si>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</si>
  <si>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</si>
  <si>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</si>
  <si>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</si>
  <si>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</si>
  <si>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Bezirke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</si>
  <si>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</si>
  <si>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</si>
  <si>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</si>
  <si>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</si>
  <si>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</si>
  <si>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</si>
  <si>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</si>
  <si>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</si>
  <si>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</si>
  <si>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</si>
  <si>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</si>
  <si>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</si>
  <si>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Kreise</t>
  </si>
  <si>
    <t>Alter</t>
  </si>
  <si>
    <t>von…bis</t>
  </si>
  <si>
    <t>unter…Jahren</t>
  </si>
  <si>
    <t>männlich</t>
  </si>
  <si>
    <t>weiblich</t>
  </si>
  <si>
    <t>Ledig</t>
  </si>
  <si>
    <t>Verwitwet</t>
  </si>
  <si>
    <t>Geschieden</t>
  </si>
  <si>
    <t>unter 25</t>
  </si>
  <si>
    <t>25 - 35</t>
  </si>
  <si>
    <t>35 - 45</t>
  </si>
  <si>
    <t>45 - 55</t>
  </si>
  <si>
    <t>55 - 65</t>
  </si>
  <si>
    <t>65 und mehr</t>
  </si>
  <si>
    <t>Mann</t>
  </si>
  <si>
    <t>Frau</t>
  </si>
  <si>
    <t>Deutscher</t>
  </si>
  <si>
    <t>Deutsche</t>
  </si>
  <si>
    <t>Ausländerin</t>
  </si>
  <si>
    <t>Ausländer</t>
  </si>
  <si>
    <t>Mutter</t>
  </si>
  <si>
    <t>Zusammen</t>
  </si>
  <si>
    <t>davon Vater Deutscher</t>
  </si>
  <si>
    <t>Lebendgeborene insgesamt</t>
  </si>
  <si>
    <t xml:space="preserve">Alter </t>
  </si>
  <si>
    <t xml:space="preserve">   von 15 bis einschließlich 44 Jahre</t>
  </si>
  <si>
    <t>von … bis</t>
  </si>
  <si>
    <t>unter … Jahren</t>
  </si>
  <si>
    <t>unter 1</t>
  </si>
  <si>
    <t xml:space="preserve"> 10 - 20</t>
  </si>
  <si>
    <t xml:space="preserve">  1 - 5</t>
  </si>
  <si>
    <t xml:space="preserve">  5 - 10</t>
  </si>
  <si>
    <t xml:space="preserve"> 20 - 45</t>
  </si>
  <si>
    <t xml:space="preserve"> 45 - 65</t>
  </si>
  <si>
    <t>Männlich</t>
  </si>
  <si>
    <t xml:space="preserve"> 65 und mehr</t>
  </si>
  <si>
    <t>Weiblich</t>
  </si>
  <si>
    <t>tagen</t>
  </si>
  <si>
    <t>Jahr</t>
  </si>
  <si>
    <r>
      <t>1</t>
    </r>
    <r>
      <rPr>
        <sz val="10"/>
        <rFont val="Arial"/>
        <family val="0"/>
      </rPr>
      <t xml:space="preserve"> unter Berücksichtigung der Geburten in den vorangegangenen 12 Monaten</t>
    </r>
  </si>
  <si>
    <t xml:space="preserve">       3.1 Bevölkerung insgesamt</t>
  </si>
  <si>
    <t xml:space="preserve">       3.2 Ausländische Bevölkerung </t>
  </si>
  <si>
    <t>Durch-</t>
  </si>
  <si>
    <t>schnittliche</t>
  </si>
  <si>
    <t>Bevölke-</t>
  </si>
  <si>
    <t>rung</t>
  </si>
  <si>
    <t>in den ersten</t>
  </si>
  <si>
    <t>7 Lebens-</t>
  </si>
  <si>
    <t>3.2 Ausländische Bevölkerung</t>
  </si>
  <si>
    <t>Verheiratet</t>
  </si>
  <si>
    <t>Bundesgebiet</t>
  </si>
  <si>
    <r>
      <t>geborene</t>
    </r>
    <r>
      <rPr>
        <vertAlign val="superscript"/>
        <sz val="10"/>
        <rFont val="Arial"/>
        <family val="2"/>
      </rPr>
      <t>1</t>
    </r>
  </si>
  <si>
    <t>–</t>
  </si>
  <si>
    <t>3 951</t>
  </si>
  <si>
    <t>Überschuß der Geborenen
oder Gestorbenen (-)</t>
  </si>
  <si>
    <t>je 1 000
Einwohner</t>
  </si>
  <si>
    <t xml:space="preserve"> ab 2000 Staatsangehörigkeit des Kindes ausländisch</t>
  </si>
  <si>
    <t>Eltern nicht miteinander verheiratet</t>
  </si>
  <si>
    <t xml:space="preserve"> Eltern nicht miteinander verheiratet</t>
  </si>
  <si>
    <t>je 1 000
Lebendgeborene</t>
  </si>
  <si>
    <t>je 1 000
Ausländer</t>
  </si>
  <si>
    <t xml:space="preserve">        11.1 Bevölkerung insgesamt</t>
  </si>
  <si>
    <t xml:space="preserve">        11.2 Ausländische Bevölkerung </t>
  </si>
  <si>
    <t>11.1 Bevölkerung insgesamt</t>
  </si>
  <si>
    <t xml:space="preserve">11.1 Bevölkerung insgesamt </t>
  </si>
  <si>
    <t xml:space="preserve">11.2 Ausländische Bevölkerung </t>
  </si>
  <si>
    <t>Im ersten Lebenjahr gestorbene Säuglinge</t>
  </si>
  <si>
    <t xml:space="preserve">Lebendgeborene </t>
  </si>
  <si>
    <t>Zusammengefasste Geburtenziffer</t>
  </si>
  <si>
    <r>
      <t xml:space="preserve">Lebendgeborene </t>
    </r>
    <r>
      <rPr>
        <vertAlign val="superscript"/>
        <sz val="10"/>
        <rFont val="Arial"/>
        <family val="2"/>
      </rPr>
      <t>2</t>
    </r>
  </si>
  <si>
    <r>
      <t xml:space="preserve">Eheschließungen </t>
    </r>
    <r>
      <rPr>
        <vertAlign val="superscript"/>
        <sz val="10"/>
        <rFont val="Arial"/>
        <family val="2"/>
      </rPr>
      <t>1</t>
    </r>
  </si>
  <si>
    <t>Überschuss der Geborenen
oder Gestorbenen (-)</t>
  </si>
  <si>
    <r>
      <t>2</t>
    </r>
    <r>
      <rPr>
        <sz val="9"/>
        <rFont val="Arial"/>
        <family val="2"/>
      </rPr>
      <t xml:space="preserve"> ab 1975: beide Elternteile ausländischer Staatsangehörigkeit; bei Geborenen nicht miteinander verheirateter Eltern: Mutter Ausländerin; </t>
    </r>
  </si>
  <si>
    <r>
      <t>1</t>
    </r>
    <r>
      <rPr>
        <sz val="9"/>
        <rFont val="Arial"/>
        <family val="2"/>
      </rPr>
      <t xml:space="preserve">  beide Partner ausländischer Staatsangehörigkeit</t>
    </r>
  </si>
  <si>
    <r>
      <t xml:space="preserve">a </t>
    </r>
    <r>
      <rPr>
        <sz val="10"/>
        <rFont val="Arial"/>
        <family val="2"/>
      </rPr>
      <t>einschließlich deutscher Kinder ausländischer Eltern</t>
    </r>
  </si>
  <si>
    <t xml:space="preserve">1. Eheschließungen, Geborene, Gestorbene 2007 und 2008  </t>
  </si>
  <si>
    <t xml:space="preserve"> 2.   Eheschließungen, Geborene, Gestorbene 2008 nach Monaten</t>
  </si>
  <si>
    <t xml:space="preserve"> 3.   Eheschließungen, Geborene, Gestorbene 2008</t>
  </si>
  <si>
    <t xml:space="preserve"> 4.   Eheschließungen 2008 nach Geschlecht, Alter und Familienstand</t>
  </si>
  <si>
    <t xml:space="preserve"> 5.   Eheschließungen 2008 nach dem vorhergehenden Familienstand der Eheschließenden</t>
  </si>
  <si>
    <t xml:space="preserve"> 6.   Eheschließungen 2008 nach der Staatsangehörigkeit der Eheschließenden</t>
  </si>
  <si>
    <t xml:space="preserve"> 7.   Lebendgeborene 2008 nach Staatsangehörigkeit der Eltern</t>
  </si>
  <si>
    <t xml:space="preserve"> 9.   Gestorbene 2008 nach Alter und Familienstand</t>
  </si>
  <si>
    <t>11.   Eheschließungen, Geborene, Gestorbene 1976 - 2008</t>
  </si>
  <si>
    <t xml:space="preserve"> 1.   Eheschließungen, Geborene, Gestorbene 2007 und 2008  - Übersicht -</t>
  </si>
  <si>
    <t>2. Eheschließungen, Geborene, Gestorbene 2008 nach Monaten</t>
  </si>
  <si>
    <t>Basis: Personenstandsgesetz vom 19. Februar 2007 (BGBl. I. S. 122)</t>
  </si>
  <si>
    <t>3. Eheschließungen, Geborene, Gestorbene 2008</t>
  </si>
  <si>
    <t>4. Eheschließende 2008 nach Geschlecht, Alter und Familienstand</t>
  </si>
  <si>
    <t>5. Eheschließungen 2008 nach dem vorhergehenden Familienstand der Eheschließenden</t>
  </si>
  <si>
    <t>6. Eheschließungenen 2008 nach der Staatsangehörigkeit der Eheschließenden</t>
  </si>
  <si>
    <t>7. Lebendgeborene 2008 nach Staatsangehörigkeit der Eltern</t>
  </si>
  <si>
    <r>
      <t xml:space="preserve">996 </t>
    </r>
    <r>
      <rPr>
        <vertAlign val="superscript"/>
        <sz val="10"/>
        <rFont val="Arial"/>
        <family val="2"/>
      </rPr>
      <t>a</t>
    </r>
  </si>
  <si>
    <r>
      <t>776</t>
    </r>
    <r>
      <rPr>
        <vertAlign val="superscript"/>
        <sz val="10"/>
        <rFont val="Arial"/>
        <family val="2"/>
      </rPr>
      <t xml:space="preserve"> a</t>
    </r>
  </si>
  <si>
    <r>
      <t xml:space="preserve">395 </t>
    </r>
    <r>
      <rPr>
        <vertAlign val="superscript"/>
        <sz val="10"/>
        <rFont val="Arial"/>
        <family val="2"/>
      </rPr>
      <t>a</t>
    </r>
  </si>
  <si>
    <t>-</t>
  </si>
  <si>
    <t>9. Gestorbene 2008 nach Alter und Familienstand</t>
  </si>
  <si>
    <t>11. Eheschließungen, Geborene und Gestorbene 1976 - 2008</t>
  </si>
  <si>
    <t>10. Säuglingssterblichkeit in Hamburg, Schleswig-Holstein und im Bundesgebiet 1976 - 2008</t>
  </si>
  <si>
    <t>10.   Säuglingssterblichkeit in Hamburg, Schleswig-Holstein und im Bundesgebiet 1976 - 2008</t>
  </si>
  <si>
    <t xml:space="preserve"> 8.   Altersspezifische Geburtenziffern 2000 - 2008</t>
  </si>
  <si>
    <t>8. Altersspezifische Geburtenziffern 2000- 2008</t>
  </si>
  <si>
    <r>
      <t>der Mutter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</si>
  <si>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Differenz zwischen Geburtsjahr des Kindes und Geburtsjahr der Mutter</t>
    </r>
  </si>
  <si>
    <r>
      <t>2</t>
    </r>
    <r>
      <rPr>
        <sz val="10"/>
        <rFont val="Arial"/>
        <family val="2"/>
      </rPr>
      <t xml:space="preserve"> Lebendgeborene insgesamt (ohne Rücksicht auf das Alter der Mutter) je 1 000 Frauen im Alter</t>
    </r>
  </si>
  <si>
    <t>8. Altersspezifische Geburtenziffern 2000 - 2008</t>
  </si>
  <si>
    <t>Lebendgeborene je 1 000 Frauen</t>
  </si>
  <si>
    <t>Überschuss der Geborenen oder Gestorbenen (-)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</si>
  <si>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</si>
  <si>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</si>
  <si>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</si>
  <si>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</si>
  <si>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</si>
  <si>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</si>
  <si>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</si>
  <si>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</si>
  <si>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</si>
  <si>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</si>
  <si>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</si>
  <si>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</si>
  <si>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</si>
  <si>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</si>
  <si>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</si>
  <si>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</si>
  <si>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</si>
  <si>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</si>
  <si>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</si>
  <si>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</si>
  <si>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Eheschließungen, Geborene und Gestorbene in Hamburg und Schleswig-Holstein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</si>
  <si>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</si>
  <si>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</si>
  <si>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</si>
  <si>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</si>
  <si>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</si>
  <si>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</si>
  <si>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 II 1 - j/08</t>
  </si>
  <si>
    <t>×</t>
  </si>
  <si>
    <t>Gesetz über die Statistik der Bevölkerungsbewegung und die Fortschreibung des Bevölkerungsstandes in der Fas­sung der Bekanntmachung vom 14. März 1980 (Bundesgesetzblatt I, Seite 308), zuletzt geändert am 18. Juli 2008 (BGBl. I S. 1290)</t>
  </si>
  <si>
    <t>Verordnung zur Ausführung des Personenstandsgesetzes (Personenstandsverordnung . PStV) vom 22. November 2008 (BGBl. I. S. 2263)</t>
  </si>
  <si>
    <t>Rechtsgrundlagen:</t>
  </si>
  <si>
    <t>KREISFREIE STÄDTE</t>
  </si>
  <si>
    <t>KREISFREIE STÄDTE zusammen</t>
  </si>
  <si>
    <t>FLENSBURG</t>
  </si>
  <si>
    <t>KIEL</t>
  </si>
  <si>
    <t>LÜBECK</t>
  </si>
  <si>
    <t>NEUMÜNSTER</t>
  </si>
  <si>
    <t>Vater Ausländer</t>
  </si>
  <si>
    <r>
      <t xml:space="preserve">1 934 </t>
    </r>
    <r>
      <rPr>
        <vertAlign val="superscript"/>
        <sz val="10"/>
        <rFont val="Arial"/>
        <family val="2"/>
      </rPr>
      <t>a</t>
    </r>
  </si>
  <si>
    <r>
      <t xml:space="preserve">3 072 </t>
    </r>
    <r>
      <rPr>
        <vertAlign val="superscript"/>
        <sz val="10"/>
        <rFont val="Arial"/>
        <family val="2"/>
      </rPr>
      <t>a</t>
    </r>
  </si>
  <si>
    <r>
      <t xml:space="preserve">1 523 </t>
    </r>
    <r>
      <rPr>
        <vertAlign val="superscript"/>
        <sz val="10"/>
        <rFont val="Arial"/>
        <family val="2"/>
      </rPr>
      <t>a</t>
    </r>
  </si>
  <si>
    <t>Lebendgeborene verheirateter Eltern zusammen</t>
  </si>
  <si>
    <t>Lebendgeborene nicht miteinander verheirateter Eltern</t>
  </si>
  <si>
    <r>
      <t xml:space="preserve">Allgemeine Fruchtbar-keitsziffer </t>
    </r>
    <r>
      <rPr>
        <b/>
        <vertAlign val="superscript"/>
        <sz val="10"/>
        <rFont val="Arial"/>
        <family val="2"/>
      </rPr>
      <t>2</t>
    </r>
  </si>
  <si>
    <t>·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</si>
</sst>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"/>
    <numFmt numFmtId="165" formatCode="00"/>
    <numFmt numFmtId="166" formatCode="\ 00"/>
    <numFmt numFmtId="167" formatCode="0.0"/>
    <numFmt numFmtId="168" formatCode="#,##0;\-\ #,##0;\–"/>
    <numFmt numFmtId="169" formatCode="0.000000"/>
    <numFmt numFmtId="170" formatCode="0.00000"/>
    <numFmt numFmtId="171" formatCode="0.0000"/>
    <numFmt numFmtId="172" formatCode="0.000"/>
    <numFmt numFmtId="173" formatCode="#,##0.0;\-\ #,##0.0;\–"/>
    <numFmt numFmtId="174" formatCode="#,##0.00;\-\ #,##0.00;\–"/>
    <numFmt numFmtId="175" formatCode="#,##0;;\–"/>
    <numFmt numFmtId="176" formatCode="#\ ###\ ###;\ \-#\ ###\ ###;\ \-"/>
    <numFmt numFmtId="177" formatCode="0.0;\-\ 0.0"/>
    <numFmt numFmtId="178" formatCode="#,##0.00;\-#,##0.00\ "/>
    <numFmt numFmtId="179" formatCode="#,###;\-#,###"/>
    <numFmt numFmtId="180" formatCode="#,##0.0"/>
    <numFmt numFmtId="181" formatCode="#\ ###\ ###;\-#\ ###\ ###;\-"/>
    <numFmt numFmtId="182" formatCode="#,##0;;\-"/>
    <numFmt numFmtId="183" formatCode="#,##0;\-\ #,##0"/>
    <numFmt numFmtId="184" formatCode="#\ ###\ ##0\ \ ;\-#\ ###\ ##0\ \ ;\-\ \ "/>
    <numFmt numFmtId="185" formatCode="#\ ##0"/>
    <numFmt numFmtId="186" formatCode="0.0000000"/>
    <numFmt numFmtId="187" formatCode="#\ ###\ ###"/>
    <numFmt numFmtId="188" formatCode="###,###,###,###"/>
    <numFmt numFmtId="189" formatCode="0.00000000"/>
    <numFmt numFmtId="190" formatCode="d/\ mmmm\ yyyy"/>
    <numFmt numFmtId="191" formatCode="0.0;\-\ 0.0;\–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167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right"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ill="1" applyBorder="1" applyAlignment="1">
      <alignment horizontal="center"/>
    </xf>
    <xf numFmtId="175" fontId="0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" fillId="0" borderId="0" xfId="0" applyNumberFormat="1" applyFont="1" applyAlignment="1">
      <alignment horizontal="right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175" fontId="1" fillId="0" borderId="0" xfId="0" applyNumberFormat="1" applyFont="1" applyAlignment="1">
      <alignment horizontal="centerContinuous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NumberFormat="1" applyBorder="1" applyAlignment="1">
      <alignment/>
    </xf>
    <xf numFmtId="0" fontId="1" fillId="0" borderId="9" xfId="0" applyNumberFormat="1" applyFont="1" applyBorder="1" applyAlignment="1">
      <alignment/>
    </xf>
    <xf numFmtId="0" fontId="0" fillId="0" borderId="9" xfId="0" applyNumberFormat="1" applyBorder="1" applyAlignment="1">
      <alignment/>
    </xf>
    <xf numFmtId="0" fontId="0" fillId="0" borderId="1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184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5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Continuous" vertical="center" wrapText="1"/>
    </xf>
    <xf numFmtId="3" fontId="1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/>
    </xf>
    <xf numFmtId="175" fontId="1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167" fontId="0" fillId="0" borderId="0" xfId="0" applyNumberFormat="1" applyFont="1" applyFill="1" applyBorder="1" applyAlignment="1">
      <alignment/>
    </xf>
    <xf numFmtId="168" fontId="8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167" fontId="0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180" fontId="9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188" fontId="0" fillId="0" borderId="0" xfId="0" applyNumberFormat="1" applyFill="1" applyAlignment="1">
      <alignment/>
    </xf>
    <xf numFmtId="188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88" fontId="0" fillId="0" borderId="0" xfId="0" applyNumberFormat="1" applyFill="1" applyAlignment="1">
      <alignment horizontal="right"/>
    </xf>
    <xf numFmtId="188" fontId="0" fillId="0" borderId="0" xfId="0" applyNumberFormat="1" applyAlignment="1">
      <alignment horizontal="right"/>
    </xf>
    <xf numFmtId="0" fontId="0" fillId="0" borderId="9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Continuous" vertical="center" wrapText="1"/>
      <protection locked="0"/>
    </xf>
    <xf numFmtId="0" fontId="0" fillId="0" borderId="13" xfId="0" applyFont="1" applyFill="1" applyBorder="1" applyAlignment="1" applyProtection="1">
      <alignment horizontal="centerContinuous" vertical="center" wrapText="1"/>
      <protection locked="0"/>
    </xf>
    <xf numFmtId="0" fontId="0" fillId="0" borderId="10" xfId="0" applyFont="1" applyFill="1" applyBorder="1" applyAlignment="1" applyProtection="1">
      <alignment horizontal="centerContinuous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/>
      <protection locked="0"/>
    </xf>
    <xf numFmtId="167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 horizontal="centerContinuous"/>
      <protection hidden="1"/>
    </xf>
    <xf numFmtId="0" fontId="14" fillId="2" borderId="9" xfId="0" applyFont="1" applyFill="1" applyBorder="1" applyAlignment="1" applyProtection="1">
      <alignment horizontal="centerContinuous"/>
      <protection hidden="1"/>
    </xf>
    <xf numFmtId="0" fontId="11" fillId="3" borderId="1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14" xfId="0" applyNumberFormat="1" applyBorder="1" applyAlignment="1">
      <alignment horizontal="center"/>
    </xf>
    <xf numFmtId="191" fontId="1" fillId="0" borderId="0" xfId="0" applyNumberFormat="1" applyFont="1" applyAlignment="1">
      <alignment/>
    </xf>
    <xf numFmtId="191" fontId="1" fillId="0" borderId="0" xfId="0" applyNumberFormat="1" applyFont="1" applyAlignment="1">
      <alignment horizontal="center"/>
    </xf>
    <xf numFmtId="191" fontId="1" fillId="0" borderId="2" xfId="0" applyNumberFormat="1" applyFont="1" applyBorder="1" applyAlignment="1">
      <alignment horizontal="center"/>
    </xf>
    <xf numFmtId="191" fontId="0" fillId="0" borderId="4" xfId="0" applyNumberFormat="1" applyBorder="1" applyAlignment="1">
      <alignment horizontal="center"/>
    </xf>
    <xf numFmtId="191" fontId="0" fillId="0" borderId="5" xfId="0" applyNumberForma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8" xfId="0" applyNumberFormat="1" applyBorder="1" applyAlignment="1">
      <alignment horizontal="center"/>
    </xf>
    <xf numFmtId="191" fontId="0" fillId="0" borderId="1" xfId="0" applyNumberFormat="1" applyFill="1" applyBorder="1" applyAlignment="1">
      <alignment horizontal="center"/>
    </xf>
    <xf numFmtId="191" fontId="1" fillId="0" borderId="0" xfId="0" applyNumberFormat="1" applyFont="1" applyBorder="1" applyAlignment="1">
      <alignment horizontal="center"/>
    </xf>
    <xf numFmtId="191" fontId="0" fillId="0" borderId="10" xfId="0" applyNumberFormat="1" applyBorder="1" applyAlignment="1">
      <alignment/>
    </xf>
    <xf numFmtId="191" fontId="0" fillId="0" borderId="6" xfId="0" applyNumberFormat="1" applyBorder="1" applyAlignment="1">
      <alignment horizontal="center"/>
    </xf>
    <xf numFmtId="168" fontId="1" fillId="0" borderId="0" xfId="0" applyNumberFormat="1" applyFont="1" applyAlignment="1" applyProtection="1">
      <alignment horizontal="right"/>
      <protection locked="0"/>
    </xf>
    <xf numFmtId="168" fontId="0" fillId="0" borderId="1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91" fontId="0" fillId="0" borderId="7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191" fontId="0" fillId="0" borderId="3" xfId="0" applyNumberFormat="1" applyBorder="1" applyAlignment="1">
      <alignment horizontal="center"/>
    </xf>
    <xf numFmtId="191" fontId="0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1" fontId="0" fillId="0" borderId="7" xfId="0" applyNumberFormat="1" applyFont="1" applyBorder="1" applyAlignment="1">
      <alignment horizontal="center"/>
    </xf>
    <xf numFmtId="191" fontId="0" fillId="0" borderId="1" xfId="0" applyNumberFormat="1" applyFont="1" applyBorder="1" applyAlignment="1">
      <alignment horizontal="center"/>
    </xf>
    <xf numFmtId="191" fontId="0" fillId="0" borderId="3" xfId="0" applyNumberFormat="1" applyFont="1" applyBorder="1" applyAlignment="1">
      <alignment horizontal="center"/>
    </xf>
    <xf numFmtId="191" fontId="0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15" fillId="0" borderId="0" xfId="0" applyNumberFormat="1" applyFont="1" applyBorder="1" applyAlignment="1">
      <alignment horizontal="right"/>
    </xf>
    <xf numFmtId="191" fontId="15" fillId="0" borderId="0" xfId="0" applyNumberFormat="1" applyFont="1" applyAlignment="1">
      <alignment horizontal="right"/>
    </xf>
    <xf numFmtId="16" fontId="1" fillId="0" borderId="0" xfId="0" applyNumberFormat="1" applyFont="1" applyAlignment="1">
      <alignment/>
    </xf>
    <xf numFmtId="0" fontId="1" fillId="0" borderId="0" xfId="0" applyFont="1" applyFill="1" applyAlignment="1" applyProtection="1">
      <alignment/>
      <protection locked="0"/>
    </xf>
    <xf numFmtId="16" fontId="1" fillId="0" borderId="0" xfId="0" applyNumberFormat="1" applyFont="1" applyFill="1" applyAlignment="1" applyProtection="1">
      <alignment/>
      <protection locked="0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/>
    </xf>
    <xf numFmtId="0" fontId="0" fillId="0" borderId="9" xfId="0" applyBorder="1" applyAlignment="1">
      <alignment horizontal="left" indent="3"/>
    </xf>
    <xf numFmtId="0" fontId="0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180" fontId="1" fillId="0" borderId="0" xfId="0" applyNumberFormat="1" applyFont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165" fontId="0" fillId="0" borderId="0" xfId="0" applyNumberFormat="1" applyFont="1" applyFill="1" applyBorder="1" applyAlignment="1">
      <alignment/>
    </xf>
    <xf numFmtId="183" fontId="1" fillId="0" borderId="0" xfId="0" applyNumberFormat="1" applyFont="1" applyAlignment="1">
      <alignment/>
    </xf>
    <xf numFmtId="183" fontId="1" fillId="0" borderId="0" xfId="0" applyNumberFormat="1" applyFont="1" applyAlignment="1">
      <alignment horizontal="left"/>
    </xf>
    <xf numFmtId="183" fontId="0" fillId="0" borderId="0" xfId="0" applyNumberFormat="1" applyAlignment="1">
      <alignment/>
    </xf>
    <xf numFmtId="183" fontId="6" fillId="0" borderId="15" xfId="0" applyNumberFormat="1" applyFont="1" applyBorder="1" applyAlignment="1">
      <alignment horizontal="centerContinuous" vertical="center" wrapText="1"/>
    </xf>
    <xf numFmtId="177" fontId="0" fillId="0" borderId="0" xfId="0" applyNumberForma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0" applyNumberFormat="1" applyAlignment="1">
      <alignment/>
    </xf>
    <xf numFmtId="177" fontId="6" fillId="0" borderId="15" xfId="0" applyNumberFormat="1" applyFont="1" applyBorder="1" applyAlignment="1">
      <alignment horizontal="centerContinuous" vertical="center" wrapText="1"/>
    </xf>
    <xf numFmtId="191" fontId="0" fillId="0" borderId="0" xfId="0" applyNumberFormat="1" applyAlignment="1">
      <alignment horizontal="left"/>
    </xf>
    <xf numFmtId="191" fontId="6" fillId="0" borderId="15" xfId="0" applyNumberFormat="1" applyFont="1" applyBorder="1" applyAlignment="1">
      <alignment horizontal="centerContinuous" vertical="center" wrapText="1"/>
    </xf>
    <xf numFmtId="191" fontId="0" fillId="0" borderId="0" xfId="0" applyNumberFormat="1" applyFont="1" applyAlignment="1">
      <alignment/>
    </xf>
    <xf numFmtId="168" fontId="1" fillId="0" borderId="0" xfId="0" applyNumberFormat="1" applyFont="1" applyAlignment="1">
      <alignment horizontal="left"/>
    </xf>
    <xf numFmtId="168" fontId="6" fillId="0" borderId="15" xfId="0" applyNumberFormat="1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9" xfId="0" applyFill="1" applyBorder="1" applyAlignment="1" applyProtection="1">
      <alignment horizontal="left" vertical="top" wrapText="1"/>
      <protection hidden="1"/>
    </xf>
    <xf numFmtId="49" fontId="0" fillId="2" borderId="0" xfId="0" applyNumberFormat="1" applyFill="1" applyBorder="1" applyAlignment="1" applyProtection="1">
      <alignment horizontal="left"/>
      <protection hidden="1"/>
    </xf>
    <xf numFmtId="49" fontId="0" fillId="2" borderId="0" xfId="0" applyNumberFormat="1" applyFill="1" applyBorder="1" applyAlignment="1" applyProtection="1" quotePrefix="1">
      <alignment horizontal="left"/>
      <protection hidden="1"/>
    </xf>
    <xf numFmtId="49" fontId="0" fillId="2" borderId="9" xfId="0" applyNumberFormat="1" applyFill="1" applyBorder="1" applyAlignment="1" applyProtection="1" quotePrefix="1">
      <alignment horizontal="left"/>
      <protection hidden="1"/>
    </xf>
    <xf numFmtId="0" fontId="13" fillId="2" borderId="2" xfId="18" applyFont="1" applyFill="1" applyBorder="1" applyAlignment="1" applyProtection="1">
      <alignment/>
      <protection hidden="1"/>
    </xf>
    <xf numFmtId="0" fontId="13" fillId="2" borderId="2" xfId="18" applyFont="1" applyFill="1" applyBorder="1" applyAlignment="1" applyProtection="1" quotePrefix="1">
      <alignment/>
      <protection hidden="1"/>
    </xf>
    <xf numFmtId="0" fontId="13" fillId="2" borderId="12" xfId="18" applyFont="1" applyFill="1" applyBorder="1" applyAlignment="1" applyProtection="1" quotePrefix="1">
      <alignment/>
      <protection hidden="1"/>
    </xf>
    <xf numFmtId="0" fontId="12" fillId="2" borderId="2" xfId="18" applyFont="1" applyFill="1" applyBorder="1" applyAlignment="1" applyProtection="1">
      <alignment horizontal="left"/>
      <protection hidden="1"/>
    </xf>
    <xf numFmtId="0" fontId="13" fillId="2" borderId="2" xfId="18" applyFont="1" applyFill="1" applyBorder="1" applyAlignment="1" applyProtection="1">
      <alignment horizontal="left"/>
      <protection hidden="1"/>
    </xf>
    <xf numFmtId="0" fontId="13" fillId="2" borderId="12" xfId="18" applyFont="1" applyFill="1" applyBorder="1" applyAlignment="1" applyProtection="1">
      <alignment horizontal="left"/>
      <protection hidden="1"/>
    </xf>
    <xf numFmtId="49" fontId="0" fillId="2" borderId="10" xfId="0" applyNumberFormat="1" applyFill="1" applyBorder="1" applyAlignment="1" applyProtection="1">
      <alignment horizontal="left"/>
      <protection hidden="1"/>
    </xf>
    <xf numFmtId="49" fontId="0" fillId="2" borderId="10" xfId="0" applyNumberFormat="1" applyFill="1" applyBorder="1" applyAlignment="1" applyProtection="1" quotePrefix="1">
      <alignment horizontal="left"/>
      <protection hidden="1"/>
    </xf>
    <xf numFmtId="49" fontId="0" fillId="2" borderId="11" xfId="0" applyNumberFormat="1" applyFill="1" applyBorder="1" applyAlignment="1" applyProtection="1" quotePrefix="1">
      <alignment horizontal="left"/>
      <protection hidden="1"/>
    </xf>
    <xf numFmtId="190" fontId="0" fillId="3" borderId="6" xfId="0" applyNumberFormat="1" applyFont="1" applyFill="1" applyBorder="1" applyAlignment="1" applyProtection="1">
      <alignment horizontal="left"/>
      <protection hidden="1"/>
    </xf>
    <xf numFmtId="190" fontId="0" fillId="3" borderId="13" xfId="0" applyNumberFormat="1" applyFont="1" applyFill="1" applyBorder="1" applyAlignment="1" applyProtection="1">
      <alignment horizontal="left"/>
      <protection hidden="1"/>
    </xf>
    <xf numFmtId="0" fontId="0" fillId="0" borderId="0" xfId="0" applyFont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Font="1" applyBorder="1" applyAlignment="1">
      <alignment horizontal="center"/>
    </xf>
    <xf numFmtId="177" fontId="6" fillId="0" borderId="8" xfId="0" applyNumberFormat="1" applyFon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3" fontId="6" fillId="0" borderId="8" xfId="0" applyNumberFormat="1" applyFont="1" applyBorder="1" applyAlignment="1">
      <alignment horizontal="center" vertical="center" wrapText="1"/>
    </xf>
    <xf numFmtId="183" fontId="0" fillId="0" borderId="5" xfId="0" applyNumberFormat="1" applyBorder="1" applyAlignment="1">
      <alignment horizontal="center" vertical="center" wrapText="1"/>
    </xf>
    <xf numFmtId="168" fontId="6" fillId="0" borderId="8" xfId="0" applyNumberFormat="1" applyFont="1" applyBorder="1" applyAlignment="1">
      <alignment horizontal="center" vertical="center" wrapText="1"/>
    </xf>
    <xf numFmtId="168" fontId="0" fillId="0" borderId="5" xfId="0" applyNumberFormat="1" applyBorder="1" applyAlignment="1">
      <alignment horizontal="center" vertical="center" wrapText="1"/>
    </xf>
    <xf numFmtId="191" fontId="6" fillId="0" borderId="8" xfId="0" applyNumberFormat="1" applyFont="1" applyBorder="1" applyAlignment="1">
      <alignment horizontal="center" vertical="center" wrapText="1"/>
    </xf>
    <xf numFmtId="191" fontId="0" fillId="0" borderId="5" xfId="0" applyNumberForma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666750"/>
          <a:ext cx="121920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2447925"/>
          <a:ext cx="12192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2447925"/>
          <a:ext cx="121920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666750"/>
          <a:ext cx="12192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0</xdr:colOff>
      <xdr:row>6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0" y="666750"/>
          <a:ext cx="12192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2447925"/>
          <a:ext cx="121920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0" y="2447925"/>
          <a:ext cx="12192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17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0" y="2447925"/>
          <a:ext cx="12192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666750"/>
          <a:ext cx="89535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19050</xdr:rowOff>
    </xdr:from>
    <xdr:to>
      <xdr:col>1</xdr:col>
      <xdr:colOff>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2286000"/>
          <a:ext cx="89535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1</xdr:col>
      <xdr:colOff>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9525" y="2286000"/>
          <a:ext cx="8858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1</xdr:col>
      <xdr:colOff>9525</xdr:colOff>
      <xdr:row>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895350" y="666750"/>
          <a:ext cx="95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</xdr:rowOff>
    </xdr:from>
    <xdr:to>
      <xdr:col>1</xdr:col>
      <xdr:colOff>9525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895350" y="2286000"/>
          <a:ext cx="95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SH@statistik-nord.de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6.00390625" style="0" customWidth="1"/>
    <col min="6" max="6" width="13.28125" style="0" customWidth="1"/>
    <col min="7" max="7" width="13.8515625" style="0" customWidth="1"/>
  </cols>
  <sheetData>
    <row r="1" spans="1:8" ht="15">
      <c r="A1" s="243" t="s">
        <v>182</v>
      </c>
      <c r="B1" s="244"/>
      <c r="C1" s="244"/>
      <c r="D1" s="244"/>
      <c r="E1" s="244"/>
      <c r="F1" s="244"/>
      <c r="G1" s="244"/>
      <c r="H1" s="245"/>
    </row>
    <row r="2" spans="1:8" ht="12.75">
      <c r="A2" s="244" t="s">
        <v>183</v>
      </c>
      <c r="B2" s="244"/>
      <c r="C2" s="244"/>
      <c r="D2" s="244"/>
      <c r="E2" s="244"/>
      <c r="F2" s="244"/>
      <c r="G2" s="244"/>
      <c r="H2" s="245"/>
    </row>
    <row r="3" spans="1:8" ht="12.75">
      <c r="A3" s="359" t="s">
        <v>184</v>
      </c>
      <c r="B3" s="359"/>
      <c r="C3" s="244"/>
      <c r="D3" s="244"/>
      <c r="E3" s="244"/>
      <c r="F3" s="244"/>
      <c r="G3" s="244"/>
      <c r="H3" s="245"/>
    </row>
    <row r="4" spans="1:8" ht="12.75">
      <c r="A4" s="246" t="s">
        <v>185</v>
      </c>
      <c r="B4" s="247" t="s">
        <v>186</v>
      </c>
      <c r="C4" s="247"/>
      <c r="D4" s="248"/>
      <c r="E4" s="247" t="s">
        <v>187</v>
      </c>
      <c r="F4" s="247" t="s">
        <v>188</v>
      </c>
      <c r="G4" s="247"/>
      <c r="H4" s="248"/>
    </row>
    <row r="5" spans="1:8" ht="12.75">
      <c r="A5" s="249" t="s">
        <v>189</v>
      </c>
      <c r="B5" s="250" t="s">
        <v>190</v>
      </c>
      <c r="C5" s="250"/>
      <c r="D5" s="245"/>
      <c r="E5" s="250" t="s">
        <v>189</v>
      </c>
      <c r="F5" s="250" t="s">
        <v>191</v>
      </c>
      <c r="G5" s="250"/>
      <c r="H5" s="245"/>
    </row>
    <row r="6" spans="1:8" ht="12.75">
      <c r="A6" s="249" t="s">
        <v>192</v>
      </c>
      <c r="B6" s="251" t="s">
        <v>193</v>
      </c>
      <c r="C6" s="250"/>
      <c r="D6" s="245"/>
      <c r="E6" s="250" t="s">
        <v>192</v>
      </c>
      <c r="F6" s="251" t="s">
        <v>194</v>
      </c>
      <c r="G6" s="252"/>
      <c r="H6" s="245"/>
    </row>
    <row r="7" spans="1:8" ht="12.75">
      <c r="A7" s="249" t="s">
        <v>195</v>
      </c>
      <c r="B7" s="251" t="s">
        <v>196</v>
      </c>
      <c r="C7" s="250"/>
      <c r="D7" s="245"/>
      <c r="E7" s="250" t="s">
        <v>195</v>
      </c>
      <c r="F7" s="251" t="s">
        <v>197</v>
      </c>
      <c r="G7" s="252"/>
      <c r="H7" s="245"/>
    </row>
    <row r="8" spans="1:8" ht="12.75">
      <c r="A8" s="253" t="s">
        <v>198</v>
      </c>
      <c r="B8" s="360" t="s">
        <v>199</v>
      </c>
      <c r="C8" s="360"/>
      <c r="D8" s="361"/>
      <c r="E8" s="254" t="s">
        <v>198</v>
      </c>
      <c r="F8" s="360" t="s">
        <v>200</v>
      </c>
      <c r="G8" s="360"/>
      <c r="H8" s="361"/>
    </row>
    <row r="9" spans="1:8" ht="12.75">
      <c r="A9" s="246"/>
      <c r="B9" s="247"/>
      <c r="C9" s="247"/>
      <c r="D9" s="247"/>
      <c r="E9" s="247"/>
      <c r="F9" s="247"/>
      <c r="G9" s="247"/>
      <c r="H9" s="248"/>
    </row>
    <row r="10" spans="1:8" ht="12.75">
      <c r="A10" s="255" t="s">
        <v>201</v>
      </c>
      <c r="B10" s="250"/>
      <c r="C10" s="250"/>
      <c r="D10" s="250"/>
      <c r="E10" s="250"/>
      <c r="F10" s="250"/>
      <c r="G10" s="250"/>
      <c r="H10" s="245"/>
    </row>
    <row r="11" spans="1:8" ht="18">
      <c r="A11" s="256" t="s">
        <v>209</v>
      </c>
      <c r="B11" s="257"/>
      <c r="C11" s="258"/>
      <c r="D11" s="258"/>
      <c r="E11" s="258"/>
      <c r="F11" s="258"/>
      <c r="G11" s="258"/>
      <c r="H11" s="259"/>
    </row>
    <row r="12" spans="1:8" ht="18">
      <c r="A12" s="260" t="s">
        <v>202</v>
      </c>
      <c r="B12" s="257"/>
      <c r="C12" s="258"/>
      <c r="D12" s="258"/>
      <c r="E12" s="258"/>
      <c r="F12" s="258"/>
      <c r="G12" s="258"/>
      <c r="H12" s="259"/>
    </row>
    <row r="13" spans="1:8" ht="15">
      <c r="A13" s="260">
        <v>2008</v>
      </c>
      <c r="B13" s="261"/>
      <c r="C13" s="261"/>
      <c r="D13" s="261"/>
      <c r="E13" s="261"/>
      <c r="F13" s="261"/>
      <c r="G13" s="261"/>
      <c r="H13" s="263"/>
    </row>
    <row r="14" spans="1:8" ht="12.75">
      <c r="A14" s="249"/>
      <c r="B14" s="262"/>
      <c r="C14" s="262"/>
      <c r="D14" s="262"/>
      <c r="E14" s="262"/>
      <c r="F14" s="262"/>
      <c r="G14" s="262"/>
      <c r="H14" s="263"/>
    </row>
    <row r="15" spans="1:8" ht="12.75">
      <c r="A15" s="249" t="s">
        <v>203</v>
      </c>
      <c r="B15" s="262"/>
      <c r="C15" s="244"/>
      <c r="D15" s="244"/>
      <c r="E15" s="244"/>
      <c r="F15" s="244"/>
      <c r="G15" s="262" t="s">
        <v>204</v>
      </c>
      <c r="H15" s="245"/>
    </row>
    <row r="16" spans="1:8" ht="12.75">
      <c r="A16" s="246" t="s">
        <v>192</v>
      </c>
      <c r="B16" s="362" t="s">
        <v>205</v>
      </c>
      <c r="C16" s="363"/>
      <c r="D16" s="363"/>
      <c r="E16" s="364"/>
      <c r="F16" s="244"/>
      <c r="G16" s="365">
        <v>40108</v>
      </c>
      <c r="H16" s="366"/>
    </row>
    <row r="17" spans="1:8" ht="12.75">
      <c r="A17" s="249" t="s">
        <v>195</v>
      </c>
      <c r="B17" s="353" t="s">
        <v>206</v>
      </c>
      <c r="C17" s="354"/>
      <c r="D17" s="354"/>
      <c r="E17" s="355"/>
      <c r="F17" s="250"/>
      <c r="G17" s="262"/>
      <c r="H17" s="245"/>
    </row>
    <row r="18" spans="1:8" ht="12.75">
      <c r="A18" s="253" t="s">
        <v>198</v>
      </c>
      <c r="B18" s="356" t="s">
        <v>207</v>
      </c>
      <c r="C18" s="357"/>
      <c r="D18" s="357"/>
      <c r="E18" s="358"/>
      <c r="F18" s="262"/>
      <c r="G18" s="262"/>
      <c r="H18" s="263"/>
    </row>
    <row r="19" spans="1:8" ht="12.75">
      <c r="A19" s="249"/>
      <c r="B19" s="250"/>
      <c r="C19" s="262"/>
      <c r="D19" s="262"/>
      <c r="E19" s="262"/>
      <c r="F19" s="262"/>
      <c r="G19" s="262"/>
      <c r="H19" s="263"/>
    </row>
    <row r="20" spans="1:8" ht="41.25" customHeight="1">
      <c r="A20" s="351" t="s">
        <v>208</v>
      </c>
      <c r="B20" s="351"/>
      <c r="C20" s="351"/>
      <c r="D20" s="351"/>
      <c r="E20" s="351"/>
      <c r="F20" s="351"/>
      <c r="G20" s="351"/>
      <c r="H20" s="352"/>
    </row>
    <row r="21" spans="1:8" ht="12.75">
      <c r="A21" s="254"/>
      <c r="B21" s="254"/>
      <c r="C21" s="264"/>
      <c r="D21" s="264"/>
      <c r="E21" s="264"/>
      <c r="F21" s="264"/>
      <c r="G21" s="264"/>
      <c r="H21" s="265"/>
    </row>
    <row r="22" spans="1:8" ht="12.75">
      <c r="A22" s="241"/>
      <c r="B22" s="242"/>
      <c r="C22" s="242"/>
      <c r="D22" s="242"/>
      <c r="E22" s="242"/>
      <c r="F22" s="242"/>
      <c r="G22" s="242"/>
      <c r="H22" s="242"/>
    </row>
    <row r="23" spans="1:8" ht="12.75">
      <c r="A23" s="241"/>
      <c r="B23" s="241"/>
      <c r="C23" s="241"/>
      <c r="D23" s="241"/>
      <c r="E23" s="241"/>
      <c r="F23" s="241"/>
      <c r="G23" s="241"/>
      <c r="H23" s="241"/>
    </row>
  </sheetData>
  <mergeCells count="8">
    <mergeCell ref="A20:H20"/>
    <mergeCell ref="B17:E17"/>
    <mergeCell ref="B18:E18"/>
    <mergeCell ref="A3:B3"/>
    <mergeCell ref="B8:D8"/>
    <mergeCell ref="F8:H8"/>
    <mergeCell ref="B16:E16"/>
    <mergeCell ref="G16:H16"/>
  </mergeCells>
  <hyperlinks>
    <hyperlink ref="F8" r:id="rId1" display="mailto:poststelleSH@statistik-nord.de"/>
    <hyperlink ref="B8" r:id="rId2" display="mailto:poststelle@statistik-nord.de"/>
    <hyperlink ref="A3" r:id="rId3" display="http://www.statistik-nord.de/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2" width="11.8515625" style="0" customWidth="1"/>
    <col min="3" max="3" width="12.00390625" style="0" customWidth="1"/>
    <col min="4" max="5" width="13.8515625" style="0" customWidth="1"/>
  </cols>
  <sheetData>
    <row r="1" spans="1:4" s="29" customFormat="1" ht="12.75">
      <c r="A1" s="266" t="s">
        <v>165</v>
      </c>
      <c r="B1" s="266"/>
      <c r="C1" s="266"/>
      <c r="D1" s="266"/>
    </row>
    <row r="2" spans="1:4" s="29" customFormat="1" ht="12.75">
      <c r="A2" s="343"/>
      <c r="B2" s="343"/>
      <c r="C2" s="343"/>
      <c r="D2" s="343"/>
    </row>
    <row r="3" spans="1:4" ht="12.75">
      <c r="A3" s="372" t="s">
        <v>31</v>
      </c>
      <c r="B3" s="372"/>
      <c r="C3" s="372"/>
      <c r="D3" s="372"/>
    </row>
    <row r="4" spans="1:4" ht="12.75">
      <c r="A4" s="24"/>
      <c r="B4" s="24"/>
      <c r="C4" s="24"/>
      <c r="D4" s="24"/>
    </row>
    <row r="5" spans="1:4" ht="12.75">
      <c r="A5" s="32"/>
      <c r="B5" s="14"/>
      <c r="C5" s="32"/>
      <c r="D5" s="14"/>
    </row>
    <row r="6" spans="2:5" ht="12.75">
      <c r="B6" s="376" t="s">
        <v>94</v>
      </c>
      <c r="C6" s="377"/>
      <c r="D6" s="4"/>
      <c r="E6" s="30"/>
    </row>
    <row r="7" spans="1:4" ht="12.75">
      <c r="A7" s="3" t="s">
        <v>6</v>
      </c>
      <c r="B7" s="4"/>
      <c r="C7" s="21"/>
      <c r="D7" s="3" t="s">
        <v>95</v>
      </c>
    </row>
    <row r="8" spans="2:4" ht="12.75">
      <c r="B8" s="9" t="s">
        <v>91</v>
      </c>
      <c r="C8" s="10" t="s">
        <v>92</v>
      </c>
      <c r="D8" s="3"/>
    </row>
    <row r="9" spans="1:4" ht="12.75">
      <c r="A9" s="6"/>
      <c r="B9" s="20"/>
      <c r="C9" s="22"/>
      <c r="D9" s="6"/>
    </row>
    <row r="10" spans="1:8" ht="25.5">
      <c r="A10" s="211" t="s">
        <v>224</v>
      </c>
      <c r="B10" s="136">
        <v>7791</v>
      </c>
      <c r="C10" s="151" t="s">
        <v>222</v>
      </c>
      <c r="D10" s="70">
        <v>10863</v>
      </c>
      <c r="F10" s="151"/>
      <c r="G10" s="151"/>
      <c r="H10" s="69"/>
    </row>
    <row r="11" spans="1:8" ht="12.75">
      <c r="A11" s="31" t="s">
        <v>96</v>
      </c>
      <c r="B11" s="136">
        <v>6627</v>
      </c>
      <c r="C11" s="136">
        <v>1549</v>
      </c>
      <c r="D11" s="70">
        <v>8176</v>
      </c>
      <c r="E11" s="69"/>
      <c r="F11" s="136"/>
      <c r="G11" s="151"/>
      <c r="H11" s="69"/>
    </row>
    <row r="12" spans="1:4" ht="14.25">
      <c r="A12" s="309" t="s">
        <v>220</v>
      </c>
      <c r="B12" s="136">
        <v>1164</v>
      </c>
      <c r="C12" s="151" t="s">
        <v>223</v>
      </c>
      <c r="D12" s="70">
        <v>2687</v>
      </c>
    </row>
    <row r="13" spans="1:4" ht="25.5">
      <c r="A13" s="211" t="s">
        <v>225</v>
      </c>
      <c r="B13" s="136">
        <v>4892</v>
      </c>
      <c r="C13" s="137" t="s">
        <v>166</v>
      </c>
      <c r="D13" s="70">
        <v>5888</v>
      </c>
    </row>
    <row r="14" spans="1:6" ht="12.75">
      <c r="A14" s="74" t="s">
        <v>97</v>
      </c>
      <c r="B14" s="70">
        <f>SUM(B10+B13)</f>
        <v>12683</v>
      </c>
      <c r="C14" s="80">
        <v>4068</v>
      </c>
      <c r="D14" s="70">
        <f>SUM(D10+D13)</f>
        <v>16751</v>
      </c>
      <c r="E14" s="69"/>
      <c r="F14" s="29"/>
    </row>
    <row r="15" spans="2:4" ht="12.75">
      <c r="B15" s="69"/>
      <c r="D15" s="69"/>
    </row>
    <row r="17" spans="1:4" ht="12.75">
      <c r="A17" s="372" t="s">
        <v>40</v>
      </c>
      <c r="B17" s="372"/>
      <c r="C17" s="372"/>
      <c r="D17" s="372"/>
    </row>
    <row r="18" spans="1:4" ht="12.75">
      <c r="A18" s="24"/>
      <c r="B18" s="24"/>
      <c r="C18" s="24"/>
      <c r="D18" s="24"/>
    </row>
    <row r="19" spans="1:4" ht="12.75">
      <c r="A19" s="32"/>
      <c r="B19" s="14"/>
      <c r="C19" s="32"/>
      <c r="D19" s="14"/>
    </row>
    <row r="20" spans="2:5" ht="12.75">
      <c r="B20" s="376" t="s">
        <v>94</v>
      </c>
      <c r="C20" s="378"/>
      <c r="E20" s="30"/>
    </row>
    <row r="21" spans="1:4" ht="12.75">
      <c r="A21" s="3" t="s">
        <v>6</v>
      </c>
      <c r="B21" s="4"/>
      <c r="C21" s="21"/>
      <c r="D21" s="3" t="s">
        <v>95</v>
      </c>
    </row>
    <row r="22" spans="2:4" ht="12.75">
      <c r="B22" s="9" t="s">
        <v>91</v>
      </c>
      <c r="C22" s="10" t="s">
        <v>92</v>
      </c>
      <c r="D22" s="3"/>
    </row>
    <row r="23" spans="1:4" ht="12.75">
      <c r="A23" s="6"/>
      <c r="B23" s="20"/>
      <c r="C23" s="22"/>
      <c r="D23" s="6"/>
    </row>
    <row r="24" spans="1:9" ht="25.5">
      <c r="A24" s="211" t="s">
        <v>224</v>
      </c>
      <c r="B24" s="79">
        <v>13089</v>
      </c>
      <c r="C24" s="128" t="s">
        <v>221</v>
      </c>
      <c r="D24" s="70">
        <v>15023</v>
      </c>
      <c r="I24" s="69"/>
    </row>
    <row r="25" spans="1:6" ht="12.75">
      <c r="A25" s="31" t="s">
        <v>96</v>
      </c>
      <c r="B25" s="136">
        <v>12357</v>
      </c>
      <c r="C25" s="136">
        <v>1158</v>
      </c>
      <c r="D25" s="70">
        <f>SUM(B25+C25)</f>
        <v>13515</v>
      </c>
      <c r="F25" s="69"/>
    </row>
    <row r="26" spans="1:8" ht="14.25">
      <c r="A26" s="309" t="s">
        <v>220</v>
      </c>
      <c r="B26" s="136">
        <v>732</v>
      </c>
      <c r="C26" s="138" t="s">
        <v>167</v>
      </c>
      <c r="D26" s="70">
        <v>1508</v>
      </c>
      <c r="F26" s="136"/>
      <c r="G26" s="137"/>
      <c r="H26" s="69"/>
    </row>
    <row r="27" spans="1:5" ht="25.5">
      <c r="A27" s="211" t="s">
        <v>225</v>
      </c>
      <c r="B27" s="136">
        <v>7260</v>
      </c>
      <c r="C27" s="137" t="s">
        <v>168</v>
      </c>
      <c r="D27" s="70">
        <v>7655</v>
      </c>
      <c r="E27" s="69"/>
    </row>
    <row r="28" spans="1:6" ht="12.75">
      <c r="A28" s="74" t="s">
        <v>97</v>
      </c>
      <c r="B28" s="70">
        <f>SUM(B24+B27)</f>
        <v>20349</v>
      </c>
      <c r="C28" s="70">
        <v>2329</v>
      </c>
      <c r="D28" s="70">
        <f>SUM(B28+C28)</f>
        <v>22678</v>
      </c>
      <c r="F28" s="29"/>
    </row>
    <row r="29" spans="2:4" ht="12.75">
      <c r="B29" s="5"/>
      <c r="C29" s="5"/>
      <c r="D29" s="5"/>
    </row>
    <row r="30" ht="14.25">
      <c r="A30" s="36" t="s">
        <v>148</v>
      </c>
    </row>
  </sheetData>
  <mergeCells count="5">
    <mergeCell ref="B20:C20"/>
    <mergeCell ref="A2:D2"/>
    <mergeCell ref="A3:D3"/>
    <mergeCell ref="B6:C6"/>
    <mergeCell ref="A17:D1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4"/>
  <sheetViews>
    <sheetView view="pageBreakPreview" zoomScaleNormal="75" zoomScaleSheetLayoutView="100" workbookViewId="0" topLeftCell="A1">
      <selection activeCell="A1" sqref="A1"/>
    </sheetView>
  </sheetViews>
  <sheetFormatPr defaultColWidth="11.421875" defaultRowHeight="12.75"/>
  <cols>
    <col min="1" max="1" width="25.140625" style="150" customWidth="1"/>
    <col min="2" max="10" width="9.7109375" style="150" customWidth="1"/>
    <col min="11" max="16384" width="11.421875" style="150" customWidth="1"/>
  </cols>
  <sheetData>
    <row r="1" spans="1:9" s="188" customFormat="1" ht="12.75">
      <c r="A1" s="266" t="s">
        <v>175</v>
      </c>
      <c r="B1" s="266"/>
      <c r="C1" s="266"/>
      <c r="D1" s="266"/>
      <c r="E1" s="199"/>
      <c r="F1" s="199"/>
      <c r="G1" s="199"/>
      <c r="H1" s="199"/>
      <c r="I1" s="199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3" spans="1:10" ht="12.75">
      <c r="A3" s="372" t="s">
        <v>31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9" ht="12.75">
      <c r="A4" s="24"/>
      <c r="B4" s="25"/>
      <c r="C4" s="25"/>
      <c r="D4" s="25"/>
      <c r="E4" s="25"/>
      <c r="F4" s="25"/>
      <c r="G4" s="25"/>
      <c r="H4" s="25"/>
      <c r="I4" s="25"/>
    </row>
    <row r="5" spans="1:10" ht="12.75">
      <c r="A5" s="200"/>
      <c r="B5" s="201"/>
      <c r="C5" s="201"/>
      <c r="D5" s="201"/>
      <c r="E5" s="201"/>
      <c r="F5" s="201"/>
      <c r="G5" s="201"/>
      <c r="H5" s="201"/>
      <c r="I5" s="201"/>
      <c r="J5" s="189"/>
    </row>
    <row r="6" spans="1:12" ht="12.75">
      <c r="A6" s="192" t="s">
        <v>98</v>
      </c>
      <c r="B6" s="344" t="s">
        <v>180</v>
      </c>
      <c r="C6" s="344"/>
      <c r="D6" s="344"/>
      <c r="E6" s="344"/>
      <c r="F6" s="344"/>
      <c r="G6" s="344"/>
      <c r="H6" s="344"/>
      <c r="I6" s="344"/>
      <c r="J6" s="344"/>
      <c r="K6" s="190"/>
      <c r="L6" s="190"/>
    </row>
    <row r="7" spans="1:10" ht="14.25">
      <c r="A7" s="192" t="s">
        <v>176</v>
      </c>
      <c r="B7" s="202"/>
      <c r="C7" s="202"/>
      <c r="D7" s="202"/>
      <c r="E7" s="202"/>
      <c r="F7" s="202"/>
      <c r="G7" s="202"/>
      <c r="H7" s="202"/>
      <c r="I7" s="202"/>
      <c r="J7" s="191"/>
    </row>
    <row r="8" spans="1:21" ht="12.75">
      <c r="A8" s="203"/>
      <c r="B8" s="204">
        <v>2000</v>
      </c>
      <c r="C8" s="204">
        <v>2001</v>
      </c>
      <c r="D8" s="204">
        <v>2002</v>
      </c>
      <c r="E8" s="204">
        <v>2003</v>
      </c>
      <c r="F8" s="204">
        <v>2004</v>
      </c>
      <c r="G8" s="204">
        <v>2005</v>
      </c>
      <c r="H8" s="204">
        <v>2006</v>
      </c>
      <c r="I8" s="204">
        <v>2007</v>
      </c>
      <c r="J8" s="204">
        <v>2008</v>
      </c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</row>
    <row r="9" spans="1:10" ht="26.25" customHeight="1">
      <c r="A9" s="310">
        <v>15</v>
      </c>
      <c r="B9" s="314">
        <v>2.619</v>
      </c>
      <c r="C9" s="315">
        <v>3.971</v>
      </c>
      <c r="D9" s="315">
        <v>4.3</v>
      </c>
      <c r="E9" s="315">
        <v>3</v>
      </c>
      <c r="F9" s="315">
        <v>1.8</v>
      </c>
      <c r="G9" s="315">
        <v>2.7</v>
      </c>
      <c r="H9" s="81">
        <v>1</v>
      </c>
      <c r="I9" s="81">
        <v>0.9</v>
      </c>
      <c r="J9" s="81">
        <v>1.4</v>
      </c>
    </row>
    <row r="10" spans="1:10" ht="12.75">
      <c r="A10" s="192">
        <v>16</v>
      </c>
      <c r="B10" s="314">
        <v>7.245</v>
      </c>
      <c r="C10" s="315">
        <v>6.959</v>
      </c>
      <c r="D10" s="315">
        <v>6.7</v>
      </c>
      <c r="E10" s="315">
        <v>4.7</v>
      </c>
      <c r="F10" s="315">
        <v>6.1</v>
      </c>
      <c r="G10" s="315">
        <v>5.7</v>
      </c>
      <c r="H10" s="81">
        <v>3.5</v>
      </c>
      <c r="I10" s="81">
        <v>3.7</v>
      </c>
      <c r="J10" s="81">
        <v>3.9</v>
      </c>
    </row>
    <row r="11" spans="1:10" ht="12.75">
      <c r="A11" s="192">
        <v>17</v>
      </c>
      <c r="B11" s="314">
        <v>12.244</v>
      </c>
      <c r="C11" s="315">
        <v>13.655</v>
      </c>
      <c r="D11" s="315">
        <v>10.8</v>
      </c>
      <c r="E11" s="315">
        <v>10.2</v>
      </c>
      <c r="F11" s="315">
        <v>9.7</v>
      </c>
      <c r="G11" s="315">
        <v>8.2</v>
      </c>
      <c r="H11" s="81">
        <v>7.7</v>
      </c>
      <c r="I11" s="81">
        <v>9.5</v>
      </c>
      <c r="J11" s="81">
        <v>8.3</v>
      </c>
    </row>
    <row r="12" spans="1:10" ht="12.75">
      <c r="A12" s="192">
        <v>18</v>
      </c>
      <c r="B12" s="314">
        <v>20.643</v>
      </c>
      <c r="C12" s="315">
        <v>23.788</v>
      </c>
      <c r="D12" s="315">
        <v>19.7</v>
      </c>
      <c r="E12" s="315">
        <v>19.9</v>
      </c>
      <c r="F12" s="315">
        <v>21.3</v>
      </c>
      <c r="G12" s="315">
        <v>19.4</v>
      </c>
      <c r="H12" s="81">
        <v>14.4</v>
      </c>
      <c r="I12" s="81">
        <v>13.9</v>
      </c>
      <c r="J12" s="81">
        <v>13.9</v>
      </c>
    </row>
    <row r="13" spans="1:10" ht="12.75">
      <c r="A13" s="192">
        <v>19</v>
      </c>
      <c r="B13" s="314">
        <v>33.642</v>
      </c>
      <c r="C13" s="315">
        <v>31.591</v>
      </c>
      <c r="D13" s="315">
        <v>32.3</v>
      </c>
      <c r="E13" s="315">
        <v>32.2</v>
      </c>
      <c r="F13" s="315">
        <v>27.2</v>
      </c>
      <c r="G13" s="315">
        <v>28.5</v>
      </c>
      <c r="H13" s="81">
        <v>25.2</v>
      </c>
      <c r="I13" s="81">
        <v>22.4</v>
      </c>
      <c r="J13" s="81">
        <v>23</v>
      </c>
    </row>
    <row r="14" spans="1:10" ht="24" customHeight="1">
      <c r="A14" s="192">
        <v>20</v>
      </c>
      <c r="B14" s="314">
        <v>41.014</v>
      </c>
      <c r="C14" s="315">
        <v>38.11</v>
      </c>
      <c r="D14" s="315">
        <v>33</v>
      </c>
      <c r="E14" s="315">
        <v>36.6</v>
      </c>
      <c r="F14" s="315">
        <v>30.9</v>
      </c>
      <c r="G14" s="315">
        <v>32</v>
      </c>
      <c r="H14" s="81">
        <v>32</v>
      </c>
      <c r="I14" s="81">
        <v>27.5</v>
      </c>
      <c r="J14" s="81">
        <v>25.5</v>
      </c>
    </row>
    <row r="15" spans="1:10" ht="12.75">
      <c r="A15" s="192">
        <v>21</v>
      </c>
      <c r="B15" s="314">
        <v>46.008</v>
      </c>
      <c r="C15" s="315">
        <v>47.499</v>
      </c>
      <c r="D15" s="315">
        <v>39.9</v>
      </c>
      <c r="E15" s="315">
        <v>37.7</v>
      </c>
      <c r="F15" s="315">
        <v>41.5</v>
      </c>
      <c r="G15" s="315">
        <v>35.6</v>
      </c>
      <c r="H15" s="81">
        <v>35.4</v>
      </c>
      <c r="I15" s="81">
        <v>34.5</v>
      </c>
      <c r="J15" s="81">
        <v>31.6</v>
      </c>
    </row>
    <row r="16" spans="1:10" ht="12.75">
      <c r="A16" s="192">
        <v>22</v>
      </c>
      <c r="B16" s="314">
        <v>47.6</v>
      </c>
      <c r="C16" s="315">
        <v>47.601</v>
      </c>
      <c r="D16" s="315">
        <v>46.5</v>
      </c>
      <c r="E16" s="315">
        <v>41.8</v>
      </c>
      <c r="F16" s="315">
        <v>41.7</v>
      </c>
      <c r="G16" s="315">
        <v>39.9</v>
      </c>
      <c r="H16" s="81">
        <v>40.8</v>
      </c>
      <c r="I16" s="81">
        <v>38.8</v>
      </c>
      <c r="J16" s="81">
        <v>34.2</v>
      </c>
    </row>
    <row r="17" spans="1:10" ht="12.75">
      <c r="A17" s="192">
        <v>23</v>
      </c>
      <c r="B17" s="314">
        <v>54.6</v>
      </c>
      <c r="C17" s="315">
        <v>51.724</v>
      </c>
      <c r="D17" s="315">
        <v>47.4</v>
      </c>
      <c r="E17" s="315">
        <v>48.7</v>
      </c>
      <c r="F17" s="315">
        <v>46.3</v>
      </c>
      <c r="G17" s="315">
        <v>44.8</v>
      </c>
      <c r="H17" s="81">
        <v>43.1</v>
      </c>
      <c r="I17" s="81">
        <v>41.1</v>
      </c>
      <c r="J17" s="81">
        <v>37.7</v>
      </c>
    </row>
    <row r="18" spans="1:10" ht="12.75">
      <c r="A18" s="192">
        <v>24</v>
      </c>
      <c r="B18" s="314">
        <v>55.5</v>
      </c>
      <c r="C18" s="315">
        <v>54.192</v>
      </c>
      <c r="D18" s="315">
        <v>54.6</v>
      </c>
      <c r="E18" s="315">
        <v>55.1</v>
      </c>
      <c r="F18" s="315">
        <v>49.9</v>
      </c>
      <c r="G18" s="315">
        <v>48.1</v>
      </c>
      <c r="H18" s="81">
        <v>44.7</v>
      </c>
      <c r="I18" s="81">
        <v>46.1</v>
      </c>
      <c r="J18" s="81">
        <v>41.6</v>
      </c>
    </row>
    <row r="19" spans="1:10" ht="25.5" customHeight="1">
      <c r="A19" s="192">
        <v>25</v>
      </c>
      <c r="B19" s="314">
        <v>59.9</v>
      </c>
      <c r="C19" s="315">
        <v>52.975</v>
      </c>
      <c r="D19" s="315">
        <v>57.5</v>
      </c>
      <c r="E19" s="315">
        <v>57.8</v>
      </c>
      <c r="F19" s="315">
        <v>50.3</v>
      </c>
      <c r="G19" s="315">
        <v>53.7</v>
      </c>
      <c r="H19" s="81">
        <v>52</v>
      </c>
      <c r="I19" s="81">
        <v>48.7</v>
      </c>
      <c r="J19" s="81">
        <v>52.4</v>
      </c>
    </row>
    <row r="20" spans="1:10" ht="12.75">
      <c r="A20" s="192">
        <v>26</v>
      </c>
      <c r="B20" s="314">
        <v>63.5</v>
      </c>
      <c r="C20" s="315">
        <v>59.841</v>
      </c>
      <c r="D20" s="315">
        <v>60.7</v>
      </c>
      <c r="E20" s="315">
        <v>56.9</v>
      </c>
      <c r="F20" s="315">
        <v>58.3</v>
      </c>
      <c r="G20" s="315">
        <v>59.9</v>
      </c>
      <c r="H20" s="81">
        <v>60</v>
      </c>
      <c r="I20" s="81">
        <v>60</v>
      </c>
      <c r="J20" s="81">
        <v>56</v>
      </c>
    </row>
    <row r="21" spans="1:10" ht="12.75">
      <c r="A21" s="192">
        <v>27</v>
      </c>
      <c r="B21" s="314">
        <v>64.6</v>
      </c>
      <c r="C21" s="315">
        <v>62.383</v>
      </c>
      <c r="D21" s="315">
        <v>57.1</v>
      </c>
      <c r="E21" s="315">
        <v>57.7</v>
      </c>
      <c r="F21" s="315">
        <v>62.8</v>
      </c>
      <c r="G21" s="315">
        <v>60.3</v>
      </c>
      <c r="H21" s="81">
        <v>57.2</v>
      </c>
      <c r="I21" s="81">
        <v>64.1</v>
      </c>
      <c r="J21" s="81">
        <v>60.1</v>
      </c>
    </row>
    <row r="22" spans="1:10" ht="12.75">
      <c r="A22" s="192">
        <v>28</v>
      </c>
      <c r="B22" s="314">
        <v>67.6</v>
      </c>
      <c r="C22" s="315">
        <v>62.649</v>
      </c>
      <c r="D22" s="315">
        <v>68.5</v>
      </c>
      <c r="E22" s="315">
        <v>65.6</v>
      </c>
      <c r="F22" s="315">
        <v>64.7</v>
      </c>
      <c r="G22" s="315">
        <v>62.6</v>
      </c>
      <c r="H22" s="81">
        <v>62</v>
      </c>
      <c r="I22" s="81">
        <v>67.2</v>
      </c>
      <c r="J22" s="81">
        <v>67.6</v>
      </c>
    </row>
    <row r="23" spans="1:10" ht="12.75">
      <c r="A23" s="192">
        <v>29</v>
      </c>
      <c r="B23" s="314">
        <v>70.6</v>
      </c>
      <c r="C23" s="315">
        <v>68.443</v>
      </c>
      <c r="D23" s="315">
        <v>62.6</v>
      </c>
      <c r="E23" s="315">
        <v>70.3</v>
      </c>
      <c r="F23" s="315">
        <v>69.8</v>
      </c>
      <c r="G23" s="316">
        <v>69.2</v>
      </c>
      <c r="H23" s="81">
        <v>67.4</v>
      </c>
      <c r="I23" s="81">
        <v>69.9</v>
      </c>
      <c r="J23" s="81">
        <v>68.9</v>
      </c>
    </row>
    <row r="24" spans="1:10" ht="24.75" customHeight="1">
      <c r="A24" s="192">
        <v>30</v>
      </c>
      <c r="B24" s="314">
        <v>68</v>
      </c>
      <c r="C24" s="315">
        <v>69.877</v>
      </c>
      <c r="D24" s="315">
        <v>71</v>
      </c>
      <c r="E24" s="315">
        <v>70.4</v>
      </c>
      <c r="F24" s="315">
        <v>71.9</v>
      </c>
      <c r="G24" s="315">
        <v>72.6</v>
      </c>
      <c r="H24" s="81">
        <v>72.9</v>
      </c>
      <c r="I24" s="81">
        <v>71.3</v>
      </c>
      <c r="J24" s="81">
        <v>75</v>
      </c>
    </row>
    <row r="25" spans="1:10" ht="12.75">
      <c r="A25" s="192">
        <v>31</v>
      </c>
      <c r="B25" s="314">
        <v>74.2</v>
      </c>
      <c r="C25" s="315">
        <v>70.606</v>
      </c>
      <c r="D25" s="315">
        <v>72</v>
      </c>
      <c r="E25" s="315">
        <v>73.6</v>
      </c>
      <c r="F25" s="315">
        <v>70.7</v>
      </c>
      <c r="G25" s="315">
        <v>78.8</v>
      </c>
      <c r="H25" s="81">
        <v>74.7</v>
      </c>
      <c r="I25" s="81">
        <v>81.8</v>
      </c>
      <c r="J25" s="81">
        <v>76.3</v>
      </c>
    </row>
    <row r="26" spans="1:10" ht="12.75">
      <c r="A26" s="192">
        <v>32</v>
      </c>
      <c r="B26" s="314">
        <v>72.9</v>
      </c>
      <c r="C26" s="315">
        <v>70.79</v>
      </c>
      <c r="D26" s="315">
        <v>65.2</v>
      </c>
      <c r="E26" s="315">
        <v>75.4</v>
      </c>
      <c r="F26" s="315">
        <v>75</v>
      </c>
      <c r="G26" s="315">
        <v>76.6</v>
      </c>
      <c r="H26" s="81">
        <v>81.4</v>
      </c>
      <c r="I26" s="81">
        <v>84.3</v>
      </c>
      <c r="J26" s="81">
        <v>82.7</v>
      </c>
    </row>
    <row r="27" spans="1:10" ht="12.75">
      <c r="A27" s="192">
        <v>33</v>
      </c>
      <c r="B27" s="314">
        <v>68.1</v>
      </c>
      <c r="C27" s="315">
        <v>68.128</v>
      </c>
      <c r="D27" s="315">
        <v>65.7</v>
      </c>
      <c r="E27" s="315">
        <v>66.3</v>
      </c>
      <c r="F27" s="315">
        <v>77.6</v>
      </c>
      <c r="G27" s="315">
        <v>79.1</v>
      </c>
      <c r="H27" s="81">
        <v>75.3</v>
      </c>
      <c r="I27" s="81">
        <v>86.3</v>
      </c>
      <c r="J27" s="81">
        <v>80.7</v>
      </c>
    </row>
    <row r="28" spans="1:10" ht="12.75">
      <c r="A28" s="192">
        <v>34</v>
      </c>
      <c r="B28" s="314">
        <v>61.1</v>
      </c>
      <c r="C28" s="315">
        <v>62.035</v>
      </c>
      <c r="D28" s="315">
        <v>63.4</v>
      </c>
      <c r="E28" s="315">
        <v>66.8</v>
      </c>
      <c r="F28" s="315">
        <v>67.5</v>
      </c>
      <c r="G28" s="316">
        <v>69.9</v>
      </c>
      <c r="H28" s="81">
        <v>75.1</v>
      </c>
      <c r="I28" s="81">
        <v>70.8</v>
      </c>
      <c r="J28" s="81">
        <v>79.3</v>
      </c>
    </row>
    <row r="29" spans="1:10" ht="24.75" customHeight="1">
      <c r="A29" s="192">
        <v>35</v>
      </c>
      <c r="B29" s="314">
        <v>54.5</v>
      </c>
      <c r="C29" s="315">
        <v>54.636</v>
      </c>
      <c r="D29" s="315">
        <v>58.7</v>
      </c>
      <c r="E29" s="315">
        <v>59.6</v>
      </c>
      <c r="F29" s="315">
        <v>60.8</v>
      </c>
      <c r="G29" s="315">
        <v>66.8</v>
      </c>
      <c r="H29" s="81">
        <v>67.3</v>
      </c>
      <c r="I29" s="81">
        <v>69</v>
      </c>
      <c r="J29" s="81">
        <v>68</v>
      </c>
    </row>
    <row r="30" spans="1:10" ht="12.75">
      <c r="A30" s="192">
        <v>36</v>
      </c>
      <c r="B30" s="314">
        <v>46.3</v>
      </c>
      <c r="C30" s="315">
        <v>46.368</v>
      </c>
      <c r="D30" s="315">
        <v>49.5</v>
      </c>
      <c r="E30" s="315">
        <v>51.1</v>
      </c>
      <c r="F30" s="315">
        <v>52.6</v>
      </c>
      <c r="G30" s="315">
        <v>54</v>
      </c>
      <c r="H30" s="81">
        <v>55.8</v>
      </c>
      <c r="I30" s="81">
        <v>60</v>
      </c>
      <c r="J30" s="81">
        <v>65.8</v>
      </c>
    </row>
    <row r="31" spans="1:10" ht="12.75">
      <c r="A31" s="192">
        <v>37</v>
      </c>
      <c r="B31" s="314">
        <v>36.2</v>
      </c>
      <c r="C31" s="315">
        <v>37.636</v>
      </c>
      <c r="D31" s="315">
        <v>40.5</v>
      </c>
      <c r="E31" s="315">
        <v>43.3</v>
      </c>
      <c r="F31" s="315">
        <v>45.2</v>
      </c>
      <c r="G31" s="315">
        <v>45</v>
      </c>
      <c r="H31" s="81">
        <v>45.8</v>
      </c>
      <c r="I31" s="81">
        <v>51.7</v>
      </c>
      <c r="J31" s="81">
        <v>54.1</v>
      </c>
    </row>
    <row r="32" spans="1:10" ht="12.75">
      <c r="A32" s="192">
        <v>38</v>
      </c>
      <c r="B32" s="314">
        <v>27.5</v>
      </c>
      <c r="C32" s="315">
        <v>28.736</v>
      </c>
      <c r="D32" s="315">
        <v>30.2</v>
      </c>
      <c r="E32" s="315">
        <v>29.7</v>
      </c>
      <c r="F32" s="315">
        <v>34.1</v>
      </c>
      <c r="G32" s="315">
        <v>36.6</v>
      </c>
      <c r="H32" s="81">
        <v>40.7</v>
      </c>
      <c r="I32" s="81">
        <v>40.6</v>
      </c>
      <c r="J32" s="81">
        <v>44.2</v>
      </c>
    </row>
    <row r="33" spans="1:10" ht="12.75">
      <c r="A33" s="192">
        <v>39</v>
      </c>
      <c r="B33" s="314">
        <v>22.7</v>
      </c>
      <c r="C33" s="315">
        <v>21.324</v>
      </c>
      <c r="D33" s="315">
        <v>22.4</v>
      </c>
      <c r="E33" s="315">
        <v>24.8</v>
      </c>
      <c r="F33" s="315">
        <v>28.1</v>
      </c>
      <c r="G33" s="316">
        <v>26.7</v>
      </c>
      <c r="H33" s="81">
        <v>28.9</v>
      </c>
      <c r="I33" s="81">
        <v>32</v>
      </c>
      <c r="J33" s="81">
        <v>34.6</v>
      </c>
    </row>
    <row r="34" spans="1:10" ht="24" customHeight="1">
      <c r="A34" s="192">
        <v>40</v>
      </c>
      <c r="B34" s="314">
        <v>16.4</v>
      </c>
      <c r="C34" s="315">
        <v>15.948</v>
      </c>
      <c r="D34" s="315">
        <v>15.7</v>
      </c>
      <c r="E34" s="315">
        <v>17.8</v>
      </c>
      <c r="F34" s="315">
        <v>18.4</v>
      </c>
      <c r="G34" s="315">
        <v>19.5</v>
      </c>
      <c r="H34" s="81">
        <v>21.2</v>
      </c>
      <c r="I34" s="81">
        <v>22</v>
      </c>
      <c r="J34" s="81">
        <v>23.2</v>
      </c>
    </row>
    <row r="35" spans="1:10" ht="12.75">
      <c r="A35" s="192">
        <v>41</v>
      </c>
      <c r="B35" s="314">
        <v>11.7</v>
      </c>
      <c r="C35" s="315">
        <v>9.099</v>
      </c>
      <c r="D35" s="315">
        <v>11.8</v>
      </c>
      <c r="E35" s="315">
        <v>10.8</v>
      </c>
      <c r="F35" s="315">
        <v>12.6</v>
      </c>
      <c r="G35" s="315">
        <v>13.5</v>
      </c>
      <c r="H35" s="81">
        <v>15.2</v>
      </c>
      <c r="I35" s="81">
        <v>17.7</v>
      </c>
      <c r="J35" s="81">
        <v>14.6</v>
      </c>
    </row>
    <row r="36" spans="1:10" ht="12.75">
      <c r="A36" s="192">
        <v>42</v>
      </c>
      <c r="B36" s="314">
        <v>5.309</v>
      </c>
      <c r="C36" s="315">
        <v>5.369</v>
      </c>
      <c r="D36" s="315">
        <v>6.3</v>
      </c>
      <c r="E36" s="315">
        <v>5.655</v>
      </c>
      <c r="F36" s="315">
        <v>8.8</v>
      </c>
      <c r="G36" s="315">
        <v>8.4</v>
      </c>
      <c r="H36" s="81">
        <v>7.7</v>
      </c>
      <c r="I36" s="81">
        <v>8.9</v>
      </c>
      <c r="J36" s="81">
        <v>10.7</v>
      </c>
    </row>
    <row r="37" spans="1:10" ht="12.75">
      <c r="A37" s="192">
        <v>43</v>
      </c>
      <c r="B37" s="314">
        <v>3.293</v>
      </c>
      <c r="C37" s="315">
        <v>3.576</v>
      </c>
      <c r="D37" s="315">
        <v>5.2</v>
      </c>
      <c r="E37" s="315">
        <v>3.8</v>
      </c>
      <c r="F37" s="315">
        <v>3.9</v>
      </c>
      <c r="G37" s="315">
        <v>5.3</v>
      </c>
      <c r="H37" s="81">
        <v>4.3</v>
      </c>
      <c r="I37" s="81">
        <v>5.2</v>
      </c>
      <c r="J37" s="81">
        <v>6.6</v>
      </c>
    </row>
    <row r="38" spans="1:10" ht="12.75">
      <c r="A38" s="192">
        <v>44</v>
      </c>
      <c r="B38" s="314">
        <v>0.904</v>
      </c>
      <c r="C38" s="315">
        <v>1.731</v>
      </c>
      <c r="D38" s="315">
        <v>2.2</v>
      </c>
      <c r="E38" s="315">
        <v>1.1</v>
      </c>
      <c r="F38" s="315">
        <v>1.6</v>
      </c>
      <c r="G38" s="316">
        <v>1.4</v>
      </c>
      <c r="H38" s="81">
        <v>1.9</v>
      </c>
      <c r="I38" s="81">
        <v>2.2</v>
      </c>
      <c r="J38" s="81">
        <v>1.7</v>
      </c>
    </row>
    <row r="39" spans="1:250" ht="36.75" customHeight="1">
      <c r="A39" s="311" t="s">
        <v>142</v>
      </c>
      <c r="B39" s="205">
        <v>1221.285</v>
      </c>
      <c r="C39" s="205">
        <v>1192.348</v>
      </c>
      <c r="D39" s="205">
        <v>1182.96</v>
      </c>
      <c r="E39" s="205">
        <v>1200.041</v>
      </c>
      <c r="F39" s="205">
        <v>1211.1</v>
      </c>
      <c r="G39" s="313">
        <v>1224.8</v>
      </c>
      <c r="H39" s="313">
        <v>1214.6</v>
      </c>
      <c r="I39" s="313">
        <v>1252.1</v>
      </c>
      <c r="J39" s="313">
        <v>1243.4</v>
      </c>
      <c r="K39" s="194"/>
      <c r="L39" s="194"/>
      <c r="M39" s="195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4"/>
      <c r="AB39" s="194"/>
      <c r="AC39" s="194"/>
      <c r="AD39" s="194"/>
      <c r="AE39" s="196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4"/>
      <c r="AT39" s="194"/>
      <c r="AU39" s="194"/>
      <c r="AV39" s="194"/>
      <c r="AW39" s="196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4"/>
      <c r="BL39" s="194"/>
      <c r="BM39" s="194"/>
      <c r="BN39" s="194"/>
      <c r="BO39" s="196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4"/>
      <c r="CD39" s="194"/>
      <c r="CE39" s="194"/>
      <c r="CF39" s="194"/>
      <c r="CG39" s="196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4"/>
      <c r="CV39" s="194"/>
      <c r="CW39" s="194"/>
      <c r="CX39" s="194"/>
      <c r="CY39" s="196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4"/>
      <c r="DN39" s="194"/>
      <c r="DO39" s="194"/>
      <c r="DP39" s="194"/>
      <c r="DQ39" s="196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4"/>
      <c r="EF39" s="194"/>
      <c r="EG39" s="194"/>
      <c r="EH39" s="194"/>
      <c r="EI39" s="196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4"/>
      <c r="EX39" s="194"/>
      <c r="EY39" s="194"/>
      <c r="EZ39" s="194"/>
      <c r="FA39" s="196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3"/>
      <c r="FO39" s="194"/>
      <c r="FP39" s="194"/>
      <c r="FQ39" s="194"/>
      <c r="FR39" s="194"/>
      <c r="FS39" s="196"/>
      <c r="FT39" s="193"/>
      <c r="FU39" s="193"/>
      <c r="FV39" s="193"/>
      <c r="FW39" s="193"/>
      <c r="FX39" s="193"/>
      <c r="FY39" s="193"/>
      <c r="FZ39" s="193"/>
      <c r="GA39" s="193"/>
      <c r="GB39" s="193"/>
      <c r="GC39" s="193"/>
      <c r="GD39" s="193"/>
      <c r="GE39" s="193"/>
      <c r="GF39" s="193"/>
      <c r="GG39" s="194"/>
      <c r="GH39" s="194"/>
      <c r="GI39" s="194"/>
      <c r="GJ39" s="194"/>
      <c r="GK39" s="196"/>
      <c r="GL39" s="193"/>
      <c r="GM39" s="193"/>
      <c r="GN39" s="193"/>
      <c r="GO39" s="193"/>
      <c r="GP39" s="193"/>
      <c r="GQ39" s="193"/>
      <c r="GR39" s="193"/>
      <c r="GS39" s="193"/>
      <c r="GT39" s="193"/>
      <c r="GU39" s="193"/>
      <c r="GV39" s="193"/>
      <c r="GW39" s="193"/>
      <c r="GX39" s="193"/>
      <c r="GY39" s="194"/>
      <c r="GZ39" s="194"/>
      <c r="HA39" s="194"/>
      <c r="HB39" s="194"/>
      <c r="HC39" s="196"/>
      <c r="HD39" s="193"/>
      <c r="HE39" s="193"/>
      <c r="HF39" s="193"/>
      <c r="HG39" s="193"/>
      <c r="HH39" s="193"/>
      <c r="HI39" s="193"/>
      <c r="HJ39" s="193"/>
      <c r="HK39" s="193"/>
      <c r="HL39" s="193"/>
      <c r="HM39" s="193"/>
      <c r="HN39" s="193"/>
      <c r="HO39" s="193"/>
      <c r="HP39" s="193"/>
      <c r="HQ39" s="194"/>
      <c r="HR39" s="194"/>
      <c r="HS39" s="194"/>
      <c r="HT39" s="194"/>
      <c r="HU39" s="196"/>
      <c r="HV39" s="193"/>
      <c r="HW39" s="193"/>
      <c r="HX39" s="193"/>
      <c r="HY39" s="193"/>
      <c r="HZ39" s="193"/>
      <c r="IA39" s="193"/>
      <c r="IB39" s="193"/>
      <c r="IC39" s="193"/>
      <c r="ID39" s="193"/>
      <c r="IE39" s="193"/>
      <c r="IF39" s="193"/>
      <c r="IG39" s="193"/>
      <c r="IH39" s="193"/>
      <c r="II39" s="194"/>
      <c r="IJ39" s="194"/>
      <c r="IK39" s="194"/>
      <c r="IL39" s="194"/>
      <c r="IM39" s="196"/>
      <c r="IN39" s="193"/>
      <c r="IO39" s="193"/>
      <c r="IP39" s="193"/>
    </row>
    <row r="40" spans="1:10" ht="27">
      <c r="A40" s="312" t="s">
        <v>226</v>
      </c>
      <c r="B40" s="206">
        <v>43</v>
      </c>
      <c r="C40" s="206">
        <v>42.791</v>
      </c>
      <c r="D40" s="206">
        <v>42</v>
      </c>
      <c r="E40" s="206">
        <v>42</v>
      </c>
      <c r="F40" s="206">
        <v>42</v>
      </c>
      <c r="G40" s="207">
        <v>43</v>
      </c>
      <c r="H40" s="208">
        <v>42</v>
      </c>
      <c r="I40" s="208">
        <v>44</v>
      </c>
      <c r="J40" s="208">
        <v>44</v>
      </c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4.25">
      <c r="A42" s="35" t="s">
        <v>177</v>
      </c>
      <c r="B42" s="25"/>
      <c r="C42" s="25"/>
      <c r="D42" s="25"/>
      <c r="E42" s="25"/>
      <c r="F42" s="25"/>
      <c r="G42" s="25"/>
      <c r="H42" s="25"/>
      <c r="I42" s="25"/>
    </row>
    <row r="43" spans="1:9" ht="14.25">
      <c r="A43" s="35" t="s">
        <v>178</v>
      </c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5" t="s">
        <v>99</v>
      </c>
      <c r="B44" s="25"/>
      <c r="C44" s="25"/>
      <c r="D44" s="25"/>
      <c r="E44" s="25"/>
      <c r="F44" s="25"/>
      <c r="G44" s="25"/>
      <c r="H44" s="25"/>
      <c r="I44" s="25"/>
    </row>
  </sheetData>
  <mergeCells count="2">
    <mergeCell ref="A3:J3"/>
    <mergeCell ref="B6:J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150" customWidth="1"/>
    <col min="2" max="10" width="9.7109375" style="150" customWidth="1"/>
    <col min="11" max="16384" width="11.421875" style="150" customWidth="1"/>
  </cols>
  <sheetData>
    <row r="1" spans="1:9" s="188" customFormat="1" ht="12.75">
      <c r="A1" s="266" t="s">
        <v>179</v>
      </c>
      <c r="B1" s="266"/>
      <c r="C1" s="266"/>
      <c r="D1" s="266"/>
      <c r="E1" s="199"/>
      <c r="F1" s="199"/>
      <c r="G1" s="199"/>
      <c r="H1" s="199"/>
      <c r="I1" s="199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3" spans="1:10" ht="12.75">
      <c r="A3" s="372" t="s">
        <v>40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9" ht="12.75">
      <c r="A4" s="24"/>
      <c r="B4" s="25"/>
      <c r="C4" s="25"/>
      <c r="D4" s="25"/>
      <c r="E4" s="25"/>
      <c r="F4" s="25"/>
      <c r="G4" s="25"/>
      <c r="H4" s="25"/>
      <c r="I4" s="25"/>
    </row>
    <row r="5" spans="1:10" ht="12.75">
      <c r="A5" s="200"/>
      <c r="B5" s="201"/>
      <c r="C5" s="201"/>
      <c r="D5" s="201"/>
      <c r="E5" s="201"/>
      <c r="F5" s="201"/>
      <c r="G5" s="201"/>
      <c r="H5" s="201"/>
      <c r="I5" s="201"/>
      <c r="J5" s="189"/>
    </row>
    <row r="6" spans="1:12" ht="12.75">
      <c r="A6" s="192" t="s">
        <v>98</v>
      </c>
      <c r="B6" s="344" t="s">
        <v>180</v>
      </c>
      <c r="C6" s="344"/>
      <c r="D6" s="344"/>
      <c r="E6" s="344"/>
      <c r="F6" s="344"/>
      <c r="G6" s="344"/>
      <c r="H6" s="344"/>
      <c r="I6" s="344"/>
      <c r="J6" s="344"/>
      <c r="K6" s="190"/>
      <c r="L6" s="190"/>
    </row>
    <row r="7" spans="1:10" ht="14.25">
      <c r="A7" s="192" t="s">
        <v>176</v>
      </c>
      <c r="B7" s="202"/>
      <c r="C7" s="202"/>
      <c r="D7" s="202"/>
      <c r="E7" s="202"/>
      <c r="F7" s="202"/>
      <c r="G7" s="202"/>
      <c r="H7" s="202"/>
      <c r="I7" s="202"/>
      <c r="J7" s="191"/>
    </row>
    <row r="8" spans="1:21" ht="12.75">
      <c r="A8" s="203"/>
      <c r="B8" s="204">
        <v>2000</v>
      </c>
      <c r="C8" s="204">
        <v>2001</v>
      </c>
      <c r="D8" s="204">
        <v>2002</v>
      </c>
      <c r="E8" s="204">
        <v>2003</v>
      </c>
      <c r="F8" s="204">
        <v>2004</v>
      </c>
      <c r="G8" s="204">
        <v>2005</v>
      </c>
      <c r="H8" s="204">
        <v>2006</v>
      </c>
      <c r="I8" s="204">
        <v>2007</v>
      </c>
      <c r="J8" s="204">
        <v>2008</v>
      </c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</row>
    <row r="9" spans="1:11" ht="26.25" customHeight="1">
      <c r="A9" s="310">
        <v>15</v>
      </c>
      <c r="B9" s="81">
        <v>1.3399836224223927</v>
      </c>
      <c r="C9" s="81">
        <v>0.8</v>
      </c>
      <c r="D9" s="81">
        <v>0.7454089584603917</v>
      </c>
      <c r="E9" s="81">
        <v>0.7017543859649122</v>
      </c>
      <c r="F9" s="81">
        <v>1.5</v>
      </c>
      <c r="G9" s="81">
        <v>1.6</v>
      </c>
      <c r="H9" s="81">
        <v>0.8</v>
      </c>
      <c r="I9" s="81">
        <v>1.1</v>
      </c>
      <c r="J9" s="81">
        <v>1.7</v>
      </c>
      <c r="K9" s="25"/>
    </row>
    <row r="10" spans="1:11" ht="12.75">
      <c r="A10" s="192">
        <v>16</v>
      </c>
      <c r="B10" s="81">
        <v>2.9045325995566764</v>
      </c>
      <c r="C10" s="81">
        <v>2.9</v>
      </c>
      <c r="D10" s="81">
        <v>2.5696228904785055</v>
      </c>
      <c r="E10" s="81">
        <v>3.370862266567788</v>
      </c>
      <c r="F10" s="81">
        <v>4.9</v>
      </c>
      <c r="G10" s="81">
        <v>3.7</v>
      </c>
      <c r="H10" s="81">
        <v>3.4</v>
      </c>
      <c r="I10" s="81">
        <v>4</v>
      </c>
      <c r="J10" s="81">
        <v>4</v>
      </c>
      <c r="K10" s="25"/>
    </row>
    <row r="11" spans="1:11" ht="12.75">
      <c r="A11" s="192">
        <v>17</v>
      </c>
      <c r="B11" s="81">
        <v>6.538432296814415</v>
      </c>
      <c r="C11" s="81">
        <v>7.4</v>
      </c>
      <c r="D11" s="81">
        <v>8.769365682548964</v>
      </c>
      <c r="E11" s="81">
        <v>7.534388608557406</v>
      </c>
      <c r="F11" s="81">
        <v>9.8</v>
      </c>
      <c r="G11" s="81">
        <v>8.8</v>
      </c>
      <c r="H11" s="81">
        <v>5.5</v>
      </c>
      <c r="I11" s="81">
        <v>7.4</v>
      </c>
      <c r="J11" s="81">
        <v>7.9</v>
      </c>
      <c r="K11" s="25"/>
    </row>
    <row r="12" spans="1:11" ht="12.75">
      <c r="A12" s="192">
        <v>18</v>
      </c>
      <c r="B12" s="81">
        <v>13.431013431013431</v>
      </c>
      <c r="C12" s="81">
        <v>14.9</v>
      </c>
      <c r="D12" s="81">
        <v>13.959771840288202</v>
      </c>
      <c r="E12" s="81">
        <v>14.138353891654043</v>
      </c>
      <c r="F12" s="81">
        <v>16.5</v>
      </c>
      <c r="G12" s="81">
        <v>16.2</v>
      </c>
      <c r="H12" s="81">
        <v>10.7</v>
      </c>
      <c r="I12" s="81">
        <v>13.9</v>
      </c>
      <c r="J12" s="81">
        <v>12.4</v>
      </c>
      <c r="K12" s="25"/>
    </row>
    <row r="13" spans="1:11" ht="12.75">
      <c r="A13" s="192">
        <v>19</v>
      </c>
      <c r="B13" s="81">
        <v>25.562951423311148</v>
      </c>
      <c r="C13" s="81">
        <v>23.3</v>
      </c>
      <c r="D13" s="81">
        <v>23.682868177512205</v>
      </c>
      <c r="E13" s="81">
        <v>23.366889558380482</v>
      </c>
      <c r="F13" s="81">
        <v>24.7</v>
      </c>
      <c r="G13" s="81">
        <v>25.4</v>
      </c>
      <c r="H13" s="81">
        <v>20.9</v>
      </c>
      <c r="I13" s="81">
        <v>24.4</v>
      </c>
      <c r="J13" s="81">
        <v>25.1</v>
      </c>
      <c r="K13" s="25"/>
    </row>
    <row r="14" spans="1:11" ht="24" customHeight="1">
      <c r="A14" s="192">
        <v>20</v>
      </c>
      <c r="B14" s="81">
        <v>31.660445181805613</v>
      </c>
      <c r="C14" s="81">
        <v>33</v>
      </c>
      <c r="D14" s="81">
        <v>31.630836642475693</v>
      </c>
      <c r="E14" s="81">
        <v>31.527373428956896</v>
      </c>
      <c r="F14" s="81">
        <v>32.3</v>
      </c>
      <c r="G14" s="81">
        <v>30.9</v>
      </c>
      <c r="H14" s="81">
        <v>30.5</v>
      </c>
      <c r="I14" s="81">
        <v>30</v>
      </c>
      <c r="J14" s="81">
        <v>29.9</v>
      </c>
      <c r="K14" s="25"/>
    </row>
    <row r="15" spans="1:11" ht="12.75">
      <c r="A15" s="192">
        <v>21</v>
      </c>
      <c r="B15" s="81">
        <v>41.88824943541925</v>
      </c>
      <c r="C15" s="81">
        <v>41.4</v>
      </c>
      <c r="D15" s="81">
        <v>42.21457954009036</v>
      </c>
      <c r="E15" s="81">
        <v>38.049700316519626</v>
      </c>
      <c r="F15" s="81">
        <v>40.3</v>
      </c>
      <c r="G15" s="81">
        <v>43.3</v>
      </c>
      <c r="H15" s="81">
        <v>35.6</v>
      </c>
      <c r="I15" s="81">
        <v>40.7</v>
      </c>
      <c r="J15" s="81">
        <v>37.4</v>
      </c>
      <c r="K15" s="25"/>
    </row>
    <row r="16" spans="1:11" ht="12.75">
      <c r="A16" s="192">
        <v>22</v>
      </c>
      <c r="B16" s="81">
        <v>50.6464747481963</v>
      </c>
      <c r="C16" s="81">
        <v>52.8</v>
      </c>
      <c r="D16" s="81">
        <v>48.29828169574736</v>
      </c>
      <c r="E16" s="81">
        <v>43.981635504690935</v>
      </c>
      <c r="F16" s="81">
        <v>51.1</v>
      </c>
      <c r="G16" s="81">
        <v>47.3</v>
      </c>
      <c r="H16" s="81">
        <v>41.6</v>
      </c>
      <c r="I16" s="81">
        <v>46.1</v>
      </c>
      <c r="J16" s="81">
        <v>42.6</v>
      </c>
      <c r="K16" s="25"/>
    </row>
    <row r="17" spans="1:11" ht="12.75">
      <c r="A17" s="192">
        <v>23</v>
      </c>
      <c r="B17" s="81">
        <v>60.038596240440285</v>
      </c>
      <c r="C17" s="81">
        <v>55.9</v>
      </c>
      <c r="D17" s="81">
        <v>58.27943528757215</v>
      </c>
      <c r="E17" s="81">
        <v>49.08055755513382</v>
      </c>
      <c r="F17" s="81">
        <v>53.8</v>
      </c>
      <c r="G17" s="81">
        <v>53.2</v>
      </c>
      <c r="H17" s="81">
        <v>51.4</v>
      </c>
      <c r="I17" s="81">
        <v>52.6</v>
      </c>
      <c r="J17" s="81">
        <v>53.9</v>
      </c>
      <c r="K17" s="25"/>
    </row>
    <row r="18" spans="1:11" ht="12.75">
      <c r="A18" s="192">
        <v>24</v>
      </c>
      <c r="B18" s="81">
        <v>57.88930904090753</v>
      </c>
      <c r="C18" s="81">
        <v>65.8</v>
      </c>
      <c r="D18" s="81">
        <v>63.85041551246537</v>
      </c>
      <c r="E18" s="81">
        <v>65.3446257660263</v>
      </c>
      <c r="F18" s="81">
        <v>66.3</v>
      </c>
      <c r="G18" s="81">
        <v>59.3</v>
      </c>
      <c r="H18" s="81">
        <v>58.6</v>
      </c>
      <c r="I18" s="81">
        <v>59.6</v>
      </c>
      <c r="J18" s="81">
        <v>58.4</v>
      </c>
      <c r="K18" s="25"/>
    </row>
    <row r="19" spans="1:11" ht="25.5" customHeight="1">
      <c r="A19" s="192">
        <v>25</v>
      </c>
      <c r="B19" s="81">
        <v>76.38347622759157</v>
      </c>
      <c r="C19" s="81">
        <v>72.5</v>
      </c>
      <c r="D19" s="81">
        <v>72.95658839105289</v>
      </c>
      <c r="E19" s="81">
        <v>67.41573033707866</v>
      </c>
      <c r="F19" s="81">
        <v>75.2</v>
      </c>
      <c r="G19" s="81">
        <v>72.2</v>
      </c>
      <c r="H19" s="81">
        <v>64.7</v>
      </c>
      <c r="I19" s="81">
        <v>70.1</v>
      </c>
      <c r="J19" s="81">
        <v>66.5</v>
      </c>
      <c r="K19" s="25"/>
    </row>
    <row r="20" spans="1:11" ht="12.75">
      <c r="A20" s="192">
        <v>26</v>
      </c>
      <c r="B20" s="81">
        <v>85.43134109770556</v>
      </c>
      <c r="C20" s="81">
        <v>82.2</v>
      </c>
      <c r="D20" s="81">
        <v>75.2950752950753</v>
      </c>
      <c r="E20" s="81">
        <v>78.12175358404322</v>
      </c>
      <c r="F20" s="81">
        <v>84</v>
      </c>
      <c r="G20" s="81">
        <v>83.3</v>
      </c>
      <c r="H20" s="81">
        <v>74.1</v>
      </c>
      <c r="I20" s="81">
        <v>81.1</v>
      </c>
      <c r="J20" s="81">
        <v>79.7</v>
      </c>
      <c r="K20" s="25"/>
    </row>
    <row r="21" spans="1:11" ht="12.75">
      <c r="A21" s="192">
        <v>27</v>
      </c>
      <c r="B21" s="81">
        <v>92.83837499157852</v>
      </c>
      <c r="C21" s="81">
        <v>88.5</v>
      </c>
      <c r="D21" s="81">
        <v>87.51753155680224</v>
      </c>
      <c r="E21" s="81">
        <v>87.93732270701067</v>
      </c>
      <c r="F21" s="81">
        <v>87.5</v>
      </c>
      <c r="G21" s="81">
        <v>87</v>
      </c>
      <c r="H21" s="81">
        <v>84</v>
      </c>
      <c r="I21" s="81">
        <v>91.9</v>
      </c>
      <c r="J21" s="81">
        <v>85.2</v>
      </c>
      <c r="K21" s="25"/>
    </row>
    <row r="22" spans="1:11" ht="12.75">
      <c r="A22" s="192">
        <v>28</v>
      </c>
      <c r="B22" s="81">
        <v>97.93095079182089</v>
      </c>
      <c r="C22" s="81">
        <v>96.9</v>
      </c>
      <c r="D22" s="81">
        <v>96.7361929180237</v>
      </c>
      <c r="E22" s="81">
        <v>87.67276280887897</v>
      </c>
      <c r="F22" s="81">
        <v>96.9</v>
      </c>
      <c r="G22" s="81">
        <v>94</v>
      </c>
      <c r="H22" s="81">
        <v>90.8</v>
      </c>
      <c r="I22" s="81">
        <v>93.2</v>
      </c>
      <c r="J22" s="81">
        <v>89.6</v>
      </c>
      <c r="K22" s="25"/>
    </row>
    <row r="23" spans="1:11" ht="12.75">
      <c r="A23" s="192">
        <v>29</v>
      </c>
      <c r="B23" s="81">
        <v>100.94047237362402</v>
      </c>
      <c r="C23" s="81">
        <v>98.3</v>
      </c>
      <c r="D23" s="81">
        <v>97.15086408220458</v>
      </c>
      <c r="E23" s="81">
        <v>96.35237439779766</v>
      </c>
      <c r="F23" s="81">
        <v>97.6</v>
      </c>
      <c r="G23" s="81">
        <v>97.3</v>
      </c>
      <c r="H23" s="81">
        <v>95.6</v>
      </c>
      <c r="I23" s="81">
        <v>101.3</v>
      </c>
      <c r="J23" s="81">
        <v>97.1</v>
      </c>
      <c r="K23" s="25"/>
    </row>
    <row r="24" spans="1:11" ht="24.75" customHeight="1">
      <c r="A24" s="192">
        <v>30</v>
      </c>
      <c r="B24" s="81">
        <v>104.57450045643574</v>
      </c>
      <c r="C24" s="81">
        <v>99.5</v>
      </c>
      <c r="D24" s="81">
        <v>93.67891775410033</v>
      </c>
      <c r="E24" s="81">
        <v>97.1836572788576</v>
      </c>
      <c r="F24" s="81">
        <v>100.8</v>
      </c>
      <c r="G24" s="81">
        <v>94.5</v>
      </c>
      <c r="H24" s="81">
        <v>97.5</v>
      </c>
      <c r="I24" s="81">
        <v>103.5</v>
      </c>
      <c r="J24" s="81">
        <v>97.9</v>
      </c>
      <c r="K24" s="25"/>
    </row>
    <row r="25" spans="1:11" ht="12.75">
      <c r="A25" s="192">
        <v>31</v>
      </c>
      <c r="B25" s="81">
        <v>97.12477644792956</v>
      </c>
      <c r="C25" s="81">
        <v>100.2</v>
      </c>
      <c r="D25" s="81">
        <v>94.94204425711276</v>
      </c>
      <c r="E25" s="81">
        <v>94.93295360151893</v>
      </c>
      <c r="F25" s="81">
        <v>95.1</v>
      </c>
      <c r="G25" s="81">
        <v>95.2</v>
      </c>
      <c r="H25" s="81">
        <v>92.1</v>
      </c>
      <c r="I25" s="81">
        <v>98.7</v>
      </c>
      <c r="J25" s="81">
        <v>102.2</v>
      </c>
      <c r="K25" s="25"/>
    </row>
    <row r="26" spans="1:11" ht="12.75">
      <c r="A26" s="192">
        <v>32</v>
      </c>
      <c r="B26" s="81">
        <v>93.58854916574913</v>
      </c>
      <c r="C26" s="81">
        <v>87.9</v>
      </c>
      <c r="D26" s="81">
        <v>88.61265039189256</v>
      </c>
      <c r="E26" s="81">
        <v>91.10379773285274</v>
      </c>
      <c r="F26" s="81">
        <v>85.9</v>
      </c>
      <c r="G26" s="81">
        <v>85.7</v>
      </c>
      <c r="H26" s="81">
        <v>94.7</v>
      </c>
      <c r="I26" s="81">
        <v>92</v>
      </c>
      <c r="J26" s="81">
        <v>96.2</v>
      </c>
      <c r="K26" s="25"/>
    </row>
    <row r="27" spans="1:11" ht="12.75">
      <c r="A27" s="192">
        <v>33</v>
      </c>
      <c r="B27" s="81">
        <v>84.20530212167583</v>
      </c>
      <c r="C27" s="81">
        <v>82.2</v>
      </c>
      <c r="D27" s="81">
        <v>84.29239345441468</v>
      </c>
      <c r="E27" s="81">
        <v>81.3330688355485</v>
      </c>
      <c r="F27" s="81">
        <v>79.4</v>
      </c>
      <c r="G27" s="81">
        <v>82.4</v>
      </c>
      <c r="H27" s="81">
        <v>87.9</v>
      </c>
      <c r="I27" s="81">
        <v>83.2</v>
      </c>
      <c r="J27" s="81">
        <v>89.2</v>
      </c>
      <c r="K27" s="25"/>
    </row>
    <row r="28" spans="1:11" ht="12.75">
      <c r="A28" s="192">
        <v>34</v>
      </c>
      <c r="B28" s="81">
        <v>73.5117195602572</v>
      </c>
      <c r="C28" s="81">
        <v>69.8</v>
      </c>
      <c r="D28" s="81">
        <v>69.39590614078882</v>
      </c>
      <c r="E28" s="81">
        <v>73.17942775648453</v>
      </c>
      <c r="F28" s="81">
        <v>69.9</v>
      </c>
      <c r="G28" s="81">
        <v>66.8</v>
      </c>
      <c r="H28" s="81">
        <v>75.5</v>
      </c>
      <c r="I28" s="81">
        <v>71.8</v>
      </c>
      <c r="J28" s="81">
        <v>79.7</v>
      </c>
      <c r="K28" s="25"/>
    </row>
    <row r="29" spans="1:11" ht="24.75" customHeight="1">
      <c r="A29" s="192">
        <v>35</v>
      </c>
      <c r="B29" s="81">
        <v>62.4711364876779</v>
      </c>
      <c r="C29" s="81">
        <v>61.3</v>
      </c>
      <c r="D29" s="81">
        <v>60.13968975879152</v>
      </c>
      <c r="E29" s="81">
        <v>64.60535006605019</v>
      </c>
      <c r="F29" s="81">
        <v>59.8</v>
      </c>
      <c r="G29" s="81">
        <v>59.5</v>
      </c>
      <c r="H29" s="81">
        <v>65.3</v>
      </c>
      <c r="I29" s="81">
        <v>63.6</v>
      </c>
      <c r="J29" s="81">
        <v>70.6</v>
      </c>
      <c r="K29" s="25"/>
    </row>
    <row r="30" spans="1:11" ht="12.75">
      <c r="A30" s="192">
        <v>36</v>
      </c>
      <c r="B30" s="81">
        <v>50.5782769024472</v>
      </c>
      <c r="C30" s="81">
        <v>48.8</v>
      </c>
      <c r="D30" s="81">
        <v>50.750040763084954</v>
      </c>
      <c r="E30" s="81">
        <v>50.64107733247319</v>
      </c>
      <c r="F30" s="81">
        <v>48.3</v>
      </c>
      <c r="G30" s="81">
        <v>47.1</v>
      </c>
      <c r="H30" s="81">
        <v>54.7</v>
      </c>
      <c r="I30" s="81">
        <v>54.5</v>
      </c>
      <c r="J30" s="81">
        <v>52.7</v>
      </c>
      <c r="K30" s="25"/>
    </row>
    <row r="31" spans="1:11" ht="12.75">
      <c r="A31" s="192">
        <v>37</v>
      </c>
      <c r="B31" s="81">
        <v>37.829087501065004</v>
      </c>
      <c r="C31" s="81">
        <v>38.6</v>
      </c>
      <c r="D31" s="81">
        <v>39.26173114159766</v>
      </c>
      <c r="E31" s="81">
        <v>39.39529039841122</v>
      </c>
      <c r="F31" s="81">
        <v>37.9</v>
      </c>
      <c r="G31" s="81">
        <v>35.7</v>
      </c>
      <c r="H31" s="81">
        <v>41.7</v>
      </c>
      <c r="I31" s="81">
        <v>41.6</v>
      </c>
      <c r="J31" s="81">
        <v>42.5</v>
      </c>
      <c r="K31" s="25"/>
    </row>
    <row r="32" spans="1:11" ht="12.75">
      <c r="A32" s="192">
        <v>38</v>
      </c>
      <c r="B32" s="81">
        <v>28.882762242352634</v>
      </c>
      <c r="C32" s="81">
        <v>27.2</v>
      </c>
      <c r="D32" s="81">
        <v>30.38162282326788</v>
      </c>
      <c r="E32" s="81">
        <v>30.38368617173744</v>
      </c>
      <c r="F32" s="81">
        <v>27.8</v>
      </c>
      <c r="G32" s="81">
        <v>30</v>
      </c>
      <c r="H32" s="81">
        <v>33.3</v>
      </c>
      <c r="I32" s="81">
        <v>31.5</v>
      </c>
      <c r="J32" s="81">
        <v>29.6</v>
      </c>
      <c r="K32" s="25"/>
    </row>
    <row r="33" spans="1:11" ht="12.75">
      <c r="A33" s="192">
        <v>39</v>
      </c>
      <c r="B33" s="81">
        <v>19.504102587095904</v>
      </c>
      <c r="C33" s="81">
        <v>17.9</v>
      </c>
      <c r="D33" s="81">
        <v>20.24393310700365</v>
      </c>
      <c r="E33" s="81">
        <v>22.531179717849113</v>
      </c>
      <c r="F33" s="81">
        <v>20.2</v>
      </c>
      <c r="G33" s="81">
        <v>19.8</v>
      </c>
      <c r="H33" s="81">
        <v>26</v>
      </c>
      <c r="I33" s="81">
        <v>23.3</v>
      </c>
      <c r="J33" s="81">
        <v>25.1</v>
      </c>
      <c r="K33" s="25"/>
    </row>
    <row r="34" spans="1:11" ht="24" customHeight="1">
      <c r="A34" s="192">
        <v>40</v>
      </c>
      <c r="B34" s="81">
        <v>15.185082617926705</v>
      </c>
      <c r="C34" s="81">
        <v>15.5</v>
      </c>
      <c r="D34" s="81">
        <v>14.882878219231268</v>
      </c>
      <c r="E34" s="81">
        <v>16.165993083621515</v>
      </c>
      <c r="F34" s="81">
        <v>13.2</v>
      </c>
      <c r="G34" s="81">
        <v>13.5</v>
      </c>
      <c r="H34" s="81">
        <v>18.7</v>
      </c>
      <c r="I34" s="81">
        <v>16</v>
      </c>
      <c r="J34" s="81">
        <v>17.9</v>
      </c>
      <c r="K34" s="25"/>
    </row>
    <row r="35" spans="1:11" ht="12.75">
      <c r="A35" s="192">
        <v>41</v>
      </c>
      <c r="B35" s="81">
        <v>9.801577814965336</v>
      </c>
      <c r="C35" s="81">
        <v>8.5</v>
      </c>
      <c r="D35" s="81">
        <v>8.32263491079729</v>
      </c>
      <c r="E35" s="81">
        <v>10.03043422349865</v>
      </c>
      <c r="F35" s="81">
        <v>8.7</v>
      </c>
      <c r="G35" s="81">
        <v>8.9</v>
      </c>
      <c r="H35" s="81">
        <v>11.3</v>
      </c>
      <c r="I35" s="81">
        <v>9.5</v>
      </c>
      <c r="J35" s="81">
        <v>12.2</v>
      </c>
      <c r="K35" s="25"/>
    </row>
    <row r="36" spans="1:11" ht="12.75">
      <c r="A36" s="192">
        <v>42</v>
      </c>
      <c r="B36" s="81">
        <v>5.277580432355627</v>
      </c>
      <c r="C36" s="81">
        <v>4.9</v>
      </c>
      <c r="D36" s="81">
        <v>6.283866854879104</v>
      </c>
      <c r="E36" s="81">
        <v>5.67956676793026</v>
      </c>
      <c r="F36" s="81">
        <v>4.327131112072696</v>
      </c>
      <c r="G36" s="81">
        <v>4.9</v>
      </c>
      <c r="H36" s="81">
        <v>6.7</v>
      </c>
      <c r="I36" s="81">
        <v>6.5</v>
      </c>
      <c r="J36" s="81">
        <v>5.5</v>
      </c>
      <c r="K36" s="25"/>
    </row>
    <row r="37" spans="1:11" ht="12.75">
      <c r="A37" s="192">
        <v>43</v>
      </c>
      <c r="B37" s="81">
        <v>2.976640936380606</v>
      </c>
      <c r="C37" s="81">
        <v>3.5</v>
      </c>
      <c r="D37" s="81">
        <v>3.6813290541816124</v>
      </c>
      <c r="E37" s="81">
        <v>3.764513788098694</v>
      </c>
      <c r="F37" s="81">
        <v>2.5778923507711453</v>
      </c>
      <c r="G37" s="81">
        <v>2.9</v>
      </c>
      <c r="H37" s="81">
        <v>4.5</v>
      </c>
      <c r="I37" s="81">
        <v>3.6</v>
      </c>
      <c r="J37" s="81">
        <v>3.5</v>
      </c>
      <c r="K37" s="25"/>
    </row>
    <row r="38" spans="1:11" ht="12.75">
      <c r="A38" s="192">
        <v>44</v>
      </c>
      <c r="B38" s="81">
        <v>1.554626353597084</v>
      </c>
      <c r="C38" s="81">
        <v>1.4</v>
      </c>
      <c r="D38" s="81">
        <v>1.702724358974359</v>
      </c>
      <c r="E38" s="81">
        <v>2.01915852742299</v>
      </c>
      <c r="F38" s="81">
        <v>1.1050232515309175</v>
      </c>
      <c r="G38" s="81">
        <v>1.4</v>
      </c>
      <c r="H38" s="81">
        <v>2.2</v>
      </c>
      <c r="I38" s="81">
        <v>1.7</v>
      </c>
      <c r="J38" s="81">
        <v>1.8</v>
      </c>
      <c r="K38" s="25"/>
    </row>
    <row r="39" spans="1:11" ht="36.75" customHeight="1">
      <c r="A39" s="311" t="s">
        <v>142</v>
      </c>
      <c r="B39" s="313">
        <v>1432.5</v>
      </c>
      <c r="C39" s="313">
        <v>1403.6</v>
      </c>
      <c r="D39" s="313">
        <v>1390.2292014609166</v>
      </c>
      <c r="E39" s="313">
        <v>1377.545240399617</v>
      </c>
      <c r="F39" s="313">
        <v>1397.3</v>
      </c>
      <c r="G39" s="313">
        <v>1371.8</v>
      </c>
      <c r="H39" s="313">
        <v>1380.3</v>
      </c>
      <c r="I39" s="313">
        <v>1418.4</v>
      </c>
      <c r="J39" s="313">
        <v>1418.1</v>
      </c>
      <c r="K39" s="25"/>
    </row>
    <row r="40" spans="1:11" ht="27">
      <c r="A40" s="312" t="s">
        <v>226</v>
      </c>
      <c r="B40" s="1">
        <v>49</v>
      </c>
      <c r="C40" s="208">
        <v>47</v>
      </c>
      <c r="D40" s="208">
        <v>45</v>
      </c>
      <c r="E40" s="208">
        <v>43.976419</v>
      </c>
      <c r="F40" s="208">
        <v>43.976419</v>
      </c>
      <c r="G40" s="208">
        <v>42</v>
      </c>
      <c r="H40" s="208">
        <v>42</v>
      </c>
      <c r="I40" s="208">
        <v>43</v>
      </c>
      <c r="J40" s="208">
        <v>43</v>
      </c>
      <c r="K40" s="25"/>
    </row>
    <row r="41" spans="1:11" ht="12.75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9" ht="14.25">
      <c r="A42" s="35" t="s">
        <v>177</v>
      </c>
      <c r="B42" s="25"/>
      <c r="C42" s="25"/>
      <c r="D42" s="25"/>
      <c r="E42" s="25"/>
      <c r="F42" s="25"/>
      <c r="G42" s="25"/>
      <c r="H42" s="25"/>
      <c r="I42" s="25"/>
    </row>
    <row r="43" spans="1:9" ht="14.25">
      <c r="A43" s="35" t="s">
        <v>178</v>
      </c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5" t="s">
        <v>99</v>
      </c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25"/>
      <c r="E45" s="25"/>
      <c r="F45" s="25"/>
      <c r="G45" s="25"/>
      <c r="H45" s="25"/>
      <c r="I45" s="25"/>
    </row>
  </sheetData>
  <mergeCells count="2">
    <mergeCell ref="A3:J3"/>
    <mergeCell ref="B6:J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2.00390625" style="0" customWidth="1"/>
    <col min="3" max="3" width="10.00390625" style="0" customWidth="1"/>
    <col min="4" max="4" width="10.00390625" style="0" bestFit="1" customWidth="1"/>
    <col min="5" max="5" width="9.7109375" style="0" customWidth="1"/>
    <col min="6" max="6" width="10.8515625" style="0" bestFit="1" customWidth="1"/>
    <col min="7" max="7" width="5.7109375" style="0" customWidth="1"/>
    <col min="8" max="8" width="5.57421875" style="0" customWidth="1"/>
    <col min="9" max="9" width="5.7109375" style="0" customWidth="1"/>
  </cols>
  <sheetData>
    <row r="1" spans="1:7" s="29" customFormat="1" ht="12.75">
      <c r="A1" s="266" t="s">
        <v>170</v>
      </c>
      <c r="B1" s="266"/>
      <c r="C1" s="266"/>
      <c r="D1" s="266"/>
      <c r="E1" s="266"/>
      <c r="F1" s="266"/>
      <c r="G1" s="139"/>
    </row>
    <row r="2" spans="1:6" s="29" customFormat="1" ht="12.75">
      <c r="A2" s="52"/>
      <c r="B2" s="52"/>
      <c r="C2" s="52"/>
      <c r="D2" s="52"/>
      <c r="E2" s="52"/>
      <c r="F2" s="52"/>
    </row>
    <row r="3" spans="1:6" ht="12.75">
      <c r="A3" s="372" t="s">
        <v>31</v>
      </c>
      <c r="B3" s="372"/>
      <c r="C3" s="372"/>
      <c r="D3" s="372"/>
      <c r="E3" s="372"/>
      <c r="F3" s="372"/>
    </row>
    <row r="4" spans="1:4" ht="12.75">
      <c r="A4" s="24"/>
      <c r="B4" s="24"/>
      <c r="C4" s="24"/>
      <c r="D4" s="24"/>
    </row>
    <row r="5" spans="1:9" ht="12.75">
      <c r="A5" s="47" t="s">
        <v>74</v>
      </c>
      <c r="B5" s="14"/>
      <c r="C5" s="336" t="s">
        <v>19</v>
      </c>
      <c r="D5" s="369"/>
      <c r="E5" s="369"/>
      <c r="F5" s="337"/>
      <c r="G5" s="5"/>
      <c r="H5" s="5"/>
      <c r="I5" s="5"/>
    </row>
    <row r="6" spans="1:9" ht="12.75">
      <c r="A6" s="3" t="s">
        <v>100</v>
      </c>
      <c r="B6" s="9" t="s">
        <v>9</v>
      </c>
      <c r="C6" s="19" t="s">
        <v>79</v>
      </c>
      <c r="D6" s="19" t="s">
        <v>123</v>
      </c>
      <c r="E6" s="15" t="s">
        <v>80</v>
      </c>
      <c r="F6" s="47" t="s">
        <v>81</v>
      </c>
      <c r="G6" s="5"/>
      <c r="H6" s="5"/>
      <c r="I6" s="5"/>
    </row>
    <row r="7" spans="1:9" ht="12.75">
      <c r="A7" s="3" t="s">
        <v>101</v>
      </c>
      <c r="B7" s="9" t="s">
        <v>18</v>
      </c>
      <c r="C7" s="4"/>
      <c r="D7" s="4"/>
      <c r="E7" s="50"/>
      <c r="F7" s="5"/>
      <c r="G7" s="5"/>
      <c r="H7" s="5"/>
      <c r="I7" s="5"/>
    </row>
    <row r="8" spans="1:9" ht="12.75">
      <c r="A8" s="13"/>
      <c r="B8" s="20"/>
      <c r="C8" s="20"/>
      <c r="D8" s="20"/>
      <c r="E8" s="22"/>
      <c r="F8" s="6"/>
      <c r="G8" s="5"/>
      <c r="H8" s="5"/>
      <c r="I8" s="5"/>
    </row>
    <row r="9" spans="1:6" s="30" customFormat="1" ht="12.75">
      <c r="A9" s="53"/>
      <c r="B9" s="317" t="s">
        <v>108</v>
      </c>
      <c r="C9" s="317"/>
      <c r="D9" s="317"/>
      <c r="E9" s="317"/>
      <c r="F9" s="317"/>
    </row>
    <row r="10" spans="1:6" ht="12.75">
      <c r="A10" s="31" t="s">
        <v>102</v>
      </c>
      <c r="B10" s="82">
        <f aca="true" t="shared" si="0" ref="B10:B17">SUM(C10,D10,E10,F10)</f>
        <v>24</v>
      </c>
      <c r="C10" s="197">
        <v>24</v>
      </c>
      <c r="D10" s="209" t="s">
        <v>126</v>
      </c>
      <c r="E10" s="209" t="s">
        <v>126</v>
      </c>
      <c r="F10" s="209" t="s">
        <v>126</v>
      </c>
    </row>
    <row r="11" spans="1:6" ht="12.75">
      <c r="A11" s="89" t="s">
        <v>104</v>
      </c>
      <c r="B11">
        <f t="shared" si="0"/>
        <v>4</v>
      </c>
      <c r="C11" s="197">
        <v>4</v>
      </c>
      <c r="D11" s="209" t="s">
        <v>126</v>
      </c>
      <c r="E11" s="209" t="s">
        <v>126</v>
      </c>
      <c r="F11" s="209" t="s">
        <v>126</v>
      </c>
    </row>
    <row r="12" spans="1:6" ht="12.75">
      <c r="A12" s="89" t="s">
        <v>105</v>
      </c>
      <c r="B12">
        <f t="shared" si="0"/>
        <v>5</v>
      </c>
      <c r="C12" s="197">
        <v>5</v>
      </c>
      <c r="D12" s="209" t="s">
        <v>126</v>
      </c>
      <c r="E12" s="209" t="s">
        <v>126</v>
      </c>
      <c r="F12" s="209" t="s">
        <v>126</v>
      </c>
    </row>
    <row r="13" spans="1:6" ht="12.75">
      <c r="A13" s="89" t="s">
        <v>103</v>
      </c>
      <c r="B13">
        <f t="shared" si="0"/>
        <v>13</v>
      </c>
      <c r="C13" s="197">
        <v>13</v>
      </c>
      <c r="D13" s="209" t="s">
        <v>126</v>
      </c>
      <c r="E13" s="209" t="s">
        <v>126</v>
      </c>
      <c r="F13" s="209" t="s">
        <v>126</v>
      </c>
    </row>
    <row r="14" spans="1:6" ht="12.75">
      <c r="A14" s="89" t="s">
        <v>106</v>
      </c>
      <c r="B14">
        <f t="shared" si="0"/>
        <v>299</v>
      </c>
      <c r="C14" s="197">
        <v>205</v>
      </c>
      <c r="D14" s="197">
        <v>63</v>
      </c>
      <c r="E14" s="197">
        <v>2</v>
      </c>
      <c r="F14" s="197">
        <v>29</v>
      </c>
    </row>
    <row r="15" spans="1:6" ht="12.75">
      <c r="A15" s="89" t="s">
        <v>107</v>
      </c>
      <c r="B15" s="79">
        <f t="shared" si="0"/>
        <v>1510</v>
      </c>
      <c r="C15" s="197">
        <v>395</v>
      </c>
      <c r="D15" s="197">
        <v>700</v>
      </c>
      <c r="E15" s="197">
        <v>38</v>
      </c>
      <c r="F15" s="197">
        <v>377</v>
      </c>
    </row>
    <row r="16" spans="1:6" ht="12.75">
      <c r="A16" s="89" t="s">
        <v>109</v>
      </c>
      <c r="B16" s="79">
        <f t="shared" si="0"/>
        <v>5876</v>
      </c>
      <c r="C16" s="197">
        <v>488</v>
      </c>
      <c r="D16" s="197">
        <v>3435</v>
      </c>
      <c r="E16" s="197">
        <v>1366</v>
      </c>
      <c r="F16" s="197">
        <v>587</v>
      </c>
    </row>
    <row r="17" spans="1:6" ht="12.75">
      <c r="A17" s="90" t="s">
        <v>38</v>
      </c>
      <c r="B17" s="70">
        <f t="shared" si="0"/>
        <v>7731</v>
      </c>
      <c r="C17" s="70">
        <f>SUM(C10:C16)</f>
        <v>1134</v>
      </c>
      <c r="D17" s="70">
        <f>SUM(D10:D16)</f>
        <v>4198</v>
      </c>
      <c r="E17" s="70">
        <f>SUM(E10:E16)</f>
        <v>1406</v>
      </c>
      <c r="F17" s="70">
        <f>SUM(F10:F16)</f>
        <v>993</v>
      </c>
    </row>
    <row r="18" spans="1:6" s="30" customFormat="1" ht="12.75">
      <c r="A18" s="53"/>
      <c r="B18" s="317" t="s">
        <v>110</v>
      </c>
      <c r="C18" s="317"/>
      <c r="D18" s="317"/>
      <c r="E18" s="317"/>
      <c r="F18" s="317"/>
    </row>
    <row r="19" spans="1:6" s="30" customFormat="1" ht="12.75">
      <c r="A19" s="91" t="s">
        <v>102</v>
      </c>
      <c r="B19" s="82">
        <f>SUM(C19,D19,E19,F19)</f>
        <v>25</v>
      </c>
      <c r="C19" s="197">
        <v>25</v>
      </c>
      <c r="D19" s="209" t="s">
        <v>126</v>
      </c>
      <c r="E19" s="209" t="s">
        <v>126</v>
      </c>
      <c r="F19" s="209" t="s">
        <v>126</v>
      </c>
    </row>
    <row r="20" spans="1:6" ht="12.75">
      <c r="A20" s="89" t="s">
        <v>104</v>
      </c>
      <c r="B20">
        <f>SUM(C20,D20,E20,F20)</f>
        <v>4</v>
      </c>
      <c r="C20" s="183">
        <v>4</v>
      </c>
      <c r="D20" s="210" t="s">
        <v>126</v>
      </c>
      <c r="E20" s="210" t="s">
        <v>126</v>
      </c>
      <c r="F20" s="210" t="s">
        <v>126</v>
      </c>
    </row>
    <row r="21" spans="1:6" ht="12.75">
      <c r="A21" s="89" t="s">
        <v>105</v>
      </c>
      <c r="B21" s="210" t="s">
        <v>126</v>
      </c>
      <c r="C21" s="210" t="s">
        <v>126</v>
      </c>
      <c r="D21" s="210" t="s">
        <v>126</v>
      </c>
      <c r="E21" s="210" t="s">
        <v>126</v>
      </c>
      <c r="F21" s="210" t="s">
        <v>126</v>
      </c>
    </row>
    <row r="22" spans="1:7" ht="12.75">
      <c r="A22" s="89" t="s">
        <v>103</v>
      </c>
      <c r="B22">
        <f>SUM(C22,D22,E22,F22)</f>
        <v>9</v>
      </c>
      <c r="C22" s="183">
        <v>9</v>
      </c>
      <c r="D22" s="210" t="s">
        <v>126</v>
      </c>
      <c r="E22" s="210" t="s">
        <v>126</v>
      </c>
      <c r="F22" s="210" t="s">
        <v>126</v>
      </c>
      <c r="G22" s="84"/>
    </row>
    <row r="23" spans="1:6" ht="12.75">
      <c r="A23" s="89" t="s">
        <v>106</v>
      </c>
      <c r="B23">
        <f>SUM(C23,D23,E23,F23)</f>
        <v>143</v>
      </c>
      <c r="C23" s="183">
        <v>61</v>
      </c>
      <c r="D23" s="183">
        <v>57</v>
      </c>
      <c r="E23" s="210" t="s">
        <v>126</v>
      </c>
      <c r="F23" s="183">
        <v>25</v>
      </c>
    </row>
    <row r="24" spans="1:6" ht="12.75">
      <c r="A24" s="89" t="s">
        <v>107</v>
      </c>
      <c r="B24" s="79">
        <f>SUM(C24,D24,E24,F24)</f>
        <v>856</v>
      </c>
      <c r="C24" s="183">
        <v>124</v>
      </c>
      <c r="D24" s="183">
        <v>416</v>
      </c>
      <c r="E24" s="183">
        <v>93</v>
      </c>
      <c r="F24" s="183">
        <v>223</v>
      </c>
    </row>
    <row r="25" spans="1:6" ht="12.75">
      <c r="A25" s="31" t="s">
        <v>109</v>
      </c>
      <c r="B25" s="79">
        <f>SUM(C25,D25,E25,F25)</f>
        <v>8323</v>
      </c>
      <c r="C25" s="183">
        <v>673</v>
      </c>
      <c r="D25" s="183">
        <v>1387</v>
      </c>
      <c r="E25" s="183">
        <v>5388</v>
      </c>
      <c r="F25" s="183">
        <v>875</v>
      </c>
    </row>
    <row r="26" spans="1:8" ht="12.75">
      <c r="A26" s="74" t="s">
        <v>38</v>
      </c>
      <c r="B26" s="70">
        <f>SUM(B19:B25)</f>
        <v>9360</v>
      </c>
      <c r="C26" s="70">
        <f>SUM(C19:C25)</f>
        <v>896</v>
      </c>
      <c r="D26" s="70">
        <f>SUM(D19:D25)</f>
        <v>1860</v>
      </c>
      <c r="E26" s="70">
        <f>SUM(E19:E25)</f>
        <v>5481</v>
      </c>
      <c r="F26" s="70">
        <f>SUM(F19:F25)</f>
        <v>1123</v>
      </c>
      <c r="H26" s="69"/>
    </row>
    <row r="27" spans="1:6" s="30" customFormat="1" ht="12.75">
      <c r="A27" s="53"/>
      <c r="B27" s="317" t="s">
        <v>38</v>
      </c>
      <c r="C27" s="317"/>
      <c r="D27" s="317"/>
      <c r="E27" s="317"/>
      <c r="F27" s="317"/>
    </row>
    <row r="28" spans="1:6" ht="12.75">
      <c r="A28" s="31" t="s">
        <v>102</v>
      </c>
      <c r="B28" s="83">
        <f>SUM(B10+B19)</f>
        <v>49</v>
      </c>
      <c r="C28" s="83">
        <f>SUM(C10+C19)</f>
        <v>49</v>
      </c>
      <c r="D28" s="209" t="s">
        <v>126</v>
      </c>
      <c r="E28" s="209" t="s">
        <v>126</v>
      </c>
      <c r="F28" s="209" t="s">
        <v>126</v>
      </c>
    </row>
    <row r="29" spans="1:6" ht="12.75">
      <c r="A29" s="31" t="s">
        <v>104</v>
      </c>
      <c r="B29" s="83">
        <f>SUM(B11+B20)</f>
        <v>8</v>
      </c>
      <c r="C29" s="83">
        <f>SUM(C11+C20)</f>
        <v>8</v>
      </c>
      <c r="D29" s="210" t="s">
        <v>126</v>
      </c>
      <c r="E29" s="210" t="s">
        <v>126</v>
      </c>
      <c r="F29" s="210" t="s">
        <v>126</v>
      </c>
    </row>
    <row r="30" spans="1:6" ht="12.75">
      <c r="A30" s="31" t="s">
        <v>105</v>
      </c>
      <c r="B30">
        <v>5</v>
      </c>
      <c r="C30">
        <v>5</v>
      </c>
      <c r="D30" s="210" t="s">
        <v>126</v>
      </c>
      <c r="E30" s="210" t="s">
        <v>126</v>
      </c>
      <c r="F30" s="210" t="s">
        <v>126</v>
      </c>
    </row>
    <row r="31" spans="1:6" ht="12.75">
      <c r="A31" s="31" t="s">
        <v>103</v>
      </c>
      <c r="B31" s="83">
        <f aca="true" t="shared" si="1" ref="B31:C35">SUM(B13+B22)</f>
        <v>22</v>
      </c>
      <c r="C31" s="83">
        <f t="shared" si="1"/>
        <v>22</v>
      </c>
      <c r="D31" s="210" t="s">
        <v>126</v>
      </c>
      <c r="E31" s="210" t="s">
        <v>126</v>
      </c>
      <c r="F31" s="210" t="s">
        <v>126</v>
      </c>
    </row>
    <row r="32" spans="1:6" ht="12.75">
      <c r="A32" s="31" t="s">
        <v>106</v>
      </c>
      <c r="B32" s="83">
        <f t="shared" si="1"/>
        <v>442</v>
      </c>
      <c r="C32" s="83">
        <f t="shared" si="1"/>
        <v>266</v>
      </c>
      <c r="D32" s="83">
        <f>SUM(D14+D23)</f>
        <v>120</v>
      </c>
      <c r="E32" s="197">
        <v>2</v>
      </c>
      <c r="F32" s="83">
        <f>SUM(F14+F23)</f>
        <v>54</v>
      </c>
    </row>
    <row r="33" spans="1:6" ht="12.75">
      <c r="A33" s="31" t="s">
        <v>107</v>
      </c>
      <c r="B33" s="79">
        <f t="shared" si="1"/>
        <v>2366</v>
      </c>
      <c r="C33" s="83">
        <f t="shared" si="1"/>
        <v>519</v>
      </c>
      <c r="D33" s="79">
        <f>SUM(D15+D24)</f>
        <v>1116</v>
      </c>
      <c r="E33" s="83">
        <f>SUM(E15+E24)</f>
        <v>131</v>
      </c>
      <c r="F33" s="83">
        <f>SUM(F15+F24)</f>
        <v>600</v>
      </c>
    </row>
    <row r="34" spans="1:6" ht="12.75">
      <c r="A34" s="31" t="s">
        <v>109</v>
      </c>
      <c r="B34" s="79">
        <f t="shared" si="1"/>
        <v>14199</v>
      </c>
      <c r="C34" s="79">
        <f t="shared" si="1"/>
        <v>1161</v>
      </c>
      <c r="D34" s="79">
        <f>SUM(D16+D25)</f>
        <v>4822</v>
      </c>
      <c r="E34" s="79">
        <f>SUM(E16+E25)</f>
        <v>6754</v>
      </c>
      <c r="F34" s="79">
        <f>SUM(F16+F25)</f>
        <v>1462</v>
      </c>
    </row>
    <row r="35" spans="1:6" s="25" customFormat="1" ht="12.75">
      <c r="A35" s="75" t="s">
        <v>38</v>
      </c>
      <c r="B35" s="70">
        <f t="shared" si="1"/>
        <v>17091</v>
      </c>
      <c r="C35" s="70">
        <f t="shared" si="1"/>
        <v>2030</v>
      </c>
      <c r="D35" s="70">
        <f>SUM(D17+D26)</f>
        <v>6058</v>
      </c>
      <c r="E35" s="70">
        <f>SUM(E17+E26)</f>
        <v>6887</v>
      </c>
      <c r="F35" s="70">
        <f>SUM(F17+F26)</f>
        <v>2116</v>
      </c>
    </row>
    <row r="36" spans="2:6" ht="12.75">
      <c r="B36" s="83"/>
      <c r="C36" s="83"/>
      <c r="D36" s="83"/>
      <c r="E36" s="83"/>
      <c r="F36" s="83"/>
    </row>
    <row r="37" spans="2:6" ht="12.75">
      <c r="B37" s="83"/>
      <c r="C37" s="83"/>
      <c r="D37" s="83"/>
      <c r="E37" s="83"/>
      <c r="F37" s="83"/>
    </row>
  </sheetData>
  <mergeCells count="2">
    <mergeCell ref="A3:F3"/>
    <mergeCell ref="C5:F5"/>
  </mergeCells>
  <printOptions horizontalCentered="1"/>
  <pageMargins left="0.3937007874015748" right="0.3937007874015748" top="0.3937007874015748" bottom="0" header="0.5118110236220472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2.00390625" style="0" customWidth="1"/>
    <col min="3" max="3" width="10.00390625" style="0" customWidth="1"/>
    <col min="4" max="4" width="10.00390625" style="0" bestFit="1" customWidth="1"/>
    <col min="5" max="5" width="9.7109375" style="0" customWidth="1"/>
    <col min="6" max="6" width="10.8515625" style="0" bestFit="1" customWidth="1"/>
    <col min="7" max="7" width="5.7109375" style="0" customWidth="1"/>
    <col min="8" max="8" width="5.57421875" style="0" customWidth="1"/>
    <col min="9" max="10" width="5.7109375" style="0" customWidth="1"/>
  </cols>
  <sheetData>
    <row r="1" spans="1:6" s="29" customFormat="1" ht="12.75">
      <c r="A1" s="266" t="s">
        <v>170</v>
      </c>
      <c r="B1" s="266"/>
      <c r="C1" s="266"/>
      <c r="D1" s="266"/>
      <c r="E1" s="266"/>
      <c r="F1" s="266"/>
    </row>
    <row r="2" spans="1:6" s="29" customFormat="1" ht="12.75">
      <c r="A2" s="52"/>
      <c r="B2" s="52"/>
      <c r="C2" s="52"/>
      <c r="D2" s="52"/>
      <c r="E2" s="52"/>
      <c r="F2" s="52"/>
    </row>
    <row r="3" spans="1:6" ht="12.75">
      <c r="A3" s="372" t="s">
        <v>40</v>
      </c>
      <c r="B3" s="372"/>
      <c r="C3" s="372"/>
      <c r="D3" s="372"/>
      <c r="E3" s="372"/>
      <c r="F3" s="372"/>
    </row>
    <row r="4" spans="1:4" ht="12.75">
      <c r="A4" s="24"/>
      <c r="B4" s="24"/>
      <c r="C4" s="24"/>
      <c r="D4" s="24"/>
    </row>
    <row r="5" spans="1:10" ht="12.75">
      <c r="A5" s="47" t="s">
        <v>74</v>
      </c>
      <c r="B5" s="14"/>
      <c r="C5" s="336" t="s">
        <v>19</v>
      </c>
      <c r="D5" s="369"/>
      <c r="E5" s="369"/>
      <c r="F5" s="337"/>
      <c r="G5" s="5"/>
      <c r="H5" s="5"/>
      <c r="I5" s="5"/>
      <c r="J5" s="5"/>
    </row>
    <row r="6" spans="1:10" ht="12.75">
      <c r="A6" s="3" t="s">
        <v>100</v>
      </c>
      <c r="B6" s="9" t="s">
        <v>9</v>
      </c>
      <c r="C6" s="19" t="s">
        <v>79</v>
      </c>
      <c r="D6" s="19" t="s">
        <v>123</v>
      </c>
      <c r="E6" s="15" t="s">
        <v>80</v>
      </c>
      <c r="F6" s="47" t="s">
        <v>81</v>
      </c>
      <c r="G6" s="5"/>
      <c r="H6" s="5"/>
      <c r="I6" s="5"/>
      <c r="J6" s="5"/>
    </row>
    <row r="7" spans="1:10" ht="12.75">
      <c r="A7" s="3" t="s">
        <v>101</v>
      </c>
      <c r="B7" s="9" t="s">
        <v>18</v>
      </c>
      <c r="C7" s="4"/>
      <c r="D7" s="4"/>
      <c r="E7" s="50"/>
      <c r="F7" s="5"/>
      <c r="G7" s="5"/>
      <c r="H7" s="5"/>
      <c r="I7" s="5"/>
      <c r="J7" s="5"/>
    </row>
    <row r="8" spans="1:16" ht="12.75">
      <c r="A8" s="13"/>
      <c r="B8" s="20"/>
      <c r="C8" s="20"/>
      <c r="D8" s="20"/>
      <c r="E8" s="22"/>
      <c r="F8" s="6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30" customFormat="1" ht="12.75">
      <c r="A9" s="53"/>
      <c r="B9" s="318" t="s">
        <v>108</v>
      </c>
      <c r="C9" s="318"/>
      <c r="D9" s="318"/>
      <c r="E9" s="318"/>
      <c r="F9" s="318"/>
      <c r="K9" s="39"/>
      <c r="L9" s="39"/>
      <c r="M9" s="39"/>
      <c r="N9" s="39"/>
      <c r="O9" s="39"/>
      <c r="P9" s="39"/>
    </row>
    <row r="10" spans="1:6" ht="12.75">
      <c r="A10" s="31" t="s">
        <v>102</v>
      </c>
      <c r="B10" s="82">
        <f aca="true" t="shared" si="0" ref="B10:B16">SUM(C10:F10)</f>
        <v>42</v>
      </c>
      <c r="C10" s="197">
        <v>42</v>
      </c>
      <c r="D10" s="209" t="s">
        <v>126</v>
      </c>
      <c r="E10" s="209" t="s">
        <v>126</v>
      </c>
      <c r="F10" s="209" t="s">
        <v>126</v>
      </c>
    </row>
    <row r="11" spans="1:6" ht="12.75">
      <c r="A11" s="89" t="s">
        <v>104</v>
      </c>
      <c r="B11" s="82">
        <f t="shared" si="0"/>
        <v>10</v>
      </c>
      <c r="C11" s="197">
        <v>10</v>
      </c>
      <c r="D11" s="209" t="s">
        <v>126</v>
      </c>
      <c r="E11" s="209" t="s">
        <v>126</v>
      </c>
      <c r="F11" s="209" t="s">
        <v>126</v>
      </c>
    </row>
    <row r="12" spans="1:6" ht="12.75">
      <c r="A12" s="89" t="s">
        <v>105</v>
      </c>
      <c r="B12" s="82">
        <f t="shared" si="0"/>
        <v>6</v>
      </c>
      <c r="C12" s="197">
        <v>6</v>
      </c>
      <c r="D12" s="209" t="s">
        <v>126</v>
      </c>
      <c r="E12" s="209" t="s">
        <v>126</v>
      </c>
      <c r="F12" s="209" t="s">
        <v>126</v>
      </c>
    </row>
    <row r="13" spans="1:6" ht="12.75">
      <c r="A13" s="89" t="s">
        <v>103</v>
      </c>
      <c r="B13" s="82">
        <f t="shared" si="0"/>
        <v>33</v>
      </c>
      <c r="C13" s="197">
        <v>33</v>
      </c>
      <c r="D13" s="209" t="s">
        <v>126</v>
      </c>
      <c r="E13" s="209" t="s">
        <v>126</v>
      </c>
      <c r="F13" s="209" t="s">
        <v>126</v>
      </c>
    </row>
    <row r="14" spans="1:10" ht="12.75">
      <c r="A14" s="89" t="s">
        <v>106</v>
      </c>
      <c r="B14" s="82">
        <f t="shared" si="0"/>
        <v>515</v>
      </c>
      <c r="C14" s="197">
        <v>302</v>
      </c>
      <c r="D14" s="197">
        <v>144</v>
      </c>
      <c r="E14" s="197">
        <v>1</v>
      </c>
      <c r="F14" s="197">
        <v>68</v>
      </c>
      <c r="I14" s="85"/>
      <c r="J14" s="85"/>
    </row>
    <row r="15" spans="1:6" ht="12" customHeight="1">
      <c r="A15" s="89" t="s">
        <v>107</v>
      </c>
      <c r="B15" s="79">
        <f t="shared" si="0"/>
        <v>2555</v>
      </c>
      <c r="C15" s="197">
        <v>589</v>
      </c>
      <c r="D15" s="197">
        <v>1348</v>
      </c>
      <c r="E15" s="197">
        <v>92</v>
      </c>
      <c r="F15" s="197">
        <v>526</v>
      </c>
    </row>
    <row r="16" spans="1:6" ht="12.75">
      <c r="A16" s="89" t="s">
        <v>109</v>
      </c>
      <c r="B16" s="79">
        <f t="shared" si="0"/>
        <v>11154</v>
      </c>
      <c r="C16" s="197">
        <v>709</v>
      </c>
      <c r="D16" s="197">
        <v>6920</v>
      </c>
      <c r="E16" s="197">
        <v>2730</v>
      </c>
      <c r="F16" s="197">
        <v>795</v>
      </c>
    </row>
    <row r="17" spans="1:6" ht="12.75">
      <c r="A17" s="90" t="s">
        <v>38</v>
      </c>
      <c r="B17" s="70">
        <f>SUM(C17,D17,E17,F17)</f>
        <v>14315</v>
      </c>
      <c r="C17" s="70">
        <f>SUM(C10:C16)</f>
        <v>1691</v>
      </c>
      <c r="D17" s="70">
        <f>SUM(D10:D16)</f>
        <v>8412</v>
      </c>
      <c r="E17" s="70">
        <f>SUM(E10:E16)</f>
        <v>2823</v>
      </c>
      <c r="F17" s="70">
        <f>SUM(F10:F16)</f>
        <v>1389</v>
      </c>
    </row>
    <row r="18" spans="1:16" s="30" customFormat="1" ht="12.75">
      <c r="A18" s="53"/>
      <c r="B18" s="317" t="s">
        <v>110</v>
      </c>
      <c r="C18" s="317"/>
      <c r="D18" s="317"/>
      <c r="E18" s="317"/>
      <c r="F18" s="317"/>
      <c r="K18" s="39"/>
      <c r="L18" s="39"/>
      <c r="M18" s="39"/>
      <c r="N18" s="39"/>
      <c r="O18" s="39"/>
      <c r="P18" s="39"/>
    </row>
    <row r="19" spans="1:10" s="30" customFormat="1" ht="12.75">
      <c r="A19" s="91" t="s">
        <v>102</v>
      </c>
      <c r="B19" s="82">
        <f aca="true" t="shared" si="1" ref="B19:B25">SUM(C19:F19)</f>
        <v>31</v>
      </c>
      <c r="C19" s="183">
        <v>31</v>
      </c>
      <c r="D19" s="210" t="s">
        <v>126</v>
      </c>
      <c r="E19" s="210" t="s">
        <v>126</v>
      </c>
      <c r="F19" s="210" t="s">
        <v>126</v>
      </c>
      <c r="I19" s="77"/>
      <c r="J19" s="77"/>
    </row>
    <row r="20" spans="1:10" ht="12.75">
      <c r="A20" s="89" t="s">
        <v>104</v>
      </c>
      <c r="B20" s="82">
        <f t="shared" si="1"/>
        <v>9</v>
      </c>
      <c r="C20" s="183">
        <v>9</v>
      </c>
      <c r="D20" s="210" t="s">
        <v>126</v>
      </c>
      <c r="E20" s="210" t="s">
        <v>126</v>
      </c>
      <c r="F20" s="210" t="s">
        <v>126</v>
      </c>
      <c r="I20" s="77"/>
      <c r="J20" s="77"/>
    </row>
    <row r="21" spans="1:10" ht="12.75">
      <c r="A21" s="89" t="s">
        <v>105</v>
      </c>
      <c r="B21" s="82">
        <f t="shared" si="1"/>
        <v>5</v>
      </c>
      <c r="C21" s="183">
        <v>5</v>
      </c>
      <c r="D21" s="210" t="s">
        <v>126</v>
      </c>
      <c r="E21" s="210" t="s">
        <v>126</v>
      </c>
      <c r="F21" s="210" t="s">
        <v>126</v>
      </c>
      <c r="I21" s="77"/>
      <c r="J21" s="77"/>
    </row>
    <row r="22" spans="1:10" ht="12.75">
      <c r="A22" s="89" t="s">
        <v>103</v>
      </c>
      <c r="B22" s="82">
        <f t="shared" si="1"/>
        <v>31</v>
      </c>
      <c r="C22" s="183">
        <v>31</v>
      </c>
      <c r="D22" s="210" t="s">
        <v>126</v>
      </c>
      <c r="E22" s="210" t="s">
        <v>126</v>
      </c>
      <c r="F22" s="210" t="s">
        <v>126</v>
      </c>
      <c r="G22" s="84"/>
      <c r="I22" s="77"/>
      <c r="J22" s="77"/>
    </row>
    <row r="23" spans="1:6" ht="12.75">
      <c r="A23" s="89" t="s">
        <v>106</v>
      </c>
      <c r="B23" s="82">
        <f t="shared" si="1"/>
        <v>235</v>
      </c>
      <c r="C23" s="183">
        <v>91</v>
      </c>
      <c r="D23" s="183">
        <v>109</v>
      </c>
      <c r="E23" s="198" t="s">
        <v>169</v>
      </c>
      <c r="F23" s="183">
        <v>35</v>
      </c>
    </row>
    <row r="24" spans="1:6" ht="12.75">
      <c r="A24" s="89" t="s">
        <v>107</v>
      </c>
      <c r="B24" s="79">
        <f t="shared" si="1"/>
        <v>1514</v>
      </c>
      <c r="C24" s="183">
        <v>135</v>
      </c>
      <c r="D24" s="183">
        <v>914</v>
      </c>
      <c r="E24" s="183">
        <v>169</v>
      </c>
      <c r="F24" s="183">
        <v>296</v>
      </c>
    </row>
    <row r="25" spans="1:6" ht="12.75">
      <c r="A25" s="31" t="s">
        <v>109</v>
      </c>
      <c r="B25" s="79">
        <f t="shared" si="1"/>
        <v>14579</v>
      </c>
      <c r="C25" s="183">
        <v>962</v>
      </c>
      <c r="D25" s="183">
        <v>2621</v>
      </c>
      <c r="E25" s="183">
        <v>9962</v>
      </c>
      <c r="F25" s="183">
        <v>1034</v>
      </c>
    </row>
    <row r="26" spans="1:6" ht="12.75">
      <c r="A26" s="74" t="s">
        <v>38</v>
      </c>
      <c r="B26" s="70">
        <f>SUM(C26,D26,E26,F26)</f>
        <v>16404</v>
      </c>
      <c r="C26" s="70">
        <f>SUM(C19:C25)</f>
        <v>1264</v>
      </c>
      <c r="D26" s="70">
        <f>SUM(D19:D25)</f>
        <v>3644</v>
      </c>
      <c r="E26" s="70">
        <f>SUM(E19:E25)</f>
        <v>10131</v>
      </c>
      <c r="F26" s="70">
        <f>SUM(F19:F25)</f>
        <v>1365</v>
      </c>
    </row>
    <row r="27" spans="1:16" s="30" customFormat="1" ht="12.75">
      <c r="A27" s="53"/>
      <c r="B27" s="317" t="s">
        <v>38</v>
      </c>
      <c r="C27" s="317"/>
      <c r="D27" s="317"/>
      <c r="E27" s="317"/>
      <c r="F27" s="317"/>
      <c r="K27" s="39"/>
      <c r="L27" s="39"/>
      <c r="M27" s="39"/>
      <c r="N27" s="39"/>
      <c r="O27" s="39"/>
      <c r="P27" s="39"/>
    </row>
    <row r="28" spans="1:6" ht="12.75">
      <c r="A28" s="31" t="s">
        <v>102</v>
      </c>
      <c r="B28" s="83">
        <f aca="true" t="shared" si="2" ref="B28:C35">SUM(B10+B19)</f>
        <v>73</v>
      </c>
      <c r="C28" s="83">
        <f t="shared" si="2"/>
        <v>73</v>
      </c>
      <c r="D28" s="210" t="s">
        <v>126</v>
      </c>
      <c r="E28" s="210" t="s">
        <v>126</v>
      </c>
      <c r="F28" s="210" t="s">
        <v>126</v>
      </c>
    </row>
    <row r="29" spans="1:6" ht="12.75">
      <c r="A29" s="31" t="s">
        <v>104</v>
      </c>
      <c r="B29" s="83">
        <f t="shared" si="2"/>
        <v>19</v>
      </c>
      <c r="C29" s="83">
        <f t="shared" si="2"/>
        <v>19</v>
      </c>
      <c r="D29" s="210" t="s">
        <v>126</v>
      </c>
      <c r="E29" s="210" t="s">
        <v>126</v>
      </c>
      <c r="F29" s="210" t="s">
        <v>126</v>
      </c>
    </row>
    <row r="30" spans="1:6" ht="12.75">
      <c r="A30" s="31" t="s">
        <v>105</v>
      </c>
      <c r="B30" s="83">
        <f t="shared" si="2"/>
        <v>11</v>
      </c>
      <c r="C30" s="83">
        <f t="shared" si="2"/>
        <v>11</v>
      </c>
      <c r="D30" s="210" t="s">
        <v>126</v>
      </c>
      <c r="E30" s="210" t="s">
        <v>126</v>
      </c>
      <c r="F30" s="210" t="s">
        <v>126</v>
      </c>
    </row>
    <row r="31" spans="1:6" ht="12.75">
      <c r="A31" s="31" t="s">
        <v>103</v>
      </c>
      <c r="B31" s="83">
        <f t="shared" si="2"/>
        <v>64</v>
      </c>
      <c r="C31" s="83">
        <f t="shared" si="2"/>
        <v>64</v>
      </c>
      <c r="D31" s="210" t="s">
        <v>126</v>
      </c>
      <c r="E31" s="210" t="s">
        <v>126</v>
      </c>
      <c r="F31" s="210" t="s">
        <v>126</v>
      </c>
    </row>
    <row r="32" spans="1:6" ht="12.75">
      <c r="A32" s="31" t="s">
        <v>106</v>
      </c>
      <c r="B32" s="83">
        <f t="shared" si="2"/>
        <v>750</v>
      </c>
      <c r="C32" s="83">
        <f t="shared" si="2"/>
        <v>393</v>
      </c>
      <c r="D32" s="83">
        <f>SUM(D14+D23)</f>
        <v>253</v>
      </c>
      <c r="E32" s="197">
        <v>1</v>
      </c>
      <c r="F32" s="83">
        <f>SUM(F14+F23)</f>
        <v>103</v>
      </c>
    </row>
    <row r="33" spans="1:6" ht="12.75">
      <c r="A33" s="31" t="s">
        <v>107</v>
      </c>
      <c r="B33" s="79">
        <f t="shared" si="2"/>
        <v>4069</v>
      </c>
      <c r="C33" s="83">
        <f t="shared" si="2"/>
        <v>724</v>
      </c>
      <c r="D33" s="79">
        <f>SUM(D15+D24)</f>
        <v>2262</v>
      </c>
      <c r="E33" s="83">
        <f>SUM(E15+E24)</f>
        <v>261</v>
      </c>
      <c r="F33" s="83">
        <f>SUM(F15+F24)</f>
        <v>822</v>
      </c>
    </row>
    <row r="34" spans="1:6" ht="12.75">
      <c r="A34" s="31" t="s">
        <v>109</v>
      </c>
      <c r="B34" s="79">
        <f t="shared" si="2"/>
        <v>25733</v>
      </c>
      <c r="C34" s="79">
        <f t="shared" si="2"/>
        <v>1671</v>
      </c>
      <c r="D34" s="79">
        <f>SUM(D16+D25)</f>
        <v>9541</v>
      </c>
      <c r="E34" s="79">
        <f>SUM(E16+E25)</f>
        <v>12692</v>
      </c>
      <c r="F34" s="79">
        <f>SUM(F16+F25)</f>
        <v>1829</v>
      </c>
    </row>
    <row r="35" spans="1:6" ht="12.75">
      <c r="A35" s="74" t="s">
        <v>38</v>
      </c>
      <c r="B35" s="70">
        <f t="shared" si="2"/>
        <v>30719</v>
      </c>
      <c r="C35" s="70">
        <f t="shared" si="2"/>
        <v>2955</v>
      </c>
      <c r="D35" s="70">
        <f>SUM(D17+D26)</f>
        <v>12056</v>
      </c>
      <c r="E35" s="70">
        <f>SUM(E17+E26)</f>
        <v>12954</v>
      </c>
      <c r="F35" s="70">
        <f>SUM(F17+F26)</f>
        <v>2754</v>
      </c>
    </row>
    <row r="37" spans="2:6" ht="12.75">
      <c r="B37" s="183"/>
      <c r="C37" s="183"/>
      <c r="D37" s="183"/>
      <c r="E37" s="183"/>
      <c r="F37" s="183"/>
    </row>
  </sheetData>
  <mergeCells count="2">
    <mergeCell ref="A3:F3"/>
    <mergeCell ref="C5:F5"/>
  </mergeCells>
  <printOptions horizontalCentered="1"/>
  <pageMargins left="0.3937007874015748" right="0.3937007874015748" top="0.3937007874015748" bottom="0.1968503937007874" header="0.5118110236220472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2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1.28125" style="0" customWidth="1"/>
    <col min="3" max="3" width="11.57421875" style="0" customWidth="1"/>
    <col min="4" max="4" width="11.8515625" style="0" customWidth="1"/>
    <col min="5" max="5" width="11.57421875" style="0" customWidth="1"/>
    <col min="6" max="6" width="10.28125" style="0" customWidth="1"/>
    <col min="7" max="7" width="14.421875" style="0" customWidth="1"/>
    <col min="8" max="8" width="5.57421875" style="0" customWidth="1"/>
    <col min="9" max="9" width="5.7109375" style="0" customWidth="1"/>
    <col min="10" max="10" width="11.7109375" style="0" customWidth="1"/>
    <col min="11" max="11" width="5.28125" style="0" customWidth="1"/>
    <col min="12" max="12" width="5.7109375" style="0" customWidth="1"/>
  </cols>
  <sheetData>
    <row r="1" spans="1:6" s="29" customFormat="1" ht="12.75">
      <c r="A1" s="26" t="s">
        <v>172</v>
      </c>
      <c r="B1" s="26"/>
      <c r="C1" s="26"/>
      <c r="D1" s="26"/>
      <c r="E1" s="26"/>
      <c r="F1" s="54"/>
    </row>
    <row r="3" spans="1:27" ht="12.75">
      <c r="A3" s="47"/>
      <c r="B3" s="336" t="s">
        <v>31</v>
      </c>
      <c r="C3" s="337"/>
      <c r="D3" s="336" t="s">
        <v>40</v>
      </c>
      <c r="E3" s="337"/>
      <c r="F3" s="338" t="s">
        <v>124</v>
      </c>
      <c r="G3" s="339"/>
      <c r="H3" s="5"/>
      <c r="I3" s="5"/>
      <c r="J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2.75">
      <c r="A4" s="23"/>
      <c r="B4" s="325" t="s">
        <v>140</v>
      </c>
      <c r="C4" s="326"/>
      <c r="D4" s="326"/>
      <c r="E4" s="326"/>
      <c r="F4" s="327"/>
      <c r="G4" s="32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2.75">
      <c r="A5" s="5"/>
      <c r="B5" s="28"/>
      <c r="C5" s="28"/>
      <c r="D5" s="28"/>
      <c r="E5" s="28"/>
      <c r="F5" s="28"/>
      <c r="G5" s="28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7" ht="12.75">
      <c r="A6" s="23" t="s">
        <v>112</v>
      </c>
      <c r="B6" s="28"/>
      <c r="C6" s="48" t="s">
        <v>1</v>
      </c>
      <c r="D6" s="28"/>
      <c r="E6" s="48" t="s">
        <v>1</v>
      </c>
      <c r="F6" s="28"/>
      <c r="G6" s="48" t="s">
        <v>1</v>
      </c>
    </row>
    <row r="7" spans="1:7" ht="12.75">
      <c r="A7" s="5"/>
      <c r="B7" s="9" t="s">
        <v>0</v>
      </c>
      <c r="C7" s="9" t="s">
        <v>45</v>
      </c>
      <c r="D7" s="9" t="s">
        <v>0</v>
      </c>
      <c r="E7" s="9" t="s">
        <v>45</v>
      </c>
      <c r="F7" s="9" t="s">
        <v>0</v>
      </c>
      <c r="G7" s="9" t="s">
        <v>45</v>
      </c>
    </row>
    <row r="8" spans="1:7" ht="14.25">
      <c r="A8" s="38"/>
      <c r="B8" s="4"/>
      <c r="C8" s="9" t="s">
        <v>125</v>
      </c>
      <c r="D8" s="4"/>
      <c r="E8" s="9" t="s">
        <v>125</v>
      </c>
      <c r="F8" s="4"/>
      <c r="G8" s="9" t="s">
        <v>125</v>
      </c>
    </row>
    <row r="9" spans="1:7" ht="12.75">
      <c r="A9" s="41"/>
      <c r="B9" s="20"/>
      <c r="C9" s="20"/>
      <c r="D9" s="20"/>
      <c r="E9" s="20"/>
      <c r="F9" s="20"/>
      <c r="G9" s="20"/>
    </row>
    <row r="10" spans="1:7" ht="24.75" customHeight="1">
      <c r="A10" s="95">
        <v>1976</v>
      </c>
      <c r="B10" s="92">
        <v>219</v>
      </c>
      <c r="C10" s="93">
        <v>16.10175722373355</v>
      </c>
      <c r="D10" s="40">
        <v>404</v>
      </c>
      <c r="E10" s="93">
        <v>16.3</v>
      </c>
      <c r="F10" s="66">
        <v>10506</v>
      </c>
      <c r="G10" s="93">
        <v>17.4</v>
      </c>
    </row>
    <row r="11" spans="1:7" ht="12.75">
      <c r="A11" s="95">
        <v>77</v>
      </c>
      <c r="B11" s="92">
        <v>195</v>
      </c>
      <c r="C11" s="93">
        <v>15.015015015015015</v>
      </c>
      <c r="D11" s="40">
        <v>315</v>
      </c>
      <c r="E11" s="93">
        <v>13.3</v>
      </c>
      <c r="F11" s="66">
        <v>9022</v>
      </c>
      <c r="G11" s="93">
        <v>15.4</v>
      </c>
    </row>
    <row r="12" spans="1:7" ht="12.75">
      <c r="A12" s="96">
        <v>78</v>
      </c>
      <c r="B12" s="92">
        <v>200</v>
      </c>
      <c r="C12" s="93">
        <v>15.852885225110969</v>
      </c>
      <c r="D12" s="40">
        <v>340</v>
      </c>
      <c r="E12" s="93">
        <v>14.6</v>
      </c>
      <c r="F12" s="66">
        <v>8482</v>
      </c>
      <c r="G12" s="93">
        <v>14.7</v>
      </c>
    </row>
    <row r="13" spans="1:7" ht="12.75">
      <c r="A13" s="96">
        <v>79</v>
      </c>
      <c r="B13" s="92">
        <v>153</v>
      </c>
      <c r="C13" s="93">
        <v>12.026410941675838</v>
      </c>
      <c r="D13" s="40">
        <v>296</v>
      </c>
      <c r="E13" s="93">
        <v>12.9</v>
      </c>
      <c r="F13" s="66">
        <v>7855</v>
      </c>
      <c r="G13" s="93">
        <v>13.6</v>
      </c>
    </row>
    <row r="14" spans="1:7" ht="25.5" customHeight="1">
      <c r="A14" s="95">
        <v>1980</v>
      </c>
      <c r="B14" s="25">
        <v>154</v>
      </c>
      <c r="C14" s="93">
        <v>11.340206185567009</v>
      </c>
      <c r="D14" s="25">
        <v>281</v>
      </c>
      <c r="E14" s="93">
        <v>11.5</v>
      </c>
      <c r="F14" s="66">
        <v>7821</v>
      </c>
      <c r="G14" s="93">
        <v>12.7</v>
      </c>
    </row>
    <row r="15" spans="1:7" ht="12.75">
      <c r="A15" s="95">
        <v>81</v>
      </c>
      <c r="B15" s="87">
        <v>137</v>
      </c>
      <c r="C15" s="94">
        <v>10.152660441677781</v>
      </c>
      <c r="D15" s="88">
        <v>278</v>
      </c>
      <c r="E15" s="94">
        <v>11.3</v>
      </c>
      <c r="F15" s="66">
        <v>7257</v>
      </c>
      <c r="G15" s="94">
        <v>11.6</v>
      </c>
    </row>
    <row r="16" spans="1:7" ht="12.75">
      <c r="A16" s="95">
        <v>82</v>
      </c>
      <c r="B16" s="87">
        <v>151</v>
      </c>
      <c r="C16" s="94">
        <v>11.385914643341879</v>
      </c>
      <c r="D16" s="88">
        <v>253</v>
      </c>
      <c r="E16" s="94">
        <v>10.3</v>
      </c>
      <c r="F16" s="66">
        <v>6782</v>
      </c>
      <c r="G16" s="94">
        <v>10.9</v>
      </c>
    </row>
    <row r="17" spans="1:7" ht="12.75">
      <c r="A17" s="95">
        <v>83</v>
      </c>
      <c r="B17" s="92">
        <v>146</v>
      </c>
      <c r="C17" s="93">
        <v>11.390232485567171</v>
      </c>
      <c r="D17" s="40">
        <v>231</v>
      </c>
      <c r="E17" s="93">
        <v>9.8</v>
      </c>
      <c r="F17" s="66">
        <v>6099</v>
      </c>
      <c r="G17" s="93">
        <v>10.3</v>
      </c>
    </row>
    <row r="18" spans="1:7" ht="12.75">
      <c r="A18" s="95">
        <v>84</v>
      </c>
      <c r="B18" s="87">
        <v>103</v>
      </c>
      <c r="C18" s="94">
        <v>8.301765132586443</v>
      </c>
      <c r="D18" s="88">
        <v>212</v>
      </c>
      <c r="E18" s="94">
        <v>9.2</v>
      </c>
      <c r="F18" s="66">
        <v>5633</v>
      </c>
      <c r="G18" s="94">
        <v>9.6</v>
      </c>
    </row>
    <row r="19" spans="1:7" ht="25.5" customHeight="1">
      <c r="A19" s="95">
        <v>1985</v>
      </c>
      <c r="B19" s="92">
        <v>121</v>
      </c>
      <c r="C19" s="93">
        <v>9.519313980017309</v>
      </c>
      <c r="D19" s="40">
        <v>192</v>
      </c>
      <c r="E19" s="93">
        <v>8.3</v>
      </c>
      <c r="F19" s="66">
        <v>5244</v>
      </c>
      <c r="G19" s="93">
        <v>8.9</v>
      </c>
    </row>
    <row r="20" spans="1:7" ht="12.75">
      <c r="A20" s="95">
        <v>86</v>
      </c>
      <c r="B20" s="92">
        <v>116</v>
      </c>
      <c r="C20" s="93">
        <v>8.654133094598627</v>
      </c>
      <c r="D20" s="40">
        <v>192</v>
      </c>
      <c r="E20" s="93">
        <v>7.8</v>
      </c>
      <c r="F20" s="66">
        <v>5355</v>
      </c>
      <c r="G20" s="93">
        <v>8.6</v>
      </c>
    </row>
    <row r="21" spans="1:7" ht="12.75">
      <c r="A21" s="95">
        <v>87</v>
      </c>
      <c r="B21" s="92">
        <v>119</v>
      </c>
      <c r="C21" s="93">
        <v>8.345606283750614</v>
      </c>
      <c r="D21" s="40">
        <v>187</v>
      </c>
      <c r="E21" s="93">
        <v>7.2</v>
      </c>
      <c r="F21" s="66">
        <v>5318</v>
      </c>
      <c r="G21" s="93">
        <v>8.3</v>
      </c>
    </row>
    <row r="22" spans="1:7" ht="12.75">
      <c r="A22" s="95">
        <v>88</v>
      </c>
      <c r="B22" s="92">
        <v>118</v>
      </c>
      <c r="C22" s="93">
        <v>7.682791848427632</v>
      </c>
      <c r="D22" s="40">
        <v>185</v>
      </c>
      <c r="E22" s="93">
        <v>6.8</v>
      </c>
      <c r="F22" s="66">
        <v>5080</v>
      </c>
      <c r="G22" s="93">
        <v>7.6</v>
      </c>
    </row>
    <row r="23" spans="1:7" ht="12.75">
      <c r="A23" s="95">
        <v>89</v>
      </c>
      <c r="B23" s="92">
        <v>122</v>
      </c>
      <c r="C23" s="93">
        <v>7.955656993805021</v>
      </c>
      <c r="D23" s="40">
        <v>183</v>
      </c>
      <c r="E23" s="93">
        <v>6.7</v>
      </c>
      <c r="F23" s="66">
        <v>5074</v>
      </c>
      <c r="G23" s="93">
        <v>7.5</v>
      </c>
    </row>
    <row r="24" spans="1:7" ht="26.25" customHeight="1">
      <c r="A24" s="95">
        <v>1990</v>
      </c>
      <c r="B24" s="92">
        <v>102</v>
      </c>
      <c r="C24" s="93">
        <v>6.11034565386689</v>
      </c>
      <c r="D24" s="40">
        <v>197</v>
      </c>
      <c r="E24" s="93">
        <v>6.8</v>
      </c>
      <c r="F24" s="100">
        <v>5076</v>
      </c>
      <c r="G24" s="99">
        <v>7.1</v>
      </c>
    </row>
    <row r="25" spans="1:7" ht="12.75">
      <c r="A25" s="95">
        <v>91</v>
      </c>
      <c r="B25" s="92">
        <v>114</v>
      </c>
      <c r="C25" s="93">
        <v>6.907834939101982</v>
      </c>
      <c r="D25" s="40">
        <v>210</v>
      </c>
      <c r="E25" s="93">
        <v>7.3</v>
      </c>
      <c r="F25" s="66">
        <v>5711</v>
      </c>
      <c r="G25" s="93">
        <v>6.7</v>
      </c>
    </row>
    <row r="26" spans="1:7" ht="12.75">
      <c r="A26" s="95">
        <v>92</v>
      </c>
      <c r="B26" s="92">
        <v>107</v>
      </c>
      <c r="C26" s="93">
        <v>6.4860277626235066</v>
      </c>
      <c r="D26" s="40">
        <v>164</v>
      </c>
      <c r="E26" s="93">
        <v>5.7</v>
      </c>
      <c r="F26" s="66">
        <v>4992</v>
      </c>
      <c r="G26" s="93">
        <v>6.1</v>
      </c>
    </row>
    <row r="27" spans="1:7" ht="12.75">
      <c r="A27" s="75">
        <v>93</v>
      </c>
      <c r="B27" s="92">
        <v>117</v>
      </c>
      <c r="C27" s="93">
        <v>7.196899797010519</v>
      </c>
      <c r="D27" s="40">
        <v>145</v>
      </c>
      <c r="E27" s="93">
        <v>5.1</v>
      </c>
      <c r="F27">
        <v>4665</v>
      </c>
      <c r="G27" s="93">
        <v>5.9</v>
      </c>
    </row>
    <row r="28" spans="1:7" ht="12.75">
      <c r="A28" s="75">
        <v>94</v>
      </c>
      <c r="B28" s="92">
        <v>86</v>
      </c>
      <c r="C28" s="93">
        <v>5.3083143015863214</v>
      </c>
      <c r="D28" s="40">
        <v>139</v>
      </c>
      <c r="E28" s="93">
        <v>5</v>
      </c>
      <c r="F28" s="66">
        <v>4309</v>
      </c>
      <c r="G28" s="93">
        <v>5.6</v>
      </c>
    </row>
    <row r="29" spans="1:7" ht="25.5" customHeight="1">
      <c r="A29" s="75">
        <v>1995</v>
      </c>
      <c r="B29" s="92">
        <v>77</v>
      </c>
      <c r="C29" s="93">
        <v>4.851310483870968</v>
      </c>
      <c r="D29" s="40">
        <v>126</v>
      </c>
      <c r="E29" s="93">
        <v>4.6</v>
      </c>
      <c r="F29" s="66">
        <v>4053</v>
      </c>
      <c r="G29" s="93">
        <v>5.3</v>
      </c>
    </row>
    <row r="30" spans="1:7" ht="12.75">
      <c r="A30" s="97">
        <v>96</v>
      </c>
      <c r="B30" s="92">
        <v>103</v>
      </c>
      <c r="C30" s="93">
        <v>6.207062793780885</v>
      </c>
      <c r="D30" s="40">
        <v>141</v>
      </c>
      <c r="E30" s="93">
        <v>4.9</v>
      </c>
      <c r="F30" s="66">
        <v>3962</v>
      </c>
      <c r="G30" s="93">
        <v>5</v>
      </c>
    </row>
    <row r="31" spans="1:7" ht="12.75">
      <c r="A31" s="97">
        <v>97</v>
      </c>
      <c r="B31" s="87">
        <v>99</v>
      </c>
      <c r="C31" s="94">
        <v>5.833824395992929</v>
      </c>
      <c r="D31" s="88">
        <v>141</v>
      </c>
      <c r="E31" s="94">
        <v>4.9</v>
      </c>
      <c r="F31" s="100" t="s">
        <v>127</v>
      </c>
      <c r="G31" s="94">
        <v>4.9</v>
      </c>
    </row>
    <row r="32" spans="1:7" ht="12.75">
      <c r="A32" s="97">
        <v>98</v>
      </c>
      <c r="B32" s="87">
        <v>68</v>
      </c>
      <c r="C32" s="94">
        <v>4.188481675392671</v>
      </c>
      <c r="D32" s="88">
        <v>127</v>
      </c>
      <c r="E32" s="94">
        <v>4.6</v>
      </c>
      <c r="F32" s="66">
        <v>3666</v>
      </c>
      <c r="G32" s="94">
        <v>4.7</v>
      </c>
    </row>
    <row r="33" spans="1:7" ht="12.75">
      <c r="A33" s="97">
        <v>99</v>
      </c>
      <c r="B33" s="87">
        <v>73</v>
      </c>
      <c r="C33" s="94">
        <v>4.552825246351503</v>
      </c>
      <c r="D33" s="88">
        <v>98</v>
      </c>
      <c r="E33" s="94">
        <v>3.6</v>
      </c>
      <c r="F33" s="66">
        <v>3496</v>
      </c>
      <c r="G33" s="94">
        <v>4.5</v>
      </c>
    </row>
    <row r="34" spans="1:7" ht="24" customHeight="1">
      <c r="A34" s="97">
        <v>2000</v>
      </c>
      <c r="B34" s="92">
        <v>72</v>
      </c>
      <c r="C34" s="93">
        <v>4.455721269880562</v>
      </c>
      <c r="D34" s="40">
        <v>113</v>
      </c>
      <c r="E34" s="93">
        <v>4.2</v>
      </c>
      <c r="F34" s="66">
        <v>3362</v>
      </c>
      <c r="G34" s="93">
        <v>4.4</v>
      </c>
    </row>
    <row r="35" spans="1:7" ht="12.75">
      <c r="A35" s="98">
        <v>1</v>
      </c>
      <c r="B35" s="92">
        <v>65</v>
      </c>
      <c r="C35" s="93">
        <v>4.117572532623845</v>
      </c>
      <c r="D35" s="40">
        <v>121</v>
      </c>
      <c r="E35" s="93">
        <v>4.7</v>
      </c>
      <c r="F35" s="66">
        <v>3163</v>
      </c>
      <c r="G35" s="93">
        <v>4.3</v>
      </c>
    </row>
    <row r="36" spans="1:7" ht="12.75">
      <c r="A36" s="98">
        <v>2</v>
      </c>
      <c r="B36" s="87">
        <v>55</v>
      </c>
      <c r="C36" s="94">
        <v>3.5016234799770802</v>
      </c>
      <c r="D36" s="88">
        <v>107</v>
      </c>
      <c r="E36" s="94">
        <v>4.3</v>
      </c>
      <c r="F36" s="66">
        <v>3036</v>
      </c>
      <c r="G36" s="94">
        <v>4.2</v>
      </c>
    </row>
    <row r="37" spans="1:7" ht="12.75">
      <c r="A37" s="98">
        <v>3</v>
      </c>
      <c r="B37" s="92">
        <v>57</v>
      </c>
      <c r="C37" s="93">
        <v>3.581301834631817</v>
      </c>
      <c r="D37" s="40">
        <v>97</v>
      </c>
      <c r="E37" s="93">
        <v>4</v>
      </c>
      <c r="F37" s="100">
        <v>2991</v>
      </c>
      <c r="G37" s="99">
        <v>4.3</v>
      </c>
    </row>
    <row r="38" spans="1:7" ht="12.75">
      <c r="A38" s="98">
        <v>4</v>
      </c>
      <c r="B38" s="92">
        <v>63</v>
      </c>
      <c r="C38" s="93">
        <v>3.91231447556356</v>
      </c>
      <c r="D38" s="40">
        <v>99</v>
      </c>
      <c r="E38" s="93">
        <v>4.10958904109589</v>
      </c>
      <c r="F38" s="66">
        <v>2918</v>
      </c>
      <c r="G38" s="93">
        <v>4.1</v>
      </c>
    </row>
    <row r="39" spans="1:7" ht="25.5" customHeight="1">
      <c r="A39" s="97">
        <v>2005</v>
      </c>
      <c r="B39" s="92">
        <v>74</v>
      </c>
      <c r="C39" s="93">
        <v>4.573830273811732</v>
      </c>
      <c r="D39" s="129">
        <v>96</v>
      </c>
      <c r="E39" s="93">
        <v>4.169018977721804</v>
      </c>
      <c r="F39" s="66">
        <v>2696</v>
      </c>
      <c r="G39" s="93">
        <v>3.9312039312039313</v>
      </c>
    </row>
    <row r="40" spans="1:7" ht="12.75">
      <c r="A40" s="98">
        <v>6</v>
      </c>
      <c r="B40" s="129">
        <v>56</v>
      </c>
      <c r="C40" s="94">
        <v>3.5016234799770802</v>
      </c>
      <c r="D40">
        <v>72</v>
      </c>
      <c r="E40" s="93">
        <v>3.173763554615181</v>
      </c>
      <c r="F40" s="66">
        <v>2579</v>
      </c>
      <c r="G40" s="140">
        <v>3.8</v>
      </c>
    </row>
    <row r="41" spans="1:10" ht="12.75">
      <c r="A41" s="98">
        <v>7</v>
      </c>
      <c r="B41" s="129">
        <v>57</v>
      </c>
      <c r="C41" s="94">
        <v>3.407664255395469</v>
      </c>
      <c r="D41">
        <v>95</v>
      </c>
      <c r="E41" s="93">
        <v>4.137450459474761</v>
      </c>
      <c r="F41" s="66">
        <v>2656</v>
      </c>
      <c r="G41" s="140">
        <v>3.9</v>
      </c>
      <c r="J41" s="131"/>
    </row>
    <row r="42" spans="1:10" ht="12.75">
      <c r="A42" s="98">
        <v>8</v>
      </c>
      <c r="B42" s="129">
        <v>49</v>
      </c>
      <c r="C42" s="94">
        <v>2.9251984956122024</v>
      </c>
      <c r="D42">
        <v>73</v>
      </c>
      <c r="E42" s="93">
        <v>3.218978745921157</v>
      </c>
      <c r="F42" s="66">
        <v>2414</v>
      </c>
      <c r="G42" s="140">
        <v>3.5</v>
      </c>
      <c r="J42" s="131"/>
    </row>
    <row r="43" spans="1:10" ht="12.75">
      <c r="A43" s="319"/>
      <c r="B43" s="129"/>
      <c r="C43" s="94"/>
      <c r="E43" s="93"/>
      <c r="F43" s="66"/>
      <c r="G43" s="140"/>
      <c r="J43" s="131"/>
    </row>
    <row r="44" spans="1:7" ht="14.25">
      <c r="A44" s="42" t="s">
        <v>113</v>
      </c>
      <c r="B44" s="5"/>
      <c r="C44" s="5"/>
      <c r="D44" s="5"/>
      <c r="E44" s="5"/>
      <c r="F44" s="66"/>
      <c r="G44" s="5"/>
    </row>
    <row r="45" ht="12.75">
      <c r="F45" s="66"/>
    </row>
    <row r="46" ht="12.75">
      <c r="F46" s="66"/>
    </row>
    <row r="47" ht="12.75">
      <c r="F47" s="66"/>
    </row>
    <row r="48" spans="5:6" ht="12.75">
      <c r="E48" s="68"/>
      <c r="F48" s="66"/>
    </row>
    <row r="49" ht="12.75">
      <c r="F49" s="66"/>
    </row>
    <row r="50" ht="12.75">
      <c r="F50" s="66"/>
    </row>
    <row r="52" ht="12.75">
      <c r="F52" s="66"/>
    </row>
  </sheetData>
  <mergeCells count="4">
    <mergeCell ref="F3:G3"/>
    <mergeCell ref="B4:G4"/>
    <mergeCell ref="B3:C3"/>
    <mergeCell ref="D3:E3"/>
  </mergeCells>
  <printOptions horizontalCentered="1"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customWidth="1"/>
    <col min="2" max="2" width="15.00390625" style="0" customWidth="1"/>
    <col min="3" max="3" width="11.57421875" style="0" customWidth="1"/>
    <col min="4" max="4" width="10.8515625" style="0" customWidth="1"/>
    <col min="5" max="5" width="13.00390625" style="0" customWidth="1"/>
    <col min="6" max="6" width="15.421875" style="0" customWidth="1"/>
    <col min="7" max="7" width="11.28125" style="0" customWidth="1"/>
    <col min="8" max="8" width="10.28125" style="0" customWidth="1"/>
    <col min="9" max="9" width="13.7109375" style="0" customWidth="1"/>
    <col min="10" max="10" width="11.140625" style="322" customWidth="1"/>
    <col min="11" max="11" width="11.7109375" style="328" customWidth="1"/>
  </cols>
  <sheetData>
    <row r="1" spans="1:11" s="29" customFormat="1" ht="12.75">
      <c r="A1" s="266" t="s">
        <v>171</v>
      </c>
      <c r="B1" s="266"/>
      <c r="C1" s="266"/>
      <c r="D1" s="266"/>
      <c r="E1" s="266"/>
      <c r="F1" s="266"/>
      <c r="G1" s="266"/>
      <c r="H1" s="266"/>
      <c r="I1" s="266"/>
      <c r="J1" s="320"/>
      <c r="K1" s="324"/>
    </row>
    <row r="2" spans="1:11" s="29" customFormat="1" ht="12.75">
      <c r="A2" s="266" t="s">
        <v>137</v>
      </c>
      <c r="B2" s="266"/>
      <c r="C2" s="266"/>
      <c r="D2" s="266"/>
      <c r="E2" s="266"/>
      <c r="F2" s="266"/>
      <c r="G2" s="266"/>
      <c r="H2" s="266"/>
      <c r="I2" s="266"/>
      <c r="J2" s="320"/>
      <c r="K2" s="324"/>
    </row>
    <row r="3" spans="1:11" s="29" customFormat="1" ht="12.75">
      <c r="A3" s="52"/>
      <c r="B3" s="52"/>
      <c r="C3" s="52"/>
      <c r="D3" s="52"/>
      <c r="E3" s="52"/>
      <c r="F3" s="52"/>
      <c r="G3" s="52"/>
      <c r="H3" s="52"/>
      <c r="I3" s="52"/>
      <c r="J3" s="321"/>
      <c r="K3" s="324"/>
    </row>
    <row r="4" spans="1:11" ht="12.75">
      <c r="A4" s="372" t="s">
        <v>31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1:6" ht="12.75">
      <c r="A5" s="24"/>
      <c r="B5" s="24"/>
      <c r="C5" s="24"/>
      <c r="D5" s="24"/>
      <c r="E5" s="24"/>
      <c r="F5" s="24"/>
    </row>
    <row r="6" spans="1:12" ht="24">
      <c r="A6" s="110"/>
      <c r="B6" s="130" t="s">
        <v>7</v>
      </c>
      <c r="C6" s="111" t="s">
        <v>141</v>
      </c>
      <c r="D6" s="111"/>
      <c r="E6" s="111"/>
      <c r="F6" s="111"/>
      <c r="G6" s="109" t="s">
        <v>23</v>
      </c>
      <c r="H6" s="106" t="s">
        <v>9</v>
      </c>
      <c r="I6" s="107"/>
      <c r="J6" s="323" t="s">
        <v>128</v>
      </c>
      <c r="K6" s="329"/>
      <c r="L6" s="104"/>
    </row>
    <row r="7" spans="1:12" ht="24">
      <c r="A7" s="105" t="s">
        <v>112</v>
      </c>
      <c r="B7" s="382" t="s">
        <v>0</v>
      </c>
      <c r="C7" s="383"/>
      <c r="D7" s="386" t="s">
        <v>129</v>
      </c>
      <c r="E7" s="106" t="s">
        <v>132</v>
      </c>
      <c r="F7" s="107"/>
      <c r="G7" s="382" t="s">
        <v>0</v>
      </c>
      <c r="H7" s="383"/>
      <c r="I7" s="386" t="s">
        <v>129</v>
      </c>
      <c r="J7" s="388" t="s">
        <v>0</v>
      </c>
      <c r="K7" s="380" t="s">
        <v>129</v>
      </c>
      <c r="L7" s="104"/>
    </row>
    <row r="8" spans="1:12" ht="24">
      <c r="A8" s="108"/>
      <c r="B8" s="384"/>
      <c r="C8" s="385"/>
      <c r="D8" s="387"/>
      <c r="E8" s="109" t="s">
        <v>0</v>
      </c>
      <c r="F8" s="109" t="s">
        <v>133</v>
      </c>
      <c r="G8" s="384"/>
      <c r="H8" s="385"/>
      <c r="I8" s="387"/>
      <c r="J8" s="389"/>
      <c r="K8" s="381"/>
      <c r="L8" s="104"/>
    </row>
    <row r="9" spans="1:11" ht="24.75" customHeight="1">
      <c r="A9">
        <v>1976</v>
      </c>
      <c r="B9" s="101">
        <v>9724</v>
      </c>
      <c r="C9" s="101">
        <v>13601</v>
      </c>
      <c r="D9" s="86">
        <v>7.9619447025056616</v>
      </c>
      <c r="E9" s="101">
        <v>1360</v>
      </c>
      <c r="F9" s="86">
        <v>99.99264759944123</v>
      </c>
      <c r="G9" s="101">
        <v>83</v>
      </c>
      <c r="H9" s="101">
        <v>25300</v>
      </c>
      <c r="I9" s="86">
        <v>14.810469889963478</v>
      </c>
      <c r="J9" s="102">
        <v>-11699</v>
      </c>
      <c r="K9" s="103">
        <v>-6.848525187457815</v>
      </c>
    </row>
    <row r="10" spans="1:11" ht="12.75">
      <c r="A10">
        <v>77</v>
      </c>
      <c r="B10" s="101">
        <v>9401</v>
      </c>
      <c r="C10" s="101">
        <v>12987</v>
      </c>
      <c r="D10" s="86">
        <v>7.6920753322304884</v>
      </c>
      <c r="E10" s="101">
        <v>1340</v>
      </c>
      <c r="F10" s="86">
        <v>103.18010318010317</v>
      </c>
      <c r="G10" s="101">
        <v>70</v>
      </c>
      <c r="H10" s="101">
        <v>24294</v>
      </c>
      <c r="I10" s="86">
        <v>14.389102804435781</v>
      </c>
      <c r="J10" s="102">
        <v>-11307</v>
      </c>
      <c r="K10" s="103">
        <v>-6.697027472205293</v>
      </c>
    </row>
    <row r="11" spans="1:11" ht="12.75">
      <c r="A11">
        <v>78</v>
      </c>
      <c r="B11" s="101">
        <v>7966</v>
      </c>
      <c r="C11" s="101">
        <v>12616</v>
      </c>
      <c r="D11" s="86">
        <v>7.543699462266255</v>
      </c>
      <c r="E11" s="101">
        <v>1432</v>
      </c>
      <c r="F11" s="86">
        <v>113.50665821179454</v>
      </c>
      <c r="G11" s="101">
        <v>83</v>
      </c>
      <c r="H11" s="101">
        <v>24072</v>
      </c>
      <c r="I11" s="86">
        <v>14.393780394393888</v>
      </c>
      <c r="J11" s="102">
        <v>-11456</v>
      </c>
      <c r="K11" s="103">
        <v>-6.850080932127633</v>
      </c>
    </row>
    <row r="12" spans="1:11" ht="12.75">
      <c r="A12">
        <v>79</v>
      </c>
      <c r="B12" s="101">
        <v>8296</v>
      </c>
      <c r="C12" s="101">
        <v>12722</v>
      </c>
      <c r="D12" s="86">
        <v>7.670583355039119</v>
      </c>
      <c r="E12" s="101">
        <v>1621</v>
      </c>
      <c r="F12" s="86">
        <v>127.41707278729761</v>
      </c>
      <c r="G12" s="101">
        <v>62</v>
      </c>
      <c r="H12" s="101">
        <v>23760</v>
      </c>
      <c r="I12" s="86">
        <v>14.325818308106387</v>
      </c>
      <c r="J12" s="102">
        <v>-11038</v>
      </c>
      <c r="K12" s="103">
        <v>-6.655234953067269</v>
      </c>
    </row>
    <row r="13" spans="1:11" ht="25.5" customHeight="1">
      <c r="A13">
        <v>1980</v>
      </c>
      <c r="B13" s="101">
        <v>8930</v>
      </c>
      <c r="C13" s="101">
        <v>13580</v>
      </c>
      <c r="D13" s="86">
        <v>8.23222388254229</v>
      </c>
      <c r="E13" s="101">
        <v>1870</v>
      </c>
      <c r="F13" s="56">
        <v>137.70250368188513</v>
      </c>
      <c r="G13" s="101">
        <v>67</v>
      </c>
      <c r="H13" s="101">
        <v>23726</v>
      </c>
      <c r="I13" s="86">
        <v>14.38274991437396</v>
      </c>
      <c r="J13" s="102">
        <v>-10146</v>
      </c>
      <c r="K13" s="103">
        <v>-6.15052603183167</v>
      </c>
    </row>
    <row r="14" spans="1:11" ht="12.75">
      <c r="A14">
        <v>81</v>
      </c>
      <c r="B14" s="101">
        <v>9042</v>
      </c>
      <c r="C14" s="101">
        <v>13494</v>
      </c>
      <c r="D14" s="86">
        <v>8.22413228822128</v>
      </c>
      <c r="E14" s="101">
        <v>1980</v>
      </c>
      <c r="F14" s="86">
        <v>146.7318808359271</v>
      </c>
      <c r="G14" s="101">
        <v>59</v>
      </c>
      <c r="H14" s="101">
        <v>23746</v>
      </c>
      <c r="I14" s="86">
        <v>14.472376264717838</v>
      </c>
      <c r="J14" s="102">
        <v>-10252</v>
      </c>
      <c r="K14" s="103">
        <v>-6.248243976496559</v>
      </c>
    </row>
    <row r="15" spans="1:11" ht="12.75">
      <c r="A15" s="25">
        <v>82</v>
      </c>
      <c r="B15" s="101">
        <v>8991</v>
      </c>
      <c r="C15" s="101">
        <v>13262</v>
      </c>
      <c r="D15" s="86">
        <v>8.133441926415104</v>
      </c>
      <c r="E15" s="101">
        <v>2115</v>
      </c>
      <c r="F15" s="86">
        <v>159.47820841502036</v>
      </c>
      <c r="G15" s="101">
        <v>53</v>
      </c>
      <c r="H15" s="101">
        <v>23761</v>
      </c>
      <c r="I15" s="86">
        <v>14.572365677390232</v>
      </c>
      <c r="J15" s="102">
        <v>-10499</v>
      </c>
      <c r="K15" s="103">
        <v>-6.43892375097513</v>
      </c>
    </row>
    <row r="16" spans="1:11" ht="12.75">
      <c r="A16" s="25">
        <v>83</v>
      </c>
      <c r="B16" s="101">
        <v>9198</v>
      </c>
      <c r="C16" s="101">
        <v>12818</v>
      </c>
      <c r="D16" s="86">
        <v>7.926652798013204</v>
      </c>
      <c r="E16" s="101">
        <v>2137</v>
      </c>
      <c r="F16" s="86">
        <v>166.7186768606647</v>
      </c>
      <c r="G16" s="101">
        <v>55</v>
      </c>
      <c r="H16" s="101">
        <v>22537</v>
      </c>
      <c r="I16" s="86">
        <v>13.936883609675736</v>
      </c>
      <c r="J16" s="102">
        <v>-9719</v>
      </c>
      <c r="K16" s="103">
        <v>-6.010230811662532</v>
      </c>
    </row>
    <row r="17" spans="1:11" ht="12.75">
      <c r="A17" s="25">
        <v>84</v>
      </c>
      <c r="B17" s="101">
        <v>8885</v>
      </c>
      <c r="C17" s="101">
        <v>12407</v>
      </c>
      <c r="D17" s="86">
        <v>7.749308889313611</v>
      </c>
      <c r="E17" s="101">
        <v>2171</v>
      </c>
      <c r="F17" s="86">
        <v>174.98186507616668</v>
      </c>
      <c r="G17" s="101">
        <v>50</v>
      </c>
      <c r="H17" s="101">
        <v>22021</v>
      </c>
      <c r="I17" s="86">
        <v>13.75413323539736</v>
      </c>
      <c r="J17" s="102">
        <v>-9614</v>
      </c>
      <c r="K17" s="103">
        <v>-6.004824346083748</v>
      </c>
    </row>
    <row r="18" spans="1:11" ht="24" customHeight="1">
      <c r="A18" s="27">
        <v>1985</v>
      </c>
      <c r="B18" s="101">
        <v>8768</v>
      </c>
      <c r="C18" s="101">
        <v>12711</v>
      </c>
      <c r="D18" s="86">
        <v>8.012622512248072</v>
      </c>
      <c r="E18" s="101">
        <v>2253</v>
      </c>
      <c r="F18" s="86">
        <v>177.248052867595</v>
      </c>
      <c r="G18" s="101">
        <v>64</v>
      </c>
      <c r="H18" s="101">
        <v>22266</v>
      </c>
      <c r="I18" s="86">
        <v>14.035799925868586</v>
      </c>
      <c r="J18" s="102">
        <v>-9555</v>
      </c>
      <c r="K18" s="103">
        <v>-6.023177413620513</v>
      </c>
    </row>
    <row r="19" spans="1:11" ht="12.75">
      <c r="A19" s="27">
        <v>86</v>
      </c>
      <c r="B19" s="101">
        <v>9180</v>
      </c>
      <c r="C19" s="101">
        <v>13404</v>
      </c>
      <c r="D19" s="86">
        <v>8.507354126549115</v>
      </c>
      <c r="E19" s="101">
        <v>2544</v>
      </c>
      <c r="F19" s="56">
        <v>189.79409131602506</v>
      </c>
      <c r="G19" s="101">
        <v>54</v>
      </c>
      <c r="H19" s="101">
        <v>21973</v>
      </c>
      <c r="I19" s="86">
        <v>13.945993152988935</v>
      </c>
      <c r="J19" s="102">
        <v>-8569</v>
      </c>
      <c r="K19" s="103">
        <v>-5.438639026439821</v>
      </c>
    </row>
    <row r="20" spans="1:11" ht="12.75">
      <c r="A20" s="27">
        <v>87</v>
      </c>
      <c r="B20" s="101">
        <v>9565</v>
      </c>
      <c r="C20" s="101">
        <v>14259</v>
      </c>
      <c r="D20" s="86">
        <v>8.952328333657714</v>
      </c>
      <c r="E20" s="101">
        <v>2756</v>
      </c>
      <c r="F20" s="86">
        <v>193.28143628585454</v>
      </c>
      <c r="G20" s="101">
        <v>54</v>
      </c>
      <c r="H20" s="101">
        <v>21516</v>
      </c>
      <c r="I20" s="86">
        <v>13.508541722910401</v>
      </c>
      <c r="J20" s="102">
        <v>-7257</v>
      </c>
      <c r="K20" s="103">
        <v>-4.556213389252686</v>
      </c>
    </row>
    <row r="21" spans="1:11" ht="12.75">
      <c r="A21" s="27">
        <v>88</v>
      </c>
      <c r="B21" s="101">
        <v>9787</v>
      </c>
      <c r="C21" s="101">
        <v>15359</v>
      </c>
      <c r="D21" s="86">
        <v>9.615553168205505</v>
      </c>
      <c r="E21" s="101">
        <v>3055</v>
      </c>
      <c r="F21" s="86">
        <v>198.90617878768148</v>
      </c>
      <c r="G21" s="101">
        <v>58</v>
      </c>
      <c r="H21" s="101">
        <v>21186</v>
      </c>
      <c r="I21" s="86">
        <v>13.263565949710388</v>
      </c>
      <c r="J21" s="102">
        <v>-5827</v>
      </c>
      <c r="K21" s="103">
        <v>-3.648012781504882</v>
      </c>
    </row>
    <row r="22" spans="1:11" ht="12.75">
      <c r="A22" s="27">
        <v>89</v>
      </c>
      <c r="B22" s="101">
        <v>9484</v>
      </c>
      <c r="C22" s="101">
        <v>15335</v>
      </c>
      <c r="D22" s="86">
        <v>9.5246672422253</v>
      </c>
      <c r="E22" s="101">
        <v>3127</v>
      </c>
      <c r="F22" s="86">
        <v>203.9126181936746</v>
      </c>
      <c r="G22" s="101">
        <v>36</v>
      </c>
      <c r="H22" s="101">
        <v>21241</v>
      </c>
      <c r="I22" s="86">
        <v>13.192921871021037</v>
      </c>
      <c r="J22" s="102">
        <v>-5906</v>
      </c>
      <c r="K22" s="103">
        <v>-3.6682546287957365</v>
      </c>
    </row>
    <row r="23" spans="1:11" ht="25.5" customHeight="1">
      <c r="A23">
        <v>1990</v>
      </c>
      <c r="B23" s="101">
        <v>9938</v>
      </c>
      <c r="C23" s="101">
        <v>16693</v>
      </c>
      <c r="D23" s="86">
        <v>10.175723708954674</v>
      </c>
      <c r="E23" s="101">
        <v>3223</v>
      </c>
      <c r="F23" s="86">
        <v>193.0749415922842</v>
      </c>
      <c r="G23" s="101">
        <v>61</v>
      </c>
      <c r="H23" s="101">
        <v>21199</v>
      </c>
      <c r="I23" s="86">
        <v>12.922492476255323</v>
      </c>
      <c r="J23" s="102">
        <v>-4506</v>
      </c>
      <c r="K23" s="103">
        <v>-2.7467687673006504</v>
      </c>
    </row>
    <row r="24" spans="1:11" ht="12.75">
      <c r="A24">
        <v>91</v>
      </c>
      <c r="B24" s="101">
        <v>9241</v>
      </c>
      <c r="C24" s="101">
        <v>16503</v>
      </c>
      <c r="D24" s="86">
        <v>9.937555324055953</v>
      </c>
      <c r="E24" s="101">
        <v>3400</v>
      </c>
      <c r="F24" s="86">
        <v>206.02314730655033</v>
      </c>
      <c r="G24" s="101">
        <v>47</v>
      </c>
      <c r="H24" s="101">
        <v>21434</v>
      </c>
      <c r="I24" s="86">
        <v>12.906838806024075</v>
      </c>
      <c r="J24" s="102">
        <v>-4931</v>
      </c>
      <c r="K24" s="103">
        <v>-2.9692834819681213</v>
      </c>
    </row>
    <row r="25" spans="1:11" ht="12.75">
      <c r="A25">
        <v>92</v>
      </c>
      <c r="B25" s="101">
        <v>9006</v>
      </c>
      <c r="C25" s="101">
        <v>16497</v>
      </c>
      <c r="D25" s="86">
        <v>9.836141814066691</v>
      </c>
      <c r="E25" s="101">
        <v>3507</v>
      </c>
      <c r="F25" s="56">
        <v>212.58410620112747</v>
      </c>
      <c r="G25" s="101">
        <v>47</v>
      </c>
      <c r="H25" s="101">
        <v>20444</v>
      </c>
      <c r="I25" s="86">
        <v>12.189494044176483</v>
      </c>
      <c r="J25" s="102">
        <v>-3947</v>
      </c>
      <c r="K25" s="103">
        <v>-2.3533522301097913</v>
      </c>
    </row>
    <row r="26" spans="1:11" ht="12.75">
      <c r="A26">
        <v>93</v>
      </c>
      <c r="B26" s="101">
        <v>8572</v>
      </c>
      <c r="C26" s="101">
        <v>16257</v>
      </c>
      <c r="D26" s="86">
        <v>9.565777148048598</v>
      </c>
      <c r="E26" s="101">
        <v>3485</v>
      </c>
      <c r="F26" s="86">
        <v>214.36919480839023</v>
      </c>
      <c r="G26" s="101">
        <v>57</v>
      </c>
      <c r="H26" s="101">
        <v>20703</v>
      </c>
      <c r="I26" s="86">
        <v>12.181846853420073</v>
      </c>
      <c r="J26" s="102">
        <v>-4446</v>
      </c>
      <c r="K26" s="103">
        <v>-2.6160697053714745</v>
      </c>
    </row>
    <row r="27" spans="1:11" ht="12.75">
      <c r="A27">
        <v>94</v>
      </c>
      <c r="B27" s="101">
        <v>8537</v>
      </c>
      <c r="C27" s="101">
        <v>16201</v>
      </c>
      <c r="D27" s="86">
        <v>9.504723027759706</v>
      </c>
      <c r="E27" s="101">
        <v>3579</v>
      </c>
      <c r="F27" s="86">
        <v>220.91228936485402</v>
      </c>
      <c r="G27" s="101">
        <v>79</v>
      </c>
      <c r="H27" s="101">
        <v>20241</v>
      </c>
      <c r="I27" s="86">
        <v>11.874890365093773</v>
      </c>
      <c r="J27" s="102">
        <v>-4040</v>
      </c>
      <c r="K27" s="103">
        <v>-2.3701673373340664</v>
      </c>
    </row>
    <row r="28" spans="1:11" ht="26.25" customHeight="1">
      <c r="A28">
        <v>1995</v>
      </c>
      <c r="B28" s="101">
        <v>8242</v>
      </c>
      <c r="C28" s="101">
        <v>15872</v>
      </c>
      <c r="D28" s="86">
        <v>9.296816929672321</v>
      </c>
      <c r="E28" s="101">
        <v>3585</v>
      </c>
      <c r="F28" s="86">
        <v>225.86945564516128</v>
      </c>
      <c r="G28" s="101">
        <v>68</v>
      </c>
      <c r="H28" s="101">
        <v>20276</v>
      </c>
      <c r="I28" s="86">
        <v>11.876402473918597</v>
      </c>
      <c r="J28" s="102">
        <v>-4404</v>
      </c>
      <c r="K28" s="103">
        <v>-2.5795855442462767</v>
      </c>
    </row>
    <row r="29" spans="1:11" ht="12.75">
      <c r="A29">
        <v>96</v>
      </c>
      <c r="B29" s="101">
        <v>7886</v>
      </c>
      <c r="C29" s="101">
        <v>16594</v>
      </c>
      <c r="D29" s="86">
        <v>9.713125069509076</v>
      </c>
      <c r="E29" s="101">
        <v>3800</v>
      </c>
      <c r="F29" s="86">
        <v>228.99843316861515</v>
      </c>
      <c r="G29" s="101">
        <v>73</v>
      </c>
      <c r="H29" s="101">
        <v>20196</v>
      </c>
      <c r="I29" s="86">
        <v>11.82151825381495</v>
      </c>
      <c r="J29" s="102">
        <v>-3602</v>
      </c>
      <c r="K29" s="103">
        <v>-2.108393184305875</v>
      </c>
    </row>
    <row r="30" spans="1:11" ht="12.75">
      <c r="A30">
        <v>97</v>
      </c>
      <c r="B30" s="101">
        <v>7800</v>
      </c>
      <c r="C30" s="101">
        <v>16970</v>
      </c>
      <c r="D30" s="86">
        <v>9.939344811509727</v>
      </c>
      <c r="E30" s="101">
        <v>3990</v>
      </c>
      <c r="F30" s="86">
        <v>235.12080141426046</v>
      </c>
      <c r="G30" s="101">
        <v>88</v>
      </c>
      <c r="H30" s="101">
        <v>19328</v>
      </c>
      <c r="I30" s="86">
        <v>11.32042760853624</v>
      </c>
      <c r="J30" s="102">
        <v>-2358</v>
      </c>
      <c r="K30" s="103">
        <v>-1.3810827970265134</v>
      </c>
    </row>
    <row r="31" spans="1:11" ht="12.75">
      <c r="A31">
        <v>98</v>
      </c>
      <c r="B31" s="101">
        <v>7994</v>
      </c>
      <c r="C31" s="101">
        <v>16235</v>
      </c>
      <c r="D31" s="86">
        <v>9.539848478883354</v>
      </c>
      <c r="E31" s="101">
        <v>4011</v>
      </c>
      <c r="F31" s="56">
        <v>247.05882352941177</v>
      </c>
      <c r="G31" s="101">
        <v>67</v>
      </c>
      <c r="H31" s="101">
        <v>19228</v>
      </c>
      <c r="I31" s="86">
        <v>11.298565232643616</v>
      </c>
      <c r="J31" s="102">
        <v>-2993</v>
      </c>
      <c r="K31" s="103">
        <v>-1.7587167537602635</v>
      </c>
    </row>
    <row r="32" spans="1:11" ht="12.75">
      <c r="A32">
        <v>99</v>
      </c>
      <c r="B32" s="101">
        <v>8298</v>
      </c>
      <c r="C32" s="101">
        <v>16034</v>
      </c>
      <c r="D32" s="86">
        <v>9.418185897861377</v>
      </c>
      <c r="E32" s="101">
        <v>4277</v>
      </c>
      <c r="F32" s="86">
        <v>266.7456654608956</v>
      </c>
      <c r="G32" s="101">
        <v>69</v>
      </c>
      <c r="H32" s="101">
        <v>18561</v>
      </c>
      <c r="I32" s="86">
        <v>10.902516430722528</v>
      </c>
      <c r="J32" s="102">
        <v>-2527</v>
      </c>
      <c r="K32" s="103">
        <v>-1.4843305328611514</v>
      </c>
    </row>
    <row r="33" spans="1:11" ht="24.75" customHeight="1">
      <c r="A33">
        <v>2000</v>
      </c>
      <c r="B33" s="101">
        <v>7865</v>
      </c>
      <c r="C33" s="101">
        <v>16159</v>
      </c>
      <c r="D33" s="86">
        <v>9.448210254398278</v>
      </c>
      <c r="E33" s="101">
        <v>4540</v>
      </c>
      <c r="F33" s="86">
        <v>280.9579800730243</v>
      </c>
      <c r="G33" s="101">
        <v>78</v>
      </c>
      <c r="H33" s="101">
        <v>18210</v>
      </c>
      <c r="I33" s="86">
        <v>10.647435406435589</v>
      </c>
      <c r="J33" s="102">
        <v>-2051</v>
      </c>
      <c r="K33" s="103">
        <v>-1.1992251520373087</v>
      </c>
    </row>
    <row r="34" spans="1:11" ht="12.75">
      <c r="A34" s="123">
        <v>1</v>
      </c>
      <c r="B34" s="124">
        <v>7020</v>
      </c>
      <c r="C34" s="101">
        <v>15786</v>
      </c>
      <c r="D34" s="86">
        <v>9.172765961403028</v>
      </c>
      <c r="E34" s="101">
        <v>4593</v>
      </c>
      <c r="F34" s="86">
        <v>290.9540098821741</v>
      </c>
      <c r="G34" s="101">
        <v>77</v>
      </c>
      <c r="H34" s="101">
        <v>17869</v>
      </c>
      <c r="I34" s="86">
        <v>10.383134103909205</v>
      </c>
      <c r="J34" s="102">
        <v>-2083</v>
      </c>
      <c r="K34" s="103">
        <v>-1.210368142506177</v>
      </c>
    </row>
    <row r="35" spans="1:11" ht="12.75">
      <c r="A35" s="123">
        <v>2</v>
      </c>
      <c r="B35" s="124">
        <v>6999</v>
      </c>
      <c r="C35" s="101">
        <v>15707</v>
      </c>
      <c r="D35" s="86">
        <v>9.093156367901454</v>
      </c>
      <c r="E35" s="101">
        <v>4666</v>
      </c>
      <c r="F35" s="86">
        <v>297.0650028649647</v>
      </c>
      <c r="G35" s="101">
        <v>36</v>
      </c>
      <c r="H35" s="101">
        <v>18424</v>
      </c>
      <c r="I35" s="86">
        <v>10.666092374241828</v>
      </c>
      <c r="J35" s="102">
        <v>-2717</v>
      </c>
      <c r="K35" s="103">
        <v>-1.5729360063403737</v>
      </c>
    </row>
    <row r="36" spans="1:11" ht="12.75">
      <c r="A36" s="43">
        <v>3</v>
      </c>
      <c r="B36" s="101">
        <v>6959</v>
      </c>
      <c r="C36" s="101">
        <v>15916</v>
      </c>
      <c r="D36" s="86">
        <v>9.185934369857947</v>
      </c>
      <c r="E36" s="101">
        <v>4806</v>
      </c>
      <c r="F36" s="86">
        <v>301.96029153053536</v>
      </c>
      <c r="G36" s="101">
        <v>55</v>
      </c>
      <c r="H36" s="101">
        <v>18072</v>
      </c>
      <c r="I36" s="86">
        <v>10.430271797692434</v>
      </c>
      <c r="J36" s="102">
        <v>-2156</v>
      </c>
      <c r="K36" s="103">
        <v>-1.2443374278344892</v>
      </c>
    </row>
    <row r="37" spans="1:11" ht="12.75">
      <c r="A37" s="43">
        <v>4</v>
      </c>
      <c r="B37" s="101">
        <v>6793</v>
      </c>
      <c r="C37" s="101">
        <v>16103</v>
      </c>
      <c r="D37" s="86">
        <v>9.284176339965862</v>
      </c>
      <c r="E37" s="101">
        <v>4853</v>
      </c>
      <c r="F37" s="56">
        <v>301.3724150779358</v>
      </c>
      <c r="G37" s="25">
        <v>40</v>
      </c>
      <c r="H37" s="101">
        <v>17562</v>
      </c>
      <c r="I37" s="86">
        <v>10.125362037041576</v>
      </c>
      <c r="J37" s="102">
        <v>-1459</v>
      </c>
      <c r="K37" s="103">
        <v>-0.8411856970757122</v>
      </c>
    </row>
    <row r="38" spans="1:11" ht="25.5" customHeight="1">
      <c r="A38">
        <v>2005</v>
      </c>
      <c r="B38" s="55">
        <v>6976</v>
      </c>
      <c r="C38" s="101">
        <v>16179</v>
      </c>
      <c r="D38" s="86">
        <v>9.301189165571977</v>
      </c>
      <c r="E38" s="101">
        <v>5189</v>
      </c>
      <c r="F38" s="86">
        <v>320.7243958217442</v>
      </c>
      <c r="G38" s="101">
        <v>42</v>
      </c>
      <c r="H38" s="101">
        <v>17374</v>
      </c>
      <c r="I38" s="86">
        <v>9.988185954796187</v>
      </c>
      <c r="J38" s="102">
        <v>-1195</v>
      </c>
      <c r="K38" s="103">
        <v>-1.1791049495387922</v>
      </c>
    </row>
    <row r="39" spans="1:11" ht="12.75">
      <c r="A39" s="123">
        <v>6</v>
      </c>
      <c r="B39" s="55">
        <v>6921</v>
      </c>
      <c r="C39" s="101">
        <v>16089</v>
      </c>
      <c r="D39" s="86">
        <v>9.201369825409026</v>
      </c>
      <c r="E39" s="101">
        <v>5552</v>
      </c>
      <c r="F39" s="86">
        <v>330.53639132326435</v>
      </c>
      <c r="G39" s="101">
        <v>54</v>
      </c>
      <c r="H39" s="101">
        <v>17101</v>
      </c>
      <c r="I39" s="86">
        <v>9.780137074045607</v>
      </c>
      <c r="J39" s="322">
        <f>SUM(C39-H39)</f>
        <v>-1012</v>
      </c>
      <c r="K39" s="103">
        <v>-0.5787672486365799</v>
      </c>
    </row>
    <row r="40" spans="1:11" ht="12.75">
      <c r="A40" s="123">
        <v>7</v>
      </c>
      <c r="B40" s="55">
        <v>6661</v>
      </c>
      <c r="C40" s="101">
        <v>16727</v>
      </c>
      <c r="D40" s="86">
        <v>9.494752257749573</v>
      </c>
      <c r="E40" s="101">
        <v>5640</v>
      </c>
      <c r="F40" s="86">
        <v>337.1794105338674</v>
      </c>
      <c r="G40" s="101">
        <v>55</v>
      </c>
      <c r="H40" s="101">
        <v>17036</v>
      </c>
      <c r="I40" s="56">
        <v>9.647581866994217</v>
      </c>
      <c r="J40" s="322">
        <v>-309</v>
      </c>
      <c r="K40" s="103">
        <v>-0.1753977669423458</v>
      </c>
    </row>
    <row r="41" spans="1:12" ht="12.75">
      <c r="A41" s="123">
        <v>8</v>
      </c>
      <c r="B41" s="55">
        <v>6615</v>
      </c>
      <c r="C41" s="101">
        <v>16751</v>
      </c>
      <c r="D41" s="86">
        <v>9.455657589024641</v>
      </c>
      <c r="E41" s="101">
        <v>5888</v>
      </c>
      <c r="F41" s="86">
        <v>351.5014029013193</v>
      </c>
      <c r="G41">
        <v>62</v>
      </c>
      <c r="H41" s="101">
        <v>17091</v>
      </c>
      <c r="I41" s="56">
        <v>9.647581866994217</v>
      </c>
      <c r="J41" s="322">
        <f>SUM(C41-H41)</f>
        <v>-340</v>
      </c>
      <c r="K41" s="103">
        <v>-0.19192427796957662</v>
      </c>
      <c r="L41" s="131"/>
    </row>
  </sheetData>
  <mergeCells count="7">
    <mergeCell ref="K7:K8"/>
    <mergeCell ref="A4:K4"/>
    <mergeCell ref="B7:C8"/>
    <mergeCell ref="G7:H8"/>
    <mergeCell ref="D7:D8"/>
    <mergeCell ref="I7:I8"/>
    <mergeCell ref="J7:J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customWidth="1"/>
    <col min="2" max="2" width="16.140625" style="0" customWidth="1"/>
    <col min="3" max="3" width="11.57421875" style="0" customWidth="1"/>
    <col min="4" max="4" width="10.8515625" style="0" customWidth="1"/>
    <col min="5" max="5" width="12.57421875" style="0" customWidth="1"/>
    <col min="6" max="6" width="16.00390625" style="0" customWidth="1"/>
    <col min="8" max="8" width="10.28125" style="0" customWidth="1"/>
    <col min="9" max="9" width="13.7109375" style="0" customWidth="1"/>
    <col min="10" max="10" width="11.140625" style="66" customWidth="1"/>
    <col min="11" max="11" width="11.7109375" style="280" customWidth="1"/>
  </cols>
  <sheetData>
    <row r="1" spans="1:11" s="29" customFormat="1" ht="12.75">
      <c r="A1" s="266" t="s">
        <v>171</v>
      </c>
      <c r="B1" s="266"/>
      <c r="C1" s="266"/>
      <c r="D1" s="266"/>
      <c r="E1" s="266"/>
      <c r="F1" s="266"/>
      <c r="G1" s="266"/>
      <c r="H1" s="266"/>
      <c r="I1" s="266"/>
      <c r="J1" s="267"/>
      <c r="K1" s="330"/>
    </row>
    <row r="2" spans="1:11" s="29" customFormat="1" ht="12.75">
      <c r="A2" s="266" t="s">
        <v>138</v>
      </c>
      <c r="B2" s="266"/>
      <c r="C2" s="266"/>
      <c r="D2" s="266"/>
      <c r="E2" s="266"/>
      <c r="F2" s="266"/>
      <c r="G2" s="266"/>
      <c r="H2" s="266"/>
      <c r="I2" s="266"/>
      <c r="J2" s="267"/>
      <c r="K2" s="330"/>
    </row>
    <row r="3" spans="1:11" s="29" customFormat="1" ht="12.75">
      <c r="A3" s="52"/>
      <c r="B3" s="52"/>
      <c r="C3" s="52"/>
      <c r="D3" s="52"/>
      <c r="E3" s="52"/>
      <c r="F3" s="52"/>
      <c r="G3" s="52"/>
      <c r="H3" s="52"/>
      <c r="I3" s="52"/>
      <c r="J3" s="333"/>
      <c r="K3" s="330"/>
    </row>
    <row r="4" spans="1:11" ht="12.75">
      <c r="A4" s="372" t="s">
        <v>40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1:6" ht="12.75">
      <c r="A5" s="24"/>
      <c r="B5" s="24"/>
      <c r="C5" s="24"/>
      <c r="D5" s="24"/>
      <c r="E5" s="24"/>
      <c r="F5" s="24"/>
    </row>
    <row r="6" spans="1:12" ht="24">
      <c r="A6" s="110"/>
      <c r="B6" s="130" t="s">
        <v>7</v>
      </c>
      <c r="C6" s="111" t="s">
        <v>141</v>
      </c>
      <c r="D6" s="111"/>
      <c r="E6" s="111"/>
      <c r="F6" s="111"/>
      <c r="G6" s="109" t="s">
        <v>23</v>
      </c>
      <c r="H6" s="106" t="s">
        <v>9</v>
      </c>
      <c r="I6" s="107"/>
      <c r="J6" s="334" t="s">
        <v>128</v>
      </c>
      <c r="K6" s="331"/>
      <c r="L6" s="104"/>
    </row>
    <row r="7" spans="1:12" ht="24">
      <c r="A7" s="105" t="s">
        <v>112</v>
      </c>
      <c r="B7" s="382" t="s">
        <v>0</v>
      </c>
      <c r="C7" s="383"/>
      <c r="D7" s="386" t="s">
        <v>129</v>
      </c>
      <c r="E7" s="106" t="s">
        <v>132</v>
      </c>
      <c r="F7" s="107"/>
      <c r="G7" s="382" t="s">
        <v>0</v>
      </c>
      <c r="H7" s="383"/>
      <c r="I7" s="386" t="s">
        <v>129</v>
      </c>
      <c r="J7" s="390" t="s">
        <v>0</v>
      </c>
      <c r="K7" s="392" t="s">
        <v>129</v>
      </c>
      <c r="L7" s="104"/>
    </row>
    <row r="8" spans="1:12" ht="24">
      <c r="A8" s="108"/>
      <c r="B8" s="384"/>
      <c r="C8" s="385"/>
      <c r="D8" s="387"/>
      <c r="E8" s="109" t="s">
        <v>0</v>
      </c>
      <c r="F8" s="109" t="s">
        <v>133</v>
      </c>
      <c r="G8" s="384"/>
      <c r="H8" s="385"/>
      <c r="I8" s="387"/>
      <c r="J8" s="391"/>
      <c r="K8" s="393"/>
      <c r="L8" s="104"/>
    </row>
    <row r="9" spans="1:11" ht="24.75" customHeight="1">
      <c r="A9">
        <v>1976</v>
      </c>
      <c r="B9" s="101">
        <v>14495</v>
      </c>
      <c r="C9" s="101">
        <v>24861</v>
      </c>
      <c r="D9" s="86">
        <v>9.6</v>
      </c>
      <c r="E9" s="101">
        <v>1688</v>
      </c>
      <c r="F9" s="86">
        <v>67.9</v>
      </c>
      <c r="G9" s="101">
        <v>173</v>
      </c>
      <c r="H9" s="101">
        <v>32185</v>
      </c>
      <c r="I9" s="86">
        <v>12.4</v>
      </c>
      <c r="J9" s="182">
        <v>-7324</v>
      </c>
      <c r="K9" s="332">
        <v>-2.8</v>
      </c>
    </row>
    <row r="10" spans="1:11" ht="12.75">
      <c r="A10">
        <v>77</v>
      </c>
      <c r="B10" s="101">
        <v>14316</v>
      </c>
      <c r="C10" s="101">
        <v>23366</v>
      </c>
      <c r="D10" s="86">
        <v>9</v>
      </c>
      <c r="E10" s="101">
        <v>1690</v>
      </c>
      <c r="F10" s="86">
        <v>72.3</v>
      </c>
      <c r="G10" s="101">
        <v>142</v>
      </c>
      <c r="H10" s="101">
        <v>31068</v>
      </c>
      <c r="I10" s="86">
        <v>12</v>
      </c>
      <c r="J10" s="182">
        <v>-7702</v>
      </c>
      <c r="K10" s="332">
        <v>-3</v>
      </c>
    </row>
    <row r="11" spans="1:11" ht="12.75">
      <c r="A11">
        <v>78</v>
      </c>
      <c r="B11" s="101">
        <v>12579</v>
      </c>
      <c r="C11" s="101">
        <v>23185</v>
      </c>
      <c r="D11" s="86">
        <v>9</v>
      </c>
      <c r="E11" s="101">
        <v>1912</v>
      </c>
      <c r="F11" s="86">
        <v>82.5</v>
      </c>
      <c r="G11" s="101">
        <v>139</v>
      </c>
      <c r="H11" s="101">
        <v>31257</v>
      </c>
      <c r="I11" s="86">
        <v>12.1</v>
      </c>
      <c r="J11" s="182">
        <v>-8072</v>
      </c>
      <c r="K11" s="332">
        <v>-3.1</v>
      </c>
    </row>
    <row r="12" spans="1:11" ht="12.75">
      <c r="A12">
        <v>79</v>
      </c>
      <c r="B12" s="101">
        <v>13068</v>
      </c>
      <c r="C12" s="101">
        <v>22810</v>
      </c>
      <c r="D12" s="86">
        <v>8.8</v>
      </c>
      <c r="E12" s="101">
        <v>1927</v>
      </c>
      <c r="F12" s="86">
        <v>84.5</v>
      </c>
      <c r="G12" s="101">
        <v>129</v>
      </c>
      <c r="H12" s="101">
        <v>31400</v>
      </c>
      <c r="I12" s="86">
        <v>12.1</v>
      </c>
      <c r="J12" s="182">
        <v>-8590</v>
      </c>
      <c r="K12" s="332">
        <v>-3.3</v>
      </c>
    </row>
    <row r="13" spans="1:11" ht="25.5" customHeight="1">
      <c r="A13">
        <v>1980</v>
      </c>
      <c r="B13" s="101">
        <v>13460</v>
      </c>
      <c r="C13" s="101">
        <v>24545</v>
      </c>
      <c r="D13" s="86">
        <v>9.4</v>
      </c>
      <c r="E13" s="101">
        <v>2268</v>
      </c>
      <c r="F13" s="86">
        <v>92.4</v>
      </c>
      <c r="G13" s="101">
        <v>119</v>
      </c>
      <c r="H13" s="101">
        <v>31278</v>
      </c>
      <c r="I13" s="86">
        <v>12</v>
      </c>
      <c r="J13" s="182">
        <v>-6733</v>
      </c>
      <c r="K13" s="332">
        <v>-2.6</v>
      </c>
    </row>
    <row r="14" spans="1:11" ht="12.75">
      <c r="A14">
        <v>81</v>
      </c>
      <c r="B14" s="101">
        <v>13873</v>
      </c>
      <c r="C14" s="101">
        <v>24650</v>
      </c>
      <c r="D14" s="86">
        <v>9.4</v>
      </c>
      <c r="E14" s="101">
        <v>2455</v>
      </c>
      <c r="F14" s="86">
        <v>99.6</v>
      </c>
      <c r="G14" s="101">
        <v>130</v>
      </c>
      <c r="H14" s="101">
        <v>31927</v>
      </c>
      <c r="I14" s="86">
        <v>12.2</v>
      </c>
      <c r="J14" s="182">
        <v>-7277</v>
      </c>
      <c r="K14" s="332">
        <v>-2.8</v>
      </c>
    </row>
    <row r="15" spans="1:11" ht="12.75">
      <c r="A15" s="25">
        <v>82</v>
      </c>
      <c r="B15" s="101">
        <v>14416</v>
      </c>
      <c r="C15" s="101">
        <v>24481</v>
      </c>
      <c r="D15" s="86">
        <v>9.3</v>
      </c>
      <c r="E15" s="101">
        <v>2575</v>
      </c>
      <c r="F15" s="86">
        <v>105.2</v>
      </c>
      <c r="G15" s="101">
        <v>112</v>
      </c>
      <c r="H15" s="101">
        <v>31601</v>
      </c>
      <c r="I15" s="86">
        <v>12.1</v>
      </c>
      <c r="J15" s="182">
        <v>-7120</v>
      </c>
      <c r="K15" s="332">
        <v>-2.7</v>
      </c>
    </row>
    <row r="16" spans="1:11" ht="12.75">
      <c r="A16" s="25">
        <v>83</v>
      </c>
      <c r="B16" s="101">
        <v>14840</v>
      </c>
      <c r="C16" s="101">
        <v>23470</v>
      </c>
      <c r="D16" s="86">
        <v>9</v>
      </c>
      <c r="E16" s="101">
        <v>2591</v>
      </c>
      <c r="F16" s="86">
        <v>110.4</v>
      </c>
      <c r="G16" s="101">
        <v>116</v>
      </c>
      <c r="H16" s="101">
        <v>31017</v>
      </c>
      <c r="I16" s="86">
        <v>11.8</v>
      </c>
      <c r="J16" s="182">
        <v>-7547</v>
      </c>
      <c r="K16" s="332">
        <v>-2.9</v>
      </c>
    </row>
    <row r="17" spans="1:11" ht="12.75">
      <c r="A17" s="25">
        <v>84</v>
      </c>
      <c r="B17" s="101">
        <v>15045</v>
      </c>
      <c r="C17" s="101">
        <v>22958</v>
      </c>
      <c r="D17" s="86">
        <v>8.8</v>
      </c>
      <c r="E17" s="101">
        <v>2687</v>
      </c>
      <c r="F17" s="86">
        <v>117</v>
      </c>
      <c r="G17" s="101">
        <v>113</v>
      </c>
      <c r="H17" s="101">
        <v>30778</v>
      </c>
      <c r="I17" s="86">
        <v>11.7</v>
      </c>
      <c r="J17" s="182">
        <v>-7820</v>
      </c>
      <c r="K17" s="332">
        <v>-3</v>
      </c>
    </row>
    <row r="18" spans="1:11" ht="24" customHeight="1">
      <c r="A18" s="27">
        <v>1985</v>
      </c>
      <c r="B18" s="101">
        <v>15042</v>
      </c>
      <c r="C18" s="101">
        <v>23099</v>
      </c>
      <c r="D18" s="86">
        <v>8.8</v>
      </c>
      <c r="E18" s="101">
        <v>2865</v>
      </c>
      <c r="F18" s="86">
        <v>124</v>
      </c>
      <c r="G18" s="101">
        <v>96</v>
      </c>
      <c r="H18" s="101">
        <v>31330</v>
      </c>
      <c r="I18" s="86">
        <v>12</v>
      </c>
      <c r="J18" s="182">
        <v>-8231</v>
      </c>
      <c r="K18" s="332">
        <v>-3.1</v>
      </c>
    </row>
    <row r="19" spans="1:11" ht="12.75">
      <c r="A19" s="27">
        <v>86</v>
      </c>
      <c r="B19" s="101">
        <v>15631</v>
      </c>
      <c r="C19" s="101">
        <v>24693</v>
      </c>
      <c r="D19" s="86">
        <v>9.4</v>
      </c>
      <c r="E19" s="101">
        <v>2976</v>
      </c>
      <c r="F19" s="86">
        <v>120.5</v>
      </c>
      <c r="G19" s="101">
        <v>105</v>
      </c>
      <c r="H19" s="101">
        <v>30979</v>
      </c>
      <c r="I19" s="86">
        <v>11.9</v>
      </c>
      <c r="J19" s="182">
        <v>-6286</v>
      </c>
      <c r="K19" s="332">
        <v>-2.4</v>
      </c>
    </row>
    <row r="20" spans="1:11" ht="12.75">
      <c r="A20" s="27">
        <v>87</v>
      </c>
      <c r="B20" s="101">
        <v>16464</v>
      </c>
      <c r="C20" s="101">
        <v>25956</v>
      </c>
      <c r="D20" s="86">
        <v>10.2</v>
      </c>
      <c r="E20" s="101">
        <v>3190</v>
      </c>
      <c r="F20" s="86">
        <v>122.9</v>
      </c>
      <c r="G20" s="101">
        <v>104</v>
      </c>
      <c r="H20" s="101">
        <v>30885</v>
      </c>
      <c r="I20" s="86">
        <v>12.1</v>
      </c>
      <c r="J20" s="182">
        <v>-4929</v>
      </c>
      <c r="K20" s="332">
        <v>-1.9</v>
      </c>
    </row>
    <row r="21" spans="1:11" ht="12.75">
      <c r="A21" s="27">
        <v>88</v>
      </c>
      <c r="B21" s="101">
        <v>17273</v>
      </c>
      <c r="C21" s="101">
        <v>27310</v>
      </c>
      <c r="D21" s="86">
        <v>10.6</v>
      </c>
      <c r="E21" s="101">
        <v>3559</v>
      </c>
      <c r="F21" s="86">
        <v>130.3</v>
      </c>
      <c r="G21" s="101">
        <v>109</v>
      </c>
      <c r="H21" s="101">
        <v>30424</v>
      </c>
      <c r="I21" s="86">
        <v>11.9</v>
      </c>
      <c r="J21" s="182">
        <v>-3114</v>
      </c>
      <c r="K21" s="332">
        <v>-1.2</v>
      </c>
    </row>
    <row r="22" spans="1:11" ht="12.75">
      <c r="A22" s="27">
        <v>89</v>
      </c>
      <c r="B22" s="101">
        <v>17238</v>
      </c>
      <c r="C22" s="101">
        <v>27377</v>
      </c>
      <c r="D22" s="86">
        <v>10.6</v>
      </c>
      <c r="E22" s="101">
        <v>3679</v>
      </c>
      <c r="F22" s="86">
        <v>134.4</v>
      </c>
      <c r="G22" s="101">
        <v>102</v>
      </c>
      <c r="H22" s="101">
        <v>30546</v>
      </c>
      <c r="I22" s="86">
        <v>11.9</v>
      </c>
      <c r="J22" s="182">
        <v>-3169</v>
      </c>
      <c r="K22" s="332">
        <v>-1.2</v>
      </c>
    </row>
    <row r="23" spans="1:11" ht="25.5" customHeight="1">
      <c r="A23">
        <v>1990</v>
      </c>
      <c r="B23" s="101">
        <v>18530</v>
      </c>
      <c r="C23" s="101">
        <v>29046</v>
      </c>
      <c r="D23" s="86">
        <v>11.1</v>
      </c>
      <c r="E23" s="101">
        <v>4084</v>
      </c>
      <c r="F23" s="86">
        <v>140.6</v>
      </c>
      <c r="G23" s="101">
        <v>94</v>
      </c>
      <c r="H23" s="101">
        <v>31461</v>
      </c>
      <c r="I23" s="86">
        <v>12</v>
      </c>
      <c r="J23" s="182">
        <v>-2415</v>
      </c>
      <c r="K23" s="332">
        <v>-0.9</v>
      </c>
    </row>
    <row r="24" spans="1:11" ht="12.75">
      <c r="A24">
        <v>91</v>
      </c>
      <c r="B24" s="101">
        <v>18258</v>
      </c>
      <c r="C24" s="101">
        <v>28935</v>
      </c>
      <c r="D24" s="86">
        <v>11</v>
      </c>
      <c r="E24" s="101">
        <v>4172</v>
      </c>
      <c r="F24" s="86">
        <v>144.2</v>
      </c>
      <c r="G24" s="101">
        <v>102</v>
      </c>
      <c r="H24" s="101">
        <v>31202</v>
      </c>
      <c r="I24" s="86">
        <v>11.8</v>
      </c>
      <c r="J24" s="182">
        <v>-2267</v>
      </c>
      <c r="K24" s="332">
        <v>-0.9</v>
      </c>
    </row>
    <row r="25" spans="1:11" ht="12.75">
      <c r="A25">
        <v>92</v>
      </c>
      <c r="B25" s="101">
        <v>18897</v>
      </c>
      <c r="C25" s="101">
        <v>28757</v>
      </c>
      <c r="D25" s="86">
        <v>10.8</v>
      </c>
      <c r="E25" s="101">
        <v>4300</v>
      </c>
      <c r="F25" s="86">
        <v>149.5</v>
      </c>
      <c r="G25" s="101">
        <v>83</v>
      </c>
      <c r="H25" s="101">
        <v>30299</v>
      </c>
      <c r="I25" s="86">
        <v>11.4</v>
      </c>
      <c r="J25" s="182">
        <v>-1542</v>
      </c>
      <c r="K25" s="332">
        <v>-0.6</v>
      </c>
    </row>
    <row r="26" spans="1:11" ht="12.75">
      <c r="A26">
        <v>93</v>
      </c>
      <c r="B26" s="101">
        <v>18451</v>
      </c>
      <c r="C26" s="101">
        <v>28632</v>
      </c>
      <c r="D26" s="86">
        <v>10.7</v>
      </c>
      <c r="E26" s="101">
        <v>4331</v>
      </c>
      <c r="F26" s="86">
        <v>151.3</v>
      </c>
      <c r="G26" s="101">
        <v>88</v>
      </c>
      <c r="H26" s="101">
        <v>31223</v>
      </c>
      <c r="I26" s="86">
        <v>11.6</v>
      </c>
      <c r="J26" s="182">
        <v>-2591</v>
      </c>
      <c r="K26" s="332">
        <v>-1</v>
      </c>
    </row>
    <row r="27" spans="1:11" ht="12.75">
      <c r="A27">
        <v>94</v>
      </c>
      <c r="B27" s="101">
        <v>18295</v>
      </c>
      <c r="C27" s="101">
        <v>27542</v>
      </c>
      <c r="D27" s="86">
        <v>10.2</v>
      </c>
      <c r="E27" s="101">
        <v>4473</v>
      </c>
      <c r="F27" s="86">
        <v>162.4</v>
      </c>
      <c r="G27" s="101">
        <v>113</v>
      </c>
      <c r="H27" s="101">
        <v>30766</v>
      </c>
      <c r="I27" s="86">
        <v>11.4</v>
      </c>
      <c r="J27" s="182">
        <v>-3224</v>
      </c>
      <c r="K27" s="332">
        <v>-1.2</v>
      </c>
    </row>
    <row r="28" spans="1:11" ht="26.25" customHeight="1">
      <c r="A28">
        <v>1995</v>
      </c>
      <c r="B28" s="101">
        <v>17671</v>
      </c>
      <c r="C28" s="101">
        <v>27430</v>
      </c>
      <c r="D28" s="86">
        <v>10.1</v>
      </c>
      <c r="E28" s="101">
        <v>4687</v>
      </c>
      <c r="F28" s="86">
        <v>170.9</v>
      </c>
      <c r="G28" s="101">
        <v>136</v>
      </c>
      <c r="H28" s="101">
        <v>31288</v>
      </c>
      <c r="I28" s="86">
        <v>11.5</v>
      </c>
      <c r="J28" s="182">
        <v>-3858</v>
      </c>
      <c r="K28" s="332">
        <v>-1.4</v>
      </c>
    </row>
    <row r="29" spans="1:11" ht="12.75">
      <c r="A29">
        <v>96</v>
      </c>
      <c r="B29" s="101">
        <v>17832</v>
      </c>
      <c r="C29" s="101">
        <v>28766</v>
      </c>
      <c r="D29" s="86">
        <v>10.5</v>
      </c>
      <c r="E29" s="101">
        <v>5323</v>
      </c>
      <c r="F29" s="86">
        <v>185.04484460821806</v>
      </c>
      <c r="G29" s="101">
        <v>124</v>
      </c>
      <c r="H29" s="101">
        <v>31314</v>
      </c>
      <c r="I29" s="86">
        <v>11.4</v>
      </c>
      <c r="J29" s="182">
        <v>-2548</v>
      </c>
      <c r="K29" s="332">
        <v>-0.9</v>
      </c>
    </row>
    <row r="30" spans="1:11" ht="12.75">
      <c r="A30">
        <v>97</v>
      </c>
      <c r="B30" s="101">
        <v>17828</v>
      </c>
      <c r="C30" s="101">
        <v>29080</v>
      </c>
      <c r="D30" s="86">
        <v>10.5</v>
      </c>
      <c r="E30" s="101">
        <v>5449</v>
      </c>
      <c r="F30" s="86">
        <v>187.4</v>
      </c>
      <c r="G30" s="101">
        <v>119</v>
      </c>
      <c r="H30" s="101">
        <v>30274</v>
      </c>
      <c r="I30" s="86">
        <v>11</v>
      </c>
      <c r="J30" s="182">
        <v>-1194</v>
      </c>
      <c r="K30" s="332">
        <v>-0.4</v>
      </c>
    </row>
    <row r="31" spans="1:11" ht="12.75">
      <c r="A31">
        <v>98</v>
      </c>
      <c r="B31" s="101">
        <v>17949</v>
      </c>
      <c r="C31" s="101">
        <v>27729</v>
      </c>
      <c r="D31" s="86">
        <f>(C31/2766.057)</f>
        <v>10.024739186502664</v>
      </c>
      <c r="E31" s="101">
        <v>5786</v>
      </c>
      <c r="F31" s="86">
        <f>(E31/27.729)</f>
        <v>208.66241119405677</v>
      </c>
      <c r="G31" s="101">
        <v>111</v>
      </c>
      <c r="H31" s="101">
        <v>30042</v>
      </c>
      <c r="I31" s="86">
        <f>(H31/2766.057)</f>
        <v>10.860947550972378</v>
      </c>
      <c r="J31" s="182">
        <v>-2313</v>
      </c>
      <c r="K31" s="332">
        <f>(J31/2766.057)</f>
        <v>-0.8362083644697127</v>
      </c>
    </row>
    <row r="32" spans="1:11" ht="12.75">
      <c r="A32">
        <v>99</v>
      </c>
      <c r="B32" s="101">
        <v>18396</v>
      </c>
      <c r="C32" s="101">
        <v>27351</v>
      </c>
      <c r="D32" s="86">
        <v>9.8</v>
      </c>
      <c r="E32" s="101">
        <v>6356</v>
      </c>
      <c r="F32" s="86">
        <f>(E32/27.351)</f>
        <v>232.38638441007643</v>
      </c>
      <c r="G32" s="101">
        <v>115</v>
      </c>
      <c r="H32" s="101">
        <v>30110</v>
      </c>
      <c r="I32" s="86">
        <v>10.8</v>
      </c>
      <c r="J32" s="182">
        <v>-2759</v>
      </c>
      <c r="K32" s="332">
        <f>(J32/2777.275)</f>
        <v>-0.9934198089854264</v>
      </c>
    </row>
    <row r="33" spans="1:11" ht="24.75" customHeight="1">
      <c r="A33">
        <v>2000</v>
      </c>
      <c r="B33" s="101">
        <v>17849</v>
      </c>
      <c r="C33" s="101">
        <v>26920</v>
      </c>
      <c r="D33" s="86">
        <v>9.7</v>
      </c>
      <c r="E33" s="101">
        <v>6780</v>
      </c>
      <c r="F33" s="86">
        <v>251.9</v>
      </c>
      <c r="G33" s="101">
        <v>114</v>
      </c>
      <c r="H33" s="101">
        <v>29821</v>
      </c>
      <c r="I33" s="86">
        <v>10.7</v>
      </c>
      <c r="J33" s="182">
        <v>-2901</v>
      </c>
      <c r="K33" s="332">
        <f>(J33/2777.275)</f>
        <v>-1.044549063380472</v>
      </c>
    </row>
    <row r="34" spans="1:11" ht="12.75">
      <c r="A34" s="123">
        <v>1</v>
      </c>
      <c r="B34" s="124">
        <v>16773</v>
      </c>
      <c r="C34" s="101">
        <v>25681</v>
      </c>
      <c r="D34" s="86">
        <v>9.2</v>
      </c>
      <c r="E34" s="101">
        <v>6746</v>
      </c>
      <c r="F34" s="86">
        <v>262.7</v>
      </c>
      <c r="G34" s="101">
        <v>106</v>
      </c>
      <c r="H34" s="101">
        <v>29667</v>
      </c>
      <c r="I34" s="86">
        <v>10.6</v>
      </c>
      <c r="J34" s="182">
        <v>-3986</v>
      </c>
      <c r="K34" s="332">
        <v>-1.4</v>
      </c>
    </row>
    <row r="35" spans="1:11" ht="12.75">
      <c r="A35" s="123">
        <v>2</v>
      </c>
      <c r="B35" s="124">
        <v>17037</v>
      </c>
      <c r="C35" s="101">
        <v>24915</v>
      </c>
      <c r="D35" s="86">
        <v>8.9</v>
      </c>
      <c r="E35" s="101">
        <v>6859</v>
      </c>
      <c r="F35" s="86">
        <v>275.296</v>
      </c>
      <c r="G35" s="101">
        <v>94</v>
      </c>
      <c r="H35" s="101">
        <v>29903</v>
      </c>
      <c r="I35" s="86">
        <v>10.6</v>
      </c>
      <c r="J35" s="182">
        <f>C35-H35</f>
        <v>-4988</v>
      </c>
      <c r="K35" s="332">
        <v>-1.7753778</v>
      </c>
    </row>
    <row r="36" spans="1:11" ht="12.75">
      <c r="A36" s="43">
        <v>3</v>
      </c>
      <c r="B36" s="101">
        <v>16985</v>
      </c>
      <c r="C36" s="101">
        <v>24215</v>
      </c>
      <c r="D36" s="86">
        <v>8.590522789097788</v>
      </c>
      <c r="E36" s="101">
        <v>6772</v>
      </c>
      <c r="F36" s="86">
        <v>279.6613669213298</v>
      </c>
      <c r="G36" s="101">
        <v>96</v>
      </c>
      <c r="H36" s="101">
        <v>30543</v>
      </c>
      <c r="I36" s="86">
        <v>10.835446522709631</v>
      </c>
      <c r="J36" s="182">
        <v>-6328</v>
      </c>
      <c r="K36" s="332">
        <v>-2.2449237336118437</v>
      </c>
    </row>
    <row r="37" spans="1:11" ht="12.75">
      <c r="A37" s="43">
        <v>4</v>
      </c>
      <c r="B37" s="101">
        <v>17514</v>
      </c>
      <c r="C37" s="101">
        <v>24090</v>
      </c>
      <c r="D37" s="86">
        <v>8.524506629582055</v>
      </c>
      <c r="E37" s="101">
        <v>7079</v>
      </c>
      <c r="F37" s="86">
        <v>293.8563719385637</v>
      </c>
      <c r="G37" s="25">
        <v>75</v>
      </c>
      <c r="H37" s="101">
        <v>29829</v>
      </c>
      <c r="I37" s="86">
        <v>10.555313750676758</v>
      </c>
      <c r="J37" s="182">
        <v>-5739</v>
      </c>
      <c r="K37" s="332">
        <v>-2.030807121094704</v>
      </c>
    </row>
    <row r="38" spans="1:11" ht="25.5" customHeight="1">
      <c r="A38">
        <v>2005</v>
      </c>
      <c r="B38" s="55">
        <v>17131</v>
      </c>
      <c r="C38" s="101">
        <v>23027</v>
      </c>
      <c r="D38" s="86">
        <v>8.1364242346507</v>
      </c>
      <c r="E38" s="101">
        <v>6857</v>
      </c>
      <c r="F38" s="86">
        <v>297.78086593998347</v>
      </c>
      <c r="G38" s="101">
        <v>80</v>
      </c>
      <c r="H38" s="101">
        <v>29669</v>
      </c>
      <c r="I38" s="86">
        <v>10.4833269908304</v>
      </c>
      <c r="J38" s="182">
        <v>-6642</v>
      </c>
      <c r="K38" s="332">
        <v>-2.3469027561797002</v>
      </c>
    </row>
    <row r="39" spans="1:11" ht="12.75">
      <c r="A39" s="43">
        <v>6</v>
      </c>
      <c r="B39" s="55">
        <v>16263</v>
      </c>
      <c r="C39" s="101">
        <v>22686</v>
      </c>
      <c r="D39" s="86">
        <v>8.008913384692617</v>
      </c>
      <c r="E39" s="101">
        <v>7182</v>
      </c>
      <c r="F39" s="86">
        <v>316.5829145728643</v>
      </c>
      <c r="G39" s="101">
        <v>80</v>
      </c>
      <c r="H39" s="101">
        <v>29815</v>
      </c>
      <c r="I39" s="86">
        <v>10.525687761818318</v>
      </c>
      <c r="J39" s="66">
        <f>SUM(C39-H39)</f>
        <v>-7129</v>
      </c>
      <c r="K39" s="332">
        <v>-2.5167743771257016</v>
      </c>
    </row>
    <row r="40" spans="1:11" ht="12.75">
      <c r="A40" s="43">
        <v>7</v>
      </c>
      <c r="B40" s="55">
        <v>16451</v>
      </c>
      <c r="C40" s="101">
        <v>22961</v>
      </c>
      <c r="D40" s="86">
        <v>8.098352607231485</v>
      </c>
      <c r="E40" s="101">
        <v>7321</v>
      </c>
      <c r="F40" s="86">
        <v>318.844998040155</v>
      </c>
      <c r="G40" s="101">
        <v>70</v>
      </c>
      <c r="H40" s="101">
        <v>29934</v>
      </c>
      <c r="I40" s="86">
        <v>10.557732108569631</v>
      </c>
      <c r="J40" s="66">
        <v>-6973</v>
      </c>
      <c r="K40" s="332">
        <v>-2.4593795013381454</v>
      </c>
    </row>
    <row r="41" spans="1:11" ht="12.75">
      <c r="A41" s="43">
        <v>8</v>
      </c>
      <c r="B41" s="55">
        <v>16590</v>
      </c>
      <c r="C41" s="101">
        <v>22678</v>
      </c>
      <c r="D41" s="86">
        <v>7.996840475762289</v>
      </c>
      <c r="E41" s="101">
        <v>7655</v>
      </c>
      <c r="F41" s="86">
        <v>337.5518123291296</v>
      </c>
      <c r="G41" s="101">
        <v>83</v>
      </c>
      <c r="H41" s="101">
        <v>30719</v>
      </c>
      <c r="I41" s="86">
        <v>10.832301903824929</v>
      </c>
      <c r="J41" s="66">
        <v>-8041</v>
      </c>
      <c r="K41" s="332">
        <v>-2.8354614280626405</v>
      </c>
    </row>
  </sheetData>
  <mergeCells count="7">
    <mergeCell ref="A4:K4"/>
    <mergeCell ref="B7:C8"/>
    <mergeCell ref="D7:D8"/>
    <mergeCell ref="G7:H8"/>
    <mergeCell ref="I7:I8"/>
    <mergeCell ref="J7:J8"/>
    <mergeCell ref="K7:K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customWidth="1"/>
    <col min="2" max="2" width="16.57421875" style="0" customWidth="1"/>
    <col min="3" max="3" width="7.421875" style="0" customWidth="1"/>
    <col min="4" max="4" width="11.140625" style="0" customWidth="1"/>
    <col min="5" max="5" width="12.421875" style="0" customWidth="1"/>
    <col min="6" max="6" width="17.7109375" style="0" customWidth="1"/>
    <col min="7" max="7" width="12.28125" style="0" customWidth="1"/>
    <col min="8" max="8" width="7.57421875" style="0" customWidth="1"/>
    <col min="9" max="9" width="14.00390625" style="0" customWidth="1"/>
    <col min="10" max="10" width="13.8515625" style="0" customWidth="1"/>
  </cols>
  <sheetData>
    <row r="1" spans="1:11" s="29" customFormat="1" ht="12.75">
      <c r="A1" s="266" t="s">
        <v>171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9" s="29" customFormat="1" ht="12.75">
      <c r="A2" s="302" t="s">
        <v>139</v>
      </c>
      <c r="B2" s="302"/>
      <c r="C2" s="302"/>
      <c r="D2" s="302"/>
      <c r="E2" s="302"/>
      <c r="F2" s="302"/>
      <c r="G2" s="302"/>
      <c r="H2" s="302"/>
      <c r="I2" s="302"/>
    </row>
    <row r="4" spans="1:11" ht="12.75">
      <c r="A4" s="372" t="s">
        <v>31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1:5" ht="12.75">
      <c r="A5" s="24"/>
      <c r="B5" s="24"/>
      <c r="C5" s="24"/>
      <c r="D5" s="24"/>
      <c r="E5" s="24"/>
    </row>
    <row r="6" spans="1:11" s="25" customFormat="1" ht="27">
      <c r="A6" s="113"/>
      <c r="B6" s="116" t="s">
        <v>144</v>
      </c>
      <c r="C6" s="115" t="s">
        <v>143</v>
      </c>
      <c r="D6" s="115"/>
      <c r="E6" s="115"/>
      <c r="F6" s="115"/>
      <c r="G6" s="120" t="s">
        <v>23</v>
      </c>
      <c r="H6" s="114" t="s">
        <v>9</v>
      </c>
      <c r="I6" s="116"/>
      <c r="J6" s="117" t="s">
        <v>145</v>
      </c>
      <c r="K6" s="117"/>
    </row>
    <row r="7" spans="1:11" s="25" customFormat="1" ht="25.5">
      <c r="A7" s="118" t="s">
        <v>112</v>
      </c>
      <c r="B7" s="386" t="s">
        <v>0</v>
      </c>
      <c r="C7" s="394" t="s">
        <v>0</v>
      </c>
      <c r="D7" s="394" t="s">
        <v>134</v>
      </c>
      <c r="E7" s="114" t="s">
        <v>132</v>
      </c>
      <c r="F7" s="116"/>
      <c r="G7" s="386" t="s">
        <v>0</v>
      </c>
      <c r="H7" s="394" t="s">
        <v>0</v>
      </c>
      <c r="I7" s="394" t="s">
        <v>134</v>
      </c>
      <c r="J7" s="386" t="s">
        <v>0</v>
      </c>
      <c r="K7" s="394" t="s">
        <v>134</v>
      </c>
    </row>
    <row r="8" spans="1:11" s="25" customFormat="1" ht="25.5">
      <c r="A8" s="119"/>
      <c r="B8" s="387"/>
      <c r="C8" s="387"/>
      <c r="D8" s="387"/>
      <c r="E8" s="120" t="s">
        <v>0</v>
      </c>
      <c r="F8" s="120" t="s">
        <v>133</v>
      </c>
      <c r="G8" s="387"/>
      <c r="H8" s="387"/>
      <c r="I8" s="387"/>
      <c r="J8" s="387"/>
      <c r="K8" s="387"/>
    </row>
    <row r="9" spans="1:11" ht="25.5" customHeight="1">
      <c r="A9">
        <v>1976</v>
      </c>
      <c r="B9" s="101">
        <v>163</v>
      </c>
      <c r="C9" s="101">
        <v>2294</v>
      </c>
      <c r="D9" s="112" t="s">
        <v>126</v>
      </c>
      <c r="E9" s="101">
        <v>151</v>
      </c>
      <c r="F9" s="112" t="s">
        <v>126</v>
      </c>
      <c r="G9" s="101">
        <v>15</v>
      </c>
      <c r="H9" s="101">
        <v>279</v>
      </c>
      <c r="I9" s="112" t="s">
        <v>126</v>
      </c>
      <c r="J9" s="102">
        <v>2015</v>
      </c>
      <c r="K9" s="112" t="s">
        <v>126</v>
      </c>
    </row>
    <row r="10" spans="1:11" ht="12.75">
      <c r="A10">
        <v>77</v>
      </c>
      <c r="B10" s="101">
        <v>185</v>
      </c>
      <c r="C10" s="101">
        <v>2322</v>
      </c>
      <c r="D10" s="112" t="s">
        <v>126</v>
      </c>
      <c r="E10" s="101">
        <v>114</v>
      </c>
      <c r="F10" s="112" t="s">
        <v>126</v>
      </c>
      <c r="G10" s="101">
        <v>14</v>
      </c>
      <c r="H10" s="101">
        <v>241</v>
      </c>
      <c r="I10" s="112" t="s">
        <v>126</v>
      </c>
      <c r="J10" s="102">
        <v>2081</v>
      </c>
      <c r="K10" s="112" t="s">
        <v>126</v>
      </c>
    </row>
    <row r="11" spans="1:11" ht="12.75">
      <c r="A11">
        <v>78</v>
      </c>
      <c r="B11" s="101">
        <v>160</v>
      </c>
      <c r="C11" s="101">
        <v>2308</v>
      </c>
      <c r="D11" s="112" t="s">
        <v>126</v>
      </c>
      <c r="E11" s="101">
        <v>125</v>
      </c>
      <c r="F11" s="112" t="s">
        <v>126</v>
      </c>
      <c r="G11" s="101">
        <v>22</v>
      </c>
      <c r="H11" s="101">
        <v>245</v>
      </c>
      <c r="I11" s="112" t="s">
        <v>126</v>
      </c>
      <c r="J11" s="102">
        <v>2063</v>
      </c>
      <c r="K11" s="112" t="s">
        <v>126</v>
      </c>
    </row>
    <row r="12" spans="1:11" ht="12.75">
      <c r="A12">
        <v>79</v>
      </c>
      <c r="B12" s="101">
        <v>128</v>
      </c>
      <c r="C12" s="101">
        <v>2302</v>
      </c>
      <c r="D12" s="86">
        <v>17.746324691443682</v>
      </c>
      <c r="E12" s="101">
        <v>110</v>
      </c>
      <c r="F12" s="86">
        <v>47.78453518679409</v>
      </c>
      <c r="G12" s="101">
        <v>16</v>
      </c>
      <c r="H12" s="101">
        <v>253</v>
      </c>
      <c r="I12" s="86">
        <v>1.9503997163054958</v>
      </c>
      <c r="J12" s="102">
        <v>2049</v>
      </c>
      <c r="K12" s="86">
        <v>15.795924975138185</v>
      </c>
    </row>
    <row r="13" spans="1:11" ht="24.75" customHeight="1">
      <c r="A13">
        <v>1980</v>
      </c>
      <c r="B13" s="101">
        <v>195</v>
      </c>
      <c r="C13" s="101">
        <v>2448</v>
      </c>
      <c r="D13" s="86">
        <v>17.292898467798334</v>
      </c>
      <c r="E13" s="101">
        <v>167</v>
      </c>
      <c r="F13" s="86">
        <v>68.218954248366</v>
      </c>
      <c r="G13" s="101">
        <v>17</v>
      </c>
      <c r="H13" s="101">
        <v>289</v>
      </c>
      <c r="I13" s="86">
        <v>2.0415227357817476</v>
      </c>
      <c r="J13" s="102">
        <v>2159</v>
      </c>
      <c r="K13" s="86">
        <v>15.251375732016587</v>
      </c>
    </row>
    <row r="14" spans="1:11" ht="12.75">
      <c r="A14">
        <v>81</v>
      </c>
      <c r="B14" s="101">
        <v>192</v>
      </c>
      <c r="C14" s="101">
        <v>2532</v>
      </c>
      <c r="D14" s="86">
        <v>16.68423827095414</v>
      </c>
      <c r="E14" s="101">
        <v>199</v>
      </c>
      <c r="F14" s="86">
        <v>78.59399684044234</v>
      </c>
      <c r="G14" s="101">
        <v>13</v>
      </c>
      <c r="H14" s="101">
        <v>287</v>
      </c>
      <c r="I14" s="86">
        <v>1.8911439114391144</v>
      </c>
      <c r="J14" s="102">
        <v>2245</v>
      </c>
      <c r="K14" s="86">
        <v>14.793094359515024</v>
      </c>
    </row>
    <row r="15" spans="1:11" ht="12.75">
      <c r="A15" s="25">
        <v>82</v>
      </c>
      <c r="B15" s="101">
        <v>213</v>
      </c>
      <c r="C15" s="101">
        <v>2434</v>
      </c>
      <c r="D15" s="86">
        <v>15.480801643483627</v>
      </c>
      <c r="E15" s="101">
        <v>231</v>
      </c>
      <c r="F15" s="86">
        <v>94.90550534100247</v>
      </c>
      <c r="G15" s="101">
        <v>12</v>
      </c>
      <c r="H15" s="101">
        <v>296</v>
      </c>
      <c r="I15" s="86">
        <v>1.8826283017547878</v>
      </c>
      <c r="J15" s="102">
        <v>2138</v>
      </c>
      <c r="K15" s="86">
        <v>13.598173341728838</v>
      </c>
    </row>
    <row r="16" spans="1:11" ht="12.75">
      <c r="A16" s="25">
        <v>83</v>
      </c>
      <c r="B16" s="101">
        <v>196</v>
      </c>
      <c r="C16" s="101">
        <v>2156</v>
      </c>
      <c r="D16" s="86">
        <v>13.719638300444807</v>
      </c>
      <c r="E16" s="101">
        <v>214</v>
      </c>
      <c r="F16" s="86">
        <v>99.25788497217069</v>
      </c>
      <c r="G16" s="101">
        <v>14</v>
      </c>
      <c r="H16" s="101">
        <v>285</v>
      </c>
      <c r="I16" s="86">
        <v>1.8135885508472958</v>
      </c>
      <c r="J16" s="102">
        <v>1871</v>
      </c>
      <c r="K16" s="86">
        <v>11.90604974959751</v>
      </c>
    </row>
    <row r="17" spans="1:11" ht="12.75">
      <c r="A17" s="25">
        <v>84</v>
      </c>
      <c r="B17" s="101">
        <v>161</v>
      </c>
      <c r="C17" s="101">
        <v>1938</v>
      </c>
      <c r="D17" s="86">
        <v>12.528363361324981</v>
      </c>
      <c r="E17" s="101">
        <v>215</v>
      </c>
      <c r="F17" s="86">
        <v>110.9391124871001</v>
      </c>
      <c r="G17" s="101">
        <v>7</v>
      </c>
      <c r="H17" s="101">
        <v>267</v>
      </c>
      <c r="I17" s="86">
        <v>1.726043868665516</v>
      </c>
      <c r="J17" s="102">
        <v>1671</v>
      </c>
      <c r="K17" s="86">
        <v>10.802319492659464</v>
      </c>
    </row>
    <row r="18" spans="1:11" ht="24" customHeight="1">
      <c r="A18" s="27">
        <v>1985</v>
      </c>
      <c r="B18" s="101">
        <v>163</v>
      </c>
      <c r="C18" s="101">
        <v>1869</v>
      </c>
      <c r="D18" s="86">
        <v>12.158311757588374</v>
      </c>
      <c r="E18" s="101">
        <v>197</v>
      </c>
      <c r="F18" s="86">
        <v>105.40395933654361</v>
      </c>
      <c r="G18" s="101">
        <v>14</v>
      </c>
      <c r="H18" s="101">
        <v>309</v>
      </c>
      <c r="I18" s="86">
        <v>2.010122168590052</v>
      </c>
      <c r="J18" s="102">
        <v>1560</v>
      </c>
      <c r="K18" s="86">
        <v>10.148189588998322</v>
      </c>
    </row>
    <row r="19" spans="1:11" ht="12.75">
      <c r="A19" s="27">
        <v>86</v>
      </c>
      <c r="B19" s="101">
        <v>207</v>
      </c>
      <c r="C19" s="101">
        <v>2101</v>
      </c>
      <c r="D19" s="86">
        <v>13.298646715531756</v>
      </c>
      <c r="E19" s="101">
        <v>262</v>
      </c>
      <c r="F19" s="86">
        <v>124.70252260828177</v>
      </c>
      <c r="G19" s="101">
        <v>7</v>
      </c>
      <c r="H19" s="101">
        <v>250</v>
      </c>
      <c r="I19" s="86">
        <v>1.582418695327434</v>
      </c>
      <c r="J19" s="102">
        <v>1851</v>
      </c>
      <c r="K19" s="86">
        <v>11.716228020204321</v>
      </c>
    </row>
    <row r="20" spans="1:11" ht="12.75">
      <c r="A20" s="27">
        <v>87</v>
      </c>
      <c r="B20" s="101">
        <v>231</v>
      </c>
      <c r="C20" s="101">
        <v>2307</v>
      </c>
      <c r="D20" s="86">
        <v>15.653094318883454</v>
      </c>
      <c r="E20" s="101">
        <v>306</v>
      </c>
      <c r="F20" s="86">
        <v>132.63979193758126</v>
      </c>
      <c r="G20" s="101">
        <v>12</v>
      </c>
      <c r="H20" s="101">
        <v>306</v>
      </c>
      <c r="I20" s="86">
        <v>2.076223173636037</v>
      </c>
      <c r="J20" s="102">
        <v>2001</v>
      </c>
      <c r="K20" s="86">
        <v>13.576871145247416</v>
      </c>
    </row>
    <row r="21" spans="1:11" ht="12.75">
      <c r="A21" s="27">
        <v>88</v>
      </c>
      <c r="B21" s="101">
        <v>233</v>
      </c>
      <c r="C21" s="101">
        <v>2668</v>
      </c>
      <c r="D21" s="86">
        <v>16.776814291732954</v>
      </c>
      <c r="E21" s="101">
        <v>371</v>
      </c>
      <c r="F21" s="86">
        <v>139.05547226386807</v>
      </c>
      <c r="G21" s="101">
        <v>13</v>
      </c>
      <c r="H21" s="101">
        <v>323</v>
      </c>
      <c r="I21" s="86">
        <v>2.0310760930396343</v>
      </c>
      <c r="J21" s="102">
        <v>2345</v>
      </c>
      <c r="K21" s="86">
        <v>14.74573819869332</v>
      </c>
    </row>
    <row r="22" spans="1:11" ht="12.75">
      <c r="A22" s="27">
        <v>89</v>
      </c>
      <c r="B22" s="101">
        <v>218</v>
      </c>
      <c r="C22" s="101">
        <v>2784</v>
      </c>
      <c r="D22" s="86">
        <v>16.449720224765574</v>
      </c>
      <c r="E22" s="101">
        <v>351</v>
      </c>
      <c r="F22" s="86">
        <v>126.07758620689654</v>
      </c>
      <c r="G22" s="101">
        <v>5</v>
      </c>
      <c r="H22" s="101">
        <v>306</v>
      </c>
      <c r="I22" s="86">
        <v>1.808051145394492</v>
      </c>
      <c r="J22" s="102">
        <v>2478</v>
      </c>
      <c r="K22" s="86">
        <v>14.641669079371082</v>
      </c>
    </row>
    <row r="23" spans="1:11" ht="24.75" customHeight="1">
      <c r="A23">
        <v>1990</v>
      </c>
      <c r="B23" s="101">
        <v>260</v>
      </c>
      <c r="C23" s="101">
        <v>3007</v>
      </c>
      <c r="D23" s="86">
        <v>16.17927954588254</v>
      </c>
      <c r="E23" s="101">
        <v>361</v>
      </c>
      <c r="F23" s="86">
        <v>120.0532091785833</v>
      </c>
      <c r="G23" s="101">
        <v>11</v>
      </c>
      <c r="H23" s="101">
        <v>346</v>
      </c>
      <c r="I23" s="86">
        <v>1.8616663528019153</v>
      </c>
      <c r="J23" s="102">
        <v>2661</v>
      </c>
      <c r="K23" s="86">
        <v>14.317613193080629</v>
      </c>
    </row>
    <row r="24" spans="1:11" ht="12.75">
      <c r="A24">
        <v>91</v>
      </c>
      <c r="B24" s="101">
        <v>220</v>
      </c>
      <c r="C24" s="101">
        <v>2974</v>
      </c>
      <c r="D24" s="86">
        <v>14.622585847460961</v>
      </c>
      <c r="E24" s="101">
        <v>395</v>
      </c>
      <c r="F24" s="86">
        <v>132.817753866846</v>
      </c>
      <c r="G24" s="101">
        <v>9</v>
      </c>
      <c r="H24" s="101">
        <v>379</v>
      </c>
      <c r="I24" s="86">
        <v>1.8634700861424693</v>
      </c>
      <c r="J24" s="102">
        <v>2595</v>
      </c>
      <c r="K24" s="86">
        <v>12.75911576131849</v>
      </c>
    </row>
    <row r="25" spans="1:11" ht="12.75">
      <c r="A25">
        <v>92</v>
      </c>
      <c r="B25" s="101">
        <v>244</v>
      </c>
      <c r="C25" s="101">
        <v>3188</v>
      </c>
      <c r="D25" s="86">
        <v>14.431346986075651</v>
      </c>
      <c r="E25" s="101">
        <v>441</v>
      </c>
      <c r="F25" s="86">
        <v>138.33124215809283</v>
      </c>
      <c r="G25" s="101">
        <v>5</v>
      </c>
      <c r="H25" s="101">
        <v>409</v>
      </c>
      <c r="I25" s="86">
        <v>1.8514494721784633</v>
      </c>
      <c r="J25" s="102">
        <v>2779</v>
      </c>
      <c r="K25" s="86">
        <v>12.579897513897189</v>
      </c>
    </row>
    <row r="26" spans="1:11" ht="12.75">
      <c r="A26">
        <v>93</v>
      </c>
      <c r="B26" s="101">
        <v>243</v>
      </c>
      <c r="C26" s="101">
        <v>3206</v>
      </c>
      <c r="D26" s="86">
        <v>13.268439654672923</v>
      </c>
      <c r="E26" s="101">
        <v>470</v>
      </c>
      <c r="F26" s="86">
        <v>146.60012476606363</v>
      </c>
      <c r="G26" s="101">
        <v>15</v>
      </c>
      <c r="H26" s="101">
        <v>427</v>
      </c>
      <c r="I26" s="86">
        <v>1.7671939278057824</v>
      </c>
      <c r="J26" s="102">
        <v>2779</v>
      </c>
      <c r="K26" s="86">
        <v>11.501245726867142</v>
      </c>
    </row>
    <row r="27" spans="1:11" ht="12.75">
      <c r="A27">
        <v>94</v>
      </c>
      <c r="B27" s="101">
        <v>264</v>
      </c>
      <c r="C27" s="101">
        <v>3187</v>
      </c>
      <c r="D27" s="86">
        <v>12.950125559736366</v>
      </c>
      <c r="E27" s="101">
        <v>470</v>
      </c>
      <c r="F27" s="86">
        <v>147.47411358644493</v>
      </c>
      <c r="G27" s="101">
        <v>22</v>
      </c>
      <c r="H27" s="101">
        <v>381</v>
      </c>
      <c r="I27" s="86">
        <v>1.5481637396484327</v>
      </c>
      <c r="J27" s="102">
        <v>2806</v>
      </c>
      <c r="K27" s="86">
        <v>11.401961820087932</v>
      </c>
    </row>
    <row r="28" spans="1:11" ht="25.5" customHeight="1">
      <c r="A28">
        <v>1995</v>
      </c>
      <c r="B28" s="101">
        <v>293</v>
      </c>
      <c r="C28" s="101">
        <v>3164</v>
      </c>
      <c r="D28" s="86">
        <v>12.585170659528174</v>
      </c>
      <c r="E28" s="101">
        <v>493</v>
      </c>
      <c r="F28" s="86">
        <v>155.81542351453857</v>
      </c>
      <c r="G28" s="101">
        <v>17</v>
      </c>
      <c r="H28" s="101">
        <v>389</v>
      </c>
      <c r="I28" s="86">
        <v>1.5472918415159482</v>
      </c>
      <c r="J28" s="102">
        <v>2775</v>
      </c>
      <c r="K28" s="86">
        <v>11.037878818012226</v>
      </c>
    </row>
    <row r="29" spans="1:11" ht="12.75">
      <c r="A29">
        <v>96</v>
      </c>
      <c r="B29" s="101">
        <v>303</v>
      </c>
      <c r="C29" s="101">
        <v>3390</v>
      </c>
      <c r="D29" s="86">
        <v>13.15784366618667</v>
      </c>
      <c r="E29" s="101">
        <v>527</v>
      </c>
      <c r="F29" s="86">
        <v>155.45722713864308</v>
      </c>
      <c r="G29" s="101">
        <v>25</v>
      </c>
      <c r="H29" s="101">
        <v>456</v>
      </c>
      <c r="I29" s="86">
        <v>1.7699046347436937</v>
      </c>
      <c r="J29" s="102">
        <v>2934</v>
      </c>
      <c r="K29" s="86">
        <v>11.387939031442976</v>
      </c>
    </row>
    <row r="30" spans="1:11" ht="12.75">
      <c r="A30">
        <v>97</v>
      </c>
      <c r="B30" s="101">
        <v>318</v>
      </c>
      <c r="C30" s="101">
        <v>3381</v>
      </c>
      <c r="D30" s="86">
        <v>12.992153215951797</v>
      </c>
      <c r="E30" s="101">
        <v>552</v>
      </c>
      <c r="F30" s="86">
        <v>163.26530612244898</v>
      </c>
      <c r="G30" s="101">
        <v>22</v>
      </c>
      <c r="H30" s="101">
        <v>449</v>
      </c>
      <c r="I30" s="86">
        <v>1.7253702437037435</v>
      </c>
      <c r="J30" s="102">
        <v>2932</v>
      </c>
      <c r="K30" s="86">
        <v>11.266782972248054</v>
      </c>
    </row>
    <row r="31" spans="1:11" ht="12.75">
      <c r="A31">
        <v>98</v>
      </c>
      <c r="B31" s="101">
        <v>317</v>
      </c>
      <c r="C31" s="101">
        <v>3232</v>
      </c>
      <c r="D31" s="86">
        <v>12.520774335511813</v>
      </c>
      <c r="E31" s="101">
        <v>593</v>
      </c>
      <c r="F31" s="86">
        <v>183.47772277227722</v>
      </c>
      <c r="G31" s="101">
        <v>13</v>
      </c>
      <c r="H31" s="101">
        <v>443</v>
      </c>
      <c r="I31" s="86">
        <v>1.7161828683885314</v>
      </c>
      <c r="J31" s="102">
        <v>2789</v>
      </c>
      <c r="K31" s="86">
        <v>10.80459146712328</v>
      </c>
    </row>
    <row r="32" spans="1:11" ht="12.75">
      <c r="A32">
        <v>99</v>
      </c>
      <c r="B32" s="101">
        <v>339</v>
      </c>
      <c r="C32" s="101">
        <v>3160</v>
      </c>
      <c r="D32" s="86">
        <v>12.186985379474185</v>
      </c>
      <c r="E32" s="101">
        <v>669</v>
      </c>
      <c r="F32" s="86">
        <v>211.70886075949366</v>
      </c>
      <c r="G32" s="101">
        <v>14</v>
      </c>
      <c r="H32" s="101">
        <v>438</v>
      </c>
      <c r="I32" s="86">
        <v>1.689208732977751</v>
      </c>
      <c r="J32" s="102">
        <v>2722</v>
      </c>
      <c r="K32" s="86">
        <v>10.497776646496435</v>
      </c>
    </row>
    <row r="33" spans="1:11" ht="25.5" customHeight="1">
      <c r="A33">
        <v>2000</v>
      </c>
      <c r="B33" s="101">
        <v>366</v>
      </c>
      <c r="C33" s="101">
        <v>1844</v>
      </c>
      <c r="D33" s="86">
        <v>6.9</v>
      </c>
      <c r="E33" s="101">
        <v>515</v>
      </c>
      <c r="F33" s="86">
        <v>279.3</v>
      </c>
      <c r="G33" s="101">
        <v>22</v>
      </c>
      <c r="H33" s="101">
        <v>497</v>
      </c>
      <c r="I33" s="86">
        <v>1.8646986654460456</v>
      </c>
      <c r="J33" s="102">
        <v>1347</v>
      </c>
      <c r="K33" s="86">
        <v>5.1</v>
      </c>
    </row>
    <row r="34" spans="1:11" ht="12.75">
      <c r="A34" s="43">
        <v>1</v>
      </c>
      <c r="B34" s="101">
        <v>304</v>
      </c>
      <c r="C34" s="101">
        <v>1655</v>
      </c>
      <c r="D34" s="86">
        <v>6.339781651024708</v>
      </c>
      <c r="E34" s="101">
        <v>555</v>
      </c>
      <c r="F34" s="86">
        <v>335.34743202416917</v>
      </c>
      <c r="G34" s="101">
        <v>16</v>
      </c>
      <c r="H34" s="101">
        <v>476</v>
      </c>
      <c r="I34" s="86">
        <v>1.823405477877801</v>
      </c>
      <c r="J34" s="102">
        <v>1179</v>
      </c>
      <c r="K34" s="86">
        <v>4.516376173146907</v>
      </c>
    </row>
    <row r="35" spans="1:11" ht="12.75">
      <c r="A35" s="43">
        <v>2</v>
      </c>
      <c r="B35" s="101">
        <v>301</v>
      </c>
      <c r="C35" s="101">
        <v>1613</v>
      </c>
      <c r="D35" s="86">
        <v>6.265732309891544</v>
      </c>
      <c r="E35" s="101">
        <v>592</v>
      </c>
      <c r="F35" s="86">
        <v>367.01797892126467</v>
      </c>
      <c r="G35" s="101">
        <v>5</v>
      </c>
      <c r="H35" s="101">
        <v>555</v>
      </c>
      <c r="I35" s="86">
        <v>2.1559091332856832</v>
      </c>
      <c r="J35" s="102">
        <v>1058</v>
      </c>
      <c r="K35" s="86">
        <v>4.109823176605861</v>
      </c>
    </row>
    <row r="36" spans="1:11" ht="12.75">
      <c r="A36" s="43">
        <v>3</v>
      </c>
      <c r="B36" s="101">
        <v>294</v>
      </c>
      <c r="C36" s="101">
        <v>1468</v>
      </c>
      <c r="D36" s="86">
        <v>5.8</v>
      </c>
      <c r="E36" s="101">
        <v>583</v>
      </c>
      <c r="F36" s="86">
        <v>397.1</v>
      </c>
      <c r="G36" s="101">
        <v>9</v>
      </c>
      <c r="H36" s="101">
        <v>576</v>
      </c>
      <c r="I36" s="86">
        <v>2.267957617542022</v>
      </c>
      <c r="J36" s="102">
        <v>892</v>
      </c>
      <c r="K36" s="86">
        <v>3.5</v>
      </c>
    </row>
    <row r="37" spans="1:11" ht="12.75">
      <c r="A37" s="43">
        <v>4</v>
      </c>
      <c r="B37" s="101">
        <v>250</v>
      </c>
      <c r="C37" s="101">
        <v>1314</v>
      </c>
      <c r="D37" s="86">
        <v>5.280246893736036</v>
      </c>
      <c r="E37" s="101">
        <v>470</v>
      </c>
      <c r="F37" s="86">
        <v>357.6864535768645</v>
      </c>
      <c r="G37" s="101">
        <v>14</v>
      </c>
      <c r="H37" s="101">
        <v>571</v>
      </c>
      <c r="I37" s="86">
        <v>2.29453651166155</v>
      </c>
      <c r="J37" s="102">
        <v>743</v>
      </c>
      <c r="K37" s="86">
        <v>2.985710382074486</v>
      </c>
    </row>
    <row r="38" spans="1:11" ht="26.25" customHeight="1">
      <c r="A38">
        <v>2005</v>
      </c>
      <c r="B38" s="55">
        <v>223</v>
      </c>
      <c r="C38" s="101">
        <v>1186</v>
      </c>
      <c r="D38" s="86">
        <v>4.821255802987065</v>
      </c>
      <c r="E38" s="101">
        <v>521</v>
      </c>
      <c r="F38" s="86">
        <v>439.29173693086005</v>
      </c>
      <c r="G38" s="101">
        <v>7</v>
      </c>
      <c r="H38" s="101">
        <v>608</v>
      </c>
      <c r="I38" s="86">
        <v>2.4716049984958985</v>
      </c>
      <c r="J38" s="102">
        <v>578</v>
      </c>
      <c r="K38" s="103">
        <v>2.3496508044911666</v>
      </c>
    </row>
    <row r="39" spans="1:11" ht="12.75">
      <c r="A39" s="43">
        <v>6</v>
      </c>
      <c r="B39" s="55">
        <v>211</v>
      </c>
      <c r="C39" s="101">
        <v>1067</v>
      </c>
      <c r="D39" s="86">
        <v>4.303998644663969</v>
      </c>
      <c r="E39" s="101">
        <v>452</v>
      </c>
      <c r="F39" s="86">
        <v>423.61761949390814</v>
      </c>
      <c r="G39" s="101">
        <v>11</v>
      </c>
      <c r="H39" s="101">
        <v>560</v>
      </c>
      <c r="I39" s="86">
        <v>2.258893384266001</v>
      </c>
      <c r="J39" s="102">
        <v>507</v>
      </c>
      <c r="K39" s="103">
        <v>2.0451052603979685</v>
      </c>
    </row>
    <row r="40" spans="1:11" ht="12.75">
      <c r="A40" s="43">
        <v>7</v>
      </c>
      <c r="B40" s="55">
        <v>182</v>
      </c>
      <c r="C40" s="101">
        <v>984</v>
      </c>
      <c r="D40" s="86">
        <v>3.9284259946822524</v>
      </c>
      <c r="E40" s="101">
        <v>427</v>
      </c>
      <c r="F40" s="86">
        <v>433.9430894308943</v>
      </c>
      <c r="G40" s="101">
        <v>15</v>
      </c>
      <c r="H40" s="101">
        <v>582</v>
      </c>
      <c r="I40" s="86">
        <v>2.323520252952308</v>
      </c>
      <c r="J40" s="102">
        <v>402</v>
      </c>
      <c r="K40" s="103">
        <v>1.6049057417299446</v>
      </c>
    </row>
    <row r="41" spans="1:11" ht="12.75">
      <c r="A41" s="43">
        <v>8</v>
      </c>
      <c r="B41" s="55">
        <v>177</v>
      </c>
      <c r="C41" s="101">
        <v>1195</v>
      </c>
      <c r="D41" s="86">
        <v>4.785934558852977</v>
      </c>
      <c r="E41" s="101">
        <v>494</v>
      </c>
      <c r="F41" s="86">
        <v>413.38912133891216</v>
      </c>
      <c r="G41" s="101">
        <v>14</v>
      </c>
      <c r="H41" s="101">
        <v>613</v>
      </c>
      <c r="I41" s="86">
        <v>2.4550442548760465</v>
      </c>
      <c r="J41" s="102">
        <v>582</v>
      </c>
      <c r="K41" s="103">
        <v>2.3308903039769313</v>
      </c>
    </row>
    <row r="42" spans="1:11" ht="12.75">
      <c r="A42" s="43"/>
      <c r="B42" s="55"/>
      <c r="C42" s="101"/>
      <c r="D42" s="86"/>
      <c r="E42" s="101"/>
      <c r="F42" s="86"/>
      <c r="G42" s="101"/>
      <c r="H42" s="101"/>
      <c r="I42" s="86"/>
      <c r="J42" s="102"/>
      <c r="K42" s="103"/>
    </row>
    <row r="43" spans="1:2" ht="13.5">
      <c r="A43" s="121" t="s">
        <v>147</v>
      </c>
      <c r="B43" s="127"/>
    </row>
    <row r="44" s="122" customFormat="1" ht="13.5">
      <c r="A44" s="121" t="s">
        <v>146</v>
      </c>
    </row>
    <row r="45" ht="12.75">
      <c r="A45" s="125" t="s">
        <v>130</v>
      </c>
    </row>
    <row r="46" s="122" customFormat="1" ht="13.5">
      <c r="A46" s="121"/>
    </row>
  </sheetData>
  <mergeCells count="9">
    <mergeCell ref="C7:C8"/>
    <mergeCell ref="A4:K4"/>
    <mergeCell ref="H7:H8"/>
    <mergeCell ref="B7:B8"/>
    <mergeCell ref="G7:G8"/>
    <mergeCell ref="J7:J8"/>
    <mergeCell ref="D7:D8"/>
    <mergeCell ref="I7:I8"/>
    <mergeCell ref="K7:K8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Normal="75" zoomScaleSheetLayoutView="100" workbookViewId="0" topLeftCell="A1">
      <selection activeCell="A1" sqref="A1"/>
    </sheetView>
  </sheetViews>
  <sheetFormatPr defaultColWidth="11.421875" defaultRowHeight="12.75"/>
  <cols>
    <col min="1" max="1" width="13.8515625" style="216" customWidth="1"/>
    <col min="2" max="2" width="17.8515625" style="216" customWidth="1"/>
    <col min="3" max="3" width="9.8515625" style="216" customWidth="1"/>
    <col min="4" max="4" width="10.57421875" style="216" customWidth="1"/>
    <col min="5" max="5" width="16.57421875" style="216" customWidth="1"/>
    <col min="6" max="6" width="15.421875" style="216" customWidth="1"/>
    <col min="7" max="7" width="13.7109375" style="216" customWidth="1"/>
    <col min="8" max="8" width="9.57421875" style="216" customWidth="1"/>
    <col min="9" max="9" width="11.28125" style="216" customWidth="1"/>
    <col min="10" max="10" width="14.00390625" style="216" customWidth="1"/>
    <col min="11" max="11" width="16.28125" style="216" customWidth="1"/>
    <col min="12" max="16384" width="11.421875" style="216" customWidth="1"/>
  </cols>
  <sheetData>
    <row r="1" spans="1:11" s="214" customFormat="1" ht="12.75">
      <c r="A1" s="303" t="s">
        <v>171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0" s="214" customFormat="1" ht="12.75">
      <c r="A2" s="304" t="s">
        <v>139</v>
      </c>
      <c r="B2" s="304"/>
      <c r="C2" s="304"/>
      <c r="D2" s="304"/>
      <c r="E2" s="304"/>
      <c r="F2" s="304"/>
      <c r="G2" s="304"/>
      <c r="H2" s="304"/>
      <c r="I2" s="304"/>
      <c r="J2" s="304"/>
    </row>
    <row r="4" spans="1:11" ht="12.75">
      <c r="A4" s="398" t="s">
        <v>40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1:6" ht="12.75">
      <c r="A5" s="215"/>
      <c r="B5" s="215"/>
      <c r="C5" s="215"/>
      <c r="D5" s="215"/>
      <c r="E5" s="215"/>
      <c r="F5" s="215"/>
    </row>
    <row r="6" spans="1:11" s="223" customFormat="1" ht="25.5">
      <c r="A6" s="217"/>
      <c r="B6" s="219" t="s">
        <v>144</v>
      </c>
      <c r="C6" s="220" t="s">
        <v>143</v>
      </c>
      <c r="D6" s="220"/>
      <c r="E6" s="220"/>
      <c r="F6" s="220"/>
      <c r="G6" s="221" t="s">
        <v>23</v>
      </c>
      <c r="H6" s="218" t="s">
        <v>9</v>
      </c>
      <c r="I6" s="219"/>
      <c r="J6" s="222" t="s">
        <v>145</v>
      </c>
      <c r="K6" s="222"/>
    </row>
    <row r="7" spans="1:11" s="223" customFormat="1" ht="12.75">
      <c r="A7" s="224" t="s">
        <v>112</v>
      </c>
      <c r="B7" s="395" t="s">
        <v>0</v>
      </c>
      <c r="C7" s="397" t="s">
        <v>0</v>
      </c>
      <c r="D7" s="397" t="s">
        <v>134</v>
      </c>
      <c r="E7" s="218" t="s">
        <v>132</v>
      </c>
      <c r="F7" s="219"/>
      <c r="G7" s="395" t="s">
        <v>0</v>
      </c>
      <c r="H7" s="397" t="s">
        <v>0</v>
      </c>
      <c r="I7" s="397" t="s">
        <v>134</v>
      </c>
      <c r="J7" s="395" t="s">
        <v>0</v>
      </c>
      <c r="K7" s="397" t="s">
        <v>134</v>
      </c>
    </row>
    <row r="8" spans="1:11" s="223" customFormat="1" ht="25.5">
      <c r="A8" s="225"/>
      <c r="B8" s="396"/>
      <c r="C8" s="396"/>
      <c r="D8" s="396"/>
      <c r="E8" s="221" t="s">
        <v>0</v>
      </c>
      <c r="F8" s="221" t="s">
        <v>133</v>
      </c>
      <c r="G8" s="396"/>
      <c r="H8" s="396"/>
      <c r="I8" s="396"/>
      <c r="J8" s="396"/>
      <c r="K8" s="396"/>
    </row>
    <row r="9" spans="1:12" ht="25.5" customHeight="1">
      <c r="A9" s="216">
        <v>1976</v>
      </c>
      <c r="B9" s="226" t="s">
        <v>227</v>
      </c>
      <c r="C9" s="227">
        <v>1734</v>
      </c>
      <c r="D9" s="228">
        <v>23.2</v>
      </c>
      <c r="E9" s="227">
        <v>76</v>
      </c>
      <c r="F9" s="228">
        <v>43.8</v>
      </c>
      <c r="G9" s="227">
        <v>15</v>
      </c>
      <c r="H9" s="227">
        <v>186</v>
      </c>
      <c r="I9" s="228">
        <v>2.5</v>
      </c>
      <c r="J9" s="229">
        <v>1548</v>
      </c>
      <c r="K9" s="230">
        <v>20.7</v>
      </c>
      <c r="L9" s="231"/>
    </row>
    <row r="10" spans="1:12" ht="12.75">
      <c r="A10" s="216">
        <v>77</v>
      </c>
      <c r="B10" s="227">
        <v>35</v>
      </c>
      <c r="C10" s="227">
        <v>1437</v>
      </c>
      <c r="D10" s="228">
        <v>19.3</v>
      </c>
      <c r="E10" s="227">
        <v>52</v>
      </c>
      <c r="F10" s="228">
        <v>36.2</v>
      </c>
      <c r="G10" s="227">
        <v>7</v>
      </c>
      <c r="H10" s="227">
        <v>161</v>
      </c>
      <c r="I10" s="228">
        <v>2.2</v>
      </c>
      <c r="J10" s="229">
        <v>1276</v>
      </c>
      <c r="K10" s="230">
        <v>17.1</v>
      </c>
      <c r="L10" s="231"/>
    </row>
    <row r="11" spans="1:12" ht="12.75">
      <c r="A11" s="216">
        <v>78</v>
      </c>
      <c r="B11" s="227">
        <v>35</v>
      </c>
      <c r="C11" s="227">
        <v>1331</v>
      </c>
      <c r="D11" s="228">
        <v>17.8</v>
      </c>
      <c r="E11" s="227">
        <v>63</v>
      </c>
      <c r="F11" s="228">
        <v>47.3</v>
      </c>
      <c r="G11" s="227">
        <v>6</v>
      </c>
      <c r="H11" s="227">
        <v>179</v>
      </c>
      <c r="I11" s="228">
        <v>2.4</v>
      </c>
      <c r="J11" s="229">
        <v>1152</v>
      </c>
      <c r="K11" s="230">
        <v>15.4</v>
      </c>
      <c r="L11" s="231"/>
    </row>
    <row r="12" spans="1:12" ht="12.75">
      <c r="A12" s="216">
        <v>79</v>
      </c>
      <c r="B12" s="227">
        <v>37</v>
      </c>
      <c r="C12" s="227">
        <v>1313</v>
      </c>
      <c r="D12" s="228">
        <v>16.8</v>
      </c>
      <c r="E12" s="227">
        <v>62</v>
      </c>
      <c r="F12" s="228">
        <v>47.2</v>
      </c>
      <c r="G12" s="227">
        <v>9</v>
      </c>
      <c r="H12" s="227">
        <v>197</v>
      </c>
      <c r="I12" s="228">
        <v>2.5</v>
      </c>
      <c r="J12" s="229">
        <v>1116</v>
      </c>
      <c r="K12" s="230">
        <v>14.3</v>
      </c>
      <c r="L12" s="231"/>
    </row>
    <row r="13" spans="1:12" ht="24.75" customHeight="1">
      <c r="A13" s="216">
        <v>1980</v>
      </c>
      <c r="B13" s="227">
        <v>31</v>
      </c>
      <c r="C13" s="227">
        <v>1368</v>
      </c>
      <c r="D13" s="228">
        <v>15.8</v>
      </c>
      <c r="E13" s="227">
        <v>67</v>
      </c>
      <c r="F13" s="228">
        <v>49</v>
      </c>
      <c r="G13" s="227">
        <v>9</v>
      </c>
      <c r="H13" s="227">
        <v>168</v>
      </c>
      <c r="I13" s="228">
        <v>1.9</v>
      </c>
      <c r="J13" s="229">
        <v>1200</v>
      </c>
      <c r="K13" s="230">
        <v>13.9</v>
      </c>
      <c r="L13" s="231"/>
    </row>
    <row r="14" spans="1:12" ht="12.75">
      <c r="A14" s="216">
        <v>81</v>
      </c>
      <c r="B14" s="227">
        <v>36</v>
      </c>
      <c r="C14" s="227">
        <v>1474</v>
      </c>
      <c r="D14" s="228">
        <v>15.8</v>
      </c>
      <c r="E14" s="227">
        <v>85</v>
      </c>
      <c r="F14" s="228">
        <v>57.7</v>
      </c>
      <c r="G14" s="227">
        <v>19</v>
      </c>
      <c r="H14" s="227">
        <v>160</v>
      </c>
      <c r="I14" s="228">
        <v>1.7</v>
      </c>
      <c r="J14" s="229">
        <v>1314</v>
      </c>
      <c r="K14" s="230">
        <v>14.1</v>
      </c>
      <c r="L14" s="231"/>
    </row>
    <row r="15" spans="1:12" ht="12.75">
      <c r="A15" s="223">
        <v>82</v>
      </c>
      <c r="B15" s="227">
        <v>68</v>
      </c>
      <c r="C15" s="227">
        <v>1386</v>
      </c>
      <c r="D15" s="228">
        <v>14.7</v>
      </c>
      <c r="E15" s="227">
        <v>101</v>
      </c>
      <c r="F15" s="228">
        <v>72.9</v>
      </c>
      <c r="G15" s="227">
        <v>12</v>
      </c>
      <c r="H15" s="227">
        <v>205</v>
      </c>
      <c r="I15" s="228">
        <v>2.2</v>
      </c>
      <c r="J15" s="229">
        <v>1181</v>
      </c>
      <c r="K15" s="230">
        <v>12.5</v>
      </c>
      <c r="L15" s="231"/>
    </row>
    <row r="16" spans="1:12" ht="12.75">
      <c r="A16" s="223">
        <v>83</v>
      </c>
      <c r="B16" s="227">
        <v>46</v>
      </c>
      <c r="C16" s="227">
        <v>1175</v>
      </c>
      <c r="D16" s="228">
        <v>12.7</v>
      </c>
      <c r="E16" s="227">
        <v>98</v>
      </c>
      <c r="F16" s="228">
        <v>83.4</v>
      </c>
      <c r="G16" s="227">
        <v>7</v>
      </c>
      <c r="H16" s="227">
        <v>153</v>
      </c>
      <c r="I16" s="228">
        <v>1.7</v>
      </c>
      <c r="J16" s="229">
        <v>1022</v>
      </c>
      <c r="K16" s="230">
        <v>11.1</v>
      </c>
      <c r="L16" s="231"/>
    </row>
    <row r="17" spans="1:12" ht="12.75">
      <c r="A17" s="223">
        <v>84</v>
      </c>
      <c r="B17" s="227">
        <v>48</v>
      </c>
      <c r="C17" s="227">
        <v>967</v>
      </c>
      <c r="D17" s="228">
        <v>11.2</v>
      </c>
      <c r="E17" s="227">
        <v>83</v>
      </c>
      <c r="F17" s="228">
        <v>85.8</v>
      </c>
      <c r="G17" s="227">
        <v>5</v>
      </c>
      <c r="H17" s="227">
        <v>171</v>
      </c>
      <c r="I17" s="228">
        <v>2</v>
      </c>
      <c r="J17" s="229">
        <v>796</v>
      </c>
      <c r="K17" s="230">
        <v>9.2</v>
      </c>
      <c r="L17" s="231"/>
    </row>
    <row r="18" spans="1:12" ht="24" customHeight="1">
      <c r="A18" s="213">
        <v>1985</v>
      </c>
      <c r="B18" s="227">
        <v>45</v>
      </c>
      <c r="C18" s="227">
        <v>932</v>
      </c>
      <c r="D18" s="228">
        <v>10.9</v>
      </c>
      <c r="E18" s="227">
        <v>70</v>
      </c>
      <c r="F18" s="228">
        <v>75.1</v>
      </c>
      <c r="G18" s="227">
        <v>6</v>
      </c>
      <c r="H18" s="227">
        <v>150</v>
      </c>
      <c r="I18" s="228">
        <v>1.8</v>
      </c>
      <c r="J18" s="229">
        <v>782</v>
      </c>
      <c r="K18" s="230">
        <v>9.2</v>
      </c>
      <c r="L18" s="231"/>
    </row>
    <row r="19" spans="1:12" ht="12.75">
      <c r="A19" s="213">
        <v>86</v>
      </c>
      <c r="B19" s="227">
        <v>54</v>
      </c>
      <c r="C19" s="227">
        <v>956</v>
      </c>
      <c r="D19" s="228">
        <v>11</v>
      </c>
      <c r="E19" s="227">
        <v>79</v>
      </c>
      <c r="F19" s="228">
        <v>82.6</v>
      </c>
      <c r="G19" s="227">
        <v>4</v>
      </c>
      <c r="H19" s="227">
        <v>146</v>
      </c>
      <c r="I19" s="228">
        <v>1.7</v>
      </c>
      <c r="J19" s="229">
        <v>810</v>
      </c>
      <c r="K19" s="230">
        <v>9.3</v>
      </c>
      <c r="L19" s="231"/>
    </row>
    <row r="20" spans="1:12" ht="12.75">
      <c r="A20" s="213">
        <v>87</v>
      </c>
      <c r="B20" s="227">
        <v>60</v>
      </c>
      <c r="C20" s="227">
        <v>1125</v>
      </c>
      <c r="D20" s="228">
        <v>14.6</v>
      </c>
      <c r="E20" s="227">
        <v>108</v>
      </c>
      <c r="F20" s="228">
        <v>96</v>
      </c>
      <c r="G20" s="227">
        <v>7</v>
      </c>
      <c r="H20" s="227">
        <v>170</v>
      </c>
      <c r="I20" s="228">
        <v>2.2</v>
      </c>
      <c r="J20" s="229">
        <v>955</v>
      </c>
      <c r="K20" s="230">
        <v>12.4</v>
      </c>
      <c r="L20" s="231"/>
    </row>
    <row r="21" spans="1:12" ht="12.75">
      <c r="A21" s="213">
        <v>88</v>
      </c>
      <c r="B21" s="227">
        <v>88</v>
      </c>
      <c r="C21" s="227">
        <v>1182</v>
      </c>
      <c r="D21" s="228">
        <v>14.5</v>
      </c>
      <c r="E21" s="227">
        <v>109</v>
      </c>
      <c r="F21" s="228">
        <v>92.2</v>
      </c>
      <c r="G21" s="227">
        <v>4</v>
      </c>
      <c r="H21" s="227">
        <v>185</v>
      </c>
      <c r="I21" s="228">
        <v>2.3</v>
      </c>
      <c r="J21" s="229">
        <v>997</v>
      </c>
      <c r="K21" s="230">
        <v>12.2</v>
      </c>
      <c r="L21" s="231"/>
    </row>
    <row r="22" spans="1:12" ht="12.75">
      <c r="A22" s="213">
        <v>89</v>
      </c>
      <c r="B22" s="227">
        <v>98</v>
      </c>
      <c r="C22" s="227">
        <v>1393</v>
      </c>
      <c r="D22" s="228">
        <v>15.3</v>
      </c>
      <c r="E22" s="227">
        <v>149</v>
      </c>
      <c r="F22" s="228">
        <v>107</v>
      </c>
      <c r="G22" s="227">
        <v>6</v>
      </c>
      <c r="H22" s="227">
        <v>206</v>
      </c>
      <c r="I22" s="228">
        <v>2.3</v>
      </c>
      <c r="J22" s="229">
        <v>1187</v>
      </c>
      <c r="K22" s="230">
        <v>13.1</v>
      </c>
      <c r="L22" s="231"/>
    </row>
    <row r="23" spans="1:12" ht="24.75" customHeight="1">
      <c r="A23" s="216">
        <v>1990</v>
      </c>
      <c r="B23" s="227">
        <v>86</v>
      </c>
      <c r="C23" s="227">
        <v>1512</v>
      </c>
      <c r="D23" s="228">
        <v>14.6</v>
      </c>
      <c r="E23" s="227">
        <v>169</v>
      </c>
      <c r="F23" s="228">
        <v>111.8</v>
      </c>
      <c r="G23" s="227">
        <v>8</v>
      </c>
      <c r="H23" s="227">
        <v>199</v>
      </c>
      <c r="I23" s="228">
        <v>1.9</v>
      </c>
      <c r="J23" s="229">
        <v>1313</v>
      </c>
      <c r="K23" s="230">
        <v>12.7</v>
      </c>
      <c r="L23" s="231"/>
    </row>
    <row r="24" spans="1:12" ht="12.75">
      <c r="A24" s="216">
        <v>91</v>
      </c>
      <c r="B24" s="227">
        <v>85</v>
      </c>
      <c r="C24" s="227">
        <v>1572</v>
      </c>
      <c r="D24" s="228">
        <v>14.1</v>
      </c>
      <c r="E24" s="227">
        <v>172</v>
      </c>
      <c r="F24" s="228">
        <v>109.4</v>
      </c>
      <c r="G24" s="227">
        <v>9</v>
      </c>
      <c r="H24" s="227">
        <v>215</v>
      </c>
      <c r="I24" s="228">
        <v>1.9</v>
      </c>
      <c r="J24" s="229">
        <v>1357</v>
      </c>
      <c r="K24" s="230">
        <v>12.2</v>
      </c>
      <c r="L24" s="231"/>
    </row>
    <row r="25" spans="1:12" ht="12.75">
      <c r="A25" s="216">
        <v>92</v>
      </c>
      <c r="B25" s="227">
        <v>113</v>
      </c>
      <c r="C25" s="227">
        <v>1712</v>
      </c>
      <c r="D25" s="228">
        <v>13.4</v>
      </c>
      <c r="E25" s="227">
        <v>167</v>
      </c>
      <c r="F25" s="228">
        <v>97.5</v>
      </c>
      <c r="G25" s="227">
        <v>9</v>
      </c>
      <c r="H25" s="227">
        <v>234</v>
      </c>
      <c r="I25" s="228">
        <v>1.8</v>
      </c>
      <c r="J25" s="229">
        <v>1478</v>
      </c>
      <c r="K25" s="230">
        <v>11.6</v>
      </c>
      <c r="L25" s="231"/>
    </row>
    <row r="26" spans="1:12" ht="12.75">
      <c r="A26" s="216">
        <v>93</v>
      </c>
      <c r="B26" s="227">
        <v>119</v>
      </c>
      <c r="C26" s="227">
        <v>1789</v>
      </c>
      <c r="D26" s="228">
        <v>13.8</v>
      </c>
      <c r="E26" s="227">
        <v>192</v>
      </c>
      <c r="F26" s="228">
        <v>107.3</v>
      </c>
      <c r="G26" s="227">
        <v>12</v>
      </c>
      <c r="H26" s="227">
        <v>230</v>
      </c>
      <c r="I26" s="228">
        <v>1.8</v>
      </c>
      <c r="J26" s="229">
        <v>1559</v>
      </c>
      <c r="K26" s="230">
        <v>12</v>
      </c>
      <c r="L26" s="231"/>
    </row>
    <row r="27" spans="1:12" ht="12.75">
      <c r="A27" s="216">
        <v>94</v>
      </c>
      <c r="B27" s="227">
        <v>127</v>
      </c>
      <c r="C27" s="227">
        <v>1745</v>
      </c>
      <c r="D27" s="228">
        <v>13.2</v>
      </c>
      <c r="E27" s="227">
        <v>200</v>
      </c>
      <c r="F27" s="228">
        <v>114.6</v>
      </c>
      <c r="G27" s="227">
        <v>16</v>
      </c>
      <c r="H27" s="227">
        <v>264</v>
      </c>
      <c r="I27" s="228">
        <v>2</v>
      </c>
      <c r="J27" s="229">
        <v>1481</v>
      </c>
      <c r="K27" s="230">
        <v>11.2</v>
      </c>
      <c r="L27" s="231"/>
    </row>
    <row r="28" spans="1:12" ht="25.5" customHeight="1">
      <c r="A28" s="216">
        <v>1995</v>
      </c>
      <c r="B28" s="227">
        <v>147</v>
      </c>
      <c r="C28" s="227">
        <v>1791</v>
      </c>
      <c r="D28" s="228">
        <v>12.9</v>
      </c>
      <c r="E28" s="227">
        <v>195</v>
      </c>
      <c r="F28" s="228">
        <v>108.9</v>
      </c>
      <c r="G28" s="227">
        <v>17</v>
      </c>
      <c r="H28" s="227">
        <v>274</v>
      </c>
      <c r="I28" s="228">
        <v>2</v>
      </c>
      <c r="J28" s="229">
        <v>1517</v>
      </c>
      <c r="K28" s="230">
        <v>11</v>
      </c>
      <c r="L28" s="231"/>
    </row>
    <row r="29" spans="1:12" ht="12.75">
      <c r="A29" s="216">
        <v>96</v>
      </c>
      <c r="B29" s="227">
        <v>203</v>
      </c>
      <c r="C29" s="227">
        <v>1898</v>
      </c>
      <c r="D29" s="228">
        <v>13.2</v>
      </c>
      <c r="E29" s="227">
        <v>240</v>
      </c>
      <c r="F29" s="228">
        <v>126.4</v>
      </c>
      <c r="G29" s="227">
        <v>12</v>
      </c>
      <c r="H29" s="227">
        <v>306</v>
      </c>
      <c r="I29" s="228">
        <v>2.1</v>
      </c>
      <c r="J29" s="229">
        <v>1592</v>
      </c>
      <c r="K29" s="230">
        <v>11.1</v>
      </c>
      <c r="L29" s="231"/>
    </row>
    <row r="30" spans="1:12" ht="12.75">
      <c r="A30" s="216">
        <v>97</v>
      </c>
      <c r="B30" s="227">
        <v>218</v>
      </c>
      <c r="C30" s="227">
        <v>2104</v>
      </c>
      <c r="D30" s="228">
        <v>14.9</v>
      </c>
      <c r="E30" s="227">
        <v>255</v>
      </c>
      <c r="F30" s="228">
        <v>121.2</v>
      </c>
      <c r="G30" s="227">
        <v>13</v>
      </c>
      <c r="H30" s="227">
        <v>309</v>
      </c>
      <c r="I30" s="228">
        <v>2.2</v>
      </c>
      <c r="J30" s="229">
        <v>1795</v>
      </c>
      <c r="K30" s="230">
        <v>12.7</v>
      </c>
      <c r="L30" s="232"/>
    </row>
    <row r="31" spans="1:12" ht="12.75">
      <c r="A31" s="216">
        <v>98</v>
      </c>
      <c r="B31" s="227">
        <v>209</v>
      </c>
      <c r="C31" s="227">
        <v>1919</v>
      </c>
      <c r="D31" s="228">
        <v>12.867018459042114</v>
      </c>
      <c r="E31" s="227">
        <v>226</v>
      </c>
      <c r="F31" s="228">
        <v>117.76967170401251</v>
      </c>
      <c r="G31" s="227">
        <v>10</v>
      </c>
      <c r="H31" s="227">
        <v>308</v>
      </c>
      <c r="I31" s="228">
        <v>2.065159815208427</v>
      </c>
      <c r="J31" s="229">
        <v>1611</v>
      </c>
      <c r="K31" s="230">
        <v>10.801858643833688</v>
      </c>
      <c r="L31" s="232"/>
    </row>
    <row r="32" spans="1:12" ht="12.75">
      <c r="A32" s="216">
        <v>99</v>
      </c>
      <c r="B32" s="227">
        <v>186</v>
      </c>
      <c r="C32" s="227">
        <v>1831</v>
      </c>
      <c r="D32" s="228">
        <v>12.057634306636636</v>
      </c>
      <c r="E32" s="227">
        <v>273</v>
      </c>
      <c r="F32" s="228">
        <v>149.0988530857455</v>
      </c>
      <c r="G32" s="227">
        <v>14</v>
      </c>
      <c r="H32" s="227">
        <v>310</v>
      </c>
      <c r="I32" s="228">
        <v>2.0414345358041275</v>
      </c>
      <c r="J32" s="229">
        <v>1521</v>
      </c>
      <c r="K32" s="230">
        <v>10.01619977083251</v>
      </c>
      <c r="L32" s="232"/>
    </row>
    <row r="33" spans="1:11" ht="25.5" customHeight="1">
      <c r="A33" s="216">
        <v>2000</v>
      </c>
      <c r="B33" s="227">
        <v>234</v>
      </c>
      <c r="C33" s="227">
        <v>1046</v>
      </c>
      <c r="D33" s="228">
        <v>6.8</v>
      </c>
      <c r="E33" s="227">
        <v>231</v>
      </c>
      <c r="F33" s="228">
        <v>220.8</v>
      </c>
      <c r="G33" s="227">
        <v>6</v>
      </c>
      <c r="H33" s="227">
        <v>296</v>
      </c>
      <c r="I33" s="228">
        <v>1.9</v>
      </c>
      <c r="J33" s="229">
        <v>750</v>
      </c>
      <c r="K33" s="230">
        <v>4.9</v>
      </c>
    </row>
    <row r="34" spans="1:11" ht="12.75">
      <c r="A34" s="233">
        <v>1</v>
      </c>
      <c r="B34" s="227">
        <v>204</v>
      </c>
      <c r="C34" s="227">
        <v>847</v>
      </c>
      <c r="D34" s="234">
        <v>5.6</v>
      </c>
      <c r="E34" s="227">
        <v>178</v>
      </c>
      <c r="F34" s="228">
        <v>210.2</v>
      </c>
      <c r="G34" s="227">
        <v>13</v>
      </c>
      <c r="H34" s="227">
        <v>331</v>
      </c>
      <c r="I34" s="228">
        <v>2.2</v>
      </c>
      <c r="J34" s="227">
        <v>516</v>
      </c>
      <c r="K34" s="234">
        <v>3.4</v>
      </c>
    </row>
    <row r="35" spans="1:11" ht="12.75">
      <c r="A35" s="233">
        <v>2</v>
      </c>
      <c r="B35" s="227">
        <v>212</v>
      </c>
      <c r="C35" s="227">
        <v>824</v>
      </c>
      <c r="D35" s="234">
        <v>5.4</v>
      </c>
      <c r="E35" s="227">
        <v>204</v>
      </c>
      <c r="F35" s="228">
        <v>247.6</v>
      </c>
      <c r="G35" s="227">
        <v>9</v>
      </c>
      <c r="H35" s="227">
        <v>367</v>
      </c>
      <c r="I35" s="234">
        <v>2.4</v>
      </c>
      <c r="J35" s="227">
        <v>457</v>
      </c>
      <c r="K35" s="234">
        <v>3</v>
      </c>
    </row>
    <row r="36" spans="1:11" ht="12.75">
      <c r="A36" s="233">
        <v>3</v>
      </c>
      <c r="B36" s="227">
        <v>178</v>
      </c>
      <c r="C36" s="227">
        <v>776</v>
      </c>
      <c r="D36" s="234">
        <v>5.064679084702842</v>
      </c>
      <c r="E36" s="227">
        <v>216</v>
      </c>
      <c r="F36" s="234">
        <v>278.4</v>
      </c>
      <c r="G36" s="235">
        <v>14</v>
      </c>
      <c r="H36" s="227">
        <v>467</v>
      </c>
      <c r="I36" s="234">
        <v>3.0479447584487462</v>
      </c>
      <c r="J36" s="227">
        <v>309</v>
      </c>
      <c r="K36" s="234">
        <v>2.0167343262540953</v>
      </c>
    </row>
    <row r="37" spans="1:11" ht="12.75">
      <c r="A37" s="233">
        <v>4</v>
      </c>
      <c r="B37" s="227">
        <v>144</v>
      </c>
      <c r="C37" s="227">
        <v>678</v>
      </c>
      <c r="D37" s="234">
        <v>4.45645100861712</v>
      </c>
      <c r="E37" s="227">
        <v>200</v>
      </c>
      <c r="F37" s="234">
        <v>294.9852507374631</v>
      </c>
      <c r="G37" s="227">
        <v>7</v>
      </c>
      <c r="H37" s="227">
        <v>331</v>
      </c>
      <c r="I37" s="234">
        <v>2.1756420115815143</v>
      </c>
      <c r="J37" s="227">
        <v>347</v>
      </c>
      <c r="K37" s="234">
        <v>2.2808089970356056</v>
      </c>
    </row>
    <row r="38" spans="1:11" ht="26.25" customHeight="1">
      <c r="A38" s="216">
        <v>2005</v>
      </c>
      <c r="B38" s="236">
        <v>139</v>
      </c>
      <c r="C38" s="227">
        <v>561</v>
      </c>
      <c r="D38" s="228">
        <v>3.6870539059111165</v>
      </c>
      <c r="E38" s="227">
        <v>182</v>
      </c>
      <c r="F38" s="228">
        <v>324.4206773618538</v>
      </c>
      <c r="G38" s="227">
        <v>4</v>
      </c>
      <c r="H38" s="227">
        <v>352</v>
      </c>
      <c r="I38" s="228">
        <v>2.3134455880226614</v>
      </c>
      <c r="J38" s="229">
        <v>209</v>
      </c>
      <c r="K38" s="230">
        <v>1.373608317888455</v>
      </c>
    </row>
    <row r="39" spans="1:11" ht="12.75">
      <c r="A39" s="233">
        <v>6</v>
      </c>
      <c r="B39" s="236">
        <v>129</v>
      </c>
      <c r="C39" s="227">
        <v>553</v>
      </c>
      <c r="D39" s="228">
        <v>3.6450883587874316</v>
      </c>
      <c r="E39" s="227">
        <v>190</v>
      </c>
      <c r="F39" s="228">
        <v>343.5804701627486</v>
      </c>
      <c r="G39" s="227">
        <v>5</v>
      </c>
      <c r="H39" s="227">
        <v>417</v>
      </c>
      <c r="I39" s="228">
        <v>2.748647098760143</v>
      </c>
      <c r="J39" s="229">
        <f>SUM(C39-H39)</f>
        <v>136</v>
      </c>
      <c r="K39" s="230">
        <v>0.8964412600272887</v>
      </c>
    </row>
    <row r="40" spans="1:11" ht="12.75">
      <c r="A40" s="233">
        <v>7</v>
      </c>
      <c r="B40" s="236">
        <v>117</v>
      </c>
      <c r="C40" s="227">
        <v>528</v>
      </c>
      <c r="D40" s="228">
        <v>3.485861793502301</v>
      </c>
      <c r="E40" s="227">
        <v>203</v>
      </c>
      <c r="F40" s="228">
        <v>384.46969696969694</v>
      </c>
      <c r="G40" s="227">
        <v>6</v>
      </c>
      <c r="H40" s="227">
        <v>438</v>
      </c>
      <c r="I40" s="228">
        <v>2.8916808059734995</v>
      </c>
      <c r="J40" s="229">
        <v>90</v>
      </c>
      <c r="K40" s="230">
        <v>0.5941809875288013</v>
      </c>
    </row>
    <row r="41" spans="1:11" ht="12.75">
      <c r="A41" s="233">
        <v>8</v>
      </c>
      <c r="B41" s="236">
        <v>125</v>
      </c>
      <c r="C41" s="227">
        <v>521</v>
      </c>
      <c r="D41" s="228">
        <v>3.481061289395792</v>
      </c>
      <c r="E41" s="227">
        <v>170</v>
      </c>
      <c r="F41" s="228">
        <v>326.29558541266795</v>
      </c>
      <c r="G41" s="227">
        <v>2</v>
      </c>
      <c r="H41" s="227">
        <v>491</v>
      </c>
      <c r="I41" s="228">
        <v>3.2806163015227137</v>
      </c>
      <c r="J41" s="229">
        <v>30</v>
      </c>
      <c r="K41" s="230">
        <v>0.20044498787307824</v>
      </c>
    </row>
    <row r="42" spans="1:11" ht="12.75">
      <c r="A42" s="233"/>
      <c r="B42" s="236"/>
      <c r="C42" s="227"/>
      <c r="D42" s="228"/>
      <c r="E42" s="227"/>
      <c r="F42" s="228"/>
      <c r="G42" s="227"/>
      <c r="H42" s="227"/>
      <c r="I42" s="228"/>
      <c r="J42" s="229"/>
      <c r="K42" s="230"/>
    </row>
    <row r="43" spans="1:2" ht="13.5">
      <c r="A43" s="237" t="s">
        <v>147</v>
      </c>
      <c r="B43" s="238"/>
    </row>
    <row r="44" s="239" customFormat="1" ht="13.5">
      <c r="A44" s="237" t="s">
        <v>146</v>
      </c>
    </row>
    <row r="45" ht="12.75">
      <c r="A45" s="240" t="s">
        <v>130</v>
      </c>
    </row>
    <row r="46" ht="12.75">
      <c r="B46" s="239"/>
    </row>
  </sheetData>
  <mergeCells count="9">
    <mergeCell ref="J7:J8"/>
    <mergeCell ref="K7:K8"/>
    <mergeCell ref="A4:K4"/>
    <mergeCell ref="B7:B8"/>
    <mergeCell ref="C7:C8"/>
    <mergeCell ref="D7:D8"/>
    <mergeCell ref="G7:G8"/>
    <mergeCell ref="H7:H8"/>
    <mergeCell ref="I7:I8"/>
  </mergeCells>
  <printOptions horizontalCentered="1"/>
  <pageMargins left="0.3937007874015748" right="0.3937007874015748" top="0.3937007874015748" bottom="0.3937007874015748" header="0" footer="0.1181102362204724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11.421875" defaultRowHeight="12.75"/>
  <cols>
    <col min="1" max="1" width="16.00390625" style="0" customWidth="1"/>
    <col min="2" max="2" width="11.421875" style="66" customWidth="1"/>
    <col min="3" max="3" width="11.421875" style="280" customWidth="1"/>
    <col min="4" max="4" width="11.421875" style="66" customWidth="1"/>
    <col min="5" max="5" width="11.421875" style="280" customWidth="1"/>
    <col min="6" max="6" width="13.28125" style="66" customWidth="1"/>
    <col min="7" max="7" width="13.8515625" style="280" customWidth="1"/>
  </cols>
  <sheetData>
    <row r="1" spans="1:7" ht="12.75">
      <c r="A1" s="266" t="s">
        <v>149</v>
      </c>
      <c r="B1" s="267"/>
      <c r="C1" s="275"/>
      <c r="D1" s="267"/>
      <c r="E1" s="275"/>
      <c r="F1" s="267"/>
      <c r="G1" s="275"/>
    </row>
    <row r="2" spans="1:7" ht="12.75">
      <c r="A2" s="266" t="s">
        <v>14</v>
      </c>
      <c r="B2" s="267"/>
      <c r="C2" s="275"/>
      <c r="D2" s="267"/>
      <c r="E2" s="275"/>
      <c r="F2" s="267"/>
      <c r="G2" s="275"/>
    </row>
    <row r="3" spans="1:7" ht="12.75">
      <c r="A3" s="2"/>
      <c r="B3" s="268"/>
      <c r="C3" s="276"/>
      <c r="D3" s="268"/>
      <c r="E3" s="276"/>
      <c r="F3" s="268"/>
      <c r="G3" s="276"/>
    </row>
    <row r="4" spans="1:7" ht="12.75">
      <c r="A4" s="372" t="s">
        <v>31</v>
      </c>
      <c r="B4" s="372"/>
      <c r="C4" s="372"/>
      <c r="D4" s="372"/>
      <c r="E4" s="372"/>
      <c r="F4" s="372"/>
      <c r="G4" s="372"/>
    </row>
    <row r="5" spans="1:7" ht="12.75">
      <c r="A5" s="24"/>
      <c r="B5" s="269"/>
      <c r="C5" s="277"/>
      <c r="D5" s="269"/>
      <c r="E5" s="277"/>
      <c r="F5" s="272"/>
      <c r="G5" s="283"/>
    </row>
    <row r="6" spans="1:7" ht="12.75">
      <c r="A6" s="44"/>
      <c r="B6" s="368">
        <v>2007</v>
      </c>
      <c r="C6" s="369"/>
      <c r="D6" s="368">
        <v>2008</v>
      </c>
      <c r="E6" s="369"/>
      <c r="F6" s="273"/>
      <c r="G6" s="284"/>
    </row>
    <row r="7" spans="1:7" ht="12.75">
      <c r="A7" s="3" t="s">
        <v>6</v>
      </c>
      <c r="B7" s="270" t="s">
        <v>0</v>
      </c>
      <c r="C7" s="278" t="s">
        <v>1</v>
      </c>
      <c r="D7" s="270" t="s">
        <v>0</v>
      </c>
      <c r="E7" s="282" t="s">
        <v>1</v>
      </c>
      <c r="F7" s="373" t="s">
        <v>3</v>
      </c>
      <c r="G7" s="374"/>
    </row>
    <row r="8" spans="1:7" ht="12.75">
      <c r="A8" s="6"/>
      <c r="B8" s="271"/>
      <c r="C8" s="279" t="s">
        <v>2</v>
      </c>
      <c r="D8" s="271"/>
      <c r="E8" s="279" t="s">
        <v>2</v>
      </c>
      <c r="F8" s="274" t="s">
        <v>4</v>
      </c>
      <c r="G8" s="285" t="s">
        <v>5</v>
      </c>
    </row>
    <row r="9" spans="1:7" ht="12.75">
      <c r="A9" s="31" t="s">
        <v>7</v>
      </c>
      <c r="B9" s="66">
        <v>6661</v>
      </c>
      <c r="C9" s="280">
        <v>3.7809855197506965</v>
      </c>
      <c r="D9" s="66">
        <v>6615</v>
      </c>
      <c r="E9" s="280">
        <v>3.732859319451498</v>
      </c>
      <c r="F9" s="57">
        <f>SUM(D9-B9)</f>
        <v>-46</v>
      </c>
      <c r="G9" s="280">
        <f>SUM(D9/B9)*100-100</f>
        <v>-0.6905869989491009</v>
      </c>
    </row>
    <row r="10" spans="1:7" ht="12.75">
      <c r="A10" s="31" t="s">
        <v>8</v>
      </c>
      <c r="B10" s="100">
        <v>16727</v>
      </c>
      <c r="C10" s="280">
        <v>9.494752257749573</v>
      </c>
      <c r="D10" s="100">
        <v>16751</v>
      </c>
      <c r="E10" s="280">
        <v>9.494752257749573</v>
      </c>
      <c r="F10" s="57">
        <f>SUM(D10-B10)</f>
        <v>24</v>
      </c>
      <c r="G10" s="280">
        <f>SUM(D10/B10)*100-100</f>
        <v>0.14348060022717846</v>
      </c>
    </row>
    <row r="11" spans="1:7" ht="12.75">
      <c r="A11" s="31" t="s">
        <v>9</v>
      </c>
      <c r="B11" s="100">
        <v>17036</v>
      </c>
      <c r="C11" s="280">
        <v>9.67015002469192</v>
      </c>
      <c r="D11" s="100">
        <v>17091</v>
      </c>
      <c r="E11" s="280">
        <v>9.644489588623665</v>
      </c>
      <c r="F11" s="57">
        <f>SUM(D11-B11)</f>
        <v>55</v>
      </c>
      <c r="G11" s="280">
        <f>SUM(D11/B11)*100-100</f>
        <v>0.3228457384362571</v>
      </c>
    </row>
    <row r="12" spans="1:7" ht="38.25">
      <c r="A12" s="211" t="s">
        <v>181</v>
      </c>
      <c r="B12" s="57">
        <v>-309</v>
      </c>
      <c r="C12" s="280">
        <v>-0.1753977669423458</v>
      </c>
      <c r="D12" s="57">
        <f>SUM(D10-D11)</f>
        <v>-340</v>
      </c>
      <c r="E12" s="280">
        <v>-0.17436939224648723</v>
      </c>
      <c r="F12" s="300" t="s">
        <v>210</v>
      </c>
      <c r="G12" s="301" t="s">
        <v>210</v>
      </c>
    </row>
    <row r="15" spans="1:7" ht="12.75">
      <c r="A15" s="372" t="s">
        <v>40</v>
      </c>
      <c r="B15" s="372"/>
      <c r="C15" s="372"/>
      <c r="D15" s="372"/>
      <c r="E15" s="372"/>
      <c r="F15" s="372"/>
      <c r="G15" s="372"/>
    </row>
    <row r="16" spans="1:7" ht="12.75">
      <c r="A16" s="24"/>
      <c r="B16" s="269"/>
      <c r="C16" s="277"/>
      <c r="D16" s="269"/>
      <c r="E16" s="277"/>
      <c r="F16" s="272"/>
      <c r="G16" s="283"/>
    </row>
    <row r="17" spans="1:7" ht="12.75">
      <c r="A17" s="44"/>
      <c r="B17" s="368">
        <v>2007</v>
      </c>
      <c r="C17" s="369"/>
      <c r="D17" s="368">
        <v>2008</v>
      </c>
      <c r="E17" s="369"/>
      <c r="F17" s="273"/>
      <c r="G17" s="284"/>
    </row>
    <row r="18" spans="1:7" ht="12.75">
      <c r="A18" s="3" t="s">
        <v>6</v>
      </c>
      <c r="B18" s="270" t="s">
        <v>0</v>
      </c>
      <c r="C18" s="281" t="s">
        <v>1</v>
      </c>
      <c r="D18" s="270" t="s">
        <v>0</v>
      </c>
      <c r="E18" s="281" t="s">
        <v>1</v>
      </c>
      <c r="F18" s="370" t="s">
        <v>3</v>
      </c>
      <c r="G18" s="371"/>
    </row>
    <row r="19" spans="1:7" ht="12.75">
      <c r="A19" s="6"/>
      <c r="B19" s="271"/>
      <c r="C19" s="279" t="s">
        <v>2</v>
      </c>
      <c r="D19" s="271"/>
      <c r="E19" s="279" t="s">
        <v>2</v>
      </c>
      <c r="F19" s="274" t="s">
        <v>4</v>
      </c>
      <c r="G19" s="285" t="s">
        <v>5</v>
      </c>
    </row>
    <row r="20" spans="1:7" ht="12.75">
      <c r="A20" s="31" t="s">
        <v>7</v>
      </c>
      <c r="B20" s="66">
        <v>16451</v>
      </c>
      <c r="C20" s="280">
        <v>5.802273365339714</v>
      </c>
      <c r="D20" s="66">
        <v>16590</v>
      </c>
      <c r="E20" s="280">
        <v>5.853379718162766</v>
      </c>
      <c r="F20" s="57">
        <f>SUM(D20-B20)</f>
        <v>139</v>
      </c>
      <c r="G20" s="280">
        <f>SUM(D20/B20)*100-100</f>
        <v>0.8449334386967422</v>
      </c>
    </row>
    <row r="21" spans="1:7" ht="12.75">
      <c r="A21" s="31" t="s">
        <v>8</v>
      </c>
      <c r="B21" s="66">
        <v>22961</v>
      </c>
      <c r="C21" s="280">
        <v>8.098352607231485</v>
      </c>
      <c r="D21" s="66">
        <v>22678</v>
      </c>
      <c r="E21" s="280">
        <v>8.001383077064206</v>
      </c>
      <c r="F21" s="57">
        <f>SUM(D21-B21)</f>
        <v>-283</v>
      </c>
      <c r="G21" s="280">
        <f>SUM(D21/B21)*100-100</f>
        <v>-1.2325247158224784</v>
      </c>
    </row>
    <row r="22" spans="1:7" ht="12.75">
      <c r="A22" s="31" t="s">
        <v>9</v>
      </c>
      <c r="B22" s="66">
        <v>29934</v>
      </c>
      <c r="C22" s="280">
        <v>10.557732108569631</v>
      </c>
      <c r="D22" s="66">
        <v>30719</v>
      </c>
      <c r="E22" s="280">
        <v>10.838455187597468</v>
      </c>
      <c r="F22" s="57">
        <f>SUM(D22-B22)</f>
        <v>785</v>
      </c>
      <c r="G22" s="280">
        <f>SUM(D22/B22)*100-100</f>
        <v>2.6224360259236903</v>
      </c>
    </row>
    <row r="23" spans="1:7" ht="38.25">
      <c r="A23" s="211" t="s">
        <v>181</v>
      </c>
      <c r="B23" s="57">
        <v>-6973</v>
      </c>
      <c r="C23" s="280">
        <v>-2.4593795013381454</v>
      </c>
      <c r="D23" s="57">
        <f>SUM(D21-D22)</f>
        <v>-8041</v>
      </c>
      <c r="E23" s="280">
        <v>-2.8</v>
      </c>
      <c r="F23" s="300" t="s">
        <v>210</v>
      </c>
      <c r="G23" s="301" t="s">
        <v>210</v>
      </c>
    </row>
    <row r="25" ht="12.75">
      <c r="A25" s="1" t="s">
        <v>213</v>
      </c>
    </row>
    <row r="26" spans="1:7" ht="39" customHeight="1">
      <c r="A26" s="367" t="s">
        <v>211</v>
      </c>
      <c r="B26" s="367"/>
      <c r="C26" s="367"/>
      <c r="D26" s="367"/>
      <c r="E26" s="367"/>
      <c r="F26" s="367"/>
      <c r="G26" s="367"/>
    </row>
    <row r="27" spans="1:7" ht="27.75" customHeight="1">
      <c r="A27" s="367" t="s">
        <v>212</v>
      </c>
      <c r="B27" s="367"/>
      <c r="C27" s="367"/>
      <c r="D27" s="367"/>
      <c r="E27" s="367"/>
      <c r="F27" s="367"/>
      <c r="G27" s="367"/>
    </row>
    <row r="28" spans="1:7" ht="12.75">
      <c r="A28" s="367" t="s">
        <v>160</v>
      </c>
      <c r="B28" s="367"/>
      <c r="C28" s="367"/>
      <c r="D28" s="367"/>
      <c r="E28" s="367"/>
      <c r="F28" s="367"/>
      <c r="G28" s="367"/>
    </row>
  </sheetData>
  <mergeCells count="11">
    <mergeCell ref="A4:G4"/>
    <mergeCell ref="A15:G15"/>
    <mergeCell ref="B17:C17"/>
    <mergeCell ref="D17:E17"/>
    <mergeCell ref="F7:G7"/>
    <mergeCell ref="B6:C6"/>
    <mergeCell ref="A26:G26"/>
    <mergeCell ref="A27:G27"/>
    <mergeCell ref="A28:G28"/>
    <mergeCell ref="D6:E6"/>
    <mergeCell ref="F18:G1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7" max="7" width="15.421875" style="0" customWidth="1"/>
    <col min="8" max="8" width="6.421875" style="0" customWidth="1"/>
  </cols>
  <sheetData>
    <row r="1" spans="1:8" ht="12.75">
      <c r="A1" s="1" t="s">
        <v>12</v>
      </c>
      <c r="H1" s="45" t="s">
        <v>13</v>
      </c>
    </row>
    <row r="2" spans="7:8" ht="12.75">
      <c r="G2" s="1"/>
      <c r="H2" s="45"/>
    </row>
    <row r="3" spans="1:8" ht="12.75">
      <c r="A3" t="s">
        <v>158</v>
      </c>
      <c r="H3" s="5">
        <v>1</v>
      </c>
    </row>
    <row r="4" ht="12.75">
      <c r="H4" s="5"/>
    </row>
    <row r="5" spans="1:8" ht="12.75">
      <c r="A5" t="s">
        <v>150</v>
      </c>
      <c r="H5" s="5">
        <v>3</v>
      </c>
    </row>
    <row r="6" ht="12.75">
      <c r="H6" s="5"/>
    </row>
    <row r="7" spans="1:8" ht="12.75">
      <c r="A7" t="s">
        <v>151</v>
      </c>
      <c r="H7" s="5"/>
    </row>
    <row r="8" spans="1:8" ht="12.75">
      <c r="A8" t="s">
        <v>114</v>
      </c>
      <c r="H8" s="5">
        <v>4</v>
      </c>
    </row>
    <row r="9" spans="1:8" ht="12.75">
      <c r="A9" t="s">
        <v>115</v>
      </c>
      <c r="H9" s="5">
        <v>5</v>
      </c>
    </row>
    <row r="10" ht="12.75">
      <c r="H10" s="5"/>
    </row>
    <row r="11" spans="1:8" ht="12.75">
      <c r="A11" t="s">
        <v>152</v>
      </c>
      <c r="H11" s="5">
        <v>6</v>
      </c>
    </row>
    <row r="12" ht="12.75">
      <c r="H12" s="5"/>
    </row>
    <row r="13" spans="1:8" ht="12.75">
      <c r="A13" t="s">
        <v>153</v>
      </c>
      <c r="H13" s="27">
        <v>7</v>
      </c>
    </row>
    <row r="14" ht="12.75">
      <c r="H14" s="5"/>
    </row>
    <row r="15" spans="1:8" ht="12.75">
      <c r="A15" t="s">
        <v>154</v>
      </c>
      <c r="H15" s="5">
        <v>8</v>
      </c>
    </row>
    <row r="16" ht="12.75">
      <c r="H16" s="5"/>
    </row>
    <row r="17" spans="1:8" ht="12.75">
      <c r="A17" t="s">
        <v>155</v>
      </c>
      <c r="H17" s="5">
        <v>9</v>
      </c>
    </row>
    <row r="18" ht="12.75">
      <c r="H18" s="5"/>
    </row>
    <row r="19" spans="1:8" ht="12.75">
      <c r="A19" t="s">
        <v>174</v>
      </c>
      <c r="H19" s="5">
        <v>10</v>
      </c>
    </row>
    <row r="20" ht="12.75">
      <c r="H20" s="5"/>
    </row>
    <row r="21" spans="1:8" ht="12.75">
      <c r="A21" t="s">
        <v>156</v>
      </c>
      <c r="H21" s="5">
        <v>12</v>
      </c>
    </row>
    <row r="22" ht="12.75">
      <c r="H22" s="5"/>
    </row>
    <row r="23" spans="1:8" ht="12.75">
      <c r="A23" t="s">
        <v>173</v>
      </c>
      <c r="H23" s="5">
        <v>14</v>
      </c>
    </row>
    <row r="24" spans="1:8" ht="12.75">
      <c r="A24" s="5"/>
      <c r="H24" s="5"/>
    </row>
    <row r="25" spans="1:8" ht="12.75">
      <c r="A25" s="31" t="s">
        <v>157</v>
      </c>
      <c r="G25" s="56"/>
      <c r="H25" s="5"/>
    </row>
    <row r="26" spans="1:8" ht="12.75">
      <c r="A26" s="31" t="s">
        <v>135</v>
      </c>
      <c r="H26" s="5">
        <v>15</v>
      </c>
    </row>
    <row r="27" spans="1:8" ht="12.75">
      <c r="A27" s="31" t="s">
        <v>136</v>
      </c>
      <c r="H27" s="5">
        <v>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7.57421875" style="0" customWidth="1"/>
    <col min="3" max="3" width="9.8515625" style="0" customWidth="1"/>
    <col min="4" max="4" width="6.8515625" style="0" customWidth="1"/>
    <col min="5" max="5" width="7.00390625" style="0" customWidth="1"/>
    <col min="6" max="6" width="10.8515625" style="0" customWidth="1"/>
    <col min="7" max="7" width="9.7109375" style="0" customWidth="1"/>
    <col min="8" max="8" width="8.00390625" style="0" customWidth="1"/>
    <col min="9" max="9" width="7.140625" style="0" customWidth="1"/>
  </cols>
  <sheetData>
    <row r="1" spans="1:9" ht="12.75">
      <c r="A1" s="266" t="s">
        <v>159</v>
      </c>
      <c r="B1" s="266"/>
      <c r="C1" s="266"/>
      <c r="D1" s="266"/>
      <c r="E1" s="266"/>
      <c r="F1" s="266"/>
      <c r="G1" s="266"/>
      <c r="H1" s="266"/>
      <c r="I1" s="266"/>
    </row>
    <row r="2" ht="12.75">
      <c r="A2" s="1"/>
    </row>
    <row r="3" spans="1:9" ht="12.75">
      <c r="A3" s="372" t="s">
        <v>31</v>
      </c>
      <c r="B3" s="372"/>
      <c r="C3" s="372"/>
      <c r="D3" s="372"/>
      <c r="E3" s="372"/>
      <c r="F3" s="372"/>
      <c r="G3" s="372"/>
      <c r="H3" s="372"/>
      <c r="I3" s="372"/>
    </row>
    <row r="4" spans="1:7" ht="12.75">
      <c r="A4" s="24"/>
      <c r="B4" s="37"/>
      <c r="C4" s="37"/>
      <c r="D4" s="37"/>
      <c r="E4" s="37"/>
      <c r="F4" s="24"/>
      <c r="G4" s="24"/>
    </row>
    <row r="5" spans="1:9" ht="12.75">
      <c r="A5" s="49"/>
      <c r="B5" s="9"/>
      <c r="C5" s="376" t="s">
        <v>8</v>
      </c>
      <c r="D5" s="377"/>
      <c r="E5" s="378"/>
      <c r="F5" s="12" t="s">
        <v>23</v>
      </c>
      <c r="G5" s="368" t="s">
        <v>9</v>
      </c>
      <c r="H5" s="369"/>
      <c r="I5" s="369"/>
    </row>
    <row r="6" spans="1:10" ht="12.75">
      <c r="A6" s="3" t="s">
        <v>24</v>
      </c>
      <c r="B6" s="9" t="s">
        <v>15</v>
      </c>
      <c r="C6" s="9"/>
      <c r="D6" s="368" t="s">
        <v>19</v>
      </c>
      <c r="E6" s="375"/>
      <c r="F6" s="10"/>
      <c r="G6" s="9"/>
      <c r="H6" s="368" t="s">
        <v>19</v>
      </c>
      <c r="I6" s="369"/>
      <c r="J6" s="5"/>
    </row>
    <row r="7" spans="1:10" ht="12.75">
      <c r="A7" s="3"/>
      <c r="B7" s="9" t="s">
        <v>16</v>
      </c>
      <c r="C7" s="9" t="s">
        <v>18</v>
      </c>
      <c r="D7" s="7" t="s">
        <v>20</v>
      </c>
      <c r="E7" s="16" t="s">
        <v>22</v>
      </c>
      <c r="F7" s="9" t="s">
        <v>18</v>
      </c>
      <c r="G7" s="9" t="s">
        <v>18</v>
      </c>
      <c r="H7" s="7" t="s">
        <v>20</v>
      </c>
      <c r="I7" s="7" t="s">
        <v>22</v>
      </c>
      <c r="J7" s="5"/>
    </row>
    <row r="8" spans="1:10" ht="12.75">
      <c r="A8" s="13"/>
      <c r="B8" s="8" t="s">
        <v>17</v>
      </c>
      <c r="C8" s="8"/>
      <c r="D8" s="8" t="s">
        <v>21</v>
      </c>
      <c r="E8" s="17" t="s">
        <v>21</v>
      </c>
      <c r="F8" s="8"/>
      <c r="G8" s="8"/>
      <c r="H8" s="11" t="s">
        <v>21</v>
      </c>
      <c r="I8" s="18" t="s">
        <v>21</v>
      </c>
      <c r="J8" s="5"/>
    </row>
    <row r="9" spans="1:9" ht="24.75" customHeight="1">
      <c r="A9" s="31" t="s">
        <v>25</v>
      </c>
      <c r="B9" s="63">
        <v>220</v>
      </c>
      <c r="C9" s="64">
        <v>1355</v>
      </c>
      <c r="D9" s="64">
        <v>670</v>
      </c>
      <c r="E9" s="64">
        <f>SUM(C9-D9)</f>
        <v>685</v>
      </c>
      <c r="F9" s="64">
        <v>2</v>
      </c>
      <c r="G9" s="64">
        <v>1666</v>
      </c>
      <c r="H9" s="64">
        <v>761</v>
      </c>
      <c r="I9" s="64">
        <f>SUM(G9-H9)</f>
        <v>905</v>
      </c>
    </row>
    <row r="10" spans="1:9" ht="12.75">
      <c r="A10" s="31" t="s">
        <v>26</v>
      </c>
      <c r="B10" s="64">
        <v>309</v>
      </c>
      <c r="C10" s="64">
        <v>1335</v>
      </c>
      <c r="D10" s="64">
        <v>663</v>
      </c>
      <c r="E10" s="64">
        <f aca="true" t="shared" si="0" ref="E10:E20">SUM(C10-D10)</f>
        <v>672</v>
      </c>
      <c r="F10" s="64">
        <v>2</v>
      </c>
      <c r="G10" s="64">
        <v>1346</v>
      </c>
      <c r="H10" s="64">
        <v>615</v>
      </c>
      <c r="I10" s="64">
        <f aca="true" t="shared" si="1" ref="I10:I20">SUM(G10-H10)</f>
        <v>731</v>
      </c>
    </row>
    <row r="11" spans="1:9" ht="12.75">
      <c r="A11" s="31" t="s">
        <v>27</v>
      </c>
      <c r="B11" s="64">
        <v>341</v>
      </c>
      <c r="C11" s="64">
        <v>1387</v>
      </c>
      <c r="D11" s="64">
        <v>696</v>
      </c>
      <c r="E11" s="64">
        <f t="shared" si="0"/>
        <v>691</v>
      </c>
      <c r="F11" s="64">
        <v>4</v>
      </c>
      <c r="G11" s="64">
        <v>1513</v>
      </c>
      <c r="H11" s="64">
        <v>690</v>
      </c>
      <c r="I11" s="64">
        <f t="shared" si="1"/>
        <v>823</v>
      </c>
    </row>
    <row r="12" spans="1:9" ht="19.5" customHeight="1">
      <c r="A12" s="31" t="s">
        <v>28</v>
      </c>
      <c r="B12" s="64">
        <v>413</v>
      </c>
      <c r="C12" s="64">
        <v>1325</v>
      </c>
      <c r="D12" s="64">
        <v>692</v>
      </c>
      <c r="E12" s="64">
        <f t="shared" si="0"/>
        <v>633</v>
      </c>
      <c r="F12" s="64">
        <v>6</v>
      </c>
      <c r="G12" s="64">
        <v>1434</v>
      </c>
      <c r="H12" s="64">
        <v>613</v>
      </c>
      <c r="I12" s="64">
        <f t="shared" si="1"/>
        <v>821</v>
      </c>
    </row>
    <row r="13" spans="1:9" ht="12.75">
      <c r="A13" s="31" t="s">
        <v>29</v>
      </c>
      <c r="B13" s="64">
        <v>738</v>
      </c>
      <c r="C13" s="64">
        <v>1469</v>
      </c>
      <c r="D13" s="64">
        <v>767</v>
      </c>
      <c r="E13" s="64">
        <f t="shared" si="0"/>
        <v>702</v>
      </c>
      <c r="F13" s="64">
        <v>4</v>
      </c>
      <c r="G13" s="64">
        <v>1496</v>
      </c>
      <c r="H13" s="64">
        <v>668</v>
      </c>
      <c r="I13" s="64">
        <f t="shared" si="1"/>
        <v>828</v>
      </c>
    </row>
    <row r="14" spans="1:9" ht="12.75">
      <c r="A14" s="31" t="s">
        <v>30</v>
      </c>
      <c r="B14" s="64">
        <v>674</v>
      </c>
      <c r="C14" s="64">
        <v>1457</v>
      </c>
      <c r="D14" s="64">
        <v>764</v>
      </c>
      <c r="E14" s="64">
        <f t="shared" si="0"/>
        <v>693</v>
      </c>
      <c r="F14" s="64">
        <v>4</v>
      </c>
      <c r="G14" s="64">
        <v>1248</v>
      </c>
      <c r="H14" s="64">
        <v>565</v>
      </c>
      <c r="I14" s="64">
        <f t="shared" si="1"/>
        <v>683</v>
      </c>
    </row>
    <row r="15" spans="1:9" ht="21.75" customHeight="1">
      <c r="A15" s="31" t="s">
        <v>32</v>
      </c>
      <c r="B15" s="64">
        <v>627</v>
      </c>
      <c r="C15" s="64">
        <v>1572</v>
      </c>
      <c r="D15" s="64">
        <v>825</v>
      </c>
      <c r="E15" s="64">
        <f t="shared" si="0"/>
        <v>747</v>
      </c>
      <c r="F15" s="64">
        <v>5</v>
      </c>
      <c r="G15" s="64">
        <v>1342</v>
      </c>
      <c r="H15" s="64">
        <v>599</v>
      </c>
      <c r="I15" s="64">
        <f t="shared" si="1"/>
        <v>743</v>
      </c>
    </row>
    <row r="16" spans="1:9" ht="12.75">
      <c r="A16" s="31" t="s">
        <v>33</v>
      </c>
      <c r="B16" s="64">
        <v>954</v>
      </c>
      <c r="C16" s="64">
        <v>1470</v>
      </c>
      <c r="D16" s="64">
        <v>742</v>
      </c>
      <c r="E16" s="64">
        <f t="shared" si="0"/>
        <v>728</v>
      </c>
      <c r="F16" s="64">
        <v>9</v>
      </c>
      <c r="G16" s="64">
        <v>1353</v>
      </c>
      <c r="H16" s="64">
        <v>632</v>
      </c>
      <c r="I16" s="64">
        <f t="shared" si="1"/>
        <v>721</v>
      </c>
    </row>
    <row r="17" spans="1:9" ht="12.75">
      <c r="A17" s="31" t="s">
        <v>34</v>
      </c>
      <c r="B17" s="64">
        <v>694</v>
      </c>
      <c r="C17" s="64">
        <v>1492</v>
      </c>
      <c r="D17" s="64">
        <v>762</v>
      </c>
      <c r="E17" s="64">
        <f t="shared" si="0"/>
        <v>730</v>
      </c>
      <c r="F17" s="64">
        <v>8</v>
      </c>
      <c r="G17" s="64">
        <v>1320</v>
      </c>
      <c r="H17" s="64">
        <v>618</v>
      </c>
      <c r="I17" s="64">
        <f t="shared" si="1"/>
        <v>702</v>
      </c>
    </row>
    <row r="18" spans="1:9" ht="21" customHeight="1">
      <c r="A18" s="31" t="s">
        <v>35</v>
      </c>
      <c r="B18" s="64">
        <v>600</v>
      </c>
      <c r="C18" s="64">
        <v>1342</v>
      </c>
      <c r="D18" s="64">
        <v>661</v>
      </c>
      <c r="E18" s="64">
        <f t="shared" si="0"/>
        <v>681</v>
      </c>
      <c r="F18" s="64">
        <v>3</v>
      </c>
      <c r="G18" s="64">
        <v>1415</v>
      </c>
      <c r="H18" s="64">
        <v>635</v>
      </c>
      <c r="I18" s="64">
        <f t="shared" si="1"/>
        <v>780</v>
      </c>
    </row>
    <row r="19" spans="1:9" ht="12.75">
      <c r="A19" s="31" t="s">
        <v>36</v>
      </c>
      <c r="B19" s="64">
        <v>429</v>
      </c>
      <c r="C19" s="64">
        <v>1289</v>
      </c>
      <c r="D19" s="64">
        <v>684</v>
      </c>
      <c r="E19" s="64">
        <f t="shared" si="0"/>
        <v>605</v>
      </c>
      <c r="F19" s="64">
        <v>10</v>
      </c>
      <c r="G19" s="64">
        <v>1411</v>
      </c>
      <c r="H19" s="64">
        <v>630</v>
      </c>
      <c r="I19" s="64">
        <f t="shared" si="1"/>
        <v>781</v>
      </c>
    </row>
    <row r="20" spans="1:9" ht="12.75">
      <c r="A20" s="31" t="s">
        <v>37</v>
      </c>
      <c r="B20" s="63">
        <v>616</v>
      </c>
      <c r="C20" s="64">
        <v>1258</v>
      </c>
      <c r="D20" s="64">
        <v>657</v>
      </c>
      <c r="E20" s="64">
        <f t="shared" si="0"/>
        <v>601</v>
      </c>
      <c r="F20" s="64">
        <v>5</v>
      </c>
      <c r="G20" s="64">
        <v>1547</v>
      </c>
      <c r="H20" s="64">
        <v>705</v>
      </c>
      <c r="I20" s="64">
        <f t="shared" si="1"/>
        <v>842</v>
      </c>
    </row>
    <row r="21" spans="1:9" ht="24" customHeight="1">
      <c r="A21" s="74" t="s">
        <v>38</v>
      </c>
      <c r="B21" s="65">
        <f>SUM(B9:B20)</f>
        <v>6615</v>
      </c>
      <c r="C21" s="65">
        <f>SUM(C9:C20)</f>
        <v>16751</v>
      </c>
      <c r="D21" s="65">
        <f aca="true" t="shared" si="2" ref="D21:I21">SUM(D9:D20)</f>
        <v>8583</v>
      </c>
      <c r="E21" s="65">
        <f t="shared" si="2"/>
        <v>8168</v>
      </c>
      <c r="F21" s="65">
        <f t="shared" si="2"/>
        <v>62</v>
      </c>
      <c r="G21" s="65">
        <f t="shared" si="2"/>
        <v>17091</v>
      </c>
      <c r="H21" s="65">
        <f t="shared" si="2"/>
        <v>7731</v>
      </c>
      <c r="I21" s="65">
        <f t="shared" si="2"/>
        <v>9360</v>
      </c>
    </row>
    <row r="22" spans="1:9" ht="12.75">
      <c r="A22" s="45"/>
      <c r="B22" s="5"/>
      <c r="C22" s="5"/>
      <c r="D22" s="5"/>
      <c r="E22" s="5"/>
      <c r="F22" s="5"/>
      <c r="G22" s="62"/>
      <c r="H22" s="5"/>
      <c r="I22" s="5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372" t="s">
        <v>40</v>
      </c>
      <c r="B24" s="372"/>
      <c r="C24" s="372"/>
      <c r="D24" s="372"/>
      <c r="E24" s="372"/>
      <c r="F24" s="372"/>
      <c r="G24" s="372"/>
      <c r="H24" s="372"/>
      <c r="I24" s="372"/>
    </row>
    <row r="25" spans="1:7" ht="12.75">
      <c r="A25" s="24"/>
      <c r="B25" s="57"/>
      <c r="C25" s="60"/>
      <c r="D25" s="57"/>
      <c r="E25" s="60"/>
      <c r="F25" s="57"/>
      <c r="G25" s="61"/>
    </row>
    <row r="26" spans="1:9" ht="12.75">
      <c r="A26" s="49"/>
      <c r="B26" s="19"/>
      <c r="C26" s="368" t="s">
        <v>8</v>
      </c>
      <c r="D26" s="369"/>
      <c r="E26" s="375"/>
      <c r="F26" s="12" t="s">
        <v>23</v>
      </c>
      <c r="G26" s="368" t="s">
        <v>9</v>
      </c>
      <c r="H26" s="369"/>
      <c r="I26" s="369"/>
    </row>
    <row r="27" spans="1:10" ht="12.75">
      <c r="A27" s="3" t="s">
        <v>24</v>
      </c>
      <c r="B27" s="9" t="s">
        <v>15</v>
      </c>
      <c r="C27" s="9"/>
      <c r="D27" s="368" t="s">
        <v>19</v>
      </c>
      <c r="E27" s="375"/>
      <c r="F27" s="10"/>
      <c r="G27" s="9"/>
      <c r="H27" s="368" t="s">
        <v>19</v>
      </c>
      <c r="I27" s="369"/>
      <c r="J27" s="5"/>
    </row>
    <row r="28" spans="1:10" ht="12.75">
      <c r="A28" s="3"/>
      <c r="B28" s="9" t="s">
        <v>16</v>
      </c>
      <c r="C28" s="9" t="s">
        <v>18</v>
      </c>
      <c r="D28" s="7" t="s">
        <v>20</v>
      </c>
      <c r="E28" s="16" t="s">
        <v>22</v>
      </c>
      <c r="F28" s="9" t="s">
        <v>18</v>
      </c>
      <c r="G28" s="9" t="s">
        <v>18</v>
      </c>
      <c r="H28" s="7" t="s">
        <v>20</v>
      </c>
      <c r="I28" s="7" t="s">
        <v>22</v>
      </c>
      <c r="J28" s="5"/>
    </row>
    <row r="29" spans="1:10" ht="12.75">
      <c r="A29" s="13"/>
      <c r="B29" s="8" t="s">
        <v>17</v>
      </c>
      <c r="C29" s="8"/>
      <c r="D29" s="8" t="s">
        <v>21</v>
      </c>
      <c r="E29" s="17" t="s">
        <v>21</v>
      </c>
      <c r="F29" s="8"/>
      <c r="G29" s="8"/>
      <c r="H29" s="11" t="s">
        <v>21</v>
      </c>
      <c r="I29" s="18" t="s">
        <v>21</v>
      </c>
      <c r="J29" s="5"/>
    </row>
    <row r="30" spans="1:9" ht="24.75" customHeight="1">
      <c r="A30" s="31" t="s">
        <v>25</v>
      </c>
      <c r="B30" s="63">
        <v>302</v>
      </c>
      <c r="C30" s="64">
        <v>1928</v>
      </c>
      <c r="D30" s="64">
        <v>967</v>
      </c>
      <c r="E30" s="64">
        <f>SUM(C30-D30)</f>
        <v>961</v>
      </c>
      <c r="F30" s="64">
        <v>4</v>
      </c>
      <c r="G30" s="64">
        <v>2850</v>
      </c>
      <c r="H30" s="64">
        <v>1276</v>
      </c>
      <c r="I30" s="64">
        <f>SUM(G30-H30)</f>
        <v>1574</v>
      </c>
    </row>
    <row r="31" spans="1:9" ht="12.75">
      <c r="A31" s="31" t="s">
        <v>26</v>
      </c>
      <c r="B31" s="64">
        <v>610</v>
      </c>
      <c r="C31" s="64">
        <v>1793</v>
      </c>
      <c r="D31" s="64">
        <v>925</v>
      </c>
      <c r="E31" s="64">
        <f aca="true" t="shared" si="3" ref="E31:E41">SUM(C31-D31)</f>
        <v>868</v>
      </c>
      <c r="F31" s="64">
        <v>6</v>
      </c>
      <c r="G31" s="64">
        <v>2494</v>
      </c>
      <c r="H31" s="64">
        <v>1188</v>
      </c>
      <c r="I31" s="64">
        <f aca="true" t="shared" si="4" ref="I31:I41">SUM(G31-H31)</f>
        <v>1306</v>
      </c>
    </row>
    <row r="32" spans="1:9" ht="12.75">
      <c r="A32" s="31" t="s">
        <v>27</v>
      </c>
      <c r="B32" s="64">
        <v>709</v>
      </c>
      <c r="C32" s="64">
        <v>1719</v>
      </c>
      <c r="D32" s="64">
        <v>876</v>
      </c>
      <c r="E32" s="64">
        <f t="shared" si="3"/>
        <v>843</v>
      </c>
      <c r="F32" s="64">
        <v>7</v>
      </c>
      <c r="G32" s="64">
        <v>2758</v>
      </c>
      <c r="H32" s="64">
        <v>1260</v>
      </c>
      <c r="I32" s="64">
        <f t="shared" si="4"/>
        <v>1498</v>
      </c>
    </row>
    <row r="33" spans="1:9" ht="21.75" customHeight="1">
      <c r="A33" s="31" t="s">
        <v>28</v>
      </c>
      <c r="B33" s="64">
        <v>894</v>
      </c>
      <c r="C33" s="64">
        <v>1786</v>
      </c>
      <c r="D33" s="64">
        <v>937</v>
      </c>
      <c r="E33" s="64">
        <f t="shared" si="3"/>
        <v>849</v>
      </c>
      <c r="F33" s="64">
        <v>4</v>
      </c>
      <c r="G33" s="64">
        <v>2599</v>
      </c>
      <c r="H33" s="64">
        <v>1197</v>
      </c>
      <c r="I33" s="64">
        <f t="shared" si="4"/>
        <v>1402</v>
      </c>
    </row>
    <row r="34" spans="1:9" ht="12.75">
      <c r="A34" s="31" t="s">
        <v>29</v>
      </c>
      <c r="B34" s="64">
        <v>1955</v>
      </c>
      <c r="C34" s="64">
        <v>1915</v>
      </c>
      <c r="D34" s="64">
        <v>951</v>
      </c>
      <c r="E34" s="64">
        <f t="shared" si="3"/>
        <v>964</v>
      </c>
      <c r="F34" s="64">
        <v>6</v>
      </c>
      <c r="G34" s="64">
        <v>2555</v>
      </c>
      <c r="H34" s="64">
        <v>1255</v>
      </c>
      <c r="I34" s="64">
        <f t="shared" si="4"/>
        <v>1300</v>
      </c>
    </row>
    <row r="35" spans="1:9" ht="12.75">
      <c r="A35" s="31" t="s">
        <v>30</v>
      </c>
      <c r="B35" s="64">
        <v>1595</v>
      </c>
      <c r="C35" s="64">
        <v>1991</v>
      </c>
      <c r="D35" s="64">
        <v>1044</v>
      </c>
      <c r="E35" s="64">
        <f t="shared" si="3"/>
        <v>947</v>
      </c>
      <c r="F35" s="64">
        <v>7</v>
      </c>
      <c r="G35" s="64">
        <v>2371</v>
      </c>
      <c r="H35" s="64">
        <v>1094</v>
      </c>
      <c r="I35" s="64">
        <f t="shared" si="4"/>
        <v>1277</v>
      </c>
    </row>
    <row r="36" spans="1:9" ht="20.25" customHeight="1">
      <c r="A36" s="31" t="s">
        <v>32</v>
      </c>
      <c r="B36" s="64">
        <v>1774</v>
      </c>
      <c r="C36" s="64">
        <v>2187</v>
      </c>
      <c r="D36" s="64">
        <v>1129</v>
      </c>
      <c r="E36" s="64">
        <f t="shared" si="3"/>
        <v>1058</v>
      </c>
      <c r="F36" s="64">
        <v>11</v>
      </c>
      <c r="G36" s="64">
        <v>2352</v>
      </c>
      <c r="H36" s="64">
        <v>1092</v>
      </c>
      <c r="I36" s="64">
        <f t="shared" si="4"/>
        <v>1260</v>
      </c>
    </row>
    <row r="37" spans="1:9" ht="12.75">
      <c r="A37" s="31" t="s">
        <v>33</v>
      </c>
      <c r="B37" s="64">
        <v>3252</v>
      </c>
      <c r="C37" s="64">
        <v>1972</v>
      </c>
      <c r="D37" s="64">
        <v>1022</v>
      </c>
      <c r="E37" s="64">
        <f t="shared" si="3"/>
        <v>950</v>
      </c>
      <c r="F37" s="64">
        <v>8</v>
      </c>
      <c r="G37" s="64">
        <v>2348</v>
      </c>
      <c r="H37" s="64">
        <v>1077</v>
      </c>
      <c r="I37" s="64">
        <f t="shared" si="4"/>
        <v>1271</v>
      </c>
    </row>
    <row r="38" spans="1:9" ht="12.75">
      <c r="A38" s="31" t="s">
        <v>34</v>
      </c>
      <c r="B38" s="64">
        <v>1632</v>
      </c>
      <c r="C38" s="64">
        <v>2047</v>
      </c>
      <c r="D38" s="64">
        <v>1087</v>
      </c>
      <c r="E38" s="64">
        <f t="shared" si="3"/>
        <v>960</v>
      </c>
      <c r="F38" s="64">
        <v>8</v>
      </c>
      <c r="G38" s="64">
        <v>2369</v>
      </c>
      <c r="H38" s="64">
        <v>1110</v>
      </c>
      <c r="I38" s="64">
        <f t="shared" si="4"/>
        <v>1259</v>
      </c>
    </row>
    <row r="39" spans="1:9" ht="22.5" customHeight="1">
      <c r="A39" s="31" t="s">
        <v>35</v>
      </c>
      <c r="B39" s="64">
        <v>1362</v>
      </c>
      <c r="C39" s="64">
        <v>1849</v>
      </c>
      <c r="D39" s="64">
        <v>873</v>
      </c>
      <c r="E39" s="64">
        <f t="shared" si="3"/>
        <v>976</v>
      </c>
      <c r="F39" s="64">
        <v>8</v>
      </c>
      <c r="G39" s="64">
        <v>2635</v>
      </c>
      <c r="H39" s="64">
        <v>1218</v>
      </c>
      <c r="I39" s="64">
        <f t="shared" si="4"/>
        <v>1417</v>
      </c>
    </row>
    <row r="40" spans="1:9" ht="12.75">
      <c r="A40" s="31" t="s">
        <v>36</v>
      </c>
      <c r="B40" s="64">
        <v>760</v>
      </c>
      <c r="C40" s="64">
        <v>1694</v>
      </c>
      <c r="D40" s="64">
        <v>872</v>
      </c>
      <c r="E40" s="64">
        <f t="shared" si="3"/>
        <v>822</v>
      </c>
      <c r="F40" s="64">
        <v>5</v>
      </c>
      <c r="G40" s="64">
        <v>2543</v>
      </c>
      <c r="H40" s="64">
        <v>1188</v>
      </c>
      <c r="I40" s="64">
        <f t="shared" si="4"/>
        <v>1355</v>
      </c>
    </row>
    <row r="41" spans="1:9" ht="12.75">
      <c r="A41" s="31" t="s">
        <v>37</v>
      </c>
      <c r="B41" s="63">
        <v>1745</v>
      </c>
      <c r="C41" s="64">
        <v>1797</v>
      </c>
      <c r="D41" s="64">
        <v>871</v>
      </c>
      <c r="E41" s="64">
        <f t="shared" si="3"/>
        <v>926</v>
      </c>
      <c r="F41" s="64">
        <v>9</v>
      </c>
      <c r="G41" s="64">
        <v>2845</v>
      </c>
      <c r="H41" s="64">
        <v>1360</v>
      </c>
      <c r="I41" s="64">
        <f t="shared" si="4"/>
        <v>1485</v>
      </c>
    </row>
    <row r="42" spans="1:9" ht="24.75" customHeight="1">
      <c r="A42" s="74" t="s">
        <v>38</v>
      </c>
      <c r="B42" s="65">
        <f>SUM(B30:B41)</f>
        <v>16590</v>
      </c>
      <c r="C42" s="65">
        <f>SUM(C30:C41)</f>
        <v>22678</v>
      </c>
      <c r="D42" s="65">
        <f aca="true" t="shared" si="5" ref="D42:I42">SUM(D30:D41)</f>
        <v>11554</v>
      </c>
      <c r="E42" s="65">
        <f t="shared" si="5"/>
        <v>11124</v>
      </c>
      <c r="F42" s="65">
        <f t="shared" si="5"/>
        <v>83</v>
      </c>
      <c r="G42" s="65">
        <f t="shared" si="5"/>
        <v>30719</v>
      </c>
      <c r="H42" s="65">
        <f t="shared" si="5"/>
        <v>14315</v>
      </c>
      <c r="I42" s="65">
        <f t="shared" si="5"/>
        <v>16404</v>
      </c>
    </row>
    <row r="43" ht="12.75">
      <c r="F43" s="69"/>
    </row>
  </sheetData>
  <mergeCells count="10">
    <mergeCell ref="D27:E27"/>
    <mergeCell ref="H27:I27"/>
    <mergeCell ref="A3:I3"/>
    <mergeCell ref="A24:I24"/>
    <mergeCell ref="C26:E26"/>
    <mergeCell ref="G26:I26"/>
    <mergeCell ref="D6:E6"/>
    <mergeCell ref="C5:E5"/>
    <mergeCell ref="G5:I5"/>
    <mergeCell ref="H6:I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3.00390625" style="0" bestFit="1" customWidth="1"/>
    <col min="3" max="3" width="8.28125" style="0" customWidth="1"/>
    <col min="4" max="4" width="9.8515625" style="0" bestFit="1" customWidth="1"/>
    <col min="6" max="6" width="13.57421875" style="0" customWidth="1"/>
    <col min="7" max="7" width="16.8515625" style="0" customWidth="1"/>
    <col min="8" max="8" width="7.00390625" style="0" customWidth="1"/>
    <col min="9" max="9" width="9.8515625" style="0" bestFit="1" customWidth="1"/>
    <col min="10" max="10" width="7.57421875" style="0" customWidth="1"/>
    <col min="11" max="11" width="10.00390625" style="0" customWidth="1"/>
    <col min="12" max="12" width="11.7109375" style="0" bestFit="1" customWidth="1"/>
    <col min="13" max="13" width="13.8515625" style="66" customWidth="1"/>
    <col min="14" max="14" width="11.421875" style="280" customWidth="1"/>
  </cols>
  <sheetData>
    <row r="1" spans="1:14" ht="12.75">
      <c r="A1" s="266" t="s">
        <v>161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  <c r="N1" s="275"/>
    </row>
    <row r="2" spans="1:14" ht="12.75">
      <c r="A2" s="266" t="s">
        <v>41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/>
      <c r="N2" s="275"/>
    </row>
    <row r="3" ht="12.75">
      <c r="A3" s="1"/>
    </row>
    <row r="4" spans="1:14" ht="12.75">
      <c r="A4" s="372" t="s">
        <v>31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6" ht="12.75">
      <c r="A5" s="24"/>
      <c r="B5" s="24"/>
      <c r="C5" s="24"/>
      <c r="D5" s="24"/>
      <c r="E5" s="24"/>
      <c r="F5" s="24"/>
    </row>
    <row r="6" spans="1:14" ht="12.75">
      <c r="A6" s="32"/>
      <c r="B6" s="21"/>
      <c r="C6" s="15" t="s">
        <v>39</v>
      </c>
      <c r="D6" s="14"/>
      <c r="E6" s="32"/>
      <c r="F6" s="32"/>
      <c r="G6" s="32"/>
      <c r="H6" s="14"/>
      <c r="I6" s="14"/>
      <c r="J6" s="32"/>
      <c r="K6" s="32"/>
      <c r="L6" s="32"/>
      <c r="M6" s="336" t="s">
        <v>52</v>
      </c>
      <c r="N6" s="337"/>
    </row>
    <row r="7" spans="2:14" ht="12.75">
      <c r="B7" s="10" t="s">
        <v>116</v>
      </c>
      <c r="C7" s="10" t="s">
        <v>16</v>
      </c>
      <c r="D7" s="370" t="s">
        <v>8</v>
      </c>
      <c r="E7" s="371"/>
      <c r="F7" s="371"/>
      <c r="G7" s="349"/>
      <c r="H7" s="9" t="s">
        <v>47</v>
      </c>
      <c r="I7" s="370" t="s">
        <v>9</v>
      </c>
      <c r="J7" s="371"/>
      <c r="K7" s="371"/>
      <c r="L7" s="349"/>
      <c r="M7" s="370" t="s">
        <v>10</v>
      </c>
      <c r="N7" s="371"/>
    </row>
    <row r="8" spans="1:14" ht="12.75">
      <c r="A8" s="23" t="s">
        <v>60</v>
      </c>
      <c r="B8" s="10" t="s">
        <v>117</v>
      </c>
      <c r="C8" s="11" t="s">
        <v>17</v>
      </c>
      <c r="D8" s="20"/>
      <c r="E8" s="6"/>
      <c r="F8" s="6"/>
      <c r="G8" s="6"/>
      <c r="H8" s="8" t="s">
        <v>48</v>
      </c>
      <c r="I8" s="20"/>
      <c r="J8" s="6"/>
      <c r="K8" s="6"/>
      <c r="L8" s="6"/>
      <c r="M8" s="376" t="s">
        <v>11</v>
      </c>
      <c r="N8" s="377"/>
    </row>
    <row r="9" spans="2:14" ht="12.75">
      <c r="B9" s="10" t="s">
        <v>118</v>
      </c>
      <c r="C9" s="10"/>
      <c r="D9" s="19"/>
      <c r="E9" s="19" t="s">
        <v>42</v>
      </c>
      <c r="F9" s="368" t="s">
        <v>131</v>
      </c>
      <c r="G9" s="375"/>
      <c r="H9" s="9"/>
      <c r="I9" s="9"/>
      <c r="J9" s="19" t="s">
        <v>1</v>
      </c>
      <c r="K9" s="15" t="s">
        <v>49</v>
      </c>
      <c r="L9" s="9" t="s">
        <v>120</v>
      </c>
      <c r="M9" s="270"/>
      <c r="N9" s="289" t="s">
        <v>42</v>
      </c>
    </row>
    <row r="10" spans="1:14" ht="12.75">
      <c r="A10" s="3"/>
      <c r="B10" s="10" t="s">
        <v>119</v>
      </c>
      <c r="C10" s="10" t="s">
        <v>0</v>
      </c>
      <c r="D10" s="9" t="s">
        <v>0</v>
      </c>
      <c r="E10" s="9" t="s">
        <v>43</v>
      </c>
      <c r="F10" s="9" t="s">
        <v>0</v>
      </c>
      <c r="G10" s="15" t="s">
        <v>1</v>
      </c>
      <c r="H10" s="9" t="s">
        <v>0</v>
      </c>
      <c r="I10" s="9" t="s">
        <v>0</v>
      </c>
      <c r="J10" s="9" t="s">
        <v>43</v>
      </c>
      <c r="K10" s="10" t="s">
        <v>50</v>
      </c>
      <c r="L10" s="9" t="s">
        <v>121</v>
      </c>
      <c r="M10" s="270" t="s">
        <v>0</v>
      </c>
      <c r="N10" s="290" t="s">
        <v>43</v>
      </c>
    </row>
    <row r="11" spans="2:14" ht="12.75">
      <c r="B11" s="50"/>
      <c r="C11" s="10"/>
      <c r="D11" s="9"/>
      <c r="E11" s="9" t="s">
        <v>44</v>
      </c>
      <c r="F11" s="9"/>
      <c r="G11" s="10" t="s">
        <v>45</v>
      </c>
      <c r="H11" s="9"/>
      <c r="I11" s="9"/>
      <c r="J11" s="7" t="s">
        <v>44</v>
      </c>
      <c r="K11" s="16" t="s">
        <v>51</v>
      </c>
      <c r="L11" s="7" t="s">
        <v>111</v>
      </c>
      <c r="M11" s="270"/>
      <c r="N11" s="290" t="s">
        <v>44</v>
      </c>
    </row>
    <row r="12" spans="1:14" ht="12.75">
      <c r="A12" s="6"/>
      <c r="B12" s="22"/>
      <c r="C12" s="11"/>
      <c r="D12" s="8"/>
      <c r="E12" s="8"/>
      <c r="F12" s="8"/>
      <c r="G12" s="11" t="s">
        <v>46</v>
      </c>
      <c r="H12" s="8"/>
      <c r="I12" s="8"/>
      <c r="J12" s="8"/>
      <c r="K12" s="11"/>
      <c r="L12" s="8"/>
      <c r="M12" s="271"/>
      <c r="N12" s="291"/>
    </row>
    <row r="13" spans="1:14" ht="12.75">
      <c r="A13" s="31" t="s">
        <v>53</v>
      </c>
      <c r="B13" s="156">
        <v>288900</v>
      </c>
      <c r="C13" s="142">
        <v>1029</v>
      </c>
      <c r="D13" s="142">
        <v>2913</v>
      </c>
      <c r="E13" s="158">
        <f>SUM(D13/B13)*1000</f>
        <v>10.083073727933542</v>
      </c>
      <c r="F13" s="142">
        <v>1111</v>
      </c>
      <c r="G13" s="143">
        <f>SUM(F13/D13)*1000</f>
        <v>381.39375214555446</v>
      </c>
      <c r="H13" s="142">
        <v>13</v>
      </c>
      <c r="I13" s="142">
        <v>2388</v>
      </c>
      <c r="J13" s="143">
        <f>SUM(I13/B13)*1000</f>
        <v>8.265835929387332</v>
      </c>
      <c r="K13" s="33">
        <v>16</v>
      </c>
      <c r="L13" s="33">
        <v>11</v>
      </c>
      <c r="M13" s="142">
        <f>SUM(D13-I13)</f>
        <v>525</v>
      </c>
      <c r="N13" s="292">
        <f>SUM(M13/B13)*1000</f>
        <v>1.8172377985462098</v>
      </c>
    </row>
    <row r="14" spans="1:14" ht="12.75">
      <c r="A14" s="31" t="s">
        <v>54</v>
      </c>
      <c r="B14" s="132">
        <v>257498</v>
      </c>
      <c r="C14" s="142">
        <v>1181</v>
      </c>
      <c r="D14" s="142">
        <v>2634</v>
      </c>
      <c r="E14" s="158">
        <f aca="true" t="shared" si="0" ref="E14:E19">SUM(D14/B14)*1000</f>
        <v>10.22920566373331</v>
      </c>
      <c r="F14" s="142">
        <v>975</v>
      </c>
      <c r="G14" s="143">
        <f aca="true" t="shared" si="1" ref="G14:G19">SUM(F14/D14)*1000</f>
        <v>370.1594533029613</v>
      </c>
      <c r="H14" s="142">
        <v>9</v>
      </c>
      <c r="I14" s="142">
        <v>2567</v>
      </c>
      <c r="J14" s="143">
        <f aca="true" t="shared" si="2" ref="J14:J20">SUM(I14/B14)*1000</f>
        <v>9.969009468034704</v>
      </c>
      <c r="K14" s="33">
        <v>2</v>
      </c>
      <c r="L14" s="142">
        <v>0</v>
      </c>
      <c r="M14" s="142">
        <f aca="true" t="shared" si="3" ref="M14:M19">SUM(D14-I14)</f>
        <v>67</v>
      </c>
      <c r="N14" s="292">
        <f aca="true" t="shared" si="4" ref="N14:N19">SUM(M14/B14)*1000</f>
        <v>0.26019619569860736</v>
      </c>
    </row>
    <row r="15" spans="1:14" ht="12.75">
      <c r="A15" s="31" t="s">
        <v>55</v>
      </c>
      <c r="B15" s="132">
        <v>252300</v>
      </c>
      <c r="C15" s="142">
        <v>856</v>
      </c>
      <c r="D15" s="142">
        <v>2426</v>
      </c>
      <c r="E15" s="158">
        <f t="shared" si="0"/>
        <v>9.615537059056678</v>
      </c>
      <c r="F15" s="142">
        <v>842</v>
      </c>
      <c r="G15" s="143">
        <f t="shared" si="1"/>
        <v>347.07337180544107</v>
      </c>
      <c r="H15" s="142">
        <v>6</v>
      </c>
      <c r="I15" s="142">
        <v>2172</v>
      </c>
      <c r="J15" s="143">
        <f t="shared" si="2"/>
        <v>8.608799048751486</v>
      </c>
      <c r="K15" s="33">
        <v>11</v>
      </c>
      <c r="L15" s="33">
        <v>6</v>
      </c>
      <c r="M15" s="142">
        <f t="shared" si="3"/>
        <v>254</v>
      </c>
      <c r="N15" s="292">
        <f t="shared" si="4"/>
        <v>1.0067380103051924</v>
      </c>
    </row>
    <row r="16" spans="1:14" ht="12.75">
      <c r="A16" s="31" t="s">
        <v>56</v>
      </c>
      <c r="B16" s="132">
        <v>288025</v>
      </c>
      <c r="C16" s="142">
        <v>1315</v>
      </c>
      <c r="D16" s="142">
        <v>2833</v>
      </c>
      <c r="E16" s="158">
        <f t="shared" si="0"/>
        <v>9.835951740300322</v>
      </c>
      <c r="F16" s="142">
        <v>1014</v>
      </c>
      <c r="G16" s="143">
        <f t="shared" si="1"/>
        <v>357.92446170137663</v>
      </c>
      <c r="H16" s="142">
        <v>16</v>
      </c>
      <c r="I16" s="142">
        <v>2957</v>
      </c>
      <c r="J16" s="143">
        <f t="shared" si="2"/>
        <v>10.26646992448572</v>
      </c>
      <c r="K16" s="33">
        <v>5</v>
      </c>
      <c r="L16" s="33">
        <v>3</v>
      </c>
      <c r="M16" s="142">
        <f t="shared" si="3"/>
        <v>-124</v>
      </c>
      <c r="N16" s="292">
        <f t="shared" si="4"/>
        <v>-0.43051818418540055</v>
      </c>
    </row>
    <row r="17" spans="1:14" ht="12.75">
      <c r="A17" s="31" t="s">
        <v>57</v>
      </c>
      <c r="B17" s="132">
        <v>411977</v>
      </c>
      <c r="C17" s="142">
        <v>1065</v>
      </c>
      <c r="D17" s="142">
        <v>3410</v>
      </c>
      <c r="E17" s="158">
        <f t="shared" si="0"/>
        <v>8.277161103653844</v>
      </c>
      <c r="F17" s="142">
        <v>1130</v>
      </c>
      <c r="G17" s="143">
        <f t="shared" si="1"/>
        <v>331.3782991202346</v>
      </c>
      <c r="H17" s="142">
        <v>15</v>
      </c>
      <c r="I17" s="142">
        <v>4366</v>
      </c>
      <c r="J17" s="143">
        <f t="shared" si="2"/>
        <v>10.597678996643015</v>
      </c>
      <c r="K17" s="33">
        <v>10</v>
      </c>
      <c r="L17" s="33">
        <v>7</v>
      </c>
      <c r="M17" s="142">
        <f t="shared" si="3"/>
        <v>-956</v>
      </c>
      <c r="N17" s="292">
        <f t="shared" si="4"/>
        <v>-2.3205178929891717</v>
      </c>
    </row>
    <row r="18" spans="1:14" ht="12.75">
      <c r="A18" s="31" t="s">
        <v>58</v>
      </c>
      <c r="B18" s="132">
        <v>119908</v>
      </c>
      <c r="C18" s="142">
        <v>509</v>
      </c>
      <c r="D18" s="142">
        <v>1046</v>
      </c>
      <c r="E18" s="158">
        <f t="shared" si="0"/>
        <v>8.723354571838408</v>
      </c>
      <c r="F18" s="142">
        <v>322</v>
      </c>
      <c r="G18" s="143">
        <f t="shared" si="1"/>
        <v>307.83938814531547</v>
      </c>
      <c r="H18" s="142">
        <v>1</v>
      </c>
      <c r="I18" s="142">
        <v>1062</v>
      </c>
      <c r="J18" s="143">
        <f t="shared" si="2"/>
        <v>8.856790205824465</v>
      </c>
      <c r="K18" s="33">
        <v>1</v>
      </c>
      <c r="L18" s="33">
        <v>1</v>
      </c>
      <c r="M18" s="142">
        <f t="shared" si="3"/>
        <v>-16</v>
      </c>
      <c r="N18" s="292">
        <f t="shared" si="4"/>
        <v>-0.13343563398605598</v>
      </c>
    </row>
    <row r="19" spans="1:14" ht="12.75">
      <c r="A19" s="31" t="s">
        <v>59</v>
      </c>
      <c r="B19" s="132">
        <v>152924</v>
      </c>
      <c r="C19" s="142">
        <v>660</v>
      </c>
      <c r="D19" s="142">
        <v>1489</v>
      </c>
      <c r="E19" s="158">
        <f t="shared" si="0"/>
        <v>9.736862755355602</v>
      </c>
      <c r="F19" s="142">
        <v>494</v>
      </c>
      <c r="G19" s="143">
        <f t="shared" si="1"/>
        <v>331.7662860980524</v>
      </c>
      <c r="H19" s="142">
        <v>2</v>
      </c>
      <c r="I19" s="142">
        <v>1579</v>
      </c>
      <c r="J19" s="143">
        <f t="shared" si="2"/>
        <v>10.325390389997645</v>
      </c>
      <c r="K19" s="33">
        <v>4</v>
      </c>
      <c r="L19" s="33">
        <v>1</v>
      </c>
      <c r="M19" s="142">
        <f t="shared" si="3"/>
        <v>-90</v>
      </c>
      <c r="N19" s="292">
        <f t="shared" si="4"/>
        <v>-0.5885276346420445</v>
      </c>
    </row>
    <row r="20" spans="1:14" ht="12.75">
      <c r="A20" s="178" t="s">
        <v>38</v>
      </c>
      <c r="B20" s="131">
        <f>SUM(B13:B19)</f>
        <v>1771532</v>
      </c>
      <c r="C20" s="157">
        <f>SUM(C13:C19)</f>
        <v>6615</v>
      </c>
      <c r="D20" s="157">
        <f>SUM(D13:D19)</f>
        <v>16751</v>
      </c>
      <c r="E20" s="159">
        <f>SUM(D20/B20)*1000</f>
        <v>9.455657589024641</v>
      </c>
      <c r="F20" s="157">
        <f>SUM(F13:F19)</f>
        <v>5888</v>
      </c>
      <c r="G20" s="145">
        <f>SUM(F20/D20)*1000</f>
        <v>351.5014029013193</v>
      </c>
      <c r="H20" s="157">
        <f>SUM(H13:H19)</f>
        <v>62</v>
      </c>
      <c r="I20" s="157">
        <f>SUM(I13:I19)</f>
        <v>17091</v>
      </c>
      <c r="J20" s="67">
        <f t="shared" si="2"/>
        <v>9.647581866994217</v>
      </c>
      <c r="K20" s="157">
        <f>SUM(K13:K19)</f>
        <v>49</v>
      </c>
      <c r="L20" s="157">
        <f>SUM(L13:L19)</f>
        <v>29</v>
      </c>
      <c r="M20" s="286">
        <f>SUM(M13:M19)</f>
        <v>-340</v>
      </c>
      <c r="N20" s="293">
        <f>SUM(M20/B20)*1000</f>
        <v>-0.19192427796957662</v>
      </c>
    </row>
    <row r="21" spans="1:2" ht="12.75">
      <c r="A21" s="1"/>
      <c r="B21" s="66"/>
    </row>
    <row r="22" ht="12.75">
      <c r="A22" s="1"/>
    </row>
    <row r="23" spans="1:14" ht="12.75">
      <c r="A23" s="372" t="s">
        <v>40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</row>
    <row r="24" spans="1:6" ht="12.75">
      <c r="A24" s="53"/>
      <c r="B24" s="24"/>
      <c r="C24" s="24"/>
      <c r="D24" s="24"/>
      <c r="E24" s="24"/>
      <c r="F24" s="59"/>
    </row>
    <row r="25" spans="1:14" s="33" customFormat="1" ht="12.75">
      <c r="A25" s="160"/>
      <c r="B25" s="162"/>
      <c r="C25" s="163" t="s">
        <v>39</v>
      </c>
      <c r="D25" s="167"/>
      <c r="E25" s="161"/>
      <c r="F25" s="161"/>
      <c r="G25" s="161"/>
      <c r="H25" s="167"/>
      <c r="I25" s="167"/>
      <c r="J25" s="161"/>
      <c r="K25" s="161"/>
      <c r="L25" s="161"/>
      <c r="M25" s="338" t="s">
        <v>52</v>
      </c>
      <c r="N25" s="339"/>
    </row>
    <row r="26" spans="1:14" s="33" customFormat="1" ht="12.75">
      <c r="A26" s="168"/>
      <c r="B26" s="169" t="s">
        <v>116</v>
      </c>
      <c r="C26" s="169" t="s">
        <v>16</v>
      </c>
      <c r="D26" s="379" t="s">
        <v>8</v>
      </c>
      <c r="E26" s="345"/>
      <c r="F26" s="345"/>
      <c r="G26" s="346"/>
      <c r="H26" s="164" t="s">
        <v>47</v>
      </c>
      <c r="I26" s="379" t="s">
        <v>9</v>
      </c>
      <c r="J26" s="345"/>
      <c r="K26" s="345"/>
      <c r="L26" s="346"/>
      <c r="M26" s="379" t="s">
        <v>10</v>
      </c>
      <c r="N26" s="345"/>
    </row>
    <row r="27" spans="1:14" s="33" customFormat="1" ht="12.75">
      <c r="A27" s="166" t="s">
        <v>214</v>
      </c>
      <c r="B27" s="169" t="s">
        <v>117</v>
      </c>
      <c r="C27" s="171" t="s">
        <v>17</v>
      </c>
      <c r="D27" s="172"/>
      <c r="E27" s="170"/>
      <c r="F27" s="170"/>
      <c r="G27" s="170"/>
      <c r="H27" s="152" t="s">
        <v>48</v>
      </c>
      <c r="I27" s="172"/>
      <c r="J27" s="170"/>
      <c r="K27" s="170"/>
      <c r="L27" s="170"/>
      <c r="M27" s="350" t="s">
        <v>11</v>
      </c>
      <c r="N27" s="335"/>
    </row>
    <row r="28" spans="1:14" s="33" customFormat="1" ht="12.75">
      <c r="A28" s="168"/>
      <c r="B28" s="169" t="s">
        <v>118</v>
      </c>
      <c r="C28" s="164"/>
      <c r="D28" s="163"/>
      <c r="E28" s="155" t="s">
        <v>42</v>
      </c>
      <c r="F28" s="347" t="s">
        <v>131</v>
      </c>
      <c r="G28" s="348"/>
      <c r="H28" s="164"/>
      <c r="I28" s="164"/>
      <c r="J28" s="154" t="s">
        <v>1</v>
      </c>
      <c r="K28" s="163" t="s">
        <v>49</v>
      </c>
      <c r="L28" s="164" t="s">
        <v>120</v>
      </c>
      <c r="M28" s="287"/>
      <c r="N28" s="294" t="s">
        <v>42</v>
      </c>
    </row>
    <row r="29" spans="1:14" s="33" customFormat="1" ht="12.75">
      <c r="A29" s="173" t="s">
        <v>73</v>
      </c>
      <c r="B29" s="169" t="s">
        <v>119</v>
      </c>
      <c r="C29" s="164" t="s">
        <v>0</v>
      </c>
      <c r="D29" s="169" t="s">
        <v>0</v>
      </c>
      <c r="E29" s="165" t="s">
        <v>43</v>
      </c>
      <c r="F29" s="164" t="s">
        <v>0</v>
      </c>
      <c r="G29" s="163" t="s">
        <v>1</v>
      </c>
      <c r="H29" s="164" t="s">
        <v>0</v>
      </c>
      <c r="I29" s="164" t="s">
        <v>0</v>
      </c>
      <c r="J29" s="164" t="s">
        <v>43</v>
      </c>
      <c r="K29" s="169" t="s">
        <v>50</v>
      </c>
      <c r="L29" s="164" t="s">
        <v>121</v>
      </c>
      <c r="M29" s="287" t="s">
        <v>0</v>
      </c>
      <c r="N29" s="295" t="s">
        <v>43</v>
      </c>
    </row>
    <row r="30" spans="1:14" s="33" customFormat="1" ht="12.75">
      <c r="A30" s="168"/>
      <c r="B30" s="146"/>
      <c r="C30" s="164"/>
      <c r="D30" s="169"/>
      <c r="E30" s="174"/>
      <c r="F30" s="164"/>
      <c r="G30" s="169" t="s">
        <v>45</v>
      </c>
      <c r="H30" s="164"/>
      <c r="I30" s="164"/>
      <c r="J30" s="175" t="s">
        <v>44</v>
      </c>
      <c r="K30" s="176" t="s">
        <v>51</v>
      </c>
      <c r="L30" s="175" t="s">
        <v>111</v>
      </c>
      <c r="M30" s="287"/>
      <c r="N30" s="295" t="s">
        <v>44</v>
      </c>
    </row>
    <row r="31" spans="1:14" s="33" customFormat="1" ht="12.75">
      <c r="A31" s="170"/>
      <c r="B31" s="177"/>
      <c r="C31" s="152"/>
      <c r="D31" s="171"/>
      <c r="E31" s="153"/>
      <c r="F31" s="152"/>
      <c r="G31" s="171" t="s">
        <v>46</v>
      </c>
      <c r="H31" s="152"/>
      <c r="I31" s="152"/>
      <c r="J31" s="152"/>
      <c r="K31" s="171"/>
      <c r="L31" s="152"/>
      <c r="M31" s="288"/>
      <c r="N31" s="296"/>
    </row>
    <row r="32" spans="1:14" ht="12.75">
      <c r="A32" s="200" t="s">
        <v>216</v>
      </c>
      <c r="B32" s="156">
        <v>88182</v>
      </c>
      <c r="C32" s="142">
        <v>561</v>
      </c>
      <c r="D32" s="142">
        <v>748</v>
      </c>
      <c r="E32" s="143">
        <f aca="true" t="shared" si="5" ref="E32:E37">SUM(D32/B32)*1000</f>
        <v>8.482456737202604</v>
      </c>
      <c r="F32" s="142">
        <v>320</v>
      </c>
      <c r="G32" s="143">
        <f aca="true" t="shared" si="6" ref="G32:G37">SUM(F32/D32)*1000</f>
        <v>427.80748663101605</v>
      </c>
      <c r="H32" s="142">
        <v>7</v>
      </c>
      <c r="I32" s="142">
        <v>948</v>
      </c>
      <c r="J32" s="143">
        <f aca="true" t="shared" si="7" ref="J32:J37">SUM(I32/B32)*1000</f>
        <v>10.750493297951964</v>
      </c>
      <c r="K32" s="142">
        <v>5</v>
      </c>
      <c r="L32" s="142">
        <v>1</v>
      </c>
      <c r="M32" s="142">
        <f aca="true" t="shared" si="8" ref="M32:M48">SUM(D32-I32)</f>
        <v>-200</v>
      </c>
      <c r="N32" s="292">
        <f>SUM(M32/B32)*1000</f>
        <v>-2.2680365607493593</v>
      </c>
    </row>
    <row r="33" spans="1:14" ht="12.75">
      <c r="A33" s="75" t="s">
        <v>217</v>
      </c>
      <c r="B33" s="156">
        <v>236880</v>
      </c>
      <c r="C33" s="142">
        <v>1043</v>
      </c>
      <c r="D33" s="142">
        <v>2188</v>
      </c>
      <c r="E33" s="143">
        <f t="shared" si="5"/>
        <v>9.236744343127322</v>
      </c>
      <c r="F33" s="142">
        <v>788</v>
      </c>
      <c r="G33" s="143">
        <f t="shared" si="6"/>
        <v>360.14625228519196</v>
      </c>
      <c r="H33" s="142">
        <v>6</v>
      </c>
      <c r="I33" s="142">
        <v>2393</v>
      </c>
      <c r="J33" s="143">
        <f t="shared" si="7"/>
        <v>10.102161431948666</v>
      </c>
      <c r="K33" s="142">
        <v>9</v>
      </c>
      <c r="L33" s="142">
        <v>5</v>
      </c>
      <c r="M33" s="142">
        <f t="shared" si="8"/>
        <v>-205</v>
      </c>
      <c r="N33" s="292">
        <f>SUM(M33/B33)*1000</f>
        <v>-0.865417088821344</v>
      </c>
    </row>
    <row r="34" spans="1:14" ht="12.75">
      <c r="A34" s="75" t="s">
        <v>218</v>
      </c>
      <c r="B34" s="156">
        <v>211354</v>
      </c>
      <c r="C34" s="142">
        <v>981</v>
      </c>
      <c r="D34" s="142">
        <v>1812</v>
      </c>
      <c r="E34" s="143">
        <f t="shared" si="5"/>
        <v>8.573294094268384</v>
      </c>
      <c r="F34" s="142">
        <v>758</v>
      </c>
      <c r="G34" s="143">
        <f t="shared" si="6"/>
        <v>418.32229580573954</v>
      </c>
      <c r="H34" s="142">
        <v>6</v>
      </c>
      <c r="I34" s="142">
        <v>2603</v>
      </c>
      <c r="J34" s="143">
        <f t="shared" si="7"/>
        <v>12.315830313123953</v>
      </c>
      <c r="K34" s="142">
        <v>1</v>
      </c>
      <c r="L34" s="142">
        <v>0</v>
      </c>
      <c r="M34" s="142">
        <f t="shared" si="8"/>
        <v>-791</v>
      </c>
      <c r="N34" s="292">
        <f>SUM(M34/B34)*1000</f>
        <v>-3.7425362188555695</v>
      </c>
    </row>
    <row r="35" spans="1:14" ht="12.75">
      <c r="A35" s="75" t="s">
        <v>219</v>
      </c>
      <c r="B35" s="156">
        <v>77256</v>
      </c>
      <c r="C35" s="142">
        <v>358</v>
      </c>
      <c r="D35" s="142">
        <v>710</v>
      </c>
      <c r="E35" s="143">
        <f t="shared" si="5"/>
        <v>9.190224707466086</v>
      </c>
      <c r="F35" s="142">
        <v>277</v>
      </c>
      <c r="G35" s="143">
        <f t="shared" si="6"/>
        <v>390.14084507042253</v>
      </c>
      <c r="H35" s="142">
        <v>1</v>
      </c>
      <c r="I35" s="142">
        <v>951</v>
      </c>
      <c r="J35" s="143">
        <f t="shared" si="7"/>
        <v>12.309723516620068</v>
      </c>
      <c r="K35" s="180">
        <v>7</v>
      </c>
      <c r="L35" s="180">
        <v>4</v>
      </c>
      <c r="M35" s="142">
        <f t="shared" si="8"/>
        <v>-241</v>
      </c>
      <c r="N35" s="292">
        <f>SUM(M35/B35)*1000</f>
        <v>-3.1194988091539817</v>
      </c>
    </row>
    <row r="36" spans="1:14" ht="36.75" customHeight="1">
      <c r="A36" s="212" t="s">
        <v>215</v>
      </c>
      <c r="B36" s="142">
        <f>SUM(B32:B35)</f>
        <v>613672</v>
      </c>
      <c r="C36" s="142">
        <f aca="true" t="shared" si="9" ref="C36:L36">SUM(C32:C35)</f>
        <v>2943</v>
      </c>
      <c r="D36" s="142">
        <f t="shared" si="9"/>
        <v>5458</v>
      </c>
      <c r="E36" s="143">
        <f t="shared" si="5"/>
        <v>8.894002007587115</v>
      </c>
      <c r="F36" s="142">
        <f>SUM(F32:F35)</f>
        <v>2143</v>
      </c>
      <c r="G36" s="143">
        <f t="shared" si="6"/>
        <v>392.63466471234887</v>
      </c>
      <c r="H36" s="142">
        <f t="shared" si="9"/>
        <v>20</v>
      </c>
      <c r="I36" s="142">
        <f t="shared" si="9"/>
        <v>6895</v>
      </c>
      <c r="J36" s="143">
        <f t="shared" si="7"/>
        <v>11.235643796686178</v>
      </c>
      <c r="K36" s="142">
        <f t="shared" si="9"/>
        <v>22</v>
      </c>
      <c r="L36" s="142">
        <f t="shared" si="9"/>
        <v>10</v>
      </c>
      <c r="M36" s="142">
        <f t="shared" si="8"/>
        <v>-1437</v>
      </c>
      <c r="N36" s="292">
        <f>SUM(M36/B36)*1000</f>
        <v>-2.3416417890990626</v>
      </c>
    </row>
    <row r="37" spans="1:14" ht="21.75" customHeight="1">
      <c r="A37" s="168" t="s">
        <v>61</v>
      </c>
      <c r="B37" s="156">
        <v>136088</v>
      </c>
      <c r="C37" s="142">
        <v>859</v>
      </c>
      <c r="D37" s="142">
        <v>1013</v>
      </c>
      <c r="E37" s="143">
        <f t="shared" si="5"/>
        <v>7.443712891658339</v>
      </c>
      <c r="F37" s="33">
        <v>387</v>
      </c>
      <c r="G37" s="143">
        <f t="shared" si="6"/>
        <v>382.0335636722606</v>
      </c>
      <c r="H37" s="142">
        <v>6</v>
      </c>
      <c r="I37" s="142">
        <v>1656</v>
      </c>
      <c r="J37" s="143">
        <f t="shared" si="7"/>
        <v>12.16859679031215</v>
      </c>
      <c r="K37" s="142">
        <v>3</v>
      </c>
      <c r="L37" s="142">
        <v>1</v>
      </c>
      <c r="M37" s="142">
        <f t="shared" si="8"/>
        <v>-643</v>
      </c>
      <c r="N37" s="292">
        <f aca="true" t="shared" si="10" ref="N37:N48">SUM(M37/B37)*1000</f>
        <v>-4.724883898653812</v>
      </c>
    </row>
    <row r="38" spans="1:14" ht="12.75">
      <c r="A38" s="168" t="s">
        <v>62</v>
      </c>
      <c r="B38" s="156">
        <v>187089</v>
      </c>
      <c r="C38" s="142">
        <v>846</v>
      </c>
      <c r="D38" s="142">
        <v>1503</v>
      </c>
      <c r="E38" s="143">
        <f aca="true" t="shared" si="11" ref="E38:E48">SUM(D38/B38)*1000</f>
        <v>8.033609672401905</v>
      </c>
      <c r="F38" s="142">
        <v>496</v>
      </c>
      <c r="G38" s="143">
        <f aca="true" t="shared" si="12" ref="G38:G48">SUM(F38/D38)*1000</f>
        <v>330.00665335994677</v>
      </c>
      <c r="H38" s="142">
        <v>8</v>
      </c>
      <c r="I38" s="142">
        <v>2006</v>
      </c>
      <c r="J38" s="143">
        <f aca="true" t="shared" si="13" ref="J38:J48">SUM(I38/B38)*1000</f>
        <v>10.722169662567014</v>
      </c>
      <c r="K38" s="142">
        <v>2</v>
      </c>
      <c r="L38" s="142">
        <v>2</v>
      </c>
      <c r="M38" s="142">
        <f t="shared" si="8"/>
        <v>-503</v>
      </c>
      <c r="N38" s="292">
        <f t="shared" si="10"/>
        <v>-2.6885599901651083</v>
      </c>
    </row>
    <row r="39" spans="1:14" ht="12.75">
      <c r="A39" s="168" t="s">
        <v>63</v>
      </c>
      <c r="B39" s="156">
        <v>166596</v>
      </c>
      <c r="C39" s="142">
        <v>2431</v>
      </c>
      <c r="D39" s="142">
        <v>1254</v>
      </c>
      <c r="E39" s="143">
        <f t="shared" si="11"/>
        <v>7.527191529208385</v>
      </c>
      <c r="F39" s="142">
        <v>450</v>
      </c>
      <c r="G39" s="143">
        <f t="shared" si="12"/>
        <v>358.8516746411483</v>
      </c>
      <c r="H39" s="142">
        <v>7</v>
      </c>
      <c r="I39" s="142">
        <v>1755</v>
      </c>
      <c r="J39" s="143">
        <f t="shared" si="13"/>
        <v>10.53446661384427</v>
      </c>
      <c r="K39" s="142">
        <v>3</v>
      </c>
      <c r="L39" s="142">
        <v>0</v>
      </c>
      <c r="M39" s="142">
        <f t="shared" si="8"/>
        <v>-501</v>
      </c>
      <c r="N39" s="292">
        <f t="shared" si="10"/>
        <v>-3.0072750846358858</v>
      </c>
    </row>
    <row r="40" spans="1:14" ht="12.75">
      <c r="A40" s="168" t="s">
        <v>64</v>
      </c>
      <c r="B40" s="156">
        <v>205549</v>
      </c>
      <c r="C40" s="142">
        <v>1427</v>
      </c>
      <c r="D40" s="142">
        <v>1333</v>
      </c>
      <c r="E40" s="143">
        <f t="shared" si="11"/>
        <v>6.485071686069988</v>
      </c>
      <c r="F40" s="142">
        <v>526</v>
      </c>
      <c r="G40" s="143">
        <f t="shared" si="12"/>
        <v>394.5986496624156</v>
      </c>
      <c r="H40" s="142">
        <v>7</v>
      </c>
      <c r="I40" s="142">
        <v>2424</v>
      </c>
      <c r="J40" s="143">
        <f t="shared" si="13"/>
        <v>11.79280852740709</v>
      </c>
      <c r="K40" s="142">
        <v>3</v>
      </c>
      <c r="L40" s="142">
        <v>3</v>
      </c>
      <c r="M40" s="142">
        <f t="shared" si="8"/>
        <v>-1091</v>
      </c>
      <c r="N40" s="292">
        <f t="shared" si="10"/>
        <v>-5.3077368413371016</v>
      </c>
    </row>
    <row r="41" spans="1:14" ht="21" customHeight="1">
      <c r="A41" s="168" t="s">
        <v>65</v>
      </c>
      <c r="B41" s="156">
        <v>301415</v>
      </c>
      <c r="C41" s="142">
        <v>1662</v>
      </c>
      <c r="D41" s="142">
        <v>2433</v>
      </c>
      <c r="E41" s="143">
        <f t="shared" si="11"/>
        <v>8.071927409053963</v>
      </c>
      <c r="F41" s="142">
        <v>644</v>
      </c>
      <c r="G41" s="143">
        <f t="shared" si="12"/>
        <v>264.69379367036584</v>
      </c>
      <c r="H41" s="142">
        <v>7</v>
      </c>
      <c r="I41" s="142">
        <v>3049</v>
      </c>
      <c r="J41" s="143">
        <f t="shared" si="13"/>
        <v>10.115621319443292</v>
      </c>
      <c r="K41" s="142">
        <v>9</v>
      </c>
      <c r="L41" s="142">
        <v>2</v>
      </c>
      <c r="M41" s="142">
        <f t="shared" si="8"/>
        <v>-616</v>
      </c>
      <c r="N41" s="292">
        <f t="shared" si="10"/>
        <v>-2.0436939103893303</v>
      </c>
    </row>
    <row r="42" spans="1:14" ht="12.75">
      <c r="A42" s="168" t="s">
        <v>66</v>
      </c>
      <c r="B42" s="156">
        <v>135219</v>
      </c>
      <c r="C42" s="142">
        <v>750</v>
      </c>
      <c r="D42" s="142">
        <v>917</v>
      </c>
      <c r="E42" s="143">
        <f t="shared" si="11"/>
        <v>6.781591344411658</v>
      </c>
      <c r="F42" s="142">
        <v>279</v>
      </c>
      <c r="G42" s="143">
        <f t="shared" si="12"/>
        <v>304.2529989094875</v>
      </c>
      <c r="H42" s="142">
        <v>2</v>
      </c>
      <c r="I42" s="142">
        <v>1410</v>
      </c>
      <c r="J42" s="143">
        <f t="shared" si="13"/>
        <v>10.427528675703858</v>
      </c>
      <c r="K42" s="142">
        <v>6</v>
      </c>
      <c r="L42" s="142">
        <v>5</v>
      </c>
      <c r="M42" s="142">
        <f t="shared" si="8"/>
        <v>-493</v>
      </c>
      <c r="N42" s="292">
        <f t="shared" si="10"/>
        <v>-3.6459373312922</v>
      </c>
    </row>
    <row r="43" spans="1:14" ht="12.75">
      <c r="A43" s="168" t="s">
        <v>67</v>
      </c>
      <c r="B43" s="156">
        <v>272065</v>
      </c>
      <c r="C43" s="142">
        <v>1365</v>
      </c>
      <c r="D43" s="142">
        <v>2210</v>
      </c>
      <c r="E43" s="143">
        <f t="shared" si="11"/>
        <v>8.123058827853638</v>
      </c>
      <c r="F43" s="142">
        <v>688</v>
      </c>
      <c r="G43" s="143">
        <f t="shared" si="12"/>
        <v>311.31221719457017</v>
      </c>
      <c r="H43" s="142">
        <v>7</v>
      </c>
      <c r="I43" s="142">
        <v>2931</v>
      </c>
      <c r="J43" s="143">
        <f t="shared" si="13"/>
        <v>10.773160825538016</v>
      </c>
      <c r="K43" s="142">
        <v>8</v>
      </c>
      <c r="L43" s="142">
        <v>2</v>
      </c>
      <c r="M43" s="142">
        <f t="shared" si="8"/>
        <v>-721</v>
      </c>
      <c r="N43" s="292">
        <f t="shared" si="10"/>
        <v>-2.6501019976843767</v>
      </c>
    </row>
    <row r="44" spans="1:14" ht="12.75">
      <c r="A44" s="168" t="s">
        <v>68</v>
      </c>
      <c r="B44" s="156">
        <v>198854</v>
      </c>
      <c r="C44" s="142">
        <v>1158</v>
      </c>
      <c r="D44" s="142">
        <v>1527</v>
      </c>
      <c r="E44" s="143">
        <f t="shared" si="11"/>
        <v>7.679000673861225</v>
      </c>
      <c r="F44" s="142">
        <v>546</v>
      </c>
      <c r="G44" s="143">
        <f t="shared" si="12"/>
        <v>357.5638506876228</v>
      </c>
      <c r="H44" s="142">
        <v>4</v>
      </c>
      <c r="I44" s="142">
        <v>2251</v>
      </c>
      <c r="J44" s="143">
        <f t="shared" si="13"/>
        <v>11.319862813923782</v>
      </c>
      <c r="K44" s="142">
        <v>2</v>
      </c>
      <c r="L44" s="142">
        <v>2</v>
      </c>
      <c r="M44" s="142">
        <f t="shared" si="8"/>
        <v>-724</v>
      </c>
      <c r="N44" s="292">
        <f t="shared" si="10"/>
        <v>-3.6408621400625583</v>
      </c>
    </row>
    <row r="45" spans="1:14" ht="20.25" customHeight="1">
      <c r="A45" s="168" t="s">
        <v>69</v>
      </c>
      <c r="B45" s="156">
        <v>258314</v>
      </c>
      <c r="C45" s="142">
        <v>1189</v>
      </c>
      <c r="D45" s="142">
        <v>2106</v>
      </c>
      <c r="E45" s="143">
        <f t="shared" si="11"/>
        <v>8.152868214653482</v>
      </c>
      <c r="F45" s="142">
        <v>613</v>
      </c>
      <c r="G45" s="143">
        <f t="shared" si="12"/>
        <v>291.07312440645774</v>
      </c>
      <c r="H45" s="142">
        <v>4</v>
      </c>
      <c r="I45" s="142">
        <v>2481</v>
      </c>
      <c r="J45" s="143">
        <f t="shared" si="13"/>
        <v>9.604589762846768</v>
      </c>
      <c r="K45" s="142">
        <v>6</v>
      </c>
      <c r="L45" s="142">
        <v>2</v>
      </c>
      <c r="M45" s="142">
        <f t="shared" si="8"/>
        <v>-375</v>
      </c>
      <c r="N45" s="292">
        <f t="shared" si="10"/>
        <v>-1.4517215481932841</v>
      </c>
    </row>
    <row r="46" spans="1:14" ht="12.75">
      <c r="A46" s="168" t="s">
        <v>70</v>
      </c>
      <c r="B46" s="156">
        <v>134451</v>
      </c>
      <c r="C46" s="142">
        <v>666</v>
      </c>
      <c r="D46" s="142">
        <v>1020</v>
      </c>
      <c r="E46" s="143">
        <f t="shared" si="11"/>
        <v>7.58640694379365</v>
      </c>
      <c r="F46" s="142">
        <v>350</v>
      </c>
      <c r="G46" s="143">
        <f t="shared" si="12"/>
        <v>343.1372549019608</v>
      </c>
      <c r="H46" s="142">
        <v>5</v>
      </c>
      <c r="I46" s="142">
        <v>1581</v>
      </c>
      <c r="J46" s="143">
        <f t="shared" si="13"/>
        <v>11.758930762880157</v>
      </c>
      <c r="K46" s="142">
        <v>5</v>
      </c>
      <c r="L46" s="142">
        <v>3</v>
      </c>
      <c r="M46" s="142">
        <f t="shared" si="8"/>
        <v>-561</v>
      </c>
      <c r="N46" s="292">
        <f t="shared" si="10"/>
        <v>-4.172523819086507</v>
      </c>
    </row>
    <row r="47" spans="1:14" ht="12.75">
      <c r="A47" s="168" t="s">
        <v>71</v>
      </c>
      <c r="B47" s="156">
        <v>226557</v>
      </c>
      <c r="C47" s="142">
        <v>1294</v>
      </c>
      <c r="D47" s="142">
        <v>1904</v>
      </c>
      <c r="E47" s="143">
        <f t="shared" si="11"/>
        <v>8.404066084914614</v>
      </c>
      <c r="F47" s="142">
        <v>533</v>
      </c>
      <c r="G47" s="143">
        <f t="shared" si="12"/>
        <v>279.93697478991595</v>
      </c>
      <c r="H47" s="142">
        <v>6</v>
      </c>
      <c r="I47" s="142">
        <v>2280</v>
      </c>
      <c r="J47" s="143">
        <f t="shared" si="13"/>
        <v>10.063692580675063</v>
      </c>
      <c r="K47" s="142">
        <v>4</v>
      </c>
      <c r="L47" s="181">
        <v>4</v>
      </c>
      <c r="M47" s="142">
        <f t="shared" si="8"/>
        <v>-376</v>
      </c>
      <c r="N47" s="292">
        <f t="shared" si="10"/>
        <v>-1.6596264957604487</v>
      </c>
    </row>
    <row r="48" spans="1:14" ht="24.75" customHeight="1">
      <c r="A48" s="168" t="s">
        <v>72</v>
      </c>
      <c r="B48" s="142">
        <f>SUM(B37:B47)</f>
        <v>2222197</v>
      </c>
      <c r="C48" s="142">
        <f>SUM(C37:C47)</f>
        <v>13647</v>
      </c>
      <c r="D48" s="142">
        <f>SUM(D37:D47)</f>
        <v>17220</v>
      </c>
      <c r="E48" s="143">
        <f t="shared" si="11"/>
        <v>7.7490879521482565</v>
      </c>
      <c r="F48" s="142">
        <f>SUM(F37:F47)</f>
        <v>5512</v>
      </c>
      <c r="G48" s="143">
        <f t="shared" si="12"/>
        <v>320.0929152148664</v>
      </c>
      <c r="H48" s="142">
        <f>SUM(H37:H47)</f>
        <v>63</v>
      </c>
      <c r="I48" s="142">
        <f>SUM(I37:I47)</f>
        <v>23824</v>
      </c>
      <c r="J48" s="143">
        <f t="shared" si="13"/>
        <v>10.720921682461096</v>
      </c>
      <c r="K48" s="142">
        <f>SUM(K37:K47)</f>
        <v>51</v>
      </c>
      <c r="L48" s="142">
        <f>SUM(L37:L47)</f>
        <v>26</v>
      </c>
      <c r="M48" s="142">
        <f t="shared" si="8"/>
        <v>-6604</v>
      </c>
      <c r="N48" s="292">
        <f t="shared" si="10"/>
        <v>-2.971833730312839</v>
      </c>
    </row>
    <row r="49" spans="1:14" ht="25.5" customHeight="1">
      <c r="A49" s="178" t="s">
        <v>38</v>
      </c>
      <c r="B49" s="157">
        <v>2835870</v>
      </c>
      <c r="C49" s="157">
        <f>SUM(C36+C48)</f>
        <v>16590</v>
      </c>
      <c r="D49" s="157">
        <f>SUM(D36+D48)</f>
        <v>22678</v>
      </c>
      <c r="E49" s="145">
        <f>SUM(D49/B49)*1000</f>
        <v>7.996840475762289</v>
      </c>
      <c r="F49" s="157">
        <f>SUM(F36+F48)</f>
        <v>7655</v>
      </c>
      <c r="G49" s="145">
        <f>SUM(F49/D49)*1000</f>
        <v>337.5518123291296</v>
      </c>
      <c r="H49" s="157">
        <f>SUM(H36+H48)</f>
        <v>83</v>
      </c>
      <c r="I49" s="157">
        <f>SUM(I36+I48)</f>
        <v>30719</v>
      </c>
      <c r="J49" s="145">
        <f>SUM(I49/B49)*1000</f>
        <v>10.832301903824929</v>
      </c>
      <c r="K49" s="157">
        <f>SUM(K36+K48)</f>
        <v>73</v>
      </c>
      <c r="L49" s="157">
        <f>SUM(L36+L48)</f>
        <v>36</v>
      </c>
      <c r="M49" s="286">
        <f>SUM(M36+M48)</f>
        <v>-8041</v>
      </c>
      <c r="N49" s="293">
        <f>SUM(M49/B49)*1000</f>
        <v>-2.8354614280626405</v>
      </c>
    </row>
    <row r="50" spans="1:14" ht="12.75">
      <c r="A50" s="179"/>
      <c r="B50" s="29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299"/>
      <c r="N50" s="297"/>
    </row>
  </sheetData>
  <mergeCells count="14">
    <mergeCell ref="M7:N7"/>
    <mergeCell ref="M8:N8"/>
    <mergeCell ref="M25:N25"/>
    <mergeCell ref="M26:N26"/>
    <mergeCell ref="A4:N4"/>
    <mergeCell ref="D26:G26"/>
    <mergeCell ref="F28:G28"/>
    <mergeCell ref="D7:G7"/>
    <mergeCell ref="F9:G9"/>
    <mergeCell ref="M27:N27"/>
    <mergeCell ref="A23:N23"/>
    <mergeCell ref="I7:L7"/>
    <mergeCell ref="I26:L26"/>
    <mergeCell ref="M6:N6"/>
  </mergeCells>
  <printOptions horizontalCentered="1"/>
  <pageMargins left="0.3937007874015748" right="0.3937007874015748" top="0" bottom="0.3937007874015748" header="0" footer="0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1.140625" style="0" bestFit="1" customWidth="1"/>
    <col min="3" max="3" width="7.8515625" style="0" customWidth="1"/>
    <col min="4" max="4" width="8.421875" style="0" bestFit="1" customWidth="1"/>
    <col min="5" max="5" width="8.421875" style="0" customWidth="1"/>
    <col min="6" max="6" width="12.8515625" style="0" customWidth="1"/>
    <col min="7" max="7" width="18.8515625" style="0" customWidth="1"/>
    <col min="8" max="8" width="6.8515625" style="0" customWidth="1"/>
    <col min="9" max="9" width="7.57421875" style="0" customWidth="1"/>
    <col min="10" max="10" width="10.00390625" style="0" customWidth="1"/>
    <col min="11" max="11" width="13.8515625" style="0" customWidth="1"/>
    <col min="13" max="13" width="11.421875" style="66" customWidth="1"/>
    <col min="14" max="14" width="11.421875" style="280" customWidth="1"/>
  </cols>
  <sheetData>
    <row r="1" ht="12.75">
      <c r="A1" s="1" t="s">
        <v>161</v>
      </c>
    </row>
    <row r="2" ht="12.75">
      <c r="A2" s="266" t="s">
        <v>122</v>
      </c>
    </row>
    <row r="3" spans="1:11" ht="12.75">
      <c r="A3" s="4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4" ht="12.75">
      <c r="A4" s="372" t="s">
        <v>31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6" ht="12.75">
      <c r="A5" s="24"/>
      <c r="B5" s="24"/>
      <c r="C5" s="24"/>
      <c r="D5" s="24"/>
      <c r="E5" s="24"/>
      <c r="F5" s="24"/>
    </row>
    <row r="6" spans="1:14" ht="12.75">
      <c r="A6" s="32"/>
      <c r="B6" s="21"/>
      <c r="C6" s="15" t="s">
        <v>39</v>
      </c>
      <c r="D6" s="14"/>
      <c r="E6" s="32"/>
      <c r="F6" s="32"/>
      <c r="G6" s="32"/>
      <c r="H6" s="14"/>
      <c r="I6" s="14"/>
      <c r="J6" s="32"/>
      <c r="K6" s="32"/>
      <c r="L6" s="32"/>
      <c r="M6" s="336" t="s">
        <v>52</v>
      </c>
      <c r="N6" s="337"/>
    </row>
    <row r="7" spans="2:14" ht="12.75">
      <c r="B7" s="10" t="s">
        <v>116</v>
      </c>
      <c r="C7" s="10" t="s">
        <v>16</v>
      </c>
      <c r="D7" s="370" t="s">
        <v>8</v>
      </c>
      <c r="E7" s="371"/>
      <c r="F7" s="371"/>
      <c r="G7" s="349"/>
      <c r="H7" s="9" t="s">
        <v>47</v>
      </c>
      <c r="I7" s="370" t="s">
        <v>9</v>
      </c>
      <c r="J7" s="371"/>
      <c r="K7" s="371"/>
      <c r="L7" s="349"/>
      <c r="M7" s="370" t="s">
        <v>10</v>
      </c>
      <c r="N7" s="371"/>
    </row>
    <row r="8" spans="1:14" ht="12.75">
      <c r="A8" s="23" t="s">
        <v>60</v>
      </c>
      <c r="B8" s="10" t="s">
        <v>117</v>
      </c>
      <c r="C8" s="11" t="s">
        <v>17</v>
      </c>
      <c r="D8" s="20"/>
      <c r="E8" s="6"/>
      <c r="F8" s="6"/>
      <c r="G8" s="6"/>
      <c r="H8" s="8" t="s">
        <v>48</v>
      </c>
      <c r="I8" s="20"/>
      <c r="J8" s="6"/>
      <c r="K8" s="6"/>
      <c r="L8" s="6"/>
      <c r="M8" s="376" t="s">
        <v>11</v>
      </c>
      <c r="N8" s="377"/>
    </row>
    <row r="9" spans="2:14" ht="12.75">
      <c r="B9" s="10" t="s">
        <v>118</v>
      </c>
      <c r="C9" s="10"/>
      <c r="D9" s="19"/>
      <c r="E9" s="19" t="s">
        <v>42</v>
      </c>
      <c r="F9" s="368" t="s">
        <v>131</v>
      </c>
      <c r="G9" s="375"/>
      <c r="H9" s="9"/>
      <c r="I9" s="9"/>
      <c r="J9" s="19" t="s">
        <v>1</v>
      </c>
      <c r="K9" s="15" t="s">
        <v>49</v>
      </c>
      <c r="L9" s="9" t="s">
        <v>120</v>
      </c>
      <c r="M9" s="270"/>
      <c r="N9" s="289" t="s">
        <v>42</v>
      </c>
    </row>
    <row r="10" spans="1:14" ht="12.75">
      <c r="A10" s="3"/>
      <c r="B10" s="10" t="s">
        <v>119</v>
      </c>
      <c r="C10" s="10" t="s">
        <v>0</v>
      </c>
      <c r="D10" s="9" t="s">
        <v>0</v>
      </c>
      <c r="E10" s="9" t="s">
        <v>43</v>
      </c>
      <c r="F10" s="9" t="s">
        <v>0</v>
      </c>
      <c r="G10" s="15" t="s">
        <v>1</v>
      </c>
      <c r="H10" s="9" t="s">
        <v>0</v>
      </c>
      <c r="I10" s="9" t="s">
        <v>0</v>
      </c>
      <c r="J10" s="9" t="s">
        <v>43</v>
      </c>
      <c r="K10" s="10" t="s">
        <v>50</v>
      </c>
      <c r="L10" s="9" t="s">
        <v>121</v>
      </c>
      <c r="M10" s="270" t="s">
        <v>0</v>
      </c>
      <c r="N10" s="290" t="s">
        <v>43</v>
      </c>
    </row>
    <row r="11" spans="2:14" ht="12.75">
      <c r="B11" s="50"/>
      <c r="C11" s="10"/>
      <c r="D11" s="9"/>
      <c r="E11" s="9" t="s">
        <v>44</v>
      </c>
      <c r="F11" s="9"/>
      <c r="G11" s="10" t="s">
        <v>45</v>
      </c>
      <c r="H11" s="9"/>
      <c r="I11" s="9"/>
      <c r="J11" s="7" t="s">
        <v>44</v>
      </c>
      <c r="K11" s="16" t="s">
        <v>51</v>
      </c>
      <c r="L11" s="7" t="s">
        <v>111</v>
      </c>
      <c r="M11" s="270"/>
      <c r="N11" s="290" t="s">
        <v>44</v>
      </c>
    </row>
    <row r="12" spans="1:14" ht="12.75">
      <c r="A12" s="6"/>
      <c r="B12" s="22"/>
      <c r="C12" s="11"/>
      <c r="D12" s="8"/>
      <c r="E12" s="8"/>
      <c r="F12" s="8"/>
      <c r="G12" s="11" t="s">
        <v>46</v>
      </c>
      <c r="H12" s="8"/>
      <c r="I12" s="8"/>
      <c r="J12" s="8"/>
      <c r="K12" s="11"/>
      <c r="L12" s="8"/>
      <c r="M12" s="271"/>
      <c r="N12" s="291"/>
    </row>
    <row r="13" spans="1:14" ht="12.75">
      <c r="A13" s="31" t="s">
        <v>53</v>
      </c>
      <c r="B13" s="142">
        <v>72999</v>
      </c>
      <c r="C13" s="142">
        <v>44</v>
      </c>
      <c r="D13" s="183">
        <v>415</v>
      </c>
      <c r="E13" s="143">
        <f>SUM(D13/B13)*1000</f>
        <v>5.685009383690188</v>
      </c>
      <c r="F13" s="183">
        <v>182</v>
      </c>
      <c r="G13" s="143">
        <f>SUM(F13/D13)*1000</f>
        <v>438.55421686746985</v>
      </c>
      <c r="H13" s="142">
        <v>5</v>
      </c>
      <c r="I13" s="183">
        <v>161</v>
      </c>
      <c r="J13" s="143">
        <f>SUM(I13/B13)*1000</f>
        <v>2.205509664515952</v>
      </c>
      <c r="K13" s="142">
        <v>4</v>
      </c>
      <c r="L13" s="142">
        <v>4</v>
      </c>
      <c r="M13" s="142">
        <f>SUM(D13-I13)</f>
        <v>254</v>
      </c>
      <c r="N13" s="292">
        <f>SUM(M13/B13)*1000</f>
        <v>3.4794997191742354</v>
      </c>
    </row>
    <row r="14" spans="1:14" ht="12.75">
      <c r="A14" s="31" t="s">
        <v>54</v>
      </c>
      <c r="B14" s="142">
        <v>37961</v>
      </c>
      <c r="C14" s="142">
        <v>32</v>
      </c>
      <c r="D14" s="183">
        <v>156</v>
      </c>
      <c r="E14" s="143">
        <f aca="true" t="shared" si="0" ref="E14:E20">SUM(D14/B14)*1000</f>
        <v>4.109480782908775</v>
      </c>
      <c r="F14" s="183">
        <v>56</v>
      </c>
      <c r="G14" s="143">
        <f aca="true" t="shared" si="1" ref="G14:G20">SUM(F14/D14)*1000</f>
        <v>358.97435897435895</v>
      </c>
      <c r="H14" s="142">
        <v>2</v>
      </c>
      <c r="I14" s="183">
        <v>111</v>
      </c>
      <c r="J14" s="143">
        <f aca="true" t="shared" si="2" ref="J14:J20">SUM(I14/B14)*1000</f>
        <v>2.924053633992782</v>
      </c>
      <c r="K14" s="142">
        <v>1</v>
      </c>
      <c r="L14" s="142">
        <v>0</v>
      </c>
      <c r="M14" s="142">
        <f aca="true" t="shared" si="3" ref="M14:M20">SUM(D14-I14)</f>
        <v>45</v>
      </c>
      <c r="N14" s="292">
        <f aca="true" t="shared" si="4" ref="N14:N20">SUM(M14/B14)*1000</f>
        <v>1.1854271489159929</v>
      </c>
    </row>
    <row r="15" spans="1:14" s="33" customFormat="1" ht="12.75">
      <c r="A15" s="168" t="s">
        <v>55</v>
      </c>
      <c r="B15" s="142">
        <v>29941</v>
      </c>
      <c r="C15" s="142">
        <v>19</v>
      </c>
      <c r="D15" s="184">
        <v>91</v>
      </c>
      <c r="E15" s="143">
        <f t="shared" si="0"/>
        <v>3.0393106442670583</v>
      </c>
      <c r="F15" s="184">
        <v>35</v>
      </c>
      <c r="G15" s="143">
        <f t="shared" si="1"/>
        <v>384.61538461538464</v>
      </c>
      <c r="H15" s="142">
        <v>1</v>
      </c>
      <c r="I15" s="184">
        <v>66</v>
      </c>
      <c r="J15" s="143">
        <f t="shared" si="2"/>
        <v>2.204335192545339</v>
      </c>
      <c r="K15" s="142">
        <v>3</v>
      </c>
      <c r="L15" s="142">
        <v>3</v>
      </c>
      <c r="M15" s="142">
        <f t="shared" si="3"/>
        <v>25</v>
      </c>
      <c r="N15" s="292">
        <f t="shared" si="4"/>
        <v>0.8349754517217194</v>
      </c>
    </row>
    <row r="16" spans="1:14" s="33" customFormat="1" ht="12.75">
      <c r="A16" s="168" t="s">
        <v>56</v>
      </c>
      <c r="B16" s="142">
        <v>33540</v>
      </c>
      <c r="C16" s="142">
        <v>21</v>
      </c>
      <c r="D16" s="184">
        <v>118</v>
      </c>
      <c r="E16" s="143">
        <f t="shared" si="0"/>
        <v>3.5181872391174718</v>
      </c>
      <c r="F16" s="184">
        <v>57</v>
      </c>
      <c r="G16" s="143">
        <f t="shared" si="1"/>
        <v>483.0508474576271</v>
      </c>
      <c r="H16" s="142">
        <v>3</v>
      </c>
      <c r="I16" s="184">
        <v>105</v>
      </c>
      <c r="J16" s="143">
        <f t="shared" si="2"/>
        <v>3.1305903398926658</v>
      </c>
      <c r="K16" s="142">
        <v>2</v>
      </c>
      <c r="L16" s="142">
        <v>1</v>
      </c>
      <c r="M16" s="142">
        <f t="shared" si="3"/>
        <v>13</v>
      </c>
      <c r="N16" s="292">
        <f t="shared" si="4"/>
        <v>0.3875968992248062</v>
      </c>
    </row>
    <row r="17" spans="1:14" s="33" customFormat="1" ht="12.75">
      <c r="A17" s="168" t="s">
        <v>57</v>
      </c>
      <c r="B17" s="142">
        <v>39556</v>
      </c>
      <c r="C17" s="142">
        <v>25</v>
      </c>
      <c r="D17" s="184">
        <v>214</v>
      </c>
      <c r="E17" s="143">
        <f t="shared" si="0"/>
        <v>5.4100515724542415</v>
      </c>
      <c r="F17" s="184">
        <v>83</v>
      </c>
      <c r="G17" s="143">
        <f t="shared" si="1"/>
        <v>387.85046728971963</v>
      </c>
      <c r="H17" s="142">
        <v>3</v>
      </c>
      <c r="I17" s="184">
        <v>108</v>
      </c>
      <c r="J17" s="143">
        <f t="shared" si="2"/>
        <v>2.7303064010516738</v>
      </c>
      <c r="K17" s="142">
        <v>0</v>
      </c>
      <c r="L17" s="142">
        <v>0</v>
      </c>
      <c r="M17" s="142">
        <f t="shared" si="3"/>
        <v>106</v>
      </c>
      <c r="N17" s="292">
        <f t="shared" si="4"/>
        <v>2.6797451714025686</v>
      </c>
    </row>
    <row r="18" spans="1:14" s="33" customFormat="1" ht="12.75">
      <c r="A18" s="168" t="s">
        <v>58</v>
      </c>
      <c r="B18" s="142">
        <v>11680</v>
      </c>
      <c r="C18" s="142">
        <v>18</v>
      </c>
      <c r="D18" s="184">
        <v>61</v>
      </c>
      <c r="E18" s="143">
        <f t="shared" si="0"/>
        <v>5.222602739726027</v>
      </c>
      <c r="F18" s="184">
        <v>22</v>
      </c>
      <c r="G18" s="143">
        <f t="shared" si="1"/>
        <v>360.65573770491807</v>
      </c>
      <c r="H18" s="142">
        <v>0</v>
      </c>
      <c r="I18" s="184">
        <v>27</v>
      </c>
      <c r="J18" s="143">
        <f t="shared" si="2"/>
        <v>2.3116438356164384</v>
      </c>
      <c r="K18" s="142">
        <v>0</v>
      </c>
      <c r="L18" s="142">
        <v>0</v>
      </c>
      <c r="M18" s="142">
        <f t="shared" si="3"/>
        <v>34</v>
      </c>
      <c r="N18" s="292">
        <f t="shared" si="4"/>
        <v>2.9109589041095894</v>
      </c>
    </row>
    <row r="19" spans="1:14" s="33" customFormat="1" ht="12.75">
      <c r="A19" s="168" t="s">
        <v>59</v>
      </c>
      <c r="B19" s="142">
        <v>24015</v>
      </c>
      <c r="C19" s="142">
        <v>18</v>
      </c>
      <c r="D19" s="184">
        <v>140</v>
      </c>
      <c r="E19" s="143">
        <f t="shared" si="0"/>
        <v>5.829689777222569</v>
      </c>
      <c r="F19" s="184">
        <v>59</v>
      </c>
      <c r="G19" s="143">
        <f t="shared" si="1"/>
        <v>421.42857142857144</v>
      </c>
      <c r="H19" s="142">
        <v>0</v>
      </c>
      <c r="I19" s="184">
        <v>35</v>
      </c>
      <c r="J19" s="143">
        <f t="shared" si="2"/>
        <v>1.4574224443056423</v>
      </c>
      <c r="K19" s="142">
        <v>0</v>
      </c>
      <c r="L19" s="142">
        <v>0</v>
      </c>
      <c r="M19" s="142">
        <f t="shared" si="3"/>
        <v>105</v>
      </c>
      <c r="N19" s="292">
        <f t="shared" si="4"/>
        <v>4.372267332916927</v>
      </c>
    </row>
    <row r="20" spans="1:14" s="179" customFormat="1" ht="12.75">
      <c r="A20" s="178" t="s">
        <v>38</v>
      </c>
      <c r="B20" s="144">
        <v>249690</v>
      </c>
      <c r="C20" s="144">
        <f>SUM(C13:C19)</f>
        <v>177</v>
      </c>
      <c r="D20" s="144">
        <f>SUM(D13:D19)</f>
        <v>1195</v>
      </c>
      <c r="E20" s="145">
        <f t="shared" si="0"/>
        <v>4.785934558852977</v>
      </c>
      <c r="F20" s="144">
        <f>SUM(F13:F19)</f>
        <v>494</v>
      </c>
      <c r="G20" s="145">
        <f t="shared" si="1"/>
        <v>413.38912133891216</v>
      </c>
      <c r="H20" s="185">
        <f>SUM(H13:H19)</f>
        <v>14</v>
      </c>
      <c r="I20" s="185">
        <f>SUM(I13:I19)</f>
        <v>613</v>
      </c>
      <c r="J20" s="145">
        <f t="shared" si="2"/>
        <v>2.4550442548760465</v>
      </c>
      <c r="K20" s="185">
        <f>SUM(K13:K19)</f>
        <v>10</v>
      </c>
      <c r="L20" s="185">
        <f>SUM(L13:L19)</f>
        <v>8</v>
      </c>
      <c r="M20" s="186">
        <f t="shared" si="3"/>
        <v>582</v>
      </c>
      <c r="N20" s="293">
        <f t="shared" si="4"/>
        <v>2.3308903039769313</v>
      </c>
    </row>
    <row r="21" spans="1:14" s="179" customFormat="1" ht="12.75">
      <c r="A21" s="187"/>
      <c r="M21" s="299"/>
      <c r="N21" s="297"/>
    </row>
    <row r="22" ht="12.75">
      <c r="A22" s="1"/>
    </row>
    <row r="23" spans="1:14" ht="12.75">
      <c r="A23" s="372" t="s">
        <v>40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</row>
    <row r="24" spans="1:6" ht="12.75">
      <c r="A24" s="24"/>
      <c r="B24" s="24"/>
      <c r="C24" s="24"/>
      <c r="D24" s="24"/>
      <c r="E24" s="24"/>
      <c r="F24" s="24"/>
    </row>
    <row r="25" spans="1:14" ht="12.75">
      <c r="A25" s="44"/>
      <c r="B25" s="21"/>
      <c r="C25" s="15" t="s">
        <v>39</v>
      </c>
      <c r="D25" s="14"/>
      <c r="E25" s="32"/>
      <c r="F25" s="32"/>
      <c r="G25" s="32"/>
      <c r="H25" s="14"/>
      <c r="I25" s="14"/>
      <c r="J25" s="32"/>
      <c r="K25" s="32"/>
      <c r="L25" s="32"/>
      <c r="M25" s="336" t="s">
        <v>52</v>
      </c>
      <c r="N25" s="337"/>
    </row>
    <row r="26" spans="1:14" ht="12.75">
      <c r="A26" s="31"/>
      <c r="B26" s="10" t="s">
        <v>116</v>
      </c>
      <c r="C26" s="10" t="s">
        <v>16</v>
      </c>
      <c r="D26" s="370" t="s">
        <v>8</v>
      </c>
      <c r="E26" s="371"/>
      <c r="F26" s="371"/>
      <c r="G26" s="349"/>
      <c r="H26" s="9" t="s">
        <v>47</v>
      </c>
      <c r="I26" s="370" t="s">
        <v>9</v>
      </c>
      <c r="J26" s="371"/>
      <c r="K26" s="371"/>
      <c r="L26" s="349"/>
      <c r="M26" s="370" t="s">
        <v>10</v>
      </c>
      <c r="N26" s="371"/>
    </row>
    <row r="27" spans="1:14" ht="12.75">
      <c r="A27" s="166" t="s">
        <v>214</v>
      </c>
      <c r="B27" s="10" t="s">
        <v>117</v>
      </c>
      <c r="C27" s="11" t="s">
        <v>17</v>
      </c>
      <c r="D27" s="20"/>
      <c r="E27" s="6"/>
      <c r="F27" s="6"/>
      <c r="G27" s="6"/>
      <c r="H27" s="8" t="s">
        <v>48</v>
      </c>
      <c r="I27" s="20"/>
      <c r="J27" s="6"/>
      <c r="K27" s="6"/>
      <c r="L27" s="6"/>
      <c r="M27" s="376" t="s">
        <v>11</v>
      </c>
      <c r="N27" s="377"/>
    </row>
    <row r="28" spans="1:14" ht="12.75">
      <c r="A28" s="31"/>
      <c r="B28" s="10" t="s">
        <v>118</v>
      </c>
      <c r="C28" s="10"/>
      <c r="D28" s="19"/>
      <c r="E28" s="19" t="s">
        <v>42</v>
      </c>
      <c r="F28" s="368" t="s">
        <v>131</v>
      </c>
      <c r="G28" s="375"/>
      <c r="H28" s="9"/>
      <c r="I28" s="9"/>
      <c r="J28" s="19" t="s">
        <v>1</v>
      </c>
      <c r="K28" s="15" t="s">
        <v>49</v>
      </c>
      <c r="L28" s="9" t="s">
        <v>120</v>
      </c>
      <c r="M28" s="270"/>
      <c r="N28" s="289" t="s">
        <v>42</v>
      </c>
    </row>
    <row r="29" spans="1:14" ht="12.75">
      <c r="A29" s="46" t="s">
        <v>73</v>
      </c>
      <c r="B29" s="10" t="s">
        <v>119</v>
      </c>
      <c r="C29" s="10" t="s">
        <v>0</v>
      </c>
      <c r="D29" s="9" t="s">
        <v>0</v>
      </c>
      <c r="E29" s="9" t="s">
        <v>43</v>
      </c>
      <c r="F29" s="9" t="s">
        <v>0</v>
      </c>
      <c r="G29" s="15" t="s">
        <v>1</v>
      </c>
      <c r="H29" s="9" t="s">
        <v>0</v>
      </c>
      <c r="I29" s="9" t="s">
        <v>0</v>
      </c>
      <c r="J29" s="9" t="s">
        <v>43</v>
      </c>
      <c r="K29" s="10" t="s">
        <v>50</v>
      </c>
      <c r="L29" s="9" t="s">
        <v>121</v>
      </c>
      <c r="M29" s="270" t="s">
        <v>0</v>
      </c>
      <c r="N29" s="290" t="s">
        <v>43</v>
      </c>
    </row>
    <row r="30" spans="1:14" ht="12.75">
      <c r="A30" s="31"/>
      <c r="B30" s="50"/>
      <c r="C30" s="10"/>
      <c r="D30" s="9"/>
      <c r="E30" s="9" t="s">
        <v>44</v>
      </c>
      <c r="F30" s="9"/>
      <c r="G30" s="10" t="s">
        <v>45</v>
      </c>
      <c r="H30" s="9"/>
      <c r="I30" s="9"/>
      <c r="J30" s="7" t="s">
        <v>44</v>
      </c>
      <c r="K30" s="16" t="s">
        <v>51</v>
      </c>
      <c r="L30" s="7" t="s">
        <v>111</v>
      </c>
      <c r="M30" s="270"/>
      <c r="N30" s="290" t="s">
        <v>44</v>
      </c>
    </row>
    <row r="31" spans="1:14" ht="12.75">
      <c r="A31" s="6"/>
      <c r="B31" s="22"/>
      <c r="C31" s="11"/>
      <c r="D31" s="8"/>
      <c r="E31" s="11"/>
      <c r="F31" s="8"/>
      <c r="G31" s="11" t="s">
        <v>46</v>
      </c>
      <c r="H31" s="8"/>
      <c r="I31" s="8"/>
      <c r="J31" s="8"/>
      <c r="K31" s="11"/>
      <c r="L31" s="8"/>
      <c r="M31" s="271"/>
      <c r="N31" s="291"/>
    </row>
    <row r="32" spans="1:14" ht="12.75">
      <c r="A32" s="200" t="s">
        <v>216</v>
      </c>
      <c r="B32" s="182">
        <v>7161</v>
      </c>
      <c r="C32" s="142">
        <v>3</v>
      </c>
      <c r="D32" s="183">
        <v>31</v>
      </c>
      <c r="E32" s="143">
        <f aca="true" t="shared" si="5" ref="E32:E49">SUM(D32/B32)*1000</f>
        <v>4.329004329004329</v>
      </c>
      <c r="F32" s="184">
        <v>3</v>
      </c>
      <c r="G32" s="143">
        <f aca="true" t="shared" si="6" ref="G32:G49">SUM(F32/D32)*1000</f>
        <v>96.77419354838709</v>
      </c>
      <c r="H32" s="142">
        <v>0</v>
      </c>
      <c r="I32" s="183">
        <v>20</v>
      </c>
      <c r="J32" s="143">
        <f aca="true" t="shared" si="7" ref="J32:J49">SUM(I32/B32)*1000</f>
        <v>2.79290601871247</v>
      </c>
      <c r="K32" s="142">
        <v>0</v>
      </c>
      <c r="L32" s="142">
        <v>0</v>
      </c>
      <c r="M32" s="142">
        <f aca="true" t="shared" si="8" ref="M32:M49">SUM(D32-I32)</f>
        <v>11</v>
      </c>
      <c r="N32" s="292">
        <f>SUM(M32/B32)*1000</f>
        <v>1.5360983102918586</v>
      </c>
    </row>
    <row r="33" spans="1:14" ht="12.75">
      <c r="A33" s="75" t="s">
        <v>217</v>
      </c>
      <c r="B33" s="182">
        <v>21346</v>
      </c>
      <c r="C33" s="142">
        <v>16</v>
      </c>
      <c r="D33" s="183">
        <v>90</v>
      </c>
      <c r="E33" s="143">
        <f t="shared" si="5"/>
        <v>4.216246603579125</v>
      </c>
      <c r="F33" s="184">
        <v>20</v>
      </c>
      <c r="G33" s="143">
        <f t="shared" si="6"/>
        <v>222.2222222222222</v>
      </c>
      <c r="H33" s="142">
        <v>0</v>
      </c>
      <c r="I33" s="183">
        <v>44</v>
      </c>
      <c r="J33" s="143">
        <f t="shared" si="7"/>
        <v>2.0612761173053498</v>
      </c>
      <c r="K33" s="142">
        <v>0</v>
      </c>
      <c r="L33" s="142">
        <v>0</v>
      </c>
      <c r="M33" s="142">
        <f t="shared" si="8"/>
        <v>46</v>
      </c>
      <c r="N33" s="292">
        <f aca="true" t="shared" si="9" ref="N33:N49">SUM(M33/B33)*1000</f>
        <v>2.154970486273775</v>
      </c>
    </row>
    <row r="34" spans="1:14" ht="12.75">
      <c r="A34" s="75" t="s">
        <v>218</v>
      </c>
      <c r="B34" s="182">
        <v>16676</v>
      </c>
      <c r="C34" s="142">
        <v>13</v>
      </c>
      <c r="D34" s="183">
        <v>62</v>
      </c>
      <c r="E34" s="143">
        <f t="shared" si="5"/>
        <v>3.7179179659390744</v>
      </c>
      <c r="F34" s="184">
        <v>27</v>
      </c>
      <c r="G34" s="143">
        <f t="shared" si="6"/>
        <v>435.48387096774195</v>
      </c>
      <c r="H34" s="142">
        <v>0</v>
      </c>
      <c r="I34" s="183">
        <v>70</v>
      </c>
      <c r="J34" s="143">
        <f t="shared" si="7"/>
        <v>4.197649316382826</v>
      </c>
      <c r="K34" s="142">
        <v>0</v>
      </c>
      <c r="L34" s="142">
        <v>0</v>
      </c>
      <c r="M34" s="142">
        <f t="shared" si="8"/>
        <v>-8</v>
      </c>
      <c r="N34" s="292">
        <f t="shared" si="9"/>
        <v>-0.4797313504437515</v>
      </c>
    </row>
    <row r="35" spans="1:14" ht="12.75">
      <c r="A35" s="75" t="s">
        <v>219</v>
      </c>
      <c r="B35" s="182">
        <v>4949</v>
      </c>
      <c r="C35" s="142">
        <v>4</v>
      </c>
      <c r="D35" s="183">
        <v>23</v>
      </c>
      <c r="E35" s="143">
        <f t="shared" si="5"/>
        <v>4.64740351586179</v>
      </c>
      <c r="F35" s="184">
        <v>11</v>
      </c>
      <c r="G35" s="143">
        <f t="shared" si="6"/>
        <v>478.26086956521743</v>
      </c>
      <c r="H35" s="142">
        <v>1</v>
      </c>
      <c r="I35" s="183">
        <v>19</v>
      </c>
      <c r="J35" s="143">
        <f t="shared" si="7"/>
        <v>3.8391594261466966</v>
      </c>
      <c r="K35" s="142">
        <v>1</v>
      </c>
      <c r="L35" s="142">
        <v>1</v>
      </c>
      <c r="M35" s="142">
        <f t="shared" si="8"/>
        <v>4</v>
      </c>
      <c r="N35" s="292">
        <f t="shared" si="9"/>
        <v>0.8082440897150939</v>
      </c>
    </row>
    <row r="36" spans="1:14" ht="34.5" customHeight="1">
      <c r="A36" s="212" t="s">
        <v>215</v>
      </c>
      <c r="B36" s="182">
        <f>SUM(B32:B35)</f>
        <v>50132</v>
      </c>
      <c r="C36" s="142">
        <f>SUM(C32:C35)</f>
        <v>36</v>
      </c>
      <c r="D36" s="142">
        <f>SUM(D32:D35)</f>
        <v>206</v>
      </c>
      <c r="E36" s="143">
        <f t="shared" si="5"/>
        <v>4.109151839144658</v>
      </c>
      <c r="F36" s="142">
        <f>SUM(F32:F35)</f>
        <v>61</v>
      </c>
      <c r="G36" s="143">
        <f t="shared" si="6"/>
        <v>296.1165048543689</v>
      </c>
      <c r="H36" s="142">
        <f>SUM(H32:H35)</f>
        <v>1</v>
      </c>
      <c r="I36" s="142">
        <f>SUM(I32:I35)</f>
        <v>153</v>
      </c>
      <c r="J36" s="143">
        <f t="shared" si="7"/>
        <v>3.0519428708210325</v>
      </c>
      <c r="K36" s="142">
        <f>SUM(K32:K35)</f>
        <v>1</v>
      </c>
      <c r="L36" s="142">
        <f>SUM(L32:L35)</f>
        <v>1</v>
      </c>
      <c r="M36" s="142">
        <f t="shared" si="8"/>
        <v>53</v>
      </c>
      <c r="N36" s="292">
        <f t="shared" si="9"/>
        <v>1.0572089683236257</v>
      </c>
    </row>
    <row r="37" spans="1:14" ht="24.75" customHeight="1">
      <c r="A37" s="75" t="s">
        <v>61</v>
      </c>
      <c r="B37" s="182">
        <v>4379</v>
      </c>
      <c r="C37" s="142">
        <v>1</v>
      </c>
      <c r="D37" s="183">
        <v>20</v>
      </c>
      <c r="E37" s="143">
        <f t="shared" si="5"/>
        <v>4.567252797442339</v>
      </c>
      <c r="F37" s="184">
        <v>3</v>
      </c>
      <c r="G37" s="143">
        <f t="shared" si="6"/>
        <v>150</v>
      </c>
      <c r="H37" s="142">
        <v>0</v>
      </c>
      <c r="I37" s="183">
        <v>14</v>
      </c>
      <c r="J37" s="143">
        <f t="shared" si="7"/>
        <v>3.1970769582096366</v>
      </c>
      <c r="K37" s="142">
        <v>0</v>
      </c>
      <c r="L37" s="142">
        <v>0</v>
      </c>
      <c r="M37" s="142">
        <f t="shared" si="8"/>
        <v>6</v>
      </c>
      <c r="N37" s="292">
        <f t="shared" si="9"/>
        <v>1.3701758392327015</v>
      </c>
    </row>
    <row r="38" spans="1:14" ht="12.75">
      <c r="A38" s="75" t="s">
        <v>62</v>
      </c>
      <c r="B38" s="182">
        <v>9294</v>
      </c>
      <c r="C38" s="142">
        <v>11</v>
      </c>
      <c r="D38" s="183">
        <v>28</v>
      </c>
      <c r="E38" s="143">
        <f t="shared" si="5"/>
        <v>3.0126963632451043</v>
      </c>
      <c r="F38" s="184">
        <v>12</v>
      </c>
      <c r="G38" s="143">
        <f t="shared" si="6"/>
        <v>428.57142857142856</v>
      </c>
      <c r="H38" s="142">
        <v>0</v>
      </c>
      <c r="I38" s="183">
        <v>27</v>
      </c>
      <c r="J38" s="143">
        <f t="shared" si="7"/>
        <v>2.905100064557779</v>
      </c>
      <c r="K38" s="142">
        <v>0</v>
      </c>
      <c r="L38" s="142">
        <v>0</v>
      </c>
      <c r="M38" s="142">
        <f t="shared" si="8"/>
        <v>1</v>
      </c>
      <c r="N38" s="292">
        <f t="shared" si="9"/>
        <v>0.10759629868732516</v>
      </c>
    </row>
    <row r="39" spans="1:14" ht="12.75">
      <c r="A39" s="75" t="s">
        <v>63</v>
      </c>
      <c r="B39" s="182">
        <v>7032</v>
      </c>
      <c r="C39" s="142">
        <v>15</v>
      </c>
      <c r="D39" s="183">
        <v>23</v>
      </c>
      <c r="E39" s="143">
        <f t="shared" si="5"/>
        <v>3.270762229806598</v>
      </c>
      <c r="F39" s="184">
        <v>9</v>
      </c>
      <c r="G39" s="143">
        <f t="shared" si="6"/>
        <v>391.304347826087</v>
      </c>
      <c r="H39" s="142">
        <v>0</v>
      </c>
      <c r="I39" s="183">
        <v>15</v>
      </c>
      <c r="J39" s="143">
        <f t="shared" si="7"/>
        <v>2.1331058020477816</v>
      </c>
      <c r="K39" s="142">
        <v>0</v>
      </c>
      <c r="L39" s="142">
        <v>0</v>
      </c>
      <c r="M39" s="142">
        <f t="shared" si="8"/>
        <v>8</v>
      </c>
      <c r="N39" s="292">
        <f t="shared" si="9"/>
        <v>1.1376564277588168</v>
      </c>
    </row>
    <row r="40" spans="1:14" ht="12.75">
      <c r="A40" s="75" t="s">
        <v>64</v>
      </c>
      <c r="B40" s="182">
        <v>8190</v>
      </c>
      <c r="C40" s="142">
        <v>4</v>
      </c>
      <c r="D40" s="183">
        <v>14</v>
      </c>
      <c r="E40" s="143">
        <f t="shared" si="5"/>
        <v>1.7094017094017093</v>
      </c>
      <c r="F40" s="184">
        <v>7</v>
      </c>
      <c r="G40" s="143">
        <f t="shared" si="6"/>
        <v>500</v>
      </c>
      <c r="H40" s="142">
        <v>0</v>
      </c>
      <c r="I40" s="183">
        <v>25</v>
      </c>
      <c r="J40" s="143">
        <f t="shared" si="7"/>
        <v>3.0525030525030523</v>
      </c>
      <c r="K40" s="142">
        <v>0</v>
      </c>
      <c r="L40" s="142">
        <v>0</v>
      </c>
      <c r="M40" s="142">
        <f t="shared" si="8"/>
        <v>-11</v>
      </c>
      <c r="N40" s="292">
        <f t="shared" si="9"/>
        <v>-1.343101343101343</v>
      </c>
    </row>
    <row r="41" spans="1:14" ht="19.5" customHeight="1">
      <c r="A41" s="31" t="s">
        <v>65</v>
      </c>
      <c r="B41" s="182">
        <v>21880</v>
      </c>
      <c r="C41" s="142">
        <v>26</v>
      </c>
      <c r="D41" s="183">
        <v>87</v>
      </c>
      <c r="E41" s="143">
        <f t="shared" si="5"/>
        <v>3.9762340036563075</v>
      </c>
      <c r="F41" s="184">
        <v>24</v>
      </c>
      <c r="G41" s="143">
        <f t="shared" si="6"/>
        <v>275.8620689655172</v>
      </c>
      <c r="H41" s="142">
        <v>1</v>
      </c>
      <c r="I41" s="183">
        <v>68</v>
      </c>
      <c r="J41" s="143">
        <f t="shared" si="7"/>
        <v>3.1078610603290677</v>
      </c>
      <c r="K41" s="142">
        <v>1</v>
      </c>
      <c r="L41" s="142">
        <v>0</v>
      </c>
      <c r="M41" s="142">
        <f t="shared" si="8"/>
        <v>19</v>
      </c>
      <c r="N41" s="292">
        <f t="shared" si="9"/>
        <v>0.8683729433272396</v>
      </c>
    </row>
    <row r="42" spans="1:14" ht="12.75">
      <c r="A42" s="31" t="s">
        <v>66</v>
      </c>
      <c r="B42" s="182">
        <v>4054</v>
      </c>
      <c r="C42" s="142">
        <v>0</v>
      </c>
      <c r="D42" s="183">
        <v>15</v>
      </c>
      <c r="E42" s="143">
        <f t="shared" si="5"/>
        <v>3.70004933399112</v>
      </c>
      <c r="F42" s="184">
        <v>4</v>
      </c>
      <c r="G42" s="143">
        <f t="shared" si="6"/>
        <v>266.6666666666667</v>
      </c>
      <c r="H42" s="142">
        <v>0</v>
      </c>
      <c r="I42" s="183">
        <v>10</v>
      </c>
      <c r="J42" s="143">
        <f t="shared" si="7"/>
        <v>2.46669955599408</v>
      </c>
      <c r="K42" s="142">
        <v>0</v>
      </c>
      <c r="L42" s="142">
        <v>0</v>
      </c>
      <c r="M42" s="142">
        <f t="shared" si="8"/>
        <v>5</v>
      </c>
      <c r="N42" s="292">
        <f t="shared" si="9"/>
        <v>1.23334977799704</v>
      </c>
    </row>
    <row r="43" spans="1:14" ht="12.75">
      <c r="A43" s="31" t="s">
        <v>67</v>
      </c>
      <c r="B43" s="182">
        <v>9057</v>
      </c>
      <c r="C43" s="142">
        <v>4</v>
      </c>
      <c r="D43" s="183">
        <v>28</v>
      </c>
      <c r="E43" s="143">
        <f t="shared" si="5"/>
        <v>3.091531412167384</v>
      </c>
      <c r="F43" s="184">
        <v>13</v>
      </c>
      <c r="G43" s="143">
        <f t="shared" si="6"/>
        <v>464.2857142857143</v>
      </c>
      <c r="H43" s="142">
        <v>0</v>
      </c>
      <c r="I43" s="183">
        <v>32</v>
      </c>
      <c r="J43" s="143">
        <f t="shared" si="7"/>
        <v>3.533178756762725</v>
      </c>
      <c r="K43" s="142">
        <v>0</v>
      </c>
      <c r="L43" s="142">
        <v>0</v>
      </c>
      <c r="M43" s="142">
        <f t="shared" si="8"/>
        <v>-4</v>
      </c>
      <c r="N43" s="292">
        <f t="shared" si="9"/>
        <v>-0.4416473445953406</v>
      </c>
    </row>
    <row r="44" spans="1:14" ht="12.75">
      <c r="A44" s="31" t="s">
        <v>68</v>
      </c>
      <c r="B44" s="182">
        <v>7179</v>
      </c>
      <c r="C44" s="142">
        <v>5</v>
      </c>
      <c r="D44" s="183">
        <v>13</v>
      </c>
      <c r="E44" s="143">
        <f t="shared" si="5"/>
        <v>1.810837163950411</v>
      </c>
      <c r="F44" s="184">
        <v>7</v>
      </c>
      <c r="G44" s="143">
        <f t="shared" si="6"/>
        <v>538.4615384615385</v>
      </c>
      <c r="H44" s="142">
        <v>0</v>
      </c>
      <c r="I44" s="183">
        <v>64</v>
      </c>
      <c r="J44" s="143">
        <f t="shared" si="7"/>
        <v>8.91489065329433</v>
      </c>
      <c r="K44" s="142">
        <v>0</v>
      </c>
      <c r="L44" s="142">
        <v>0</v>
      </c>
      <c r="M44" s="142">
        <f t="shared" si="8"/>
        <v>-51</v>
      </c>
      <c r="N44" s="292">
        <f t="shared" si="9"/>
        <v>-7.10405348934392</v>
      </c>
    </row>
    <row r="45" spans="1:14" ht="20.25" customHeight="1">
      <c r="A45" s="31" t="s">
        <v>69</v>
      </c>
      <c r="B45" s="182">
        <v>12475</v>
      </c>
      <c r="C45" s="142">
        <v>7</v>
      </c>
      <c r="D45" s="183">
        <v>33</v>
      </c>
      <c r="E45" s="143">
        <f t="shared" si="5"/>
        <v>2.6452905811623246</v>
      </c>
      <c r="F45" s="184">
        <v>11</v>
      </c>
      <c r="G45" s="143">
        <f t="shared" si="6"/>
        <v>333.3333333333333</v>
      </c>
      <c r="H45" s="142">
        <v>0</v>
      </c>
      <c r="I45" s="183">
        <v>33</v>
      </c>
      <c r="J45" s="143">
        <f t="shared" si="7"/>
        <v>2.6452905811623246</v>
      </c>
      <c r="K45" s="142">
        <v>0</v>
      </c>
      <c r="L45" s="142">
        <v>0</v>
      </c>
      <c r="M45" s="142">
        <v>0</v>
      </c>
      <c r="N45" s="292">
        <f t="shared" si="9"/>
        <v>0</v>
      </c>
    </row>
    <row r="46" spans="1:14" ht="12.75">
      <c r="A46" s="31" t="s">
        <v>70</v>
      </c>
      <c r="B46" s="182">
        <v>6367</v>
      </c>
      <c r="C46" s="142">
        <v>2</v>
      </c>
      <c r="D46" s="183">
        <v>9</v>
      </c>
      <c r="E46" s="143">
        <f t="shared" si="5"/>
        <v>1.4135385581906705</v>
      </c>
      <c r="F46" s="184">
        <v>4</v>
      </c>
      <c r="G46" s="143">
        <f t="shared" si="6"/>
        <v>444.4444444444444</v>
      </c>
      <c r="H46" s="142">
        <v>0</v>
      </c>
      <c r="I46" s="183">
        <v>15</v>
      </c>
      <c r="J46" s="143">
        <f t="shared" si="7"/>
        <v>2.355897596984451</v>
      </c>
      <c r="K46" s="142">
        <v>0</v>
      </c>
      <c r="L46" s="142">
        <v>0</v>
      </c>
      <c r="M46" s="142">
        <f t="shared" si="8"/>
        <v>-6</v>
      </c>
      <c r="N46" s="292">
        <f t="shared" si="9"/>
        <v>-0.9423590387937804</v>
      </c>
    </row>
    <row r="47" spans="1:14" ht="12.75">
      <c r="A47" s="31" t="s">
        <v>71</v>
      </c>
      <c r="B47" s="182">
        <v>9627</v>
      </c>
      <c r="C47" s="142">
        <v>14</v>
      </c>
      <c r="D47" s="183">
        <v>45</v>
      </c>
      <c r="E47" s="143">
        <f t="shared" si="5"/>
        <v>4.674353381115612</v>
      </c>
      <c r="F47" s="184">
        <v>15</v>
      </c>
      <c r="G47" s="143">
        <f t="shared" si="6"/>
        <v>333.3333333333333</v>
      </c>
      <c r="H47" s="142">
        <v>0</v>
      </c>
      <c r="I47" s="183">
        <v>35</v>
      </c>
      <c r="J47" s="143">
        <f t="shared" si="7"/>
        <v>3.635608185312143</v>
      </c>
      <c r="K47" s="142">
        <v>0</v>
      </c>
      <c r="L47" s="142">
        <v>0</v>
      </c>
      <c r="M47" s="142">
        <f t="shared" si="8"/>
        <v>10</v>
      </c>
      <c r="N47" s="292">
        <f t="shared" si="9"/>
        <v>1.0387451958034692</v>
      </c>
    </row>
    <row r="48" spans="1:14" ht="24.75" customHeight="1">
      <c r="A48" s="31" t="s">
        <v>72</v>
      </c>
      <c r="B48" s="182">
        <f>SUM(B37:B47)</f>
        <v>99534</v>
      </c>
      <c r="C48" s="142">
        <f>SUM(C37:C47)</f>
        <v>89</v>
      </c>
      <c r="D48" s="142">
        <f>SUM(D37:D47)</f>
        <v>315</v>
      </c>
      <c r="E48" s="143">
        <f t="shared" si="5"/>
        <v>3.164747724395684</v>
      </c>
      <c r="F48" s="142">
        <f>SUM(F37:F47)</f>
        <v>109</v>
      </c>
      <c r="G48" s="143">
        <f t="shared" si="6"/>
        <v>346.031746031746</v>
      </c>
      <c r="H48" s="142">
        <f>SUM(H37:H47)</f>
        <v>1</v>
      </c>
      <c r="I48" s="142">
        <f>SUM(I37:I47)</f>
        <v>338</v>
      </c>
      <c r="J48" s="143">
        <f t="shared" si="7"/>
        <v>3.395824542367432</v>
      </c>
      <c r="K48" s="142">
        <f>SUM(K37:K47)</f>
        <v>1</v>
      </c>
      <c r="L48" s="142">
        <f>SUM(L37:L47)</f>
        <v>0</v>
      </c>
      <c r="M48" s="142">
        <f t="shared" si="8"/>
        <v>-23</v>
      </c>
      <c r="N48" s="292">
        <f t="shared" si="9"/>
        <v>-0.23107681797174834</v>
      </c>
    </row>
    <row r="49" spans="1:14" ht="25.5" customHeight="1">
      <c r="A49" s="178" t="s">
        <v>38</v>
      </c>
      <c r="B49" s="182">
        <v>149667</v>
      </c>
      <c r="C49" s="144">
        <f>SUM(C36+C48)</f>
        <v>125</v>
      </c>
      <c r="D49" s="144">
        <f>SUM(D36+D48)</f>
        <v>521</v>
      </c>
      <c r="E49" s="145">
        <f t="shared" si="5"/>
        <v>3.481061289395792</v>
      </c>
      <c r="F49" s="144">
        <f>SUM(F36+F48)</f>
        <v>170</v>
      </c>
      <c r="G49" s="145">
        <f t="shared" si="6"/>
        <v>326.29558541266795</v>
      </c>
      <c r="H49" s="144">
        <v>2</v>
      </c>
      <c r="I49" s="144">
        <f>SUM(I36+I48)</f>
        <v>491</v>
      </c>
      <c r="J49" s="145">
        <f t="shared" si="7"/>
        <v>3.2806163015227137</v>
      </c>
      <c r="K49" s="144">
        <f>SUM(K36+K48)</f>
        <v>2</v>
      </c>
      <c r="L49" s="144">
        <f>SUM(L36+L48)</f>
        <v>1</v>
      </c>
      <c r="M49" s="144">
        <f t="shared" si="8"/>
        <v>30</v>
      </c>
      <c r="N49" s="293">
        <f t="shared" si="9"/>
        <v>0.20044498787307824</v>
      </c>
    </row>
    <row r="50" spans="2:14" ht="12.75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41"/>
      <c r="N50" s="298"/>
    </row>
    <row r="51" spans="2:14" ht="12.7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41"/>
      <c r="N51" s="298"/>
    </row>
    <row r="52" spans="2:14" ht="12.75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41"/>
      <c r="N52" s="298"/>
    </row>
    <row r="53" spans="2:14" ht="12.75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41"/>
      <c r="N53" s="298"/>
    </row>
    <row r="54" spans="2:14" ht="12.75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41"/>
      <c r="N54" s="298"/>
    </row>
    <row r="55" spans="2:14" ht="12.75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41"/>
      <c r="N55" s="298"/>
    </row>
    <row r="56" spans="2:14" ht="12.75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41"/>
      <c r="N56" s="298"/>
    </row>
    <row r="57" spans="2:14" ht="12.75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41"/>
      <c r="N57" s="298"/>
    </row>
    <row r="58" spans="2:14" ht="12.75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41"/>
      <c r="N58" s="298"/>
    </row>
    <row r="59" spans="2:14" ht="12.75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41"/>
      <c r="N59" s="298"/>
    </row>
    <row r="60" spans="2:14" ht="12.75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41"/>
      <c r="N60" s="298"/>
    </row>
    <row r="61" spans="2:14" ht="12.75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41"/>
      <c r="N61" s="298"/>
    </row>
    <row r="62" spans="2:14" ht="12.75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41"/>
      <c r="N62" s="298"/>
    </row>
    <row r="63" spans="2:14" ht="12.75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41"/>
      <c r="N63" s="298"/>
    </row>
    <row r="64" spans="2:14" ht="12.75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41"/>
      <c r="N64" s="298"/>
    </row>
    <row r="65" spans="2:14" ht="12.7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41"/>
      <c r="N65" s="298"/>
    </row>
    <row r="66" spans="2:14" ht="12.75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41"/>
      <c r="N66" s="298"/>
    </row>
    <row r="67" spans="2:14" ht="12.75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41"/>
      <c r="N67" s="298"/>
    </row>
    <row r="68" spans="2:14" ht="12.75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41"/>
      <c r="N68" s="298"/>
    </row>
    <row r="69" spans="2:14" ht="12.75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41"/>
      <c r="N69" s="298"/>
    </row>
    <row r="70" spans="2:14" ht="12.75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41"/>
      <c r="N70" s="298"/>
    </row>
    <row r="71" spans="2:14" ht="12.75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41"/>
      <c r="N71" s="298"/>
    </row>
    <row r="72" spans="2:14" ht="12.75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41"/>
      <c r="N72" s="298"/>
    </row>
    <row r="73" spans="2:14" ht="12.75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41"/>
      <c r="N73" s="298"/>
    </row>
    <row r="74" spans="2:14" ht="12.75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41"/>
      <c r="N74" s="298"/>
    </row>
    <row r="75" spans="2:14" ht="12.75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41"/>
      <c r="N75" s="298"/>
    </row>
    <row r="76" spans="2:14" ht="12.75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41"/>
      <c r="N76" s="298"/>
    </row>
    <row r="77" spans="2:14" ht="12.75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41"/>
      <c r="N77" s="298"/>
    </row>
    <row r="78" spans="2:14" ht="12.75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41"/>
      <c r="N78" s="298"/>
    </row>
    <row r="79" spans="2:14" ht="12.75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41"/>
      <c r="N79" s="298"/>
    </row>
    <row r="80" spans="2:14" ht="12.75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41"/>
      <c r="N80" s="298"/>
    </row>
    <row r="81" spans="2:14" ht="12.75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41"/>
      <c r="N81" s="298"/>
    </row>
    <row r="82" spans="2:14" ht="12.75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41"/>
      <c r="N82" s="298"/>
    </row>
    <row r="83" spans="2:14" ht="12.75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41"/>
      <c r="N83" s="298"/>
    </row>
  </sheetData>
  <mergeCells count="14">
    <mergeCell ref="A23:N23"/>
    <mergeCell ref="D7:G7"/>
    <mergeCell ref="I7:L7"/>
    <mergeCell ref="F9:G9"/>
    <mergeCell ref="A4:N4"/>
    <mergeCell ref="D26:G26"/>
    <mergeCell ref="I26:L26"/>
    <mergeCell ref="F28:G28"/>
    <mergeCell ref="M25:N25"/>
    <mergeCell ref="M26:N26"/>
    <mergeCell ref="M27:N27"/>
    <mergeCell ref="M6:N6"/>
    <mergeCell ref="M7:N7"/>
    <mergeCell ref="M8:N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2" max="2" width="8.421875" style="0" customWidth="1"/>
    <col min="3" max="3" width="7.7109375" style="0" customWidth="1"/>
    <col min="4" max="5" width="8.421875" style="0" customWidth="1"/>
    <col min="6" max="6" width="8.28125" style="0" customWidth="1"/>
    <col min="7" max="7" width="7.57421875" style="0" customWidth="1"/>
    <col min="8" max="8" width="8.57421875" style="0" customWidth="1"/>
    <col min="9" max="9" width="7.57421875" style="0" customWidth="1"/>
    <col min="10" max="10" width="10.00390625" style="0" customWidth="1"/>
    <col min="11" max="11" width="13.8515625" style="0" customWidth="1"/>
  </cols>
  <sheetData>
    <row r="1" ht="12.75">
      <c r="A1" s="1" t="s">
        <v>162</v>
      </c>
    </row>
    <row r="3" spans="1:9" ht="12.75">
      <c r="A3" s="372" t="s">
        <v>31</v>
      </c>
      <c r="B3" s="372"/>
      <c r="C3" s="372"/>
      <c r="D3" s="372"/>
      <c r="E3" s="372"/>
      <c r="F3" s="372"/>
      <c r="G3" s="372"/>
      <c r="H3" s="372"/>
      <c r="I3" s="372"/>
    </row>
    <row r="4" spans="1:6" ht="12.75">
      <c r="A4" s="24"/>
      <c r="B4" s="24"/>
      <c r="C4" s="24"/>
      <c r="D4" s="24"/>
      <c r="E4" s="24"/>
      <c r="F4" s="24"/>
    </row>
    <row r="5" spans="1:10" ht="12.75">
      <c r="A5" s="47" t="s">
        <v>74</v>
      </c>
      <c r="B5" s="14"/>
      <c r="C5" s="44"/>
      <c r="D5" s="14"/>
      <c r="E5" s="32"/>
      <c r="F5" s="14"/>
      <c r="G5" s="44"/>
      <c r="H5" s="32"/>
      <c r="I5" s="32"/>
      <c r="J5" s="5"/>
    </row>
    <row r="6" spans="1:10" ht="12.75">
      <c r="A6" s="3" t="s">
        <v>75</v>
      </c>
      <c r="B6" s="340" t="s">
        <v>38</v>
      </c>
      <c r="C6" s="341"/>
      <c r="D6" s="376" t="s">
        <v>79</v>
      </c>
      <c r="E6" s="378"/>
      <c r="F6" s="376" t="s">
        <v>80</v>
      </c>
      <c r="G6" s="378"/>
      <c r="H6" s="377" t="s">
        <v>81</v>
      </c>
      <c r="I6" s="377"/>
      <c r="J6" s="5"/>
    </row>
    <row r="7" spans="1:10" ht="12.75">
      <c r="A7" s="13" t="s">
        <v>76</v>
      </c>
      <c r="B7" s="8" t="s">
        <v>77</v>
      </c>
      <c r="C7" s="11" t="s">
        <v>78</v>
      </c>
      <c r="D7" s="8" t="s">
        <v>77</v>
      </c>
      <c r="E7" s="17" t="s">
        <v>78</v>
      </c>
      <c r="F7" s="8" t="s">
        <v>77</v>
      </c>
      <c r="G7" s="76" t="s">
        <v>78</v>
      </c>
      <c r="H7" s="8" t="s">
        <v>77</v>
      </c>
      <c r="I7" s="76" t="s">
        <v>78</v>
      </c>
      <c r="J7" s="5"/>
    </row>
    <row r="8" spans="1:9" ht="12.75">
      <c r="A8" s="46" t="s">
        <v>82</v>
      </c>
      <c r="B8" s="147">
        <f aca="true" t="shared" si="0" ref="B8:C13">SUM(D8+F8+H8)</f>
        <v>415</v>
      </c>
      <c r="C8" s="147">
        <f t="shared" si="0"/>
        <v>825</v>
      </c>
      <c r="D8" s="184">
        <v>409</v>
      </c>
      <c r="E8" s="184">
        <v>806</v>
      </c>
      <c r="F8" s="134">
        <v>0</v>
      </c>
      <c r="G8" s="134">
        <v>0</v>
      </c>
      <c r="H8" s="134">
        <v>6</v>
      </c>
      <c r="I8" s="183">
        <v>19</v>
      </c>
    </row>
    <row r="9" spans="1:9" ht="12.75">
      <c r="A9" s="46" t="s">
        <v>83</v>
      </c>
      <c r="B9" s="147">
        <f t="shared" si="0"/>
        <v>2720</v>
      </c>
      <c r="C9" s="147">
        <f t="shared" si="0"/>
        <v>3171</v>
      </c>
      <c r="D9" s="183">
        <v>2597</v>
      </c>
      <c r="E9" s="183">
        <v>2913</v>
      </c>
      <c r="F9" s="134">
        <v>0</v>
      </c>
      <c r="G9" s="183">
        <v>8</v>
      </c>
      <c r="H9" s="183">
        <v>123</v>
      </c>
      <c r="I9" s="183">
        <v>250</v>
      </c>
    </row>
    <row r="10" spans="1:9" ht="12.75">
      <c r="A10" s="46" t="s">
        <v>84</v>
      </c>
      <c r="B10" s="147">
        <f t="shared" si="0"/>
        <v>2009</v>
      </c>
      <c r="C10" s="147">
        <f t="shared" si="0"/>
        <v>1561</v>
      </c>
      <c r="D10" s="183">
        <v>1485</v>
      </c>
      <c r="E10" s="183">
        <v>1025</v>
      </c>
      <c r="F10" s="183">
        <v>3</v>
      </c>
      <c r="G10" s="183">
        <v>14</v>
      </c>
      <c r="H10" s="183">
        <v>521</v>
      </c>
      <c r="I10" s="183">
        <v>522</v>
      </c>
    </row>
    <row r="11" spans="1:9" ht="12.75">
      <c r="A11" s="46" t="s">
        <v>85</v>
      </c>
      <c r="B11" s="147">
        <f t="shared" si="0"/>
        <v>845</v>
      </c>
      <c r="C11" s="147">
        <f t="shared" si="0"/>
        <v>691</v>
      </c>
      <c r="D11" s="183">
        <v>331</v>
      </c>
      <c r="E11" s="183">
        <v>213</v>
      </c>
      <c r="F11" s="183">
        <v>27</v>
      </c>
      <c r="G11" s="183">
        <v>23</v>
      </c>
      <c r="H11" s="183">
        <v>487</v>
      </c>
      <c r="I11" s="183">
        <v>455</v>
      </c>
    </row>
    <row r="12" spans="1:9" s="33" customFormat="1" ht="12.75">
      <c r="A12" s="166" t="s">
        <v>86</v>
      </c>
      <c r="B12" s="147">
        <f t="shared" si="0"/>
        <v>435</v>
      </c>
      <c r="C12" s="147">
        <f t="shared" si="0"/>
        <v>287</v>
      </c>
      <c r="D12" s="184">
        <v>102</v>
      </c>
      <c r="E12" s="184">
        <v>50</v>
      </c>
      <c r="F12" s="184">
        <v>51</v>
      </c>
      <c r="G12" s="184">
        <v>21</v>
      </c>
      <c r="H12" s="184">
        <v>282</v>
      </c>
      <c r="I12" s="184">
        <v>216</v>
      </c>
    </row>
    <row r="13" spans="1:9" s="33" customFormat="1" ht="12.75">
      <c r="A13" s="166" t="s">
        <v>87</v>
      </c>
      <c r="B13" s="147">
        <f t="shared" si="0"/>
        <v>191</v>
      </c>
      <c r="C13" s="147">
        <f t="shared" si="0"/>
        <v>80</v>
      </c>
      <c r="D13" s="184">
        <v>19</v>
      </c>
      <c r="E13" s="184">
        <v>8</v>
      </c>
      <c r="F13" s="184">
        <v>59</v>
      </c>
      <c r="G13" s="134">
        <v>11</v>
      </c>
      <c r="H13" s="184">
        <v>113</v>
      </c>
      <c r="I13" s="134">
        <v>61</v>
      </c>
    </row>
    <row r="14" spans="1:9" ht="12.75">
      <c r="A14" s="74" t="s">
        <v>38</v>
      </c>
      <c r="B14" s="148">
        <f>SUM(B8:B13)</f>
        <v>6615</v>
      </c>
      <c r="C14" s="148">
        <f>SUM(I14+G14+E14)</f>
        <v>6615</v>
      </c>
      <c r="D14" s="135">
        <f aca="true" t="shared" si="1" ref="D14:I14">SUM(D8:D13)</f>
        <v>4943</v>
      </c>
      <c r="E14" s="71">
        <f t="shared" si="1"/>
        <v>5015</v>
      </c>
      <c r="F14" s="71">
        <f t="shared" si="1"/>
        <v>140</v>
      </c>
      <c r="G14" s="135">
        <f t="shared" si="1"/>
        <v>77</v>
      </c>
      <c r="H14" s="71">
        <f t="shared" si="1"/>
        <v>1532</v>
      </c>
      <c r="I14" s="71">
        <f t="shared" si="1"/>
        <v>1523</v>
      </c>
    </row>
    <row r="15" spans="2:4" ht="12.75">
      <c r="B15" s="72"/>
      <c r="C15" s="5"/>
      <c r="D15" s="5"/>
    </row>
    <row r="16" spans="2:3" ht="12.75">
      <c r="B16" s="5"/>
      <c r="C16" s="5"/>
    </row>
    <row r="17" spans="1:9" ht="12.75">
      <c r="A17" s="372" t="s">
        <v>40</v>
      </c>
      <c r="B17" s="372"/>
      <c r="C17" s="372"/>
      <c r="D17" s="372"/>
      <c r="E17" s="372"/>
      <c r="F17" s="372"/>
      <c r="G17" s="372"/>
      <c r="H17" s="372"/>
      <c r="I17" s="372"/>
    </row>
    <row r="18" spans="1:6" ht="12.75">
      <c r="A18" s="24"/>
      <c r="B18" s="24"/>
      <c r="C18" s="24"/>
      <c r="D18" s="24"/>
      <c r="E18" s="24"/>
      <c r="F18" s="24"/>
    </row>
    <row r="19" spans="1:10" ht="12.75">
      <c r="A19" s="47" t="s">
        <v>74</v>
      </c>
      <c r="B19" s="14"/>
      <c r="C19" s="44"/>
      <c r="D19" s="14"/>
      <c r="E19" s="32"/>
      <c r="F19" s="14"/>
      <c r="G19" s="44"/>
      <c r="H19" s="32"/>
      <c r="I19" s="32"/>
      <c r="J19" s="5"/>
    </row>
    <row r="20" spans="1:10" ht="12.75">
      <c r="A20" s="3" t="s">
        <v>75</v>
      </c>
      <c r="B20" s="340" t="s">
        <v>38</v>
      </c>
      <c r="C20" s="341"/>
      <c r="D20" s="376" t="s">
        <v>79</v>
      </c>
      <c r="E20" s="378"/>
      <c r="F20" s="376" t="s">
        <v>80</v>
      </c>
      <c r="G20" s="378"/>
      <c r="H20" s="377" t="s">
        <v>81</v>
      </c>
      <c r="I20" s="377"/>
      <c r="J20" s="5"/>
    </row>
    <row r="21" spans="1:10" ht="12.75">
      <c r="A21" s="13" t="s">
        <v>76</v>
      </c>
      <c r="B21" s="8" t="s">
        <v>77</v>
      </c>
      <c r="C21" s="11" t="s">
        <v>78</v>
      </c>
      <c r="D21" s="8" t="s">
        <v>77</v>
      </c>
      <c r="E21" s="17" t="s">
        <v>78</v>
      </c>
      <c r="F21" s="8" t="s">
        <v>77</v>
      </c>
      <c r="G21" s="76" t="s">
        <v>78</v>
      </c>
      <c r="H21" s="8" t="s">
        <v>77</v>
      </c>
      <c r="I21" s="76" t="s">
        <v>78</v>
      </c>
      <c r="J21" s="5"/>
    </row>
    <row r="22" spans="1:9" ht="12.75">
      <c r="A22" s="46" t="s">
        <v>82</v>
      </c>
      <c r="B22" s="147">
        <f aca="true" t="shared" si="2" ref="B22:C27">SUM(D22+F22+H22)</f>
        <v>909</v>
      </c>
      <c r="C22" s="147">
        <f t="shared" si="2"/>
        <v>2013</v>
      </c>
      <c r="D22" s="183">
        <v>904</v>
      </c>
      <c r="E22" s="183">
        <v>1983</v>
      </c>
      <c r="F22" s="134">
        <v>0</v>
      </c>
      <c r="G22" s="134">
        <v>0</v>
      </c>
      <c r="H22" s="183">
        <v>5</v>
      </c>
      <c r="I22" s="183">
        <v>30</v>
      </c>
    </row>
    <row r="23" spans="1:9" ht="12.75">
      <c r="A23" s="46" t="s">
        <v>83</v>
      </c>
      <c r="B23" s="147">
        <f t="shared" si="2"/>
        <v>6349</v>
      </c>
      <c r="C23" s="147">
        <f t="shared" si="2"/>
        <v>7463</v>
      </c>
      <c r="D23" s="183">
        <v>6002</v>
      </c>
      <c r="E23" s="183">
        <v>6719</v>
      </c>
      <c r="F23" s="134">
        <v>0</v>
      </c>
      <c r="G23" s="183">
        <v>8</v>
      </c>
      <c r="H23" s="183">
        <v>347</v>
      </c>
      <c r="I23" s="183">
        <v>736</v>
      </c>
    </row>
    <row r="24" spans="1:9" ht="12.75">
      <c r="A24" s="46" t="s">
        <v>84</v>
      </c>
      <c r="B24" s="147">
        <f t="shared" si="2"/>
        <v>5182</v>
      </c>
      <c r="C24" s="147">
        <f t="shared" si="2"/>
        <v>4064</v>
      </c>
      <c r="D24" s="183">
        <v>3524</v>
      </c>
      <c r="E24" s="183">
        <v>2179</v>
      </c>
      <c r="F24" s="183">
        <v>28</v>
      </c>
      <c r="G24" s="183">
        <v>44</v>
      </c>
      <c r="H24" s="183">
        <v>1630</v>
      </c>
      <c r="I24" s="183">
        <v>1841</v>
      </c>
    </row>
    <row r="25" spans="1:9" ht="12.75">
      <c r="A25" s="46" t="s">
        <v>85</v>
      </c>
      <c r="B25" s="147">
        <f t="shared" si="2"/>
        <v>2587</v>
      </c>
      <c r="C25" s="147">
        <f t="shared" si="2"/>
        <v>2203</v>
      </c>
      <c r="D25" s="183">
        <v>812</v>
      </c>
      <c r="E25" s="183">
        <v>498</v>
      </c>
      <c r="F25" s="183">
        <v>74</v>
      </c>
      <c r="G25" s="183">
        <v>66</v>
      </c>
      <c r="H25" s="183">
        <v>1701</v>
      </c>
      <c r="I25" s="183">
        <v>1639</v>
      </c>
    </row>
    <row r="26" spans="1:9" ht="12.75">
      <c r="A26" s="46" t="s">
        <v>86</v>
      </c>
      <c r="B26" s="147">
        <f t="shared" si="2"/>
        <v>1111</v>
      </c>
      <c r="C26" s="147">
        <f t="shared" si="2"/>
        <v>654</v>
      </c>
      <c r="D26" s="183">
        <v>163</v>
      </c>
      <c r="E26" s="183">
        <v>55</v>
      </c>
      <c r="F26" s="183">
        <v>92</v>
      </c>
      <c r="G26" s="183">
        <v>50</v>
      </c>
      <c r="H26" s="183">
        <v>856</v>
      </c>
      <c r="I26" s="183">
        <v>549</v>
      </c>
    </row>
    <row r="27" spans="1:9" ht="12.75">
      <c r="A27" s="46" t="s">
        <v>87</v>
      </c>
      <c r="B27" s="147">
        <f t="shared" si="2"/>
        <v>452</v>
      </c>
      <c r="C27" s="147">
        <f t="shared" si="2"/>
        <v>193</v>
      </c>
      <c r="D27" s="183">
        <v>39</v>
      </c>
      <c r="E27" s="183">
        <v>23</v>
      </c>
      <c r="F27" s="183">
        <v>165</v>
      </c>
      <c r="G27" s="183">
        <v>38</v>
      </c>
      <c r="H27" s="183">
        <v>248</v>
      </c>
      <c r="I27" s="183">
        <v>132</v>
      </c>
    </row>
    <row r="28" spans="1:9" ht="12.75">
      <c r="A28" s="74" t="s">
        <v>38</v>
      </c>
      <c r="B28" s="148">
        <f aca="true" t="shared" si="3" ref="B28:I28">SUM(B22:B27)</f>
        <v>16590</v>
      </c>
      <c r="C28" s="148">
        <f t="shared" si="3"/>
        <v>16590</v>
      </c>
      <c r="D28" s="148">
        <f t="shared" si="3"/>
        <v>11444</v>
      </c>
      <c r="E28" s="148">
        <f t="shared" si="3"/>
        <v>11457</v>
      </c>
      <c r="F28" s="148">
        <f t="shared" si="3"/>
        <v>359</v>
      </c>
      <c r="G28" s="148">
        <f t="shared" si="3"/>
        <v>206</v>
      </c>
      <c r="H28" s="148">
        <f t="shared" si="3"/>
        <v>4787</v>
      </c>
      <c r="I28" s="148">
        <f t="shared" si="3"/>
        <v>4927</v>
      </c>
    </row>
    <row r="29" spans="1:3" ht="12.75">
      <c r="A29" s="45"/>
      <c r="B29" s="4"/>
      <c r="C29" s="72"/>
    </row>
  </sheetData>
  <mergeCells count="10">
    <mergeCell ref="A3:I3"/>
    <mergeCell ref="A17:I17"/>
    <mergeCell ref="B6:C6"/>
    <mergeCell ref="D6:E6"/>
    <mergeCell ref="F6:G6"/>
    <mergeCell ref="H6:I6"/>
    <mergeCell ref="B20:C20"/>
    <mergeCell ref="D20:E20"/>
    <mergeCell ref="F20:G20"/>
    <mergeCell ref="H20:I2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11.421875" defaultRowHeight="12.75"/>
  <cols>
    <col min="1" max="1" width="18.28125" style="0" customWidth="1"/>
    <col min="2" max="2" width="10.7109375" style="0" customWidth="1"/>
    <col min="3" max="3" width="9.7109375" style="0" customWidth="1"/>
    <col min="4" max="4" width="10.57421875" style="0" customWidth="1"/>
    <col min="5" max="5" width="11.57421875" style="0" customWidth="1"/>
    <col min="6" max="6" width="7.57421875" style="0" customWidth="1"/>
    <col min="7" max="7" width="10.00390625" style="0" customWidth="1"/>
    <col min="8" max="8" width="13.8515625" style="0" customWidth="1"/>
  </cols>
  <sheetData>
    <row r="1" spans="1:6" ht="12.75">
      <c r="A1" s="1" t="s">
        <v>163</v>
      </c>
      <c r="B1" s="1"/>
      <c r="C1" s="1"/>
      <c r="D1" s="1"/>
      <c r="E1" s="1"/>
      <c r="F1" s="1"/>
    </row>
    <row r="3" spans="1:5" ht="12.75">
      <c r="A3" s="372" t="s">
        <v>31</v>
      </c>
      <c r="B3" s="372"/>
      <c r="C3" s="372"/>
      <c r="D3" s="372"/>
      <c r="E3" s="372"/>
    </row>
    <row r="4" spans="1:3" ht="12.75">
      <c r="A4" s="24"/>
      <c r="B4" s="24"/>
      <c r="C4" s="24"/>
    </row>
    <row r="5" spans="1:5" ht="12.75">
      <c r="A5" s="307" t="s">
        <v>89</v>
      </c>
      <c r="B5" s="21"/>
      <c r="C5" s="15"/>
      <c r="D5" s="15"/>
      <c r="E5" s="19"/>
    </row>
    <row r="6" spans="1:8" ht="12.75">
      <c r="A6" t="s">
        <v>88</v>
      </c>
      <c r="B6" s="305" t="s">
        <v>38</v>
      </c>
      <c r="C6" s="305" t="s">
        <v>79</v>
      </c>
      <c r="D6" s="305" t="s">
        <v>80</v>
      </c>
      <c r="E6" s="306" t="s">
        <v>81</v>
      </c>
      <c r="H6" s="30"/>
    </row>
    <row r="7" spans="1:5" ht="12.75">
      <c r="A7" s="6"/>
      <c r="B7" s="22"/>
      <c r="C7" s="22"/>
      <c r="D7" s="22"/>
      <c r="E7" s="20"/>
    </row>
    <row r="8" spans="1:5" ht="12.75">
      <c r="A8" t="s">
        <v>79</v>
      </c>
      <c r="B8" s="77">
        <f>SUM(C8+D8+E8)</f>
        <v>4943</v>
      </c>
      <c r="C8" s="25">
        <v>4290</v>
      </c>
      <c r="D8" s="25">
        <v>22</v>
      </c>
      <c r="E8" s="77">
        <v>631</v>
      </c>
    </row>
    <row r="9" spans="1:5" ht="12.75">
      <c r="A9" t="s">
        <v>80</v>
      </c>
      <c r="B9" s="77">
        <f>SUM(C9+D9+E9)</f>
        <v>140</v>
      </c>
      <c r="C9" s="25">
        <v>23</v>
      </c>
      <c r="D9" s="25">
        <v>15</v>
      </c>
      <c r="E9" s="25">
        <v>102</v>
      </c>
    </row>
    <row r="10" spans="1:5" ht="12.75">
      <c r="A10" t="s">
        <v>81</v>
      </c>
      <c r="B10" s="77">
        <f>SUM(C10+D10+E10)</f>
        <v>1532</v>
      </c>
      <c r="C10" s="25">
        <v>702</v>
      </c>
      <c r="D10" s="25">
        <v>40</v>
      </c>
      <c r="E10" s="25">
        <v>790</v>
      </c>
    </row>
    <row r="11" spans="1:5" ht="12.75">
      <c r="A11" s="1" t="s">
        <v>38</v>
      </c>
      <c r="B11" s="78">
        <f>SUM(C11+D11+E11)</f>
        <v>6615</v>
      </c>
      <c r="C11" s="78">
        <f>SUM(C8+C9+C10)</f>
        <v>5015</v>
      </c>
      <c r="D11" s="78">
        <f>SUM(D8+D9+D10)</f>
        <v>77</v>
      </c>
      <c r="E11" s="78">
        <f>SUM(E8+E9+E10)</f>
        <v>1523</v>
      </c>
    </row>
    <row r="12" spans="2:5" ht="12.75">
      <c r="B12" s="77"/>
      <c r="C12" s="77"/>
      <c r="D12" s="77"/>
      <c r="E12" s="77"/>
    </row>
    <row r="13" ht="12.75">
      <c r="B13" s="77"/>
    </row>
    <row r="14" spans="1:5" ht="12.75">
      <c r="A14" s="342" t="s">
        <v>40</v>
      </c>
      <c r="B14" s="372"/>
      <c r="C14" s="372"/>
      <c r="D14" s="372"/>
      <c r="E14" s="372"/>
    </row>
    <row r="15" spans="1:3" ht="12.75">
      <c r="A15" s="24"/>
      <c r="B15" s="56"/>
      <c r="C15" s="56"/>
    </row>
    <row r="16" spans="1:5" ht="12.75">
      <c r="A16" s="307" t="s">
        <v>89</v>
      </c>
      <c r="B16" s="21"/>
      <c r="C16" s="15"/>
      <c r="D16" s="15"/>
      <c r="E16" s="19"/>
    </row>
    <row r="17" spans="1:8" ht="12.75">
      <c r="A17" t="s">
        <v>88</v>
      </c>
      <c r="B17" s="305" t="s">
        <v>38</v>
      </c>
      <c r="C17" s="305" t="s">
        <v>79</v>
      </c>
      <c r="D17" s="305" t="s">
        <v>80</v>
      </c>
      <c r="E17" s="306" t="s">
        <v>81</v>
      </c>
      <c r="H17" s="30"/>
    </row>
    <row r="18" spans="1:5" ht="12.75">
      <c r="A18" s="6"/>
      <c r="B18" s="22"/>
      <c r="C18" s="22"/>
      <c r="D18" s="22"/>
      <c r="E18" s="20"/>
    </row>
    <row r="19" spans="1:5" ht="12.75">
      <c r="A19" t="s">
        <v>79</v>
      </c>
      <c r="B19" s="77">
        <f>SUM(C19+D19+E19)</f>
        <v>11444</v>
      </c>
      <c r="C19" s="77">
        <v>9606</v>
      </c>
      <c r="D19" s="25">
        <v>49</v>
      </c>
      <c r="E19" s="77">
        <v>1789</v>
      </c>
    </row>
    <row r="20" spans="1:5" ht="12.75">
      <c r="A20" t="s">
        <v>80</v>
      </c>
      <c r="B20" s="77">
        <f>SUM(C20+D20+E20)</f>
        <v>359</v>
      </c>
      <c r="C20" s="77">
        <v>70</v>
      </c>
      <c r="D20" s="25">
        <v>42</v>
      </c>
      <c r="E20" s="25">
        <v>247</v>
      </c>
    </row>
    <row r="21" spans="1:5" ht="12.75">
      <c r="A21" t="s">
        <v>81</v>
      </c>
      <c r="B21" s="77">
        <f>SUM(C21+D21+E21)</f>
        <v>4787</v>
      </c>
      <c r="C21" s="77">
        <v>1781</v>
      </c>
      <c r="D21" s="25">
        <v>115</v>
      </c>
      <c r="E21" s="77">
        <v>2891</v>
      </c>
    </row>
    <row r="22" spans="1:5" ht="12.75">
      <c r="A22" s="1" t="s">
        <v>38</v>
      </c>
      <c r="B22" s="78">
        <f>SUM(C22+D22+E22)</f>
        <v>16590</v>
      </c>
      <c r="C22" s="78">
        <f>SUM(C19+C20+C21)</f>
        <v>11457</v>
      </c>
      <c r="D22" s="78">
        <f>SUM(D19+D20+D21)</f>
        <v>206</v>
      </c>
      <c r="E22" s="78">
        <f>SUM(E19+E20+E21)</f>
        <v>4927</v>
      </c>
    </row>
    <row r="23" spans="1:5" ht="14.25">
      <c r="A23" s="35"/>
      <c r="B23" s="150"/>
      <c r="C23" s="150"/>
      <c r="D23" s="150"/>
      <c r="E23" s="150"/>
    </row>
  </sheetData>
  <mergeCells count="2">
    <mergeCell ref="A14:E14"/>
    <mergeCell ref="A3:E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11.421875" defaultRowHeight="12.75"/>
  <cols>
    <col min="1" max="1" width="13.421875" style="0" customWidth="1"/>
    <col min="2" max="2" width="10.28125" style="0" customWidth="1"/>
    <col min="3" max="3" width="9.57421875" style="0" customWidth="1"/>
    <col min="4" max="4" width="9.8515625" style="0" customWidth="1"/>
    <col min="5" max="5" width="10.00390625" style="0" customWidth="1"/>
    <col min="6" max="6" width="13.00390625" style="0" customWidth="1"/>
    <col min="7" max="7" width="7.57421875" style="0" customWidth="1"/>
    <col min="8" max="8" width="10.00390625" style="0" customWidth="1"/>
    <col min="9" max="9" width="13.8515625" style="0" customWidth="1"/>
  </cols>
  <sheetData>
    <row r="1" spans="1:7" s="29" customFormat="1" ht="12.75">
      <c r="A1" s="266" t="s">
        <v>164</v>
      </c>
      <c r="B1" s="266"/>
      <c r="C1" s="266"/>
      <c r="D1" s="266"/>
      <c r="E1" s="266"/>
      <c r="F1" s="266"/>
      <c r="G1" s="52"/>
    </row>
    <row r="3" spans="1:6" ht="12.75">
      <c r="A3" s="372" t="s">
        <v>31</v>
      </c>
      <c r="B3" s="372"/>
      <c r="C3" s="372"/>
      <c r="D3" s="372"/>
      <c r="E3" s="24"/>
      <c r="F3" s="24"/>
    </row>
    <row r="4" spans="1:3" ht="12.75">
      <c r="A4" s="24"/>
      <c r="B4" s="24"/>
      <c r="C4" s="24"/>
    </row>
    <row r="5" spans="1:8" ht="12.75">
      <c r="A5" s="307" t="s">
        <v>89</v>
      </c>
      <c r="B5" s="32"/>
      <c r="C5" s="32"/>
      <c r="D5" s="32"/>
      <c r="E5" s="5"/>
      <c r="F5" s="5"/>
      <c r="G5" s="5"/>
      <c r="H5" s="5"/>
    </row>
    <row r="6" spans="1:9" ht="12.75">
      <c r="A6" t="s">
        <v>88</v>
      </c>
      <c r="B6" s="87" t="s">
        <v>38</v>
      </c>
      <c r="C6" s="308" t="s">
        <v>91</v>
      </c>
      <c r="D6" s="308" t="s">
        <v>92</v>
      </c>
      <c r="E6" s="5"/>
      <c r="F6" s="5"/>
      <c r="G6" s="372"/>
      <c r="H6" s="372"/>
      <c r="I6" s="30"/>
    </row>
    <row r="7" spans="1:8" ht="12.75">
      <c r="A7" s="6"/>
      <c r="B7" s="51"/>
      <c r="C7" s="6"/>
      <c r="D7" s="6"/>
      <c r="E7" s="5"/>
      <c r="F7" s="5"/>
      <c r="G7" s="5"/>
      <c r="H7" s="5"/>
    </row>
    <row r="8" spans="1:4" ht="12.75">
      <c r="A8" t="s">
        <v>90</v>
      </c>
      <c r="B8" s="126">
        <f>SUM(C8+D8)</f>
        <v>5996</v>
      </c>
      <c r="C8" s="77">
        <v>5403</v>
      </c>
      <c r="D8" s="77">
        <v>593</v>
      </c>
    </row>
    <row r="9" spans="1:4" ht="12.75">
      <c r="A9" t="s">
        <v>93</v>
      </c>
      <c r="B9" s="126">
        <f>SUM(C9+D9)</f>
        <v>619</v>
      </c>
      <c r="C9" s="77">
        <v>442</v>
      </c>
      <c r="D9" s="77">
        <v>177</v>
      </c>
    </row>
    <row r="10" spans="1:8" ht="12.75">
      <c r="A10" s="1" t="s">
        <v>38</v>
      </c>
      <c r="B10" s="73">
        <f>SUM(B8:B9)</f>
        <v>6615</v>
      </c>
      <c r="C10" s="78">
        <f>SUM(C8:C9)</f>
        <v>5845</v>
      </c>
      <c r="D10" s="78">
        <f>SUM(D8:D9)</f>
        <v>770</v>
      </c>
      <c r="H10" s="29"/>
    </row>
    <row r="12" ht="12.75">
      <c r="A12" s="1"/>
    </row>
    <row r="13" spans="1:6" ht="12.75">
      <c r="A13" s="372" t="s">
        <v>40</v>
      </c>
      <c r="B13" s="372"/>
      <c r="C13" s="372"/>
      <c r="D13" s="372"/>
      <c r="E13" s="24"/>
      <c r="F13" s="24"/>
    </row>
    <row r="14" spans="1:3" ht="12.75">
      <c r="A14" s="24"/>
      <c r="B14" s="24"/>
      <c r="C14" s="24"/>
    </row>
    <row r="15" spans="1:8" ht="12.75">
      <c r="A15" s="307" t="s">
        <v>89</v>
      </c>
      <c r="B15" s="32"/>
      <c r="C15" s="32"/>
      <c r="D15" s="32"/>
      <c r="E15" s="5"/>
      <c r="F15" s="5"/>
      <c r="G15" s="5"/>
      <c r="H15" s="5"/>
    </row>
    <row r="16" spans="1:9" ht="12.75">
      <c r="A16" t="s">
        <v>88</v>
      </c>
      <c r="B16" s="87" t="s">
        <v>38</v>
      </c>
      <c r="C16" s="308" t="s">
        <v>91</v>
      </c>
      <c r="D16" s="308" t="s">
        <v>92</v>
      </c>
      <c r="E16" s="5"/>
      <c r="F16" s="5"/>
      <c r="G16" s="372"/>
      <c r="H16" s="372"/>
      <c r="I16" s="30"/>
    </row>
    <row r="17" spans="1:8" ht="12.75">
      <c r="A17" s="6"/>
      <c r="B17" s="51"/>
      <c r="C17" s="58"/>
      <c r="D17" s="6"/>
      <c r="E17" s="5"/>
      <c r="F17" s="5"/>
      <c r="G17" s="5"/>
      <c r="H17" s="5"/>
    </row>
    <row r="18" spans="1:4" ht="12.75">
      <c r="A18" s="5" t="s">
        <v>90</v>
      </c>
      <c r="B18" s="126">
        <f>SUM(C18+D18)</f>
        <v>16032</v>
      </c>
      <c r="C18" s="77">
        <v>15415</v>
      </c>
      <c r="D18" s="77">
        <v>617</v>
      </c>
    </row>
    <row r="19" spans="1:4" ht="12.75">
      <c r="A19" s="5" t="s">
        <v>93</v>
      </c>
      <c r="B19" s="126">
        <f>SUM(C19+D19)</f>
        <v>558</v>
      </c>
      <c r="C19" s="77">
        <v>433</v>
      </c>
      <c r="D19" s="77">
        <v>125</v>
      </c>
    </row>
    <row r="20" spans="1:8" ht="12.75">
      <c r="A20" s="45" t="s">
        <v>38</v>
      </c>
      <c r="B20" s="73">
        <f>SUM(B18:B19)</f>
        <v>16590</v>
      </c>
      <c r="C20" s="78">
        <f>SUM(C18:C19)</f>
        <v>15848</v>
      </c>
      <c r="D20" s="78">
        <f>SUM(D18:D19)</f>
        <v>742</v>
      </c>
      <c r="F20" s="69"/>
      <c r="H20" s="29"/>
    </row>
    <row r="21" spans="2:8" ht="12.75">
      <c r="B21" s="25"/>
      <c r="C21" s="25"/>
      <c r="D21" s="40"/>
      <c r="E21" s="5"/>
      <c r="F21" s="5"/>
      <c r="G21" s="5"/>
      <c r="H21" s="5"/>
    </row>
    <row r="22" spans="1:8" ht="12.75">
      <c r="A22" s="1"/>
      <c r="B22" s="33"/>
      <c r="C22" s="33"/>
      <c r="D22" s="5"/>
      <c r="E22" s="5"/>
      <c r="F22" s="5"/>
      <c r="G22" s="5"/>
      <c r="H22" s="5"/>
    </row>
    <row r="24" spans="1:4" ht="14.25">
      <c r="A24" s="34"/>
      <c r="D24" s="33"/>
    </row>
    <row r="25" ht="14.25">
      <c r="A25" s="35"/>
    </row>
  </sheetData>
  <mergeCells count="4">
    <mergeCell ref="G6:H6"/>
    <mergeCell ref="G16:H16"/>
    <mergeCell ref="A13:D13"/>
    <mergeCell ref="A3:D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551-15</cp:lastModifiedBy>
  <cp:lastPrinted>2009-10-19T13:09:55Z</cp:lastPrinted>
  <dcterms:created xsi:type="dcterms:W3CDTF">2005-12-14T09:12:09Z</dcterms:created>
  <dcterms:modified xsi:type="dcterms:W3CDTF">2009-10-19T13:32:46Z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