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<sst xmlns="http://schemas.openxmlformats.org/spreadsheetml/2006/main" count="110" uniqueCount="82">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</sst>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3" xfId="0" applyNumberForma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187" fontId="0" fillId="0" borderId="20" xfId="0" applyNumberFormat="1" applyFont="1" applyFill="1" applyBorder="1" applyAlignment="1" applyProtection="1">
      <alignment horizontal="left"/>
      <protection/>
    </xf>
    <xf numFmtId="187" fontId="0" fillId="0" borderId="18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9" xfId="0" applyNumberFormat="1" applyFill="1" applyBorder="1" applyAlignment="1" applyProtection="1" quotePrefix="1">
      <alignment horizontal="left"/>
      <protection/>
    </xf>
    <xf numFmtId="49" fontId="0" fillId="0" borderId="8" xfId="0" applyNumberFormat="1" applyFill="1" applyBorder="1" applyAlignment="1" applyProtection="1" quotePrefix="1">
      <alignment horizontal="left"/>
      <protection/>
    </xf>
    <xf numFmtId="49" fontId="0" fillId="0" borderId="10" xfId="0" applyNumberFormat="1" applyFill="1" applyBorder="1" applyAlignment="1" applyProtection="1" quotePrefix="1">
      <alignment horizontal="left"/>
      <protection/>
    </xf>
    <xf numFmtId="184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4/05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4. Vierteljahr 2005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1" t="s">
        <v>51</v>
      </c>
      <c r="C17" s="112"/>
      <c r="D17" s="112"/>
      <c r="E17" s="113"/>
      <c r="F17" s="36"/>
      <c r="G17" s="114">
        <v>38939</v>
      </c>
      <c r="H17" s="115"/>
    </row>
    <row r="18" spans="1:8" ht="12.75">
      <c r="A18" s="41" t="s">
        <v>43</v>
      </c>
      <c r="B18" s="116" t="s">
        <v>52</v>
      </c>
      <c r="C18" s="117"/>
      <c r="D18" s="117"/>
      <c r="E18" s="118"/>
      <c r="F18" s="42"/>
      <c r="G18" s="50"/>
      <c r="H18" s="43"/>
    </row>
    <row r="19" spans="1:8" ht="12.75">
      <c r="A19" s="44" t="s">
        <v>46</v>
      </c>
      <c r="B19" s="119" t="s">
        <v>53</v>
      </c>
      <c r="C19" s="119"/>
      <c r="D19" s="119"/>
      <c r="E19" s="120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8" t="s">
        <v>76</v>
      </c>
      <c r="B21" s="108"/>
      <c r="C21" s="108"/>
      <c r="D21" s="108"/>
      <c r="E21" s="108"/>
      <c r="F21" s="108"/>
      <c r="G21" s="108"/>
      <c r="H21" s="109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1">
        <v>5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2">
        <v>4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H9" sqref="H9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4/05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Oktober 2005</v>
      </c>
      <c r="C5" s="63" t="str">
        <f>IF(Quartal=1,"Februar",IF(Quartal=2,"Mai",IF(Quartal=3,"August",IF(Quartal=4,"November",""))))&amp;" "&amp;Jahr+2000</f>
        <v>November 2005</v>
      </c>
      <c r="D5" s="70" t="str">
        <f>IF(Quartal=1,"März",IF(Quartal=2,"Juni",IF(Quartal=3,"September",IF(Quartal=4,"Dezember",""))))&amp;" "&amp;Jahr+2000</f>
        <v>Dezember 2005</v>
      </c>
      <c r="E5" s="64" t="str">
        <f>Quartal&amp;". Vierteljahr "&amp;Jahr+2000</f>
        <v>4. Vierteljahr 2005</v>
      </c>
      <c r="F5" s="64" t="str">
        <f>Quartal&amp;". Vierteljahr "&amp;Jahr+1999</f>
        <v>4. Vierteljahr 2004</v>
      </c>
      <c r="G5" s="65" t="s">
        <v>2</v>
      </c>
    </row>
    <row r="6" spans="1:7" ht="12.75">
      <c r="A6" s="1" t="s">
        <v>3</v>
      </c>
      <c r="B6" s="57">
        <v>513</v>
      </c>
      <c r="C6" s="57">
        <v>468</v>
      </c>
      <c r="D6" s="57">
        <v>872</v>
      </c>
      <c r="E6" s="57">
        <v>1853</v>
      </c>
      <c r="F6" s="57">
        <v>1845</v>
      </c>
      <c r="G6" s="98">
        <f>E6-F6</f>
        <v>8</v>
      </c>
    </row>
    <row r="7" spans="1:7" ht="12.75">
      <c r="A7" s="1" t="s">
        <v>4</v>
      </c>
      <c r="B7" s="57">
        <v>1292</v>
      </c>
      <c r="C7" s="57">
        <v>1263</v>
      </c>
      <c r="D7" s="57">
        <v>1798</v>
      </c>
      <c r="E7" s="57">
        <v>4353</v>
      </c>
      <c r="F7" s="57">
        <v>4389</v>
      </c>
      <c r="G7" s="98">
        <f>E7-F7</f>
        <v>-36</v>
      </c>
    </row>
    <row r="8" spans="1:7" ht="12.75">
      <c r="A8" s="1" t="s">
        <v>5</v>
      </c>
      <c r="B8" s="57">
        <v>1314</v>
      </c>
      <c r="C8" s="57">
        <v>1439</v>
      </c>
      <c r="D8" s="57">
        <v>1930</v>
      </c>
      <c r="E8" s="57">
        <v>4683</v>
      </c>
      <c r="F8" s="57">
        <v>4791</v>
      </c>
      <c r="G8" s="98">
        <f>E8-F8</f>
        <v>-108</v>
      </c>
    </row>
    <row r="9" spans="1:7" ht="25.5">
      <c r="A9" s="21" t="s">
        <v>54</v>
      </c>
      <c r="B9" s="98">
        <f>(B7-B8)</f>
        <v>-22</v>
      </c>
      <c r="C9" s="98">
        <f>(C7-C8)</f>
        <v>-176</v>
      </c>
      <c r="D9" s="98">
        <f>(D7-D8)</f>
        <v>-132</v>
      </c>
      <c r="E9" s="98">
        <f>(E7-E8)</f>
        <v>-330</v>
      </c>
      <c r="F9" s="98">
        <f>(F7-F8)</f>
        <v>-402</v>
      </c>
      <c r="G9" s="32" t="s">
        <v>81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Oktober 2005</v>
      </c>
      <c r="C13" s="63" t="str">
        <f>IF(Quartal=1,"Februar",IF(Quartal=2,"Mai",IF(Quartal=3,"August",IF(Quartal=4,"November",""))))&amp;" "&amp;Jahr+2000</f>
        <v>November 2005</v>
      </c>
      <c r="D13" s="70" t="str">
        <f>IF(Quartal=1,"März",IF(Quartal=2,"Juni",IF(Quartal=3,"September",IF(Quartal=4,"Dezember",""))))&amp;" "&amp;Jahr+2000</f>
        <v>Dezember 2005</v>
      </c>
      <c r="E13" s="64" t="str">
        <f>Quartal&amp;". Vierteljahr "&amp;Jahr+2000</f>
        <v>4. Vierteljahr 2005</v>
      </c>
      <c r="F13" s="64" t="str">
        <f>Quartal&amp;". Vierteljahr "&amp;Jahr+1999</f>
        <v>4. Vierteljahr 2004</v>
      </c>
      <c r="G13" s="65" t="s">
        <v>2</v>
      </c>
    </row>
    <row r="14" spans="1:7" ht="12.75">
      <c r="A14" s="1" t="s">
        <v>3</v>
      </c>
      <c r="B14" s="57">
        <v>1126</v>
      </c>
      <c r="C14" s="57">
        <v>898</v>
      </c>
      <c r="D14" s="57">
        <v>1962</v>
      </c>
      <c r="E14" s="57">
        <v>3986</v>
      </c>
      <c r="F14" s="57">
        <v>4726</v>
      </c>
      <c r="G14" s="98">
        <f>E14-F14</f>
        <v>-740</v>
      </c>
    </row>
    <row r="15" spans="1:7" ht="12.75">
      <c r="A15" s="1" t="s">
        <v>4</v>
      </c>
      <c r="B15" s="57">
        <v>1801</v>
      </c>
      <c r="C15" s="57">
        <v>1880</v>
      </c>
      <c r="D15" s="57">
        <v>2246</v>
      </c>
      <c r="E15" s="57">
        <v>5927</v>
      </c>
      <c r="F15" s="57">
        <v>6053</v>
      </c>
      <c r="G15" s="98">
        <f>E15-F15</f>
        <v>-126</v>
      </c>
    </row>
    <row r="16" spans="1:7" ht="12.75">
      <c r="A16" s="1" t="s">
        <v>5</v>
      </c>
      <c r="B16" s="57">
        <v>2304</v>
      </c>
      <c r="C16" s="57">
        <v>2535</v>
      </c>
      <c r="D16" s="57">
        <v>2887</v>
      </c>
      <c r="E16" s="57">
        <v>7726</v>
      </c>
      <c r="F16" s="57">
        <v>7797</v>
      </c>
      <c r="G16" s="98">
        <f>E16-F16</f>
        <v>-71</v>
      </c>
    </row>
    <row r="17" spans="1:7" ht="25.5">
      <c r="A17" s="21" t="s">
        <v>54</v>
      </c>
      <c r="B17" s="98">
        <f>(B15-B16)</f>
        <v>-503</v>
      </c>
      <c r="C17" s="98">
        <f>(C15-C16)</f>
        <v>-655</v>
      </c>
      <c r="D17" s="98">
        <f>(D15-D16)</f>
        <v>-641</v>
      </c>
      <c r="E17" s="98">
        <f>(E15-E16)</f>
        <v>-1799</v>
      </c>
      <c r="F17" s="98">
        <f>(F15-F16)</f>
        <v>-1744</v>
      </c>
      <c r="G17" s="32" t="s">
        <v>81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0" t="s">
        <v>80</v>
      </c>
      <c r="B21" s="110"/>
      <c r="C21" s="110"/>
      <c r="D21" s="110"/>
      <c r="E21" s="110"/>
      <c r="F21" s="110"/>
      <c r="G21" s="110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37">
      <selection activeCell="G18" sqref="G18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4/05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4. Vierteljahr 2005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244</v>
      </c>
      <c r="C9" s="34">
        <v>660</v>
      </c>
      <c r="D9" s="34">
        <v>102</v>
      </c>
      <c r="E9" s="34">
        <v>593</v>
      </c>
      <c r="F9" s="59">
        <v>40</v>
      </c>
      <c r="G9" s="99">
        <f>SUM(C9-E9)</f>
        <v>67</v>
      </c>
      <c r="H9" s="100">
        <f>SUM(D9-F9)</f>
        <v>62</v>
      </c>
    </row>
    <row r="10" spans="1:8" ht="12.75">
      <c r="A10" s="23" t="s">
        <v>60</v>
      </c>
      <c r="B10" s="30">
        <v>306</v>
      </c>
      <c r="C10" s="34">
        <v>655</v>
      </c>
      <c r="D10" s="34">
        <v>59</v>
      </c>
      <c r="E10" s="34">
        <v>646</v>
      </c>
      <c r="F10" s="59">
        <v>33</v>
      </c>
      <c r="G10" s="99">
        <f aca="true" t="shared" si="0" ref="G10:G15">SUM(C10-E10)</f>
        <v>9</v>
      </c>
      <c r="H10" s="100">
        <f aca="true" t="shared" si="1" ref="H10:H15">SUM(D10-F10)</f>
        <v>26</v>
      </c>
    </row>
    <row r="11" spans="1:8" ht="12.75">
      <c r="A11" s="23" t="s">
        <v>61</v>
      </c>
      <c r="B11" s="30">
        <v>270</v>
      </c>
      <c r="C11" s="34">
        <v>589</v>
      </c>
      <c r="D11" s="34">
        <v>34</v>
      </c>
      <c r="E11" s="34">
        <v>569</v>
      </c>
      <c r="F11" s="59">
        <v>26</v>
      </c>
      <c r="G11" s="99">
        <f t="shared" si="0"/>
        <v>20</v>
      </c>
      <c r="H11" s="100">
        <f t="shared" si="1"/>
        <v>8</v>
      </c>
    </row>
    <row r="12" spans="1:8" ht="12.75">
      <c r="A12" s="23" t="s">
        <v>62</v>
      </c>
      <c r="B12" s="30">
        <v>405</v>
      </c>
      <c r="C12" s="34">
        <v>740</v>
      </c>
      <c r="D12" s="34">
        <v>48</v>
      </c>
      <c r="E12" s="34">
        <v>822</v>
      </c>
      <c r="F12" s="59">
        <v>31</v>
      </c>
      <c r="G12" s="99">
        <f t="shared" si="0"/>
        <v>-82</v>
      </c>
      <c r="H12" s="100">
        <f t="shared" si="1"/>
        <v>17</v>
      </c>
    </row>
    <row r="13" spans="1:8" ht="12.75">
      <c r="A13" s="25" t="s">
        <v>63</v>
      </c>
      <c r="B13" s="30">
        <v>293</v>
      </c>
      <c r="C13" s="34">
        <v>879</v>
      </c>
      <c r="D13" s="34">
        <v>50</v>
      </c>
      <c r="E13" s="34">
        <v>1262</v>
      </c>
      <c r="F13" s="59">
        <v>33</v>
      </c>
      <c r="G13" s="99">
        <f t="shared" si="0"/>
        <v>-383</v>
      </c>
      <c r="H13" s="100">
        <f t="shared" si="1"/>
        <v>17</v>
      </c>
    </row>
    <row r="14" spans="1:8" ht="12.75">
      <c r="A14" s="25" t="s">
        <v>64</v>
      </c>
      <c r="B14" s="30">
        <v>145</v>
      </c>
      <c r="C14" s="34">
        <v>281</v>
      </c>
      <c r="D14" s="34">
        <v>15</v>
      </c>
      <c r="E14" s="34">
        <v>248</v>
      </c>
      <c r="F14" s="59">
        <v>2</v>
      </c>
      <c r="G14" s="99">
        <f t="shared" si="0"/>
        <v>33</v>
      </c>
      <c r="H14" s="100">
        <f t="shared" si="1"/>
        <v>13</v>
      </c>
    </row>
    <row r="15" spans="1:8" ht="12.75">
      <c r="A15" s="25" t="s">
        <v>65</v>
      </c>
      <c r="B15" s="30">
        <v>190</v>
      </c>
      <c r="C15" s="34">
        <v>549</v>
      </c>
      <c r="D15" s="34">
        <v>78</v>
      </c>
      <c r="E15" s="34">
        <v>543</v>
      </c>
      <c r="F15" s="59">
        <v>24</v>
      </c>
      <c r="G15" s="99">
        <f t="shared" si="0"/>
        <v>6</v>
      </c>
      <c r="H15" s="100">
        <f t="shared" si="1"/>
        <v>54</v>
      </c>
    </row>
    <row r="16" spans="1:8" ht="25.5" customHeight="1">
      <c r="A16" s="77" t="s">
        <v>66</v>
      </c>
      <c r="B16" s="30">
        <f>B9+B10+B11+B12+B13+B14+B15</f>
        <v>1853</v>
      </c>
      <c r="C16" s="30">
        <f aca="true" t="shared" si="2" ref="C16:H16">C9+C10+C11+C12+C13+C14+C15</f>
        <v>4353</v>
      </c>
      <c r="D16" s="30">
        <f t="shared" si="2"/>
        <v>386</v>
      </c>
      <c r="E16" s="30">
        <f t="shared" si="2"/>
        <v>4683</v>
      </c>
      <c r="F16" s="30">
        <f t="shared" si="2"/>
        <v>189</v>
      </c>
      <c r="G16" s="99">
        <f t="shared" si="2"/>
        <v>-330</v>
      </c>
      <c r="H16" s="101">
        <f t="shared" si="2"/>
        <v>197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2190</v>
      </c>
      <c r="D18" s="33">
        <v>187</v>
      </c>
      <c r="E18" s="33">
        <v>2127</v>
      </c>
      <c r="F18" s="60">
        <v>113</v>
      </c>
      <c r="G18" s="99">
        <f>SUM(C18-E18)</f>
        <v>63</v>
      </c>
      <c r="H18" s="100">
        <f>SUM(D18-F18)</f>
        <v>74</v>
      </c>
    </row>
    <row r="19" spans="1:8" ht="12.75">
      <c r="A19" s="78" t="s">
        <v>28</v>
      </c>
      <c r="B19" s="32" t="s">
        <v>58</v>
      </c>
      <c r="C19" s="33">
        <v>2163</v>
      </c>
      <c r="D19" s="33">
        <v>199</v>
      </c>
      <c r="E19" s="33">
        <v>2556</v>
      </c>
      <c r="F19" s="60">
        <v>76</v>
      </c>
      <c r="G19" s="99">
        <f>SUM(C19-E19)</f>
        <v>-393</v>
      </c>
      <c r="H19" s="100">
        <f>SUM(D19-F19)</f>
        <v>123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94</v>
      </c>
      <c r="C22" s="34">
        <v>214</v>
      </c>
      <c r="D22" s="34">
        <v>7</v>
      </c>
      <c r="E22" s="34">
        <v>228</v>
      </c>
      <c r="F22" s="59">
        <v>7</v>
      </c>
      <c r="G22" s="99">
        <f aca="true" t="shared" si="3" ref="G22:H25">SUM(C22-E22)</f>
        <v>-14</v>
      </c>
      <c r="H22" s="100">
        <f t="shared" si="3"/>
        <v>0</v>
      </c>
    </row>
    <row r="23" spans="1:8" ht="12.75">
      <c r="A23" s="23" t="s">
        <v>12</v>
      </c>
      <c r="B23" s="30">
        <v>271</v>
      </c>
      <c r="C23" s="34">
        <v>529</v>
      </c>
      <c r="D23" s="34">
        <v>29</v>
      </c>
      <c r="E23" s="34">
        <v>597</v>
      </c>
      <c r="F23" s="59">
        <v>8</v>
      </c>
      <c r="G23" s="99">
        <f t="shared" si="3"/>
        <v>-68</v>
      </c>
      <c r="H23" s="100">
        <f t="shared" si="3"/>
        <v>21</v>
      </c>
    </row>
    <row r="24" spans="1:8" ht="12.75">
      <c r="A24" s="23" t="s">
        <v>13</v>
      </c>
      <c r="B24" s="30">
        <v>264</v>
      </c>
      <c r="C24" s="34">
        <v>452</v>
      </c>
      <c r="D24" s="34">
        <v>17</v>
      </c>
      <c r="E24" s="34">
        <v>659</v>
      </c>
      <c r="F24" s="59">
        <v>14</v>
      </c>
      <c r="G24" s="99">
        <f t="shared" si="3"/>
        <v>-207</v>
      </c>
      <c r="H24" s="100">
        <f t="shared" si="3"/>
        <v>3</v>
      </c>
    </row>
    <row r="25" spans="1:8" ht="12.75">
      <c r="A25" s="23" t="s">
        <v>14</v>
      </c>
      <c r="B25" s="30">
        <v>81</v>
      </c>
      <c r="C25" s="34">
        <v>158</v>
      </c>
      <c r="D25" s="34">
        <v>6</v>
      </c>
      <c r="E25" s="34">
        <v>235</v>
      </c>
      <c r="F25" s="59">
        <v>3</v>
      </c>
      <c r="G25" s="99">
        <f t="shared" si="3"/>
        <v>-77</v>
      </c>
      <c r="H25" s="100">
        <f t="shared" si="3"/>
        <v>3</v>
      </c>
    </row>
    <row r="26" spans="1:8" ht="25.5">
      <c r="A26" s="86" t="s">
        <v>74</v>
      </c>
      <c r="B26" s="30">
        <f>B22+B23+B24+B25</f>
        <v>710</v>
      </c>
      <c r="C26" s="30">
        <f aca="true" t="shared" si="4" ref="C26:H26">C22+C23+C24+C25</f>
        <v>1353</v>
      </c>
      <c r="D26" s="30">
        <f t="shared" si="4"/>
        <v>59</v>
      </c>
      <c r="E26" s="30">
        <f t="shared" si="4"/>
        <v>1719</v>
      </c>
      <c r="F26" s="30">
        <f t="shared" si="4"/>
        <v>32</v>
      </c>
      <c r="G26" s="99">
        <f t="shared" si="4"/>
        <v>-366</v>
      </c>
      <c r="H26" s="101">
        <f t="shared" si="4"/>
        <v>27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173</v>
      </c>
      <c r="C28" s="34">
        <v>288</v>
      </c>
      <c r="D28" s="34">
        <v>5</v>
      </c>
      <c r="E28" s="34">
        <v>395</v>
      </c>
      <c r="F28" s="34">
        <v>2</v>
      </c>
      <c r="G28" s="99">
        <f aca="true" t="shared" si="5" ref="G28:G38">SUM(C28-E28)</f>
        <v>-107</v>
      </c>
      <c r="H28" s="100">
        <f aca="true" t="shared" si="6" ref="H28:H38">SUM(D28-F28)</f>
        <v>3</v>
      </c>
    </row>
    <row r="29" spans="1:8" ht="12.75">
      <c r="A29" s="25" t="s">
        <v>16</v>
      </c>
      <c r="B29" s="30">
        <v>215</v>
      </c>
      <c r="C29" s="34">
        <v>431</v>
      </c>
      <c r="D29" s="34">
        <v>9</v>
      </c>
      <c r="E29" s="34">
        <v>537</v>
      </c>
      <c r="F29" s="59">
        <v>4</v>
      </c>
      <c r="G29" s="99">
        <f t="shared" si="5"/>
        <v>-106</v>
      </c>
      <c r="H29" s="99">
        <f t="shared" si="6"/>
        <v>5</v>
      </c>
    </row>
    <row r="30" spans="1:8" ht="12.75">
      <c r="A30" s="25" t="s">
        <v>17</v>
      </c>
      <c r="B30" s="30">
        <v>590</v>
      </c>
      <c r="C30" s="34">
        <v>345</v>
      </c>
      <c r="D30" s="34">
        <v>6</v>
      </c>
      <c r="E30" s="34">
        <v>470</v>
      </c>
      <c r="F30" s="59">
        <v>4</v>
      </c>
      <c r="G30" s="99">
        <f t="shared" si="5"/>
        <v>-125</v>
      </c>
      <c r="H30" s="99">
        <f t="shared" si="6"/>
        <v>2</v>
      </c>
    </row>
    <row r="31" spans="1:8" ht="12.75">
      <c r="A31" s="25" t="s">
        <v>18</v>
      </c>
      <c r="B31" s="30">
        <v>296</v>
      </c>
      <c r="C31" s="34">
        <v>351</v>
      </c>
      <c r="D31" s="34">
        <v>6</v>
      </c>
      <c r="E31" s="34">
        <v>649</v>
      </c>
      <c r="F31" s="59">
        <v>7</v>
      </c>
      <c r="G31" s="99">
        <f t="shared" si="5"/>
        <v>-298</v>
      </c>
      <c r="H31" s="99">
        <f t="shared" si="6"/>
        <v>-1</v>
      </c>
    </row>
    <row r="32" spans="1:8" ht="12.75">
      <c r="A32" s="25" t="s">
        <v>19</v>
      </c>
      <c r="B32" s="30">
        <v>414</v>
      </c>
      <c r="C32" s="34">
        <v>663</v>
      </c>
      <c r="D32" s="34">
        <v>36</v>
      </c>
      <c r="E32" s="34">
        <v>753</v>
      </c>
      <c r="F32" s="59">
        <v>14</v>
      </c>
      <c r="G32" s="99">
        <f t="shared" si="5"/>
        <v>-90</v>
      </c>
      <c r="H32" s="99">
        <f t="shared" si="6"/>
        <v>22</v>
      </c>
    </row>
    <row r="33" spans="1:8" ht="12.75">
      <c r="A33" s="25" t="s">
        <v>20</v>
      </c>
      <c r="B33" s="30">
        <v>180</v>
      </c>
      <c r="C33" s="34">
        <v>239</v>
      </c>
      <c r="D33" s="34">
        <v>4</v>
      </c>
      <c r="E33" s="34">
        <v>359</v>
      </c>
      <c r="F33" s="59">
        <v>0</v>
      </c>
      <c r="G33" s="99">
        <f t="shared" si="5"/>
        <v>-120</v>
      </c>
      <c r="H33" s="99">
        <f t="shared" si="6"/>
        <v>4</v>
      </c>
    </row>
    <row r="34" spans="1:8" ht="12.75">
      <c r="A34" s="25" t="s">
        <v>21</v>
      </c>
      <c r="B34" s="30">
        <v>323</v>
      </c>
      <c r="C34" s="34">
        <v>551</v>
      </c>
      <c r="D34" s="34">
        <v>11</v>
      </c>
      <c r="E34" s="34">
        <v>683</v>
      </c>
      <c r="F34" s="59">
        <v>10</v>
      </c>
      <c r="G34" s="99">
        <f t="shared" si="5"/>
        <v>-132</v>
      </c>
      <c r="H34" s="99">
        <f t="shared" si="6"/>
        <v>1</v>
      </c>
    </row>
    <row r="35" spans="1:8" ht="12.75">
      <c r="A35" s="25" t="s">
        <v>22</v>
      </c>
      <c r="B35" s="30">
        <v>320</v>
      </c>
      <c r="C35" s="34">
        <v>408</v>
      </c>
      <c r="D35" s="34">
        <v>7</v>
      </c>
      <c r="E35" s="34">
        <v>550</v>
      </c>
      <c r="F35" s="59">
        <v>8</v>
      </c>
      <c r="G35" s="99">
        <f t="shared" si="5"/>
        <v>-142</v>
      </c>
      <c r="H35" s="99">
        <f t="shared" si="6"/>
        <v>-1</v>
      </c>
    </row>
    <row r="36" spans="1:8" ht="12.75">
      <c r="A36" s="25" t="s">
        <v>23</v>
      </c>
      <c r="B36" s="30">
        <v>275</v>
      </c>
      <c r="C36" s="34">
        <v>580</v>
      </c>
      <c r="D36" s="34">
        <v>15</v>
      </c>
      <c r="E36" s="34">
        <v>619</v>
      </c>
      <c r="F36" s="59">
        <v>11</v>
      </c>
      <c r="G36" s="99">
        <f t="shared" si="5"/>
        <v>-39</v>
      </c>
      <c r="H36" s="99">
        <f t="shared" si="6"/>
        <v>4</v>
      </c>
    </row>
    <row r="37" spans="1:8" ht="12.75">
      <c r="A37" s="25" t="s">
        <v>24</v>
      </c>
      <c r="B37" s="30">
        <v>160</v>
      </c>
      <c r="C37" s="34">
        <v>268</v>
      </c>
      <c r="D37" s="34">
        <v>2</v>
      </c>
      <c r="E37" s="34">
        <v>397</v>
      </c>
      <c r="F37" s="59">
        <v>2</v>
      </c>
      <c r="G37" s="99">
        <f t="shared" si="5"/>
        <v>-129</v>
      </c>
      <c r="H37" s="99">
        <f t="shared" si="6"/>
        <v>0</v>
      </c>
    </row>
    <row r="38" spans="1:8" ht="12.75">
      <c r="A38" s="25" t="s">
        <v>25</v>
      </c>
      <c r="B38" s="30">
        <v>330</v>
      </c>
      <c r="C38" s="34">
        <v>450</v>
      </c>
      <c r="D38" s="34">
        <v>19</v>
      </c>
      <c r="E38" s="34">
        <v>595</v>
      </c>
      <c r="F38" s="59">
        <v>10</v>
      </c>
      <c r="G38" s="99">
        <f t="shared" si="5"/>
        <v>-145</v>
      </c>
      <c r="H38" s="99">
        <f t="shared" si="6"/>
        <v>9</v>
      </c>
    </row>
    <row r="39" spans="1:8" ht="12.75">
      <c r="A39" s="25" t="s">
        <v>75</v>
      </c>
      <c r="B39" s="30">
        <f>B28+B29+B30+B31+B32+B33+B34+B35+B36+B37+B38</f>
        <v>3276</v>
      </c>
      <c r="C39" s="30">
        <f aca="true" t="shared" si="7" ref="C39:H39">C28+C29+C30+C31+C32+C33+C34+C35+C36+C37+C38</f>
        <v>4574</v>
      </c>
      <c r="D39" s="30">
        <f t="shared" si="7"/>
        <v>120</v>
      </c>
      <c r="E39" s="30">
        <f t="shared" si="7"/>
        <v>6007</v>
      </c>
      <c r="F39" s="30">
        <f t="shared" si="7"/>
        <v>72</v>
      </c>
      <c r="G39" s="99">
        <f t="shared" si="7"/>
        <v>-1433</v>
      </c>
      <c r="H39" s="101">
        <f t="shared" si="7"/>
        <v>48</v>
      </c>
    </row>
    <row r="40" spans="1:8" ht="25.5" customHeight="1">
      <c r="A40" s="27" t="s">
        <v>26</v>
      </c>
      <c r="B40" s="31">
        <f aca="true" t="shared" si="8" ref="B40:H40">B26+B39</f>
        <v>3986</v>
      </c>
      <c r="C40" s="31">
        <f t="shared" si="8"/>
        <v>5927</v>
      </c>
      <c r="D40" s="31">
        <f t="shared" si="8"/>
        <v>179</v>
      </c>
      <c r="E40" s="31">
        <f t="shared" si="8"/>
        <v>7726</v>
      </c>
      <c r="F40" s="31">
        <f t="shared" si="8"/>
        <v>104</v>
      </c>
      <c r="G40" s="99">
        <f t="shared" si="8"/>
        <v>-1799</v>
      </c>
      <c r="H40" s="107">
        <f t="shared" si="8"/>
        <v>75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2">
        <v>3090</v>
      </c>
      <c r="D42" s="33">
        <v>84</v>
      </c>
      <c r="E42" s="33">
        <v>3559</v>
      </c>
      <c r="F42" s="60">
        <v>62</v>
      </c>
      <c r="G42" s="99">
        <f>SUM(C42-E42)</f>
        <v>-469</v>
      </c>
      <c r="H42" s="99">
        <f>SUM(D42-F42)</f>
        <v>22</v>
      </c>
    </row>
    <row r="43" spans="1:8" ht="12.75">
      <c r="A43" s="25" t="s">
        <v>28</v>
      </c>
      <c r="B43" s="32" t="s">
        <v>58</v>
      </c>
      <c r="C43" s="32">
        <v>2837</v>
      </c>
      <c r="D43" s="33">
        <v>95</v>
      </c>
      <c r="E43" s="33">
        <v>4167</v>
      </c>
      <c r="F43" s="60">
        <v>42</v>
      </c>
      <c r="G43" s="99">
        <f>SUM(C43-E43)</f>
        <v>-1330</v>
      </c>
      <c r="H43" s="99">
        <f>SUM(D43-F43)</f>
        <v>53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2006-06-28T09:44:42Z</cp:lastPrinted>
  <dcterms:created xsi:type="dcterms:W3CDTF">2001-01-09T12:08:54Z</dcterms:created>
  <dcterms:modified xsi:type="dcterms:W3CDTF">2006-08-08T11:32:41Z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