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25" windowHeight="4770" activeTab="0"/>
  </bookViews>
  <sheets>
    <sheet name="AII1vj" sheetId="1" r:id="rId1"/>
    <sheet name="AII1vj Tab1&amp;2" sheetId="2" r:id="rId2"/>
    <sheet name="AII1vj Tab3" sheetId="3" r:id="rId3"/>
  </sheets>
  <definedNames>
    <definedName name="Jahr">'AII1vj'!$C$27</definedName>
    <definedName name="Quartal">'AII1vj'!$C$28</definedName>
  </definedNames>
  <calcPr fullCalcOnLoad="1"/>
</workbook>
</file>

<file path=xl/sharedStrings.xml><?xml version="1.0" encoding="utf-8"?>
<sst xmlns="http://schemas.openxmlformats.org/spreadsheetml/2006/main" count="110" uniqueCount="81">
  <si>
    <t>– Vorläufige Ergebnisse –</t>
  </si>
  <si>
    <t>Anzahl</t>
  </si>
  <si>
    <t>Veränderung</t>
  </si>
  <si>
    <t>Eheschließungen</t>
  </si>
  <si>
    <t>Lebendgeborene</t>
  </si>
  <si>
    <t>Gestorbene</t>
  </si>
  <si>
    <t>Jahr:</t>
  </si>
  <si>
    <t>(zweistellig)</t>
  </si>
  <si>
    <t>Quartal:</t>
  </si>
  <si>
    <t>insgesamt</t>
  </si>
  <si>
    <t>Kreis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</si>
  <si>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</si>
  <si>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</si>
  <si>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</si>
  <si>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</si>
  <si>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</si>
  <si>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</si>
  <si>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</si>
  <si>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</si>
  <si>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</si>
  <si>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</si>
  <si>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</si>
  <si>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</si>
  <si>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</si>
  <si>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</si>
  <si>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</si>
  <si>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</si>
  <si>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männlich</t>
  </si>
  <si>
    <t>weiblich</t>
  </si>
  <si>
    <t>1. Hamburg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</si>
  <si>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</si>
  <si>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</si>
  <si>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</si>
  <si>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</si>
  <si>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</si>
  <si>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</si>
  <si>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</si>
  <si>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</si>
  <si>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</si>
  <si>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</si>
  <si>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</si>
  <si>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</si>
  <si>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</si>
  <si>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</si>
  <si>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</si>
  <si>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</si>
  <si>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</si>
  <si>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</si>
  <si>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</si>
  <si>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</si>
  <si>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diesem Bericht unter</t>
  </si>
  <si>
    <t>040 42831-1754</t>
  </si>
  <si>
    <t>040 427964-411</t>
  </si>
  <si>
    <t>isolde.schlueter@statistik-nord.de</t>
  </si>
  <si>
    <t>Überschuss der Geborenen oder der Gestorbenen (-)</t>
  </si>
  <si>
    <t>2. Schleswig-Holstein</t>
  </si>
  <si>
    <t>Hinweis:</t>
  </si>
  <si>
    <t>Bundeszahlen veröffentlicht das Statistische Bundesamt in seiner Fachserie 1 „Bevölkerung und Erwerbstätigkeit“, Reihe 1 „Gebiet und Bevölkerung“.</t>
  </si>
  <si>
    <t>X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</si>
  <si>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</si>
  <si>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</si>
  <si>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</si>
  <si>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</si>
  <si>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</si>
  <si>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</si>
  <si>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</si>
  <si>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</si>
  <si>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Ehe-schlie-ßungen</t>
  </si>
  <si>
    <t>Generelle Angaben für  a l l e  Tabellen des Statistischen Berichts A I I 1 - vj</t>
  </si>
  <si>
    <t>Ausgabedatum</t>
  </si>
  <si>
    <t>Bezirk</t>
  </si>
  <si>
    <t>davon</t>
  </si>
  <si>
    <t>Gebiet</t>
  </si>
  <si>
    <t>Kreisfreie Stadt</t>
  </si>
  <si>
    <t>KREISFREIE STÄDTE zusammen</t>
  </si>
  <si>
    <t>Kreise zusammen</t>
  </si>
  <si>
    <t xml:space="preserve">© Für nichtgewerbliche Zwecke sind Vervielfältigung und unentgeltliche Verbreitung – auch auszugsweise – mit Quellenangabe gestattet. Die Verbreitung – auch auszugsweise – über elektronische Systeme/Datenträger bedarf der vorherigen Zustimmung. Alle übrigen Rechte bleiben vorbehalten.
</t>
  </si>
  <si>
    <t>Nicht-deutsche</t>
  </si>
  <si>
    <t>Eheschließungen, Geborene und Gestorbene in Hamburg und Schleswig-Holstein</t>
  </si>
  <si>
    <t>Rechtsgrundlage:</t>
  </si>
  <si>
    <t>Gesetz über die Statistik der Bevölkerungsbewegung und die Fortschreibung des Bevölkerungsstandes in der Fassung vom 14. März 1980 (BGBl. I. S. 308), zuletzt geändert durch Artikel 2 des Gesetzes vom 25. März 2002 (BGBl. I S. 1186)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</si>
</sst>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;\-\ #,##0.00"/>
    <numFmt numFmtId="174" formatCode="#,##0.0;\-\ #,##0.0"/>
    <numFmt numFmtId="175" formatCode="#,##0;\-\ #,##0"/>
    <numFmt numFmtId="176" formatCode="0.0;\-\ 0.0"/>
    <numFmt numFmtId="177" formatCode="#,##0.0"/>
    <numFmt numFmtId="178" formatCode="#,##0;;\–;\×"/>
    <numFmt numFmtId="179" formatCode="#,##0;;\–"/>
    <numFmt numFmtId="180" formatCode="#,##0.0;;\–"/>
    <numFmt numFmtId="181" formatCode="0.0;;\–;\×"/>
    <numFmt numFmtId="182" formatCode="#,##0;\-\ #,##0;\–;\×"/>
    <numFmt numFmtId="183" formatCode="#,##0;\-\ #,##0;\–"/>
    <numFmt numFmtId="184" formatCode="00"/>
    <numFmt numFmtId="185" formatCode="#,##0;;\–;\·"/>
    <numFmt numFmtId="186" formatCode="\+\ #,##0;\-\ #,##0;\–"/>
    <numFmt numFmtId="187" formatCode="d/\ mmmm\ yy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/>
      <protection locked="0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 horizontal="centerContinuous"/>
      <protection hidden="1"/>
    </xf>
    <xf numFmtId="0" fontId="4" fillId="3" borderId="4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5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10" xfId="0" applyFont="1" applyFill="1" applyBorder="1" applyAlignment="1" applyProtection="1">
      <alignment/>
      <protection hidden="1"/>
    </xf>
    <xf numFmtId="0" fontId="0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/>
      <protection hidden="1"/>
    </xf>
    <xf numFmtId="0" fontId="0" fillId="2" borderId="12" xfId="0" applyFont="1" applyFill="1" applyBorder="1" applyAlignment="1" applyProtection="1">
      <alignment horizontal="centerContinuous" vertical="center"/>
      <protection hidden="1"/>
    </xf>
    <xf numFmtId="0" fontId="0" fillId="2" borderId="12" xfId="0" applyFont="1" applyFill="1" applyBorder="1" applyAlignment="1" applyProtection="1">
      <alignment horizontal="centerContinuous" vertical="center" wrapText="1"/>
      <protection hidden="1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 horizontal="right"/>
      <protection locked="0"/>
    </xf>
    <xf numFmtId="184" fontId="5" fillId="0" borderId="13" xfId="0" applyNumberFormat="1" applyFont="1" applyFill="1" applyBorder="1" applyAlignment="1" applyProtection="1">
      <alignment horizontal="center"/>
      <protection locked="0"/>
    </xf>
    <xf numFmtId="185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/>
      <protection locked="0"/>
    </xf>
    <xf numFmtId="0" fontId="7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8" fillId="4" borderId="0" xfId="17" applyFont="1" applyFill="1" applyAlignment="1" applyProtection="1">
      <alignment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0" fontId="0" fillId="4" borderId="16" xfId="0" applyFill="1" applyBorder="1" applyAlignment="1" applyProtection="1">
      <alignment/>
      <protection hidden="1"/>
    </xf>
    <xf numFmtId="0" fontId="0" fillId="4" borderId="17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0" fillId="4" borderId="18" xfId="0" applyFill="1" applyBorder="1" applyAlignment="1" applyProtection="1">
      <alignment/>
      <protection hidden="1"/>
    </xf>
    <xf numFmtId="0" fontId="10" fillId="4" borderId="9" xfId="17" applyFont="1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0" fillId="4" borderId="11" xfId="0" applyFill="1" applyBorder="1" applyAlignment="1" applyProtection="1">
      <alignment/>
      <protection hidden="1"/>
    </xf>
    <xf numFmtId="0" fontId="1" fillId="4" borderId="17" xfId="0" applyFont="1" applyFill="1" applyBorder="1" applyAlignment="1" applyProtection="1">
      <alignment/>
      <protection hidden="1"/>
    </xf>
    <xf numFmtId="0" fontId="11" fillId="4" borderId="0" xfId="0" applyFont="1" applyFill="1" applyBorder="1" applyAlignment="1" applyProtection="1">
      <alignment horizontal="centerContinuous"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19" xfId="0" applyFill="1" applyBorder="1" applyAlignment="1" applyProtection="1">
      <alignment/>
      <protection hidden="1"/>
    </xf>
    <xf numFmtId="0" fontId="0" fillId="4" borderId="17" xfId="0" applyFont="1" applyFill="1" applyBorder="1" applyAlignment="1" applyProtection="1">
      <alignment horizontal="left"/>
      <protection hidden="1"/>
    </xf>
    <xf numFmtId="49" fontId="0" fillId="4" borderId="15" xfId="0" applyNumberFormat="1" applyFill="1" applyBorder="1" applyAlignment="1" applyProtection="1">
      <alignment/>
      <protection hidden="1"/>
    </xf>
    <xf numFmtId="49" fontId="0" fillId="4" borderId="0" xfId="0" applyNumberFormat="1" applyFill="1" applyBorder="1" applyAlignment="1" applyProtection="1">
      <alignment/>
      <protection hidden="1"/>
    </xf>
    <xf numFmtId="49" fontId="10" fillId="4" borderId="9" xfId="17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hidden="1"/>
    </xf>
    <xf numFmtId="185" fontId="0" fillId="0" borderId="0" xfId="0" applyNumberFormat="1" applyFont="1" applyBorder="1" applyAlignment="1" applyProtection="1">
      <alignment/>
      <protection locked="0"/>
    </xf>
    <xf numFmtId="185" fontId="0" fillId="0" borderId="0" xfId="0" applyNumberFormat="1" applyFont="1" applyBorder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hidden="1"/>
    </xf>
    <xf numFmtId="0" fontId="0" fillId="2" borderId="20" xfId="0" applyFont="1" applyFill="1" applyBorder="1" applyAlignment="1" applyProtection="1">
      <alignment vertical="center"/>
      <protection hidden="1"/>
    </xf>
    <xf numFmtId="0" fontId="0" fillId="2" borderId="21" xfId="0" applyFont="1" applyFill="1" applyBorder="1" applyAlignment="1" applyProtection="1">
      <alignment horizontal="center" vertical="center" wrapText="1"/>
      <protection hidden="1"/>
    </xf>
    <xf numFmtId="0" fontId="0" fillId="2" borderId="21" xfId="0" applyFont="1" applyFill="1" applyBorder="1" applyAlignment="1" applyProtection="1">
      <alignment horizontal="centerContinuous" vertical="center" wrapText="1"/>
      <protection hidden="1"/>
    </xf>
    <xf numFmtId="0" fontId="0" fillId="2" borderId="22" xfId="0" applyFont="1" applyFill="1" applyBorder="1" applyAlignment="1" applyProtection="1">
      <alignment horizontal="center" vertical="center"/>
      <protection hidden="1"/>
    </xf>
    <xf numFmtId="0" fontId="0" fillId="2" borderId="21" xfId="0" applyFont="1" applyFill="1" applyBorder="1" applyAlignment="1" applyProtection="1">
      <alignment horizontal="center" vertical="center"/>
      <protection hidden="1"/>
    </xf>
    <xf numFmtId="0" fontId="0" fillId="2" borderId="21" xfId="0" applyFont="1" applyFill="1" applyBorder="1" applyAlignment="1" applyProtection="1">
      <alignment horizontal="centerContinuous" vertical="center"/>
      <protection hidden="1"/>
    </xf>
    <xf numFmtId="0" fontId="0" fillId="2" borderId="21" xfId="0" applyFont="1" applyFill="1" applyBorder="1" applyAlignment="1" applyProtection="1">
      <alignment horizontal="centerContinuous" vertical="center" wrapText="1"/>
      <protection hidden="1"/>
    </xf>
    <xf numFmtId="0" fontId="0" fillId="2" borderId="20" xfId="0" applyFill="1" applyBorder="1" applyAlignment="1" applyProtection="1">
      <alignment horizontal="center" vertical="center" wrapText="1"/>
      <protection hidden="1"/>
    </xf>
    <xf numFmtId="0" fontId="0" fillId="2" borderId="21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centerContinuous" wrapText="1"/>
      <protection hidden="1"/>
    </xf>
    <xf numFmtId="0" fontId="0" fillId="2" borderId="15" xfId="0" applyFont="1" applyFill="1" applyBorder="1" applyAlignment="1" applyProtection="1">
      <alignment horizontal="centerContinuous"/>
      <protection hidden="1"/>
    </xf>
    <xf numFmtId="0" fontId="0" fillId="2" borderId="15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 wrapText="1"/>
      <protection hidden="1"/>
    </xf>
    <xf numFmtId="0" fontId="0" fillId="2" borderId="10" xfId="0" applyFont="1" applyFill="1" applyBorder="1" applyAlignment="1" applyProtection="1">
      <alignment horizontal="left"/>
      <protection hidden="1"/>
    </xf>
    <xf numFmtId="178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Border="1" applyAlignment="1" applyProtection="1">
      <alignment horizontal="right"/>
      <protection hidden="1"/>
    </xf>
    <xf numFmtId="178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Border="1" applyAlignment="1" applyProtection="1">
      <alignment/>
      <protection hidden="1"/>
    </xf>
    <xf numFmtId="0" fontId="0" fillId="2" borderId="16" xfId="0" applyFill="1" applyBorder="1" applyAlignment="1" applyProtection="1">
      <alignment horizontal="center" wrapText="1"/>
      <protection hidden="1"/>
    </xf>
    <xf numFmtId="0" fontId="0" fillId="2" borderId="10" xfId="0" applyFont="1" applyFill="1" applyBorder="1" applyAlignment="1" applyProtection="1">
      <alignment wrapText="1"/>
      <protection hidden="1"/>
    </xf>
    <xf numFmtId="0" fontId="0" fillId="2" borderId="10" xfId="0" applyFont="1" applyFill="1" applyBorder="1" applyAlignment="1" applyProtection="1">
      <alignment/>
      <protection hidden="1"/>
    </xf>
    <xf numFmtId="0" fontId="1" fillId="2" borderId="17" xfId="0" applyFont="1" applyFill="1" applyBorder="1" applyAlignment="1" applyProtection="1">
      <alignment horizontal="centerContinuous" wrapText="1"/>
      <protection hidden="1"/>
    </xf>
    <xf numFmtId="0" fontId="0" fillId="2" borderId="0" xfId="0" applyFont="1" applyFill="1" applyBorder="1" applyAlignment="1" applyProtection="1">
      <alignment horizontal="centerContinuous"/>
      <protection hidden="1"/>
    </xf>
    <xf numFmtId="0" fontId="0" fillId="2" borderId="0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2" borderId="22" xfId="0" applyFont="1" applyFill="1" applyBorder="1" applyAlignment="1" applyProtection="1">
      <alignment horizontal="center" vertical="center" wrapText="1"/>
      <protection hidden="1"/>
    </xf>
    <xf numFmtId="0" fontId="13" fillId="4" borderId="17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horizontal="left" vertical="top"/>
      <protection hidden="1"/>
    </xf>
    <xf numFmtId="175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Border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183" fontId="0" fillId="2" borderId="0" xfId="0" applyNumberFormat="1" applyFont="1" applyFill="1" applyBorder="1" applyAlignment="1" applyProtection="1">
      <alignment horizontal="right"/>
      <protection hidden="1"/>
    </xf>
    <xf numFmtId="183" fontId="0" fillId="2" borderId="0" xfId="0" applyNumberFormat="1" applyFont="1" applyFill="1" applyAlignment="1" applyProtection="1">
      <alignment horizontal="right"/>
      <protection hidden="1"/>
    </xf>
    <xf numFmtId="183" fontId="0" fillId="0" borderId="0" xfId="0" applyNumberFormat="1" applyFont="1" applyAlignment="1" applyProtection="1">
      <alignment horizontal="right"/>
      <protection locked="0"/>
    </xf>
    <xf numFmtId="183" fontId="0" fillId="2" borderId="0" xfId="0" applyNumberFormat="1" applyFont="1" applyFill="1" applyBorder="1" applyAlignment="1" applyProtection="1">
      <alignment horizontal="centerContinuous" wrapText="1"/>
      <protection hidden="1"/>
    </xf>
    <xf numFmtId="183" fontId="0" fillId="2" borderId="0" xfId="0" applyNumberFormat="1" applyFont="1" applyFill="1" applyBorder="1" applyAlignment="1" applyProtection="1">
      <alignment/>
      <protection hidden="1"/>
    </xf>
    <xf numFmtId="183" fontId="0" fillId="2" borderId="0" xfId="0" applyNumberFormat="1" applyFont="1" applyFill="1" applyAlignment="1" applyProtection="1">
      <alignment/>
      <protection hidden="1"/>
    </xf>
    <xf numFmtId="183" fontId="0" fillId="0" borderId="0" xfId="0" applyNumberFormat="1" applyFont="1" applyAlignment="1" applyProtection="1">
      <alignment/>
      <protection locked="0"/>
    </xf>
    <xf numFmtId="0" fontId="0" fillId="4" borderId="9" xfId="0" applyFill="1" applyBorder="1" applyAlignment="1" applyProtection="1">
      <alignment horizontal="left" vertical="top" wrapText="1"/>
      <protection hidden="1"/>
    </xf>
    <xf numFmtId="0" fontId="0" fillId="4" borderId="11" xfId="0" applyFill="1" applyBorder="1" applyAlignment="1" applyProtection="1">
      <alignment horizontal="left" vertical="top" wrapText="1"/>
      <protection hidden="1"/>
    </xf>
    <xf numFmtId="49" fontId="0" fillId="0" borderId="15" xfId="0" applyNumberFormat="1" applyFill="1" applyBorder="1" applyAlignment="1" applyProtection="1">
      <alignment horizontal="left"/>
      <protection locked="0"/>
    </xf>
    <xf numFmtId="49" fontId="0" fillId="0" borderId="15" xfId="0" applyNumberFormat="1" applyFill="1" applyBorder="1" applyAlignment="1" applyProtection="1" quotePrefix="1">
      <alignment horizontal="left"/>
      <protection locked="0"/>
    </xf>
    <xf numFmtId="49" fontId="0" fillId="0" borderId="16" xfId="0" applyNumberFormat="1" applyFill="1" applyBorder="1" applyAlignment="1" applyProtection="1" quotePrefix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 quotePrefix="1">
      <alignment horizontal="left"/>
      <protection locked="0"/>
    </xf>
    <xf numFmtId="49" fontId="0" fillId="0" borderId="10" xfId="0" applyNumberFormat="1" applyFill="1" applyBorder="1" applyAlignment="1" applyProtection="1" quotePrefix="1">
      <alignment horizontal="left"/>
      <protection locked="0"/>
    </xf>
    <xf numFmtId="49" fontId="0" fillId="0" borderId="9" xfId="0" applyNumberFormat="1" applyFill="1" applyBorder="1" applyAlignment="1" applyProtection="1" quotePrefix="1">
      <alignment horizontal="left"/>
      <protection locked="0"/>
    </xf>
    <xf numFmtId="49" fontId="0" fillId="0" borderId="11" xfId="0" applyNumberFormat="1" applyFill="1" applyBorder="1" applyAlignment="1" applyProtection="1" quotePrefix="1">
      <alignment horizontal="left"/>
      <protection locked="0"/>
    </xf>
    <xf numFmtId="187" fontId="0" fillId="0" borderId="22" xfId="0" applyNumberFormat="1" applyFont="1" applyFill="1" applyBorder="1" applyAlignment="1" applyProtection="1">
      <alignment horizontal="left"/>
      <protection locked="0"/>
    </xf>
    <xf numFmtId="187" fontId="0" fillId="0" borderId="2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top" wrapText="1"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4">
      <selection activeCell="H18" sqref="H18"/>
    </sheetView>
  </sheetViews>
  <sheetFormatPr defaultColWidth="11.421875" defaultRowHeight="12.75"/>
  <cols>
    <col min="1" max="1" width="17.421875" style="5" customWidth="1"/>
    <col min="2" max="2" width="12.28125" style="5" customWidth="1"/>
    <col min="3" max="3" width="11.57421875" style="5" customWidth="1"/>
    <col min="4" max="6" width="12.7109375" style="5" customWidth="1"/>
    <col min="7" max="16384" width="11.421875" style="4" customWidth="1"/>
  </cols>
  <sheetData>
    <row r="1" spans="1:8" ht="15">
      <c r="A1" s="37" t="s">
        <v>30</v>
      </c>
      <c r="B1" s="38"/>
      <c r="C1" s="38"/>
      <c r="D1" s="38"/>
      <c r="E1" s="38"/>
      <c r="F1" s="38"/>
      <c r="G1" s="38"/>
      <c r="H1" s="38"/>
    </row>
    <row r="2" spans="1:8" ht="12.75">
      <c r="A2" s="38" t="s">
        <v>31</v>
      </c>
      <c r="B2" s="38"/>
      <c r="C2" s="38"/>
      <c r="D2" s="38"/>
      <c r="E2" s="38"/>
      <c r="F2" s="38"/>
      <c r="G2" s="38"/>
      <c r="H2" s="38"/>
    </row>
    <row r="3" spans="1:8" ht="12.75">
      <c r="A3" s="39" t="s">
        <v>32</v>
      </c>
      <c r="B3" s="38"/>
      <c r="C3" s="38"/>
      <c r="D3" s="38"/>
      <c r="E3" s="38"/>
      <c r="F3" s="38"/>
      <c r="G3" s="38"/>
      <c r="H3" s="38"/>
    </row>
    <row r="4" spans="1:8" ht="12.75">
      <c r="A4" s="40" t="s">
        <v>33</v>
      </c>
      <c r="B4" s="41" t="s">
        <v>34</v>
      </c>
      <c r="C4" s="41"/>
      <c r="D4" s="42"/>
      <c r="E4" s="41" t="s">
        <v>35</v>
      </c>
      <c r="F4" s="56" t="s">
        <v>36</v>
      </c>
      <c r="G4" s="41"/>
      <c r="H4" s="42"/>
    </row>
    <row r="5" spans="1:8" ht="12.75">
      <c r="A5" s="43" t="s">
        <v>37</v>
      </c>
      <c r="B5" s="44" t="s">
        <v>38</v>
      </c>
      <c r="C5" s="44"/>
      <c r="D5" s="45"/>
      <c r="E5" s="44" t="s">
        <v>37</v>
      </c>
      <c r="F5" s="57" t="s">
        <v>39</v>
      </c>
      <c r="G5" s="44"/>
      <c r="H5" s="45"/>
    </row>
    <row r="6" spans="1:8" ht="12.75">
      <c r="A6" s="43" t="s">
        <v>40</v>
      </c>
      <c r="B6" s="57" t="s">
        <v>41</v>
      </c>
      <c r="C6" s="44"/>
      <c r="D6" s="45"/>
      <c r="E6" s="44" t="s">
        <v>40</v>
      </c>
      <c r="F6" s="57" t="s">
        <v>42</v>
      </c>
      <c r="G6" s="44"/>
      <c r="H6" s="45"/>
    </row>
    <row r="7" spans="1:8" ht="12.75">
      <c r="A7" s="43" t="s">
        <v>43</v>
      </c>
      <c r="B7" s="57" t="s">
        <v>44</v>
      </c>
      <c r="C7" s="44"/>
      <c r="D7" s="45"/>
      <c r="E7" s="44" t="s">
        <v>43</v>
      </c>
      <c r="F7" s="57" t="s">
        <v>45</v>
      </c>
      <c r="G7" s="44"/>
      <c r="H7" s="45"/>
    </row>
    <row r="8" spans="1:8" ht="12.75">
      <c r="A8" s="46" t="s">
        <v>46</v>
      </c>
      <c r="B8" s="47" t="s">
        <v>47</v>
      </c>
      <c r="C8" s="48"/>
      <c r="D8" s="49"/>
      <c r="E8" s="48" t="s">
        <v>46</v>
      </c>
      <c r="F8" s="58" t="s">
        <v>48</v>
      </c>
      <c r="G8" s="48"/>
      <c r="H8" s="49"/>
    </row>
    <row r="9" spans="1:8" ht="12.75">
      <c r="A9" s="40"/>
      <c r="B9" s="41"/>
      <c r="C9" s="41"/>
      <c r="D9" s="41"/>
      <c r="E9" s="41"/>
      <c r="F9" s="41"/>
      <c r="G9" s="41"/>
      <c r="H9" s="42"/>
    </row>
    <row r="10" spans="1:8" ht="12.75">
      <c r="A10" s="50" t="s">
        <v>49</v>
      </c>
      <c r="B10" s="44"/>
      <c r="C10" s="44"/>
      <c r="D10" s="44"/>
      <c r="E10" s="44"/>
      <c r="F10" s="44"/>
      <c r="G10" s="44"/>
      <c r="H10" s="45"/>
    </row>
    <row r="11" spans="1:8" ht="18">
      <c r="A11" s="50" t="str">
        <f>"A II 1 - vj "&amp;Quartal&amp;"/"&amp;TEXT(Jahr,"00")</f>
        <v>A II 1 - vj 4/04</v>
      </c>
      <c r="B11" s="44"/>
      <c r="C11" s="51"/>
      <c r="D11" s="51"/>
      <c r="E11" s="51"/>
      <c r="F11" s="51"/>
      <c r="G11" s="51"/>
      <c r="H11" s="45"/>
    </row>
    <row r="12" spans="1:8" ht="18">
      <c r="A12" s="96" t="s">
        <v>78</v>
      </c>
      <c r="B12" s="44"/>
      <c r="C12" s="51"/>
      <c r="D12" s="51"/>
      <c r="E12" s="51"/>
      <c r="F12" s="51"/>
      <c r="G12" s="51"/>
      <c r="H12" s="45"/>
    </row>
    <row r="13" spans="1:8" ht="16.5">
      <c r="A13" s="96" t="str">
        <f>"im "&amp;Quartal&amp;". Vierteljahr "&amp;Jahr+2000</f>
        <v>im 4. Vierteljahr 2004</v>
      </c>
      <c r="B13" s="52"/>
      <c r="C13" s="52"/>
      <c r="D13" s="52"/>
      <c r="E13" s="52"/>
      <c r="F13" s="52"/>
      <c r="G13" s="52"/>
      <c r="H13" s="45"/>
    </row>
    <row r="14" spans="1:8" ht="12.75">
      <c r="A14" s="55" t="s">
        <v>0</v>
      </c>
      <c r="B14" s="52"/>
      <c r="C14" s="52"/>
      <c r="D14" s="52"/>
      <c r="E14" s="52"/>
      <c r="F14" s="52"/>
      <c r="G14" s="52"/>
      <c r="H14" s="45"/>
    </row>
    <row r="15" spans="1:8" ht="12.75">
      <c r="A15" s="43"/>
      <c r="B15" s="52"/>
      <c r="C15" s="52"/>
      <c r="D15" s="52"/>
      <c r="E15" s="52"/>
      <c r="F15" s="52"/>
      <c r="G15" s="52"/>
      <c r="H15" s="45"/>
    </row>
    <row r="16" spans="1:8" ht="12.75">
      <c r="A16" s="43" t="s">
        <v>50</v>
      </c>
      <c r="B16" s="52"/>
      <c r="C16" s="38"/>
      <c r="D16" s="38"/>
      <c r="E16" s="38"/>
      <c r="F16" s="38"/>
      <c r="G16" s="52" t="s">
        <v>69</v>
      </c>
      <c r="H16" s="45"/>
    </row>
    <row r="17" spans="1:8" ht="12.75">
      <c r="A17" s="40" t="s">
        <v>40</v>
      </c>
      <c r="B17" s="113" t="s">
        <v>51</v>
      </c>
      <c r="C17" s="114"/>
      <c r="D17" s="114"/>
      <c r="E17" s="115"/>
      <c r="F17" s="38"/>
      <c r="G17" s="121">
        <v>38554</v>
      </c>
      <c r="H17" s="122"/>
    </row>
    <row r="18" spans="1:8" ht="12.75">
      <c r="A18" s="43" t="s">
        <v>43</v>
      </c>
      <c r="B18" s="116" t="s">
        <v>52</v>
      </c>
      <c r="C18" s="117"/>
      <c r="D18" s="117"/>
      <c r="E18" s="118"/>
      <c r="F18" s="44"/>
      <c r="G18" s="52"/>
      <c r="H18" s="45"/>
    </row>
    <row r="19" spans="1:8" ht="12.75">
      <c r="A19" s="46" t="s">
        <v>46</v>
      </c>
      <c r="B19" s="119" t="s">
        <v>53</v>
      </c>
      <c r="C19" s="119"/>
      <c r="D19" s="119"/>
      <c r="E19" s="120"/>
      <c r="F19" s="52"/>
      <c r="G19" s="52"/>
      <c r="H19" s="45"/>
    </row>
    <row r="20" spans="1:8" ht="12.75">
      <c r="A20" s="43"/>
      <c r="B20" s="44"/>
      <c r="C20" s="52"/>
      <c r="D20" s="52"/>
      <c r="E20" s="52"/>
      <c r="F20" s="52"/>
      <c r="G20" s="52"/>
      <c r="H20" s="45"/>
    </row>
    <row r="21" spans="1:8" ht="54" customHeight="1">
      <c r="A21" s="111" t="s">
        <v>76</v>
      </c>
      <c r="B21" s="111"/>
      <c r="C21" s="111"/>
      <c r="D21" s="111"/>
      <c r="E21" s="111"/>
      <c r="F21" s="111"/>
      <c r="G21" s="111"/>
      <c r="H21" s="112"/>
    </row>
    <row r="23" ht="13.5" thickBot="1"/>
    <row r="24" spans="1:8" ht="10.5" customHeight="1" thickTop="1">
      <c r="A24" s="6"/>
      <c r="B24" s="7"/>
      <c r="C24" s="7"/>
      <c r="D24" s="7"/>
      <c r="E24" s="7"/>
      <c r="F24" s="7"/>
      <c r="G24" s="53"/>
      <c r="H24" s="54"/>
    </row>
    <row r="25" spans="1:8" ht="12.75" customHeight="1">
      <c r="A25" s="8" t="s">
        <v>68</v>
      </c>
      <c r="B25" s="9"/>
      <c r="C25" s="9"/>
      <c r="D25" s="9"/>
      <c r="E25" s="9"/>
      <c r="F25" s="9"/>
      <c r="G25" s="9"/>
      <c r="H25" s="10"/>
    </row>
    <row r="26" spans="1:8" ht="6.75" customHeight="1">
      <c r="A26" s="11"/>
      <c r="B26" s="12"/>
      <c r="C26" s="12"/>
      <c r="D26" s="12"/>
      <c r="E26" s="12"/>
      <c r="F26" s="12"/>
      <c r="G26" s="12"/>
      <c r="H26" s="13"/>
    </row>
    <row r="27" spans="1:8" ht="15.75">
      <c r="A27" s="11"/>
      <c r="B27" s="14" t="s">
        <v>6</v>
      </c>
      <c r="C27" s="34">
        <v>4</v>
      </c>
      <c r="D27" s="15" t="s">
        <v>7</v>
      </c>
      <c r="E27" s="12"/>
      <c r="F27" s="12"/>
      <c r="G27" s="12"/>
      <c r="H27" s="13"/>
    </row>
    <row r="28" spans="1:8" ht="15.75">
      <c r="A28" s="11"/>
      <c r="B28" s="14" t="s">
        <v>8</v>
      </c>
      <c r="C28" s="1">
        <v>4</v>
      </c>
      <c r="D28" s="12"/>
      <c r="E28" s="12"/>
      <c r="F28" s="12"/>
      <c r="G28" s="12"/>
      <c r="H28" s="13"/>
    </row>
    <row r="29" spans="1:8" ht="12" customHeight="1" thickBot="1">
      <c r="A29" s="16"/>
      <c r="B29" s="17"/>
      <c r="C29" s="17"/>
      <c r="D29" s="17"/>
      <c r="E29" s="17"/>
      <c r="F29" s="17"/>
      <c r="G29" s="17"/>
      <c r="H29" s="18"/>
    </row>
    <row r="30" ht="13.5" thickTop="1"/>
  </sheetData>
  <sheetProtection password="DAF3" sheet="1" objects="1" scenarios="1"/>
  <mergeCells count="5">
    <mergeCell ref="A21:H21"/>
    <mergeCell ref="B17:E17"/>
    <mergeCell ref="B18:E18"/>
    <mergeCell ref="B19:E19"/>
    <mergeCell ref="G17:H17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1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="75" zoomScaleNormal="75" workbookViewId="0" topLeftCell="A1">
      <selection activeCell="J21" sqref="J21"/>
    </sheetView>
  </sheetViews>
  <sheetFormatPr defaultColWidth="11.421875" defaultRowHeight="12.75"/>
  <cols>
    <col min="1" max="1" width="23.8515625" style="4" customWidth="1"/>
    <col min="2" max="2" width="10.28125" style="4" customWidth="1"/>
    <col min="3" max="3" width="11.421875" style="4" customWidth="1"/>
    <col min="4" max="4" width="9.00390625" style="4" customWidth="1"/>
    <col min="5" max="16384" width="11.421875" style="4" customWidth="1"/>
  </cols>
  <sheetData>
    <row r="1" spans="1:7" ht="12.75">
      <c r="A1" s="2" t="str">
        <f>"A II 1 - vj "&amp;TEXT(Quartal,0)&amp;"/"&amp;TEXT(Jahr,"00")</f>
        <v>A II 1 - vj 4/04</v>
      </c>
      <c r="B1" s="3"/>
      <c r="C1" s="3"/>
      <c r="D1" s="3"/>
      <c r="E1" s="3"/>
      <c r="F1" s="3"/>
      <c r="G1" s="3"/>
    </row>
    <row r="2" spans="1:7" ht="15">
      <c r="A2" s="2"/>
      <c r="B2" s="3"/>
      <c r="C2" s="19"/>
      <c r="D2" s="19"/>
      <c r="E2" s="19"/>
      <c r="F2" s="19"/>
      <c r="G2" s="19"/>
    </row>
    <row r="3" spans="1:7" ht="12.75">
      <c r="A3" s="21" t="s">
        <v>29</v>
      </c>
      <c r="B3" s="21"/>
      <c r="C3" s="21"/>
      <c r="D3" s="21"/>
      <c r="E3" s="21"/>
      <c r="F3" s="21"/>
      <c r="G3" s="21"/>
    </row>
    <row r="4" spans="1:7" ht="12.75">
      <c r="A4" s="2"/>
      <c r="B4" s="2"/>
      <c r="C4" s="2"/>
      <c r="D4" s="2"/>
      <c r="E4" s="2"/>
      <c r="F4" s="2"/>
      <c r="G4" s="2"/>
    </row>
    <row r="5" spans="1:7" s="73" customFormat="1" ht="25.5">
      <c r="A5" s="64"/>
      <c r="B5" s="71" t="str">
        <f>IF(Quartal=1,"Januar",IF(Quartal=2,"April",IF(Quartal=3,"Juli",IF(Quartal=4,"Oktober",""))))&amp;" "&amp;Jahr+2000</f>
        <v>Oktober 2004</v>
      </c>
      <c r="C5" s="65" t="str">
        <f>IF(Quartal=1,"Februar",IF(Quartal=2,"Mai",IF(Quartal=3,"August",IF(Quartal=4,"November",""))))&amp;" "&amp;Jahr+2000</f>
        <v>November 2004</v>
      </c>
      <c r="D5" s="72" t="str">
        <f>IF(Quartal=1,"März",IF(Quartal=2,"Juni",IF(Quartal=3,"September",IF(Quartal=4,"Dezember",""))))&amp;" "&amp;Jahr+2000</f>
        <v>Dezember 2004</v>
      </c>
      <c r="E5" s="66" t="str">
        <f>Quartal&amp;". Vierteljahr "&amp;Jahr+2000</f>
        <v>4. Vierteljahr 2004</v>
      </c>
      <c r="F5" s="66" t="str">
        <f>Quartal&amp;". Vierteljahr "&amp;Jahr+1999</f>
        <v>4. Vierteljahr 2003</v>
      </c>
      <c r="G5" s="67" t="s">
        <v>2</v>
      </c>
    </row>
    <row r="6" spans="1:7" ht="12.75">
      <c r="A6" s="2" t="s">
        <v>3</v>
      </c>
      <c r="B6" s="59">
        <v>601</v>
      </c>
      <c r="C6" s="59">
        <v>466</v>
      </c>
      <c r="D6" s="59">
        <v>778</v>
      </c>
      <c r="E6" s="59">
        <v>1845</v>
      </c>
      <c r="F6" s="59">
        <v>1779</v>
      </c>
      <c r="G6" s="100">
        <f>E6-F6</f>
        <v>66</v>
      </c>
    </row>
    <row r="7" spans="1:7" ht="12.75">
      <c r="A7" s="2" t="s">
        <v>4</v>
      </c>
      <c r="B7" s="59">
        <v>1297</v>
      </c>
      <c r="C7" s="59">
        <v>1239</v>
      </c>
      <c r="D7" s="59">
        <v>1853</v>
      </c>
      <c r="E7" s="59">
        <v>4389</v>
      </c>
      <c r="F7" s="59">
        <v>4452</v>
      </c>
      <c r="G7" s="100">
        <f>E7-F7</f>
        <v>-63</v>
      </c>
    </row>
    <row r="8" spans="1:7" ht="12.75">
      <c r="A8" s="2" t="s">
        <v>5</v>
      </c>
      <c r="B8" s="59">
        <v>1280</v>
      </c>
      <c r="C8" s="59">
        <v>1552</v>
      </c>
      <c r="D8" s="59">
        <v>1959</v>
      </c>
      <c r="E8" s="59">
        <v>4791</v>
      </c>
      <c r="F8" s="59">
        <v>4777</v>
      </c>
      <c r="G8" s="100">
        <f>E8-F8</f>
        <v>14</v>
      </c>
    </row>
    <row r="9" spans="1:7" ht="25.5">
      <c r="A9" s="22" t="s">
        <v>54</v>
      </c>
      <c r="B9" s="100">
        <f>(B7-B8)</f>
        <v>17</v>
      </c>
      <c r="C9" s="100">
        <f>(C7-C8)</f>
        <v>-313</v>
      </c>
      <c r="D9" s="100">
        <f>(D7-D8)</f>
        <v>-106</v>
      </c>
      <c r="E9" s="100">
        <f>(E7-E8)</f>
        <v>-402</v>
      </c>
      <c r="F9" s="100">
        <f>(F7-F8)</f>
        <v>-325</v>
      </c>
      <c r="G9" s="33" t="s">
        <v>58</v>
      </c>
    </row>
    <row r="10" spans="1:7" ht="12.75">
      <c r="A10" s="63"/>
      <c r="B10" s="63"/>
      <c r="C10" s="63"/>
      <c r="D10" s="63"/>
      <c r="E10" s="63"/>
      <c r="F10" s="63"/>
      <c r="G10" s="63"/>
    </row>
    <row r="11" spans="1:7" ht="12.75">
      <c r="A11" s="21" t="s">
        <v>55</v>
      </c>
      <c r="B11" s="21"/>
      <c r="C11" s="21"/>
      <c r="D11" s="21"/>
      <c r="E11" s="21"/>
      <c r="F11" s="21"/>
      <c r="G11" s="21"/>
    </row>
    <row r="12" spans="1:7" ht="12.75">
      <c r="A12" s="2"/>
      <c r="B12" s="2"/>
      <c r="C12" s="2"/>
      <c r="D12" s="2"/>
      <c r="E12" s="2"/>
      <c r="F12" s="2"/>
      <c r="G12" s="2"/>
    </row>
    <row r="13" spans="1:7" s="73" customFormat="1" ht="25.5">
      <c r="A13" s="64"/>
      <c r="B13" s="71" t="str">
        <f>IF(Quartal=1,"Januar",IF(Quartal=2,"April",IF(Quartal=3,"Juli",IF(Quartal=4,"Oktober",""))))&amp;" "&amp;Jahr+2000</f>
        <v>Oktober 2004</v>
      </c>
      <c r="C13" s="65" t="str">
        <f>IF(Quartal=1,"Februar",IF(Quartal=2,"Mai",IF(Quartal=3,"August",IF(Quartal=4,"November",""))))&amp;" "&amp;Jahr+2000</f>
        <v>November 2004</v>
      </c>
      <c r="D13" s="72" t="str">
        <f>IF(Quartal=1,"März",IF(Quartal=2,"Juni",IF(Quartal=3,"September",IF(Quartal=4,"Dezember",""))))&amp;" "&amp;Jahr+2000</f>
        <v>Dezember 2004</v>
      </c>
      <c r="E13" s="66" t="str">
        <f>Quartal&amp;". Vierteljahr "&amp;Jahr+2000</f>
        <v>4. Vierteljahr 2004</v>
      </c>
      <c r="F13" s="66" t="str">
        <f>Quartal&amp;". Vierteljahr "&amp;Jahr+1999</f>
        <v>4. Vierteljahr 2003</v>
      </c>
      <c r="G13" s="67" t="s">
        <v>2</v>
      </c>
    </row>
    <row r="14" spans="1:7" ht="12.75">
      <c r="A14" s="2" t="s">
        <v>3</v>
      </c>
      <c r="B14" s="59">
        <v>1487</v>
      </c>
      <c r="C14" s="59">
        <v>971</v>
      </c>
      <c r="D14" s="59">
        <v>2268</v>
      </c>
      <c r="E14" s="59">
        <v>4726</v>
      </c>
      <c r="F14" s="59">
        <v>4157</v>
      </c>
      <c r="G14" s="100">
        <f>E14-F14</f>
        <v>569</v>
      </c>
    </row>
    <row r="15" spans="1:7" ht="12.75">
      <c r="A15" s="2" t="s">
        <v>4</v>
      </c>
      <c r="B15" s="59">
        <v>1878</v>
      </c>
      <c r="C15" s="59">
        <v>1894</v>
      </c>
      <c r="D15" s="59">
        <v>2281</v>
      </c>
      <c r="E15" s="59">
        <v>6053</v>
      </c>
      <c r="F15" s="59">
        <v>6356</v>
      </c>
      <c r="G15" s="100">
        <f>E15-F15</f>
        <v>-303</v>
      </c>
    </row>
    <row r="16" spans="1:7" ht="12.75">
      <c r="A16" s="2" t="s">
        <v>5</v>
      </c>
      <c r="B16" s="59">
        <v>2321</v>
      </c>
      <c r="C16" s="59">
        <v>2618</v>
      </c>
      <c r="D16" s="59">
        <v>2858</v>
      </c>
      <c r="E16" s="59">
        <v>7797</v>
      </c>
      <c r="F16" s="59">
        <v>7753</v>
      </c>
      <c r="G16" s="100">
        <f>E16-F16</f>
        <v>44</v>
      </c>
    </row>
    <row r="17" spans="1:7" ht="25.5">
      <c r="A17" s="22" t="s">
        <v>54</v>
      </c>
      <c r="B17" s="100">
        <f>(B15-B16)</f>
        <v>-443</v>
      </c>
      <c r="C17" s="100">
        <f>(C15-C16)</f>
        <v>-724</v>
      </c>
      <c r="D17" s="100">
        <f>(D15-D16)</f>
        <v>-577</v>
      </c>
      <c r="E17" s="100">
        <f>(E15-E16)</f>
        <v>-1744</v>
      </c>
      <c r="F17" s="100">
        <f>(F15-F16)</f>
        <v>-1397</v>
      </c>
      <c r="G17" s="33" t="s">
        <v>58</v>
      </c>
    </row>
    <row r="18" spans="1:7" ht="12.75">
      <c r="A18" s="63"/>
      <c r="B18" s="63"/>
      <c r="C18" s="63"/>
      <c r="D18" s="63"/>
      <c r="E18" s="63"/>
      <c r="F18" s="63"/>
      <c r="G18" s="63"/>
    </row>
    <row r="20" s="98" customFormat="1" ht="12.75">
      <c r="A20" s="97" t="s">
        <v>79</v>
      </c>
    </row>
    <row r="21" spans="1:7" s="98" customFormat="1" ht="42.75" customHeight="1">
      <c r="A21" s="123" t="s">
        <v>80</v>
      </c>
      <c r="B21" s="123"/>
      <c r="C21" s="123"/>
      <c r="D21" s="123"/>
      <c r="E21" s="123"/>
      <c r="F21" s="123"/>
      <c r="G21" s="123"/>
    </row>
    <row r="22" s="98" customFormat="1" ht="12.75">
      <c r="A22" s="97" t="s">
        <v>56</v>
      </c>
    </row>
    <row r="23" spans="1:7" s="98" customFormat="1" ht="12.75">
      <c r="A23" s="99" t="s">
        <v>57</v>
      </c>
      <c r="B23" s="99"/>
      <c r="C23" s="99"/>
      <c r="D23" s="99"/>
      <c r="E23" s="99"/>
      <c r="F23" s="99"/>
      <c r="G23" s="99"/>
    </row>
  </sheetData>
  <sheetProtection password="DAF3" sheet="1" objects="1" scenarios="1"/>
  <mergeCells count="1">
    <mergeCell ref="A21:G21"/>
  </mergeCells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0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7">
      <selection activeCell="I20" sqref="I20"/>
    </sheetView>
  </sheetViews>
  <sheetFormatPr defaultColWidth="11.421875" defaultRowHeight="12.75"/>
  <cols>
    <col min="1" max="1" width="24.7109375" style="5" customWidth="1"/>
    <col min="2" max="2" width="8.7109375" style="5" customWidth="1"/>
    <col min="3" max="8" width="11.00390625" style="5" customWidth="1"/>
    <col min="9" max="16384" width="11.421875" style="5" customWidth="1"/>
  </cols>
  <sheetData>
    <row r="1" spans="1:8" ht="12.75">
      <c r="A1" s="2" t="str">
        <f>"A II 1 - vj "&amp;TEXT(Quartal,0)&amp;"/"&amp;TEXT(Jahr,"00")</f>
        <v>A II 1 - vj 4/04</v>
      </c>
      <c r="B1" s="63"/>
      <c r="C1" s="63"/>
      <c r="D1" s="63"/>
      <c r="E1" s="63"/>
      <c r="F1" s="63"/>
      <c r="G1" s="63"/>
      <c r="H1" s="63"/>
    </row>
    <row r="2" spans="1:8" ht="12.75">
      <c r="A2" s="2"/>
      <c r="B2" s="63"/>
      <c r="C2" s="63"/>
      <c r="D2" s="63"/>
      <c r="E2" s="63"/>
      <c r="F2" s="63"/>
      <c r="G2" s="63"/>
      <c r="H2" s="63"/>
    </row>
    <row r="3" spans="1:8" ht="12.75">
      <c r="A3" s="21" t="str">
        <f>"3. Ergebnisse für Bezirke, kreisfreie Städte und Kreise für das "&amp;Quartal&amp;". Vierteljahr "&amp;Jahr+2000</f>
        <v>3. Ergebnisse für Bezirke, kreisfreie Städte und Kreise für das 4. Vierteljahr 2004</v>
      </c>
      <c r="B3" s="20"/>
      <c r="C3" s="20"/>
      <c r="D3" s="20"/>
      <c r="E3" s="20"/>
      <c r="F3" s="20"/>
      <c r="G3" s="20"/>
      <c r="H3" s="20"/>
    </row>
    <row r="4" spans="1:8" ht="12.75">
      <c r="A4" s="2"/>
      <c r="B4" s="2"/>
      <c r="C4" s="2"/>
      <c r="D4" s="2"/>
      <c r="E4" s="2"/>
      <c r="F4" s="23"/>
      <c r="G4" s="23"/>
      <c r="H4" s="2"/>
    </row>
    <row r="5" spans="1:8" ht="38.25">
      <c r="A5" s="87" t="s">
        <v>72</v>
      </c>
      <c r="B5" s="70" t="s">
        <v>67</v>
      </c>
      <c r="C5" s="69" t="s">
        <v>4</v>
      </c>
      <c r="D5" s="69"/>
      <c r="E5" s="69" t="s">
        <v>5</v>
      </c>
      <c r="F5" s="69"/>
      <c r="G5" s="30" t="s">
        <v>54</v>
      </c>
      <c r="H5" s="29"/>
    </row>
    <row r="6" spans="1:8" s="60" customFormat="1" ht="25.5">
      <c r="A6" s="25"/>
      <c r="B6" s="65" t="s">
        <v>1</v>
      </c>
      <c r="C6" s="68" t="s">
        <v>9</v>
      </c>
      <c r="D6" s="65" t="s">
        <v>77</v>
      </c>
      <c r="E6" s="65" t="s">
        <v>9</v>
      </c>
      <c r="F6" s="65" t="s">
        <v>77</v>
      </c>
      <c r="G6" s="27" t="s">
        <v>9</v>
      </c>
      <c r="H6" s="95" t="s">
        <v>77</v>
      </c>
    </row>
    <row r="7" spans="1:8" s="78" customFormat="1" ht="24.75" customHeight="1">
      <c r="A7" s="74"/>
      <c r="B7" s="75" t="s">
        <v>66</v>
      </c>
      <c r="C7" s="76"/>
      <c r="D7" s="77"/>
      <c r="E7" s="77"/>
      <c r="F7" s="77"/>
      <c r="G7" s="77"/>
      <c r="H7" s="77"/>
    </row>
    <row r="8" spans="1:8" ht="12.75">
      <c r="A8" s="24" t="s">
        <v>70</v>
      </c>
      <c r="B8" s="84"/>
      <c r="C8" s="85"/>
      <c r="D8" s="85"/>
      <c r="E8" s="85"/>
      <c r="F8" s="86"/>
      <c r="G8" s="86"/>
      <c r="H8" s="85"/>
    </row>
    <row r="9" spans="1:8" ht="12.75">
      <c r="A9" s="24" t="s">
        <v>59</v>
      </c>
      <c r="B9" s="31">
        <v>252</v>
      </c>
      <c r="C9" s="36">
        <v>660</v>
      </c>
      <c r="D9" s="36">
        <v>115</v>
      </c>
      <c r="E9" s="36">
        <v>542</v>
      </c>
      <c r="F9" s="61">
        <v>36</v>
      </c>
      <c r="G9" s="101">
        <f>SUM(C9-E9)</f>
        <v>118</v>
      </c>
      <c r="H9" s="102">
        <f>SUM(D9-F9)</f>
        <v>79</v>
      </c>
    </row>
    <row r="10" spans="1:8" ht="12.75">
      <c r="A10" s="24" t="s">
        <v>60</v>
      </c>
      <c r="B10" s="31">
        <v>311</v>
      </c>
      <c r="C10" s="36">
        <v>623</v>
      </c>
      <c r="D10" s="36">
        <v>48</v>
      </c>
      <c r="E10" s="36">
        <v>676</v>
      </c>
      <c r="F10" s="61">
        <v>29</v>
      </c>
      <c r="G10" s="101">
        <f aca="true" t="shared" si="0" ref="G10:G15">SUM(C10-E10)</f>
        <v>-53</v>
      </c>
      <c r="H10" s="102">
        <f aca="true" t="shared" si="1" ref="H10:H15">SUM(D10-F10)</f>
        <v>19</v>
      </c>
    </row>
    <row r="11" spans="1:8" ht="12.75">
      <c r="A11" s="24" t="s">
        <v>61</v>
      </c>
      <c r="B11" s="31">
        <v>248</v>
      </c>
      <c r="C11" s="36">
        <v>586</v>
      </c>
      <c r="D11" s="36">
        <v>44</v>
      </c>
      <c r="E11" s="36">
        <v>636</v>
      </c>
      <c r="F11" s="61">
        <v>23</v>
      </c>
      <c r="G11" s="101">
        <f t="shared" si="0"/>
        <v>-50</v>
      </c>
      <c r="H11" s="102">
        <f t="shared" si="1"/>
        <v>21</v>
      </c>
    </row>
    <row r="12" spans="1:8" ht="12.75">
      <c r="A12" s="24" t="s">
        <v>62</v>
      </c>
      <c r="B12" s="31">
        <v>334</v>
      </c>
      <c r="C12" s="36">
        <v>700</v>
      </c>
      <c r="D12" s="36">
        <v>52</v>
      </c>
      <c r="E12" s="36">
        <v>820</v>
      </c>
      <c r="F12" s="61">
        <v>26</v>
      </c>
      <c r="G12" s="101">
        <f t="shared" si="0"/>
        <v>-120</v>
      </c>
      <c r="H12" s="102">
        <f t="shared" si="1"/>
        <v>26</v>
      </c>
    </row>
    <row r="13" spans="1:8" ht="12.75">
      <c r="A13" s="26" t="s">
        <v>63</v>
      </c>
      <c r="B13" s="31">
        <v>352</v>
      </c>
      <c r="C13" s="36">
        <v>931</v>
      </c>
      <c r="D13" s="36">
        <v>70</v>
      </c>
      <c r="E13" s="36">
        <v>1287</v>
      </c>
      <c r="F13" s="61">
        <v>26</v>
      </c>
      <c r="G13" s="101">
        <f t="shared" si="0"/>
        <v>-356</v>
      </c>
      <c r="H13" s="102">
        <f t="shared" si="1"/>
        <v>44</v>
      </c>
    </row>
    <row r="14" spans="1:8" ht="12.75">
      <c r="A14" s="26" t="s">
        <v>64</v>
      </c>
      <c r="B14" s="31">
        <v>169</v>
      </c>
      <c r="C14" s="36">
        <v>273</v>
      </c>
      <c r="D14" s="36">
        <v>14</v>
      </c>
      <c r="E14" s="36">
        <v>252</v>
      </c>
      <c r="F14" s="61">
        <v>6</v>
      </c>
      <c r="G14" s="101">
        <f t="shared" si="0"/>
        <v>21</v>
      </c>
      <c r="H14" s="102">
        <f t="shared" si="1"/>
        <v>8</v>
      </c>
    </row>
    <row r="15" spans="1:8" ht="12.75">
      <c r="A15" s="26" t="s">
        <v>65</v>
      </c>
      <c r="B15" s="31">
        <v>179</v>
      </c>
      <c r="C15" s="36">
        <v>616</v>
      </c>
      <c r="D15" s="36">
        <v>92</v>
      </c>
      <c r="E15" s="36">
        <v>578</v>
      </c>
      <c r="F15" s="61">
        <v>25</v>
      </c>
      <c r="G15" s="101">
        <f t="shared" si="0"/>
        <v>38</v>
      </c>
      <c r="H15" s="102">
        <f t="shared" si="1"/>
        <v>67</v>
      </c>
    </row>
    <row r="16" spans="1:8" ht="25.5" customHeight="1">
      <c r="A16" s="79" t="s">
        <v>66</v>
      </c>
      <c r="B16" s="31">
        <f>B9+B10+B11+B12+B13+B14+B15</f>
        <v>1845</v>
      </c>
      <c r="C16" s="31">
        <f aca="true" t="shared" si="2" ref="C16:H16">C9+C10+C11+C12+C13+C14+C15</f>
        <v>4389</v>
      </c>
      <c r="D16" s="31">
        <f t="shared" si="2"/>
        <v>435</v>
      </c>
      <c r="E16" s="31">
        <f t="shared" si="2"/>
        <v>4791</v>
      </c>
      <c r="F16" s="31">
        <f t="shared" si="2"/>
        <v>171</v>
      </c>
      <c r="G16" s="101">
        <f t="shared" si="2"/>
        <v>-402</v>
      </c>
      <c r="H16" s="103">
        <f t="shared" si="2"/>
        <v>264</v>
      </c>
    </row>
    <row r="17" spans="1:8" ht="12.75">
      <c r="A17" s="26" t="s">
        <v>71</v>
      </c>
      <c r="B17" s="81"/>
      <c r="C17" s="82"/>
      <c r="D17" s="82"/>
      <c r="E17" s="82"/>
      <c r="F17" s="83"/>
      <c r="G17" s="104"/>
      <c r="H17" s="105"/>
    </row>
    <row r="18" spans="1:8" ht="12.75">
      <c r="A18" s="26" t="s">
        <v>27</v>
      </c>
      <c r="B18" s="33" t="s">
        <v>58</v>
      </c>
      <c r="C18" s="35">
        <v>2325</v>
      </c>
      <c r="D18" s="35">
        <v>217</v>
      </c>
      <c r="E18" s="35">
        <v>2182</v>
      </c>
      <c r="F18" s="62">
        <v>101</v>
      </c>
      <c r="G18" s="101">
        <f>SUM(C18-E18)</f>
        <v>143</v>
      </c>
      <c r="H18" s="106">
        <v>116</v>
      </c>
    </row>
    <row r="19" spans="1:8" ht="12.75">
      <c r="A19" s="80" t="s">
        <v>28</v>
      </c>
      <c r="B19" s="33" t="s">
        <v>58</v>
      </c>
      <c r="C19" s="35">
        <v>2064</v>
      </c>
      <c r="D19" s="35">
        <v>218</v>
      </c>
      <c r="E19" s="35">
        <v>2609</v>
      </c>
      <c r="F19" s="62">
        <v>70</v>
      </c>
      <c r="G19" s="101">
        <f>SUM(C19-E19)</f>
        <v>-545</v>
      </c>
      <c r="H19" s="106">
        <v>148</v>
      </c>
    </row>
    <row r="20" spans="1:10" s="94" customFormat="1" ht="26.25" customHeight="1">
      <c r="A20" s="89"/>
      <c r="B20" s="90" t="s">
        <v>26</v>
      </c>
      <c r="C20" s="91"/>
      <c r="D20" s="92"/>
      <c r="E20" s="92"/>
      <c r="F20" s="92"/>
      <c r="G20" s="107"/>
      <c r="H20" s="107"/>
      <c r="I20" s="93"/>
      <c r="J20" s="93"/>
    </row>
    <row r="21" spans="1:8" ht="12.75">
      <c r="A21" s="24" t="s">
        <v>73</v>
      </c>
      <c r="B21" s="84"/>
      <c r="C21" s="85"/>
      <c r="D21" s="85"/>
      <c r="E21" s="85"/>
      <c r="F21" s="86"/>
      <c r="G21" s="108"/>
      <c r="H21" s="109"/>
    </row>
    <row r="22" spans="1:8" ht="12.75">
      <c r="A22" s="24" t="s">
        <v>11</v>
      </c>
      <c r="B22" s="31">
        <v>121</v>
      </c>
      <c r="C22" s="36">
        <v>206</v>
      </c>
      <c r="D22" s="36">
        <v>4</v>
      </c>
      <c r="E22" s="36">
        <v>244</v>
      </c>
      <c r="F22" s="61">
        <v>9</v>
      </c>
      <c r="G22" s="101">
        <f aca="true" t="shared" si="3" ref="G22:H25">SUM(C22-E22)</f>
        <v>-38</v>
      </c>
      <c r="H22" s="102">
        <f t="shared" si="3"/>
        <v>-5</v>
      </c>
    </row>
    <row r="23" spans="1:8" ht="12.75">
      <c r="A23" s="24" t="s">
        <v>12</v>
      </c>
      <c r="B23" s="31">
        <v>296</v>
      </c>
      <c r="C23" s="36">
        <v>522</v>
      </c>
      <c r="D23" s="36">
        <v>36</v>
      </c>
      <c r="E23" s="36">
        <v>647</v>
      </c>
      <c r="F23" s="61">
        <v>13</v>
      </c>
      <c r="G23" s="101">
        <f t="shared" si="3"/>
        <v>-125</v>
      </c>
      <c r="H23" s="102">
        <f t="shared" si="3"/>
        <v>23</v>
      </c>
    </row>
    <row r="24" spans="1:8" ht="12.75">
      <c r="A24" s="24" t="s">
        <v>13</v>
      </c>
      <c r="B24" s="31">
        <v>301</v>
      </c>
      <c r="C24" s="36">
        <v>474</v>
      </c>
      <c r="D24" s="36">
        <v>24</v>
      </c>
      <c r="E24" s="36">
        <v>693</v>
      </c>
      <c r="F24" s="61">
        <v>15</v>
      </c>
      <c r="G24" s="101">
        <f t="shared" si="3"/>
        <v>-219</v>
      </c>
      <c r="H24" s="102">
        <f t="shared" si="3"/>
        <v>9</v>
      </c>
    </row>
    <row r="25" spans="1:8" ht="12.75">
      <c r="A25" s="24" t="s">
        <v>14</v>
      </c>
      <c r="B25" s="31">
        <v>103</v>
      </c>
      <c r="C25" s="36">
        <v>190</v>
      </c>
      <c r="D25" s="36">
        <v>12</v>
      </c>
      <c r="E25" s="36">
        <v>254</v>
      </c>
      <c r="F25" s="61">
        <v>5</v>
      </c>
      <c r="G25" s="101">
        <f t="shared" si="3"/>
        <v>-64</v>
      </c>
      <c r="H25" s="102">
        <f t="shared" si="3"/>
        <v>7</v>
      </c>
    </row>
    <row r="26" spans="1:8" ht="25.5">
      <c r="A26" s="88" t="s">
        <v>74</v>
      </c>
      <c r="B26" s="31">
        <f>B22+B23+B24+B25</f>
        <v>821</v>
      </c>
      <c r="C26" s="31">
        <f aca="true" t="shared" si="4" ref="C26:H26">C22+C23+C24+C25</f>
        <v>1392</v>
      </c>
      <c r="D26" s="31">
        <f t="shared" si="4"/>
        <v>76</v>
      </c>
      <c r="E26" s="31">
        <f t="shared" si="4"/>
        <v>1838</v>
      </c>
      <c r="F26" s="31">
        <f t="shared" si="4"/>
        <v>42</v>
      </c>
      <c r="G26" s="101">
        <f t="shared" si="4"/>
        <v>-446</v>
      </c>
      <c r="H26" s="103">
        <f t="shared" si="4"/>
        <v>34</v>
      </c>
    </row>
    <row r="27" spans="1:8" ht="12.75">
      <c r="A27" s="24" t="s">
        <v>10</v>
      </c>
      <c r="B27" s="84"/>
      <c r="C27" s="85"/>
      <c r="D27" s="85"/>
      <c r="E27" s="85"/>
      <c r="F27" s="86"/>
      <c r="G27" s="108"/>
      <c r="H27" s="109"/>
    </row>
    <row r="28" spans="1:8" ht="12.75">
      <c r="A28" s="26" t="s">
        <v>15</v>
      </c>
      <c r="B28" s="31">
        <v>258</v>
      </c>
      <c r="C28" s="36">
        <v>317</v>
      </c>
      <c r="D28" s="36">
        <v>2</v>
      </c>
      <c r="E28" s="36">
        <v>376</v>
      </c>
      <c r="F28" s="36">
        <v>2</v>
      </c>
      <c r="G28" s="101">
        <f aca="true" t="shared" si="5" ref="G28:G38">SUM(C28-E28)</f>
        <v>-59</v>
      </c>
      <c r="H28" s="102">
        <f aca="true" t="shared" si="6" ref="H28:H38">SUM(D28-F28)</f>
        <v>0</v>
      </c>
    </row>
    <row r="29" spans="1:8" ht="12.75">
      <c r="A29" s="26" t="s">
        <v>16</v>
      </c>
      <c r="B29" s="31">
        <v>268</v>
      </c>
      <c r="C29" s="36">
        <v>416</v>
      </c>
      <c r="D29" s="36">
        <v>13</v>
      </c>
      <c r="E29" s="36">
        <v>535</v>
      </c>
      <c r="F29" s="61">
        <v>9</v>
      </c>
      <c r="G29" s="101">
        <f t="shared" si="5"/>
        <v>-119</v>
      </c>
      <c r="H29" s="101">
        <f t="shared" si="6"/>
        <v>4</v>
      </c>
    </row>
    <row r="30" spans="1:8" ht="12.75">
      <c r="A30" s="26" t="s">
        <v>17</v>
      </c>
      <c r="B30" s="31">
        <v>628</v>
      </c>
      <c r="C30" s="36">
        <v>335</v>
      </c>
      <c r="D30" s="36">
        <v>9</v>
      </c>
      <c r="E30" s="36">
        <v>425</v>
      </c>
      <c r="F30" s="61">
        <v>4</v>
      </c>
      <c r="G30" s="101">
        <f t="shared" si="5"/>
        <v>-90</v>
      </c>
      <c r="H30" s="101">
        <f t="shared" si="6"/>
        <v>5</v>
      </c>
    </row>
    <row r="31" spans="1:8" ht="12.75">
      <c r="A31" s="26" t="s">
        <v>18</v>
      </c>
      <c r="B31" s="31">
        <v>336</v>
      </c>
      <c r="C31" s="36">
        <v>381</v>
      </c>
      <c r="D31" s="36">
        <v>9</v>
      </c>
      <c r="E31" s="36">
        <v>603</v>
      </c>
      <c r="F31" s="61">
        <v>3</v>
      </c>
      <c r="G31" s="101">
        <f t="shared" si="5"/>
        <v>-222</v>
      </c>
      <c r="H31" s="101">
        <f t="shared" si="6"/>
        <v>6</v>
      </c>
    </row>
    <row r="32" spans="1:8" ht="12.75">
      <c r="A32" s="26" t="s">
        <v>19</v>
      </c>
      <c r="B32" s="31">
        <v>502</v>
      </c>
      <c r="C32" s="36">
        <v>648</v>
      </c>
      <c r="D32" s="36">
        <v>32</v>
      </c>
      <c r="E32" s="36">
        <v>832</v>
      </c>
      <c r="F32" s="61">
        <v>12</v>
      </c>
      <c r="G32" s="101">
        <f t="shared" si="5"/>
        <v>-184</v>
      </c>
      <c r="H32" s="101">
        <f t="shared" si="6"/>
        <v>20</v>
      </c>
    </row>
    <row r="33" spans="1:8" ht="12.75">
      <c r="A33" s="26" t="s">
        <v>20</v>
      </c>
      <c r="B33" s="31">
        <v>198</v>
      </c>
      <c r="C33" s="36">
        <v>238</v>
      </c>
      <c r="D33" s="36">
        <v>2</v>
      </c>
      <c r="E33" s="36">
        <v>335</v>
      </c>
      <c r="F33" s="61">
        <v>1</v>
      </c>
      <c r="G33" s="101">
        <f t="shared" si="5"/>
        <v>-97</v>
      </c>
      <c r="H33" s="101">
        <f t="shared" si="6"/>
        <v>1</v>
      </c>
    </row>
    <row r="34" spans="1:8" ht="12.75">
      <c r="A34" s="26" t="s">
        <v>21</v>
      </c>
      <c r="B34" s="31">
        <v>441</v>
      </c>
      <c r="C34" s="36">
        <v>602</v>
      </c>
      <c r="D34" s="36">
        <v>6</v>
      </c>
      <c r="E34" s="36">
        <v>735</v>
      </c>
      <c r="F34" s="61">
        <v>4</v>
      </c>
      <c r="G34" s="101">
        <f t="shared" si="5"/>
        <v>-133</v>
      </c>
      <c r="H34" s="101">
        <f t="shared" si="6"/>
        <v>2</v>
      </c>
    </row>
    <row r="35" spans="1:8" ht="12.75">
      <c r="A35" s="26" t="s">
        <v>22</v>
      </c>
      <c r="B35" s="31">
        <v>341</v>
      </c>
      <c r="C35" s="36">
        <v>400</v>
      </c>
      <c r="D35" s="36">
        <v>11</v>
      </c>
      <c r="E35" s="36">
        <v>579</v>
      </c>
      <c r="F35" s="61">
        <v>5</v>
      </c>
      <c r="G35" s="101">
        <f t="shared" si="5"/>
        <v>-179</v>
      </c>
      <c r="H35" s="101">
        <f t="shared" si="6"/>
        <v>6</v>
      </c>
    </row>
    <row r="36" spans="1:8" ht="12.75">
      <c r="A36" s="26" t="s">
        <v>23</v>
      </c>
      <c r="B36" s="31">
        <v>366</v>
      </c>
      <c r="C36" s="36">
        <v>541</v>
      </c>
      <c r="D36" s="36">
        <v>19</v>
      </c>
      <c r="E36" s="36">
        <v>612</v>
      </c>
      <c r="F36" s="61">
        <v>10</v>
      </c>
      <c r="G36" s="101">
        <f t="shared" si="5"/>
        <v>-71</v>
      </c>
      <c r="H36" s="101">
        <f t="shared" si="6"/>
        <v>9</v>
      </c>
    </row>
    <row r="37" spans="1:8" ht="12.75">
      <c r="A37" s="26" t="s">
        <v>24</v>
      </c>
      <c r="B37" s="31">
        <v>218</v>
      </c>
      <c r="C37" s="36">
        <v>293</v>
      </c>
      <c r="D37" s="36">
        <v>5</v>
      </c>
      <c r="E37" s="36">
        <v>391</v>
      </c>
      <c r="F37" s="61">
        <v>3</v>
      </c>
      <c r="G37" s="101">
        <f t="shared" si="5"/>
        <v>-98</v>
      </c>
      <c r="H37" s="101">
        <f t="shared" si="6"/>
        <v>2</v>
      </c>
    </row>
    <row r="38" spans="1:8" ht="12.75">
      <c r="A38" s="26" t="s">
        <v>25</v>
      </c>
      <c r="B38" s="31">
        <v>349</v>
      </c>
      <c r="C38" s="36">
        <v>490</v>
      </c>
      <c r="D38" s="36">
        <v>13</v>
      </c>
      <c r="E38" s="36">
        <v>536</v>
      </c>
      <c r="F38" s="61">
        <v>8</v>
      </c>
      <c r="G38" s="101">
        <f t="shared" si="5"/>
        <v>-46</v>
      </c>
      <c r="H38" s="101">
        <f t="shared" si="6"/>
        <v>5</v>
      </c>
    </row>
    <row r="39" spans="1:8" ht="12.75">
      <c r="A39" s="26" t="s">
        <v>75</v>
      </c>
      <c r="B39" s="31">
        <f>B28+B29+B30+B31+B32+B33+B34+B35+B36+B37+B38</f>
        <v>3905</v>
      </c>
      <c r="C39" s="31">
        <f aca="true" t="shared" si="7" ref="C39:H39">C28+C29+C30+C31+C32+C33+C34+C35+C36+C37+C38</f>
        <v>4661</v>
      </c>
      <c r="D39" s="31">
        <f t="shared" si="7"/>
        <v>121</v>
      </c>
      <c r="E39" s="31">
        <f t="shared" si="7"/>
        <v>5959</v>
      </c>
      <c r="F39" s="31">
        <f t="shared" si="7"/>
        <v>61</v>
      </c>
      <c r="G39" s="101">
        <f t="shared" si="7"/>
        <v>-1298</v>
      </c>
      <c r="H39" s="103">
        <f t="shared" si="7"/>
        <v>60</v>
      </c>
    </row>
    <row r="40" spans="1:8" ht="25.5" customHeight="1">
      <c r="A40" s="28" t="s">
        <v>26</v>
      </c>
      <c r="B40" s="32">
        <f>B26+B39</f>
        <v>4726</v>
      </c>
      <c r="C40" s="32">
        <f aca="true" t="shared" si="8" ref="C40:H40">C26+C39</f>
        <v>6053</v>
      </c>
      <c r="D40" s="32">
        <f t="shared" si="8"/>
        <v>197</v>
      </c>
      <c r="E40" s="32">
        <f t="shared" si="8"/>
        <v>7797</v>
      </c>
      <c r="F40" s="32">
        <f t="shared" si="8"/>
        <v>103</v>
      </c>
      <c r="G40" s="101">
        <f t="shared" si="8"/>
        <v>-1744</v>
      </c>
      <c r="H40" s="110">
        <f t="shared" si="8"/>
        <v>94</v>
      </c>
    </row>
    <row r="41" spans="1:8" ht="12.75">
      <c r="A41" s="26" t="s">
        <v>71</v>
      </c>
      <c r="B41" s="81"/>
      <c r="C41" s="82"/>
      <c r="D41" s="82"/>
      <c r="E41" s="82"/>
      <c r="F41" s="83"/>
      <c r="G41" s="104"/>
      <c r="H41" s="105"/>
    </row>
    <row r="42" spans="1:8" ht="12.75">
      <c r="A42" s="26" t="s">
        <v>27</v>
      </c>
      <c r="B42" s="33" t="s">
        <v>58</v>
      </c>
      <c r="C42" s="35">
        <v>3062</v>
      </c>
      <c r="D42" s="35">
        <v>100</v>
      </c>
      <c r="E42" s="35">
        <v>3566</v>
      </c>
      <c r="F42" s="62">
        <v>57</v>
      </c>
      <c r="G42" s="101">
        <f>SUM(C42-E42)</f>
        <v>-504</v>
      </c>
      <c r="H42" s="106">
        <v>43</v>
      </c>
    </row>
    <row r="43" spans="1:8" ht="12.75">
      <c r="A43" s="26" t="s">
        <v>28</v>
      </c>
      <c r="B43" s="33" t="s">
        <v>58</v>
      </c>
      <c r="C43" s="35">
        <v>2991</v>
      </c>
      <c r="D43" s="35">
        <v>97</v>
      </c>
      <c r="E43" s="35">
        <v>4231</v>
      </c>
      <c r="F43" s="62">
        <v>46</v>
      </c>
      <c r="G43" s="101">
        <f>SUM(C43-E43)</f>
        <v>-1240</v>
      </c>
      <c r="H43" s="106">
        <v>51</v>
      </c>
    </row>
    <row r="44" spans="1:8" ht="12.75">
      <c r="A44" s="2"/>
      <c r="B44" s="2"/>
      <c r="C44" s="2"/>
      <c r="D44" s="2"/>
      <c r="E44" s="2"/>
      <c r="F44" s="2"/>
      <c r="G44" s="2"/>
      <c r="H44" s="2"/>
    </row>
  </sheetData>
  <sheetProtection password="DAF3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4" r:id="rId1"/>
  <headerFooter alignWithMargins="0">
    <oddHeader>&amp;C&amp;F&amp;R&amp;D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AII1vj</dc:title>
  <dc:subject>Stat. Bericht AII1 vj</dc:subject>
  <dc:creator>K 40, formatiert von K 131b</dc:creator>
  <cp:keywords/>
  <dc:description>Schnittstellendatei -
Word-Dokument AII1vj.DOC
ist mit dieser Datei verknüpft.</dc:description>
  <cp:lastModifiedBy>jaehnere</cp:lastModifiedBy>
  <cp:lastPrinted>2005-07-06T06:13:14Z</cp:lastPrinted>
  <dcterms:created xsi:type="dcterms:W3CDTF">2001-01-09T12:08:54Z</dcterms:created>
  <dcterms:modified xsi:type="dcterms:W3CDTF">2005-07-14T08:36:19Z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