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45" windowWidth="19290" windowHeight="10830" tabRatio="640"/>
  </bookViews>
  <sheets>
    <sheet name="V0_1" sheetId="49" r:id="rId1"/>
    <sheet name="V0_2" sheetId="50" r:id="rId2"/>
    <sheet name="V0_3" sheetId="48" r:id="rId3"/>
    <sheet name="Land_1" sheetId="44" r:id="rId4"/>
  </sheets>
  <definedNames>
    <definedName name="_xlnm.Print_Titles" localSheetId="3">Land_1!$1:$7</definedName>
  </definedNames>
  <calcPr calcId="145621"/>
</workbook>
</file>

<file path=xl/calcChain.xml><?xml version="1.0" encoding="utf-8"?>
<calcChain xmlns="http://schemas.openxmlformats.org/spreadsheetml/2006/main">
  <c r="E115" i="44" l="1"/>
  <c r="D115" i="44"/>
  <c r="C115" i="44"/>
  <c r="E109" i="44"/>
  <c r="D109" i="44"/>
  <c r="C109" i="44"/>
  <c r="E103" i="44"/>
  <c r="D103" i="44"/>
  <c r="C103" i="44"/>
  <c r="E97" i="44"/>
  <c r="D97" i="44"/>
  <c r="C97" i="44"/>
  <c r="E91" i="44"/>
  <c r="D91" i="44"/>
  <c r="C91" i="44"/>
  <c r="E85" i="44"/>
  <c r="D85" i="44"/>
  <c r="C85" i="44"/>
  <c r="E79" i="44"/>
  <c r="D79" i="44"/>
  <c r="C79" i="44"/>
  <c r="E73" i="44"/>
  <c r="D73" i="44"/>
  <c r="C73" i="44"/>
  <c r="E67" i="44"/>
  <c r="D67" i="44"/>
  <c r="C67" i="44"/>
  <c r="E61" i="44"/>
  <c r="D61" i="44"/>
  <c r="C61" i="44"/>
  <c r="E55" i="44"/>
  <c r="D55" i="44"/>
  <c r="C55" i="44"/>
  <c r="E49" i="44"/>
  <c r="D49" i="44"/>
  <c r="C49" i="44"/>
  <c r="E43" i="44"/>
  <c r="D43" i="44"/>
  <c r="C43" i="44"/>
  <c r="E37" i="44"/>
  <c r="D37" i="44"/>
  <c r="C37" i="44"/>
  <c r="E31" i="44"/>
  <c r="D31" i="44"/>
  <c r="C31" i="44"/>
  <c r="E25" i="44"/>
  <c r="D25" i="44"/>
  <c r="C25" i="44"/>
  <c r="E19" i="44"/>
  <c r="D19" i="44"/>
  <c r="C19" i="44"/>
  <c r="E13" i="44"/>
  <c r="D13" i="44"/>
  <c r="C13" i="44"/>
  <c r="B116" i="44" l="1"/>
  <c r="B114" i="44"/>
  <c r="B113" i="44"/>
  <c r="B112" i="44"/>
  <c r="B111" i="44"/>
  <c r="B110" i="44"/>
  <c r="B108" i="44"/>
  <c r="B107" i="44"/>
  <c r="B106" i="44"/>
  <c r="B105" i="44"/>
  <c r="B104" i="44"/>
  <c r="B102" i="44"/>
  <c r="B101" i="44"/>
  <c r="B100" i="44"/>
  <c r="B99" i="44"/>
  <c r="B98" i="44"/>
  <c r="B96" i="44"/>
  <c r="B95" i="44"/>
  <c r="B94" i="44"/>
  <c r="B93" i="44"/>
  <c r="B92" i="44"/>
  <c r="B90" i="44"/>
  <c r="B89" i="44"/>
  <c r="B88" i="44"/>
  <c r="B87" i="44"/>
  <c r="B86" i="44"/>
  <c r="B84" i="44"/>
  <c r="B83" i="44"/>
  <c r="B82" i="44"/>
  <c r="B81" i="44"/>
  <c r="B80" i="44"/>
  <c r="B78" i="44"/>
  <c r="B77" i="44"/>
  <c r="B76" i="44"/>
  <c r="B75" i="44"/>
  <c r="B74" i="44"/>
  <c r="B72" i="44"/>
  <c r="B71" i="44"/>
  <c r="B70" i="44"/>
  <c r="B69" i="44"/>
  <c r="B68" i="44"/>
  <c r="B66" i="44"/>
  <c r="B65" i="44"/>
  <c r="B64" i="44"/>
  <c r="B63" i="44"/>
  <c r="B62" i="44"/>
  <c r="B60" i="44"/>
  <c r="B59" i="44"/>
  <c r="B58" i="44"/>
  <c r="B57" i="44"/>
  <c r="B56" i="44"/>
  <c r="B54" i="44"/>
  <c r="B53" i="44"/>
  <c r="B52" i="44"/>
  <c r="B51" i="44"/>
  <c r="B50" i="44"/>
  <c r="B48" i="44"/>
  <c r="B47" i="44"/>
  <c r="B46" i="44"/>
  <c r="B45" i="44"/>
  <c r="B44" i="44"/>
  <c r="B42" i="44"/>
  <c r="B41" i="44"/>
  <c r="B40" i="44"/>
  <c r="B39" i="44"/>
  <c r="B38" i="44"/>
  <c r="B36" i="44"/>
  <c r="B35" i="44"/>
  <c r="B34" i="44"/>
  <c r="B33" i="44"/>
  <c r="B32" i="44"/>
  <c r="B30" i="44"/>
  <c r="B29" i="44"/>
  <c r="B28" i="44"/>
  <c r="B27" i="44"/>
  <c r="B26" i="44"/>
  <c r="B24" i="44"/>
  <c r="B23" i="44"/>
  <c r="B22" i="44"/>
  <c r="B21" i="44"/>
  <c r="B20" i="44"/>
  <c r="B18" i="44"/>
  <c r="B17" i="44"/>
  <c r="B16" i="44"/>
  <c r="B15" i="44"/>
  <c r="B14" i="44"/>
  <c r="B12" i="44"/>
  <c r="B11" i="44"/>
  <c r="B10" i="44"/>
  <c r="B9" i="44"/>
</calcChain>
</file>

<file path=xl/sharedStrings.xml><?xml version="1.0" encoding="utf-8"?>
<sst xmlns="http://schemas.openxmlformats.org/spreadsheetml/2006/main" count="174" uniqueCount="157">
  <si>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</si>
  <si>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</si>
  <si>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</si>
  <si>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</si>
  <si>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</si>
  <si>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</si>
  <si>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</si>
  <si>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</si>
  <si>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</si>
  <si>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</si>
  <si>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</si>
  <si>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</si>
  <si>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</si>
  <si>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</si>
  <si>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</si>
  <si>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</si>
  <si>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</si>
  <si>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</si>
  <si>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</si>
  <si>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</si>
  <si>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</si>
  <si>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</si>
  <si>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</si>
  <si>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</si>
  <si>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</si>
  <si>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</si>
  <si>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</si>
  <si>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</si>
  <si>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</si>
  <si>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</si>
  <si>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</si>
  <si>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</si>
  <si>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</si>
  <si>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</si>
  <si>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</si>
  <si>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</si>
  <si>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</si>
  <si>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</si>
  <si>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</si>
  <si>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</si>
  <si>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</si>
  <si>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</si>
  <si>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</si>
  <si>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</si>
  <si>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</si>
  <si>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</si>
  <si>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</si>
  <si>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</si>
  <si>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</si>
  <si>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</si>
  <si>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</si>
  <si>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</si>
  <si>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</si>
  <si>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</si>
  <si>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</si>
  <si>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</si>
  <si>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</si>
  <si>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</si>
  <si>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</si>
  <si>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</si>
  <si>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</si>
  <si>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</si>
  <si>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</si>
  <si>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</si>
  <si>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</si>
  <si>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</si>
  <si>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</si>
  <si>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</si>
  <si>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</si>
  <si>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</si>
  <si>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</si>
  <si>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</si>
  <si>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</si>
  <si>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</si>
  <si>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</si>
  <si>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</si>
  <si>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</si>
  <si>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</si>
  <si>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</si>
  <si>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</si>
  <si>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</si>
  <si>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</si>
  <si>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</si>
  <si>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</si>
  <si>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</si>
  <si>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</si>
  <si>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</si>
  <si>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</si>
  <si>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</si>
  <si>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</si>
  <si>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</si>
  <si>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</si>
  <si>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</si>
  <si>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</si>
  <si>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</si>
  <si>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</si>
  <si>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</si>
  <si>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</si>
  <si>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</si>
  <si>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</si>
  <si>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</si>
  <si>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</si>
  <si>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</si>
  <si>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</si>
  <si>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</si>
  <si>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</si>
  <si>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</si>
  <si>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</si>
  <si>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</si>
  <si>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</si>
  <si>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</si>
  <si>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</si>
  <si>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</si>
  <si>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</si>
  <si>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</si>
  <si>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</si>
  <si>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</si>
  <si>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</si>
  <si>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</si>
  <si>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</si>
  <si>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</si>
  <si>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</si>
  <si>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</si>
  <si>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</si>
  <si>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</si>
  <si>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Isolde Schlüter</t>
  </si>
  <si>
    <t>nach Alter und Geschlecht</t>
  </si>
  <si>
    <t>Die Bevölkerung in Hamburg</t>
  </si>
  <si>
    <t>Hamburg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</si>
  <si>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</si>
  <si>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</si>
  <si>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</si>
  <si>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</si>
  <si>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</si>
  <si>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</si>
  <si>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</si>
  <si>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</si>
  <si>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</si>
  <si>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</si>
  <si>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</si>
  <si>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</si>
  <si>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</si>
  <si>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</si>
  <si>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Isolde.Schlueter@statistik-nord.de</t>
  </si>
  <si>
    <t>insgesamt</t>
  </si>
  <si>
    <t>männlich</t>
  </si>
  <si>
    <t>weiblich</t>
  </si>
  <si>
    <t>Geburtsjahr</t>
  </si>
  <si>
    <t>Alter von…bis
unter … Jahren</t>
  </si>
  <si>
    <t xml:space="preserve"> – Personen insgesamt –</t>
  </si>
  <si>
    <t>Fortschreibung auf Basis des Zensus 2011</t>
  </si>
  <si>
    <t xml:space="preserve"> - Endgültige Ergebnisse -</t>
  </si>
  <si>
    <t>Kennziffer: A I 3 - j 14 HH</t>
  </si>
  <si>
    <t xml:space="preserve">© Statistisches Amt für Hamburg und Schleswig-Holstein, Hamburg 2015 
Auszugsweise Vervielfältigung und Verbreitung mit Quellenangabe gestattet.        </t>
  </si>
  <si>
    <t>040 42831-1754</t>
  </si>
  <si>
    <t xml:space="preserve">Bevölkerung nach Alter und Geburtsjahren </t>
  </si>
  <si>
    <t>Herausgegeben am: 22.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</si>
</sst>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###\ ;"/>
    <numFmt numFmtId="166" formatCode="#\ ###\ ##0\ \ \ \ ;\-\ #\ ###\ ##0\ \ \ \ ;\-\ \ \ \ 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sz val="18"/>
      <color theme="1"/>
      <name val="Arial"/>
      <family val="2"/>
    </font>
    <font>
      <sz val="2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6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5" applyNumberFormat="0" applyAlignment="0" applyProtection="0"/>
    <xf numFmtId="0" fontId="26" fillId="6" borderId="6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9" fillId="7" borderId="8" applyNumberFormat="0" applyAlignment="0" applyProtection="0"/>
    <xf numFmtId="0" fontId="18" fillId="8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" fillId="0" borderId="0"/>
    <xf numFmtId="0" fontId="2" fillId="0" borderId="0"/>
    <xf numFmtId="0" fontId="36" fillId="0" borderId="0" applyNumberFormat="0" applyFill="0" applyBorder="0" applyAlignment="0" applyProtection="0"/>
    <xf numFmtId="0" fontId="3" fillId="0" borderId="0"/>
    <xf numFmtId="0" fontId="3" fillId="0" borderId="0"/>
  </cellStyleXfs>
  <cellXfs count="7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64" fontId="9" fillId="0" borderId="0" xfId="0" applyNumberFormat="1" applyFont="1" applyAlignment="1"/>
    <xf numFmtId="0" fontId="8" fillId="0" borderId="0" xfId="0" applyFont="1"/>
    <xf numFmtId="164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8" fillId="0" borderId="0" xfId="0" applyFont="1" applyAlignment="1">
      <alignment horizontal="center" vertical="center"/>
    </xf>
    <xf numFmtId="0" fontId="37" fillId="0" borderId="0" xfId="53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vertical="top" wrapText="1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indent="1"/>
    </xf>
    <xf numFmtId="0" fontId="11" fillId="0" borderId="0" xfId="0" applyFont="1" applyBorder="1" applyAlignment="1">
      <alignment horizontal="left" vertical="top" indent="1"/>
    </xf>
    <xf numFmtId="49" fontId="11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/>
    <xf numFmtId="49" fontId="35" fillId="0" borderId="11" xfId="0" applyNumberFormat="1" applyFont="1" applyBorder="1" applyAlignment="1" applyProtection="1">
      <alignment horizontal="left" indent="1"/>
      <protection hidden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left" vertical="top" indent="1"/>
    </xf>
    <xf numFmtId="0" fontId="35" fillId="0" borderId="0" xfId="0" applyFont="1" applyBorder="1" applyAlignment="1">
      <alignment horizontal="left" vertical="top" indent="1"/>
    </xf>
    <xf numFmtId="49" fontId="35" fillId="0" borderId="0" xfId="0" applyNumberFormat="1" applyFont="1" applyBorder="1" applyAlignment="1" applyProtection="1">
      <alignment horizontal="left" indent="1"/>
      <protection hidden="1"/>
    </xf>
    <xf numFmtId="164" fontId="0" fillId="0" borderId="0" xfId="0" applyNumberFormat="1" applyFont="1"/>
    <xf numFmtId="0" fontId="0" fillId="0" borderId="0" xfId="0" applyAlignme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9" fillId="0" borderId="13" xfId="0" applyNumberFormat="1" applyFont="1" applyBorder="1" applyAlignment="1">
      <alignment horizontal="center" vertical="top"/>
    </xf>
    <xf numFmtId="166" fontId="11" fillId="0" borderId="0" xfId="0" applyNumberFormat="1" applyFont="1" applyProtection="1">
      <protection hidden="1"/>
    </xf>
    <xf numFmtId="165" fontId="33" fillId="0" borderId="13" xfId="0" applyNumberFormat="1" applyFont="1" applyBorder="1" applyAlignment="1">
      <alignment horizontal="center" vertical="top"/>
    </xf>
    <xf numFmtId="165" fontId="35" fillId="0" borderId="13" xfId="0" applyNumberFormat="1" applyFont="1" applyBorder="1" applyAlignment="1" applyProtection="1">
      <alignment horizontal="center"/>
      <protection hidden="1"/>
    </xf>
    <xf numFmtId="165" fontId="35" fillId="0" borderId="13" xfId="0" applyNumberFormat="1" applyFont="1" applyBorder="1" applyAlignment="1" applyProtection="1">
      <alignment horizontal="center" vertical="center"/>
      <protection hidden="1"/>
    </xf>
    <xf numFmtId="165" fontId="35" fillId="0" borderId="14" xfId="0" applyNumberFormat="1" applyFont="1" applyBorder="1" applyAlignment="1" applyProtection="1">
      <alignment horizontal="center"/>
      <protection hidden="1"/>
    </xf>
    <xf numFmtId="166" fontId="11" fillId="0" borderId="11" xfId="0" applyNumberFormat="1" applyFont="1" applyBorder="1" applyProtection="1">
      <protection hidden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3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  <xf numFmtId="0" fontId="9" fillId="33" borderId="15" xfId="0" applyFont="1" applyFill="1" applyBorder="1" applyAlignment="1"/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2"/>
    <cellStyle name="Standard 4" xfId="50"/>
    <cellStyle name="Standard 4 2" xfId="54"/>
    <cellStyle name="Standard 4_Land1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638175</xdr:colOff>
      <xdr:row>0</xdr:row>
      <xdr:rowOff>2600</xdr:rowOff>
    </xdr:from>
    <xdr:ext cx="1169212" cy="826074"/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2600"/>
          <a:ext cx="1169212" cy="826074"/>
        </a:xfrm>
        <a:prstGeom prst="rect">
          <a:avLst/>
        </a:prstGeom>
        <a:ln>
          <a:noFill/>
        </a:ln>
      </xdr:spPr>
    </xdr:pic>
    <xdr:clientData/>
  </xdr:oneCellAnchor>
  <xdr:twoCellAnchor editAs="absolute">
    <xdr:from>
      <xdr:col>0</xdr:col>
      <xdr:colOff>9525</xdr:colOff>
      <xdr:row>28</xdr:row>
      <xdr:rowOff>114302</xdr:rowOff>
    </xdr:from>
    <xdr:to>
      <xdr:col>6</xdr:col>
      <xdr:colOff>909975</xdr:colOff>
      <xdr:row>49</xdr:row>
      <xdr:rowOff>154209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305552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5476875</xdr:colOff>
      <xdr:row>29</xdr:row>
      <xdr:rowOff>123825</xdr:rowOff>
    </xdr:to>
    <xdr:sp macro="" textlink="">
      <xdr:nvSpPr>
        <xdr:cNvPr id="2" name="Textfeld 1"/>
        <xdr:cNvSpPr txBox="1"/>
      </xdr:nvSpPr>
      <xdr:spPr>
        <a:xfrm>
          <a:off x="0" y="0"/>
          <a:ext cx="5476875" cy="481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Fortschreibung des Bevölkerungsbestandes in der Fassung vom 20. April 2013 (BGBl. I S. 826) zuletzt geändert durch Artikel 2 des Gesetzes vom 2. Dezember 2014 (BGBl. I S. 1926)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 9. Mai 2011 mit den Zu- und Fortzügen (Statistik der räumlichen  Bevölkerungsbewegung), den Geburten und Sterbefällen (Statistik der natürlichen Bevölkerungsbewegung) sowie den Familienstandsänderungen und Staatsangehörigkeitswechseln ermittelt.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die Bevölkerungsfortschreibung bezüglich demografischer Merkmale optimierte Ausgangsdaten aus dem Zensus 2011.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9" customWidth="1"/>
    <col min="8" max="8" width="10.7109375" style="9" customWidth="1"/>
    <col min="9" max="74" width="12.140625" style="9" customWidth="1"/>
    <col min="75" max="16384" width="11.28515625" style="9"/>
  </cols>
  <sheetData>
    <row r="3" spans="1:7" ht="20.25" x14ac:dyDescent="0.3">
      <c r="A3" s="57" t="s">
        <v>24</v>
      </c>
      <c r="B3" s="57"/>
      <c r="C3" s="57"/>
      <c r="D3" s="57"/>
    </row>
    <row r="4" spans="1:7" ht="20.25" x14ac:dyDescent="0.3">
      <c r="A4" s="57" t="s">
        <v>25</v>
      </c>
      <c r="B4" s="57"/>
      <c r="C4" s="57"/>
      <c r="D4" s="5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8" t="s">
        <v>26</v>
      </c>
      <c r="E15" s="58"/>
      <c r="F15" s="58"/>
      <c r="G15" s="58"/>
    </row>
    <row r="16" spans="1:7" ht="15" x14ac:dyDescent="0.2">
      <c r="D16" s="59" t="s">
        <v>152</v>
      </c>
      <c r="E16" s="59"/>
      <c r="F16" s="59"/>
      <c r="G16" s="59"/>
    </row>
    <row r="18" spans="1:7" ht="34.5" customHeight="1" x14ac:dyDescent="0.45">
      <c r="A18" s="60" t="s">
        <v>127</v>
      </c>
      <c r="B18" s="60"/>
      <c r="C18" s="60"/>
      <c r="D18" s="60"/>
      <c r="E18" s="60"/>
      <c r="F18" s="60"/>
      <c r="G18" s="60"/>
    </row>
    <row r="19" spans="1:7" ht="34.5" customHeight="1" x14ac:dyDescent="0.45">
      <c r="A19" s="51"/>
      <c r="B19" s="52"/>
      <c r="C19" s="52"/>
      <c r="D19" s="52"/>
      <c r="E19" s="52"/>
      <c r="F19" s="52"/>
      <c r="G19" s="52" t="s">
        <v>126</v>
      </c>
    </row>
    <row r="20" spans="1:7" ht="34.5" customHeight="1" x14ac:dyDescent="0.45">
      <c r="A20" s="51"/>
      <c r="B20" s="60">
        <v>2014</v>
      </c>
      <c r="C20" s="60"/>
      <c r="D20" s="60"/>
      <c r="E20" s="60"/>
      <c r="F20" s="60"/>
      <c r="G20" s="60"/>
    </row>
    <row r="21" spans="1:7" ht="34.5" customHeight="1" x14ac:dyDescent="0.35">
      <c r="B21" s="53" t="s">
        <v>151</v>
      </c>
      <c r="C21" s="53"/>
      <c r="D21" s="53"/>
      <c r="E21" s="53"/>
      <c r="F21" s="53"/>
      <c r="G21" s="53"/>
    </row>
    <row r="22" spans="1:7" ht="16.5" x14ac:dyDescent="0.25">
      <c r="A22" s="7"/>
      <c r="B22" s="54" t="s">
        <v>150</v>
      </c>
      <c r="C22" s="54"/>
      <c r="D22" s="54"/>
      <c r="E22" s="54"/>
      <c r="F22" s="54"/>
      <c r="G22" s="54"/>
    </row>
    <row r="23" spans="1:7" ht="16.5" x14ac:dyDescent="0.25">
      <c r="A23" s="7"/>
      <c r="B23" s="38"/>
      <c r="C23" s="39"/>
      <c r="D23" s="39"/>
      <c r="E23" s="39"/>
      <c r="F23" s="39"/>
      <c r="G23" s="39"/>
    </row>
    <row r="24" spans="1:7" ht="15" x14ac:dyDescent="0.2">
      <c r="E24" s="55" t="s">
        <v>156</v>
      </c>
      <c r="F24" s="55"/>
      <c r="G24" s="55"/>
    </row>
    <row r="25" spans="1:7" ht="16.5" x14ac:dyDescent="0.25">
      <c r="A25" s="56"/>
      <c r="B25" s="56"/>
      <c r="C25" s="56"/>
      <c r="D25" s="56"/>
      <c r="E25" s="56"/>
      <c r="F25" s="56"/>
      <c r="G25" s="56"/>
    </row>
  </sheetData>
  <mergeCells count="10">
    <mergeCell ref="B21:G21"/>
    <mergeCell ref="B22:G22"/>
    <mergeCell ref="E24:G24"/>
    <mergeCell ref="A25:G25"/>
    <mergeCell ref="A3:D3"/>
    <mergeCell ref="A4:D4"/>
    <mergeCell ref="D15:G15"/>
    <mergeCell ref="D16:G16"/>
    <mergeCell ref="A18:G18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" customWidth="1"/>
    <col min="3" max="7" width="14.28515625" style="9" customWidth="1"/>
    <col min="8" max="8" width="10.7109375" style="9" customWidth="1"/>
    <col min="9" max="26" width="12.140625" style="9" customWidth="1"/>
    <col min="27" max="16384" width="10.85546875" style="9"/>
  </cols>
  <sheetData>
    <row r="1" spans="1:7" s="10" customFormat="1" ht="15.75" x14ac:dyDescent="0.25">
      <c r="A1" s="62" t="s">
        <v>0</v>
      </c>
      <c r="B1" s="62"/>
      <c r="C1" s="62"/>
      <c r="D1" s="62"/>
      <c r="E1" s="62"/>
      <c r="F1" s="62"/>
      <c r="G1" s="62"/>
    </row>
    <row r="2" spans="1:7" s="10" customFormat="1" x14ac:dyDescent="0.2"/>
    <row r="3" spans="1:7" s="10" customFormat="1" x14ac:dyDescent="0.2"/>
    <row r="4" spans="1:7" s="10" customFormat="1" ht="15.75" x14ac:dyDescent="0.25">
      <c r="A4" s="63" t="s">
        <v>1</v>
      </c>
      <c r="B4" s="64"/>
      <c r="C4" s="64"/>
      <c r="D4" s="64"/>
      <c r="E4" s="64"/>
      <c r="F4" s="64"/>
      <c r="G4" s="64"/>
    </row>
    <row r="5" spans="1:7" s="10" customFormat="1" x14ac:dyDescent="0.2">
      <c r="A5" s="65"/>
      <c r="B5" s="65"/>
      <c r="C5" s="65"/>
      <c r="D5" s="65"/>
      <c r="E5" s="65"/>
      <c r="F5" s="65"/>
      <c r="G5" s="65"/>
    </row>
    <row r="6" spans="1:7" s="10" customFormat="1" x14ac:dyDescent="0.2">
      <c r="A6" s="48" t="s">
        <v>129</v>
      </c>
      <c r="B6" s="50"/>
      <c r="C6" s="50"/>
      <c r="D6" s="50"/>
      <c r="E6" s="50"/>
      <c r="F6" s="50"/>
      <c r="G6" s="50"/>
    </row>
    <row r="7" spans="1:7" s="10" customFormat="1" ht="5.85" customHeight="1" x14ac:dyDescent="0.2">
      <c r="A7" s="48"/>
      <c r="B7" s="50"/>
      <c r="C7" s="50"/>
      <c r="D7" s="50"/>
      <c r="E7" s="50"/>
      <c r="F7" s="50"/>
      <c r="G7" s="50"/>
    </row>
    <row r="8" spans="1:7" s="10" customFormat="1" x14ac:dyDescent="0.2">
      <c r="A8" s="66" t="s">
        <v>27</v>
      </c>
      <c r="B8" s="67"/>
      <c r="C8" s="67"/>
      <c r="D8" s="67"/>
      <c r="E8" s="67"/>
      <c r="F8" s="67"/>
      <c r="G8" s="67"/>
    </row>
    <row r="9" spans="1:7" s="10" customFormat="1" x14ac:dyDescent="0.2">
      <c r="A9" s="67" t="s">
        <v>4</v>
      </c>
      <c r="B9" s="67"/>
      <c r="C9" s="67"/>
      <c r="D9" s="67"/>
      <c r="E9" s="67"/>
      <c r="F9" s="67"/>
      <c r="G9" s="67"/>
    </row>
    <row r="10" spans="1:7" s="10" customFormat="1" ht="5.85" customHeight="1" x14ac:dyDescent="0.2">
      <c r="A10" s="50"/>
      <c r="B10" s="50"/>
      <c r="C10" s="50"/>
      <c r="D10" s="50"/>
      <c r="E10" s="50"/>
      <c r="F10" s="50"/>
      <c r="G10" s="50"/>
    </row>
    <row r="11" spans="1:7" s="10" customFormat="1" x14ac:dyDescent="0.2">
      <c r="A11" s="61" t="s">
        <v>2</v>
      </c>
      <c r="B11" s="61"/>
      <c r="C11" s="61"/>
      <c r="D11" s="61"/>
      <c r="E11" s="61"/>
      <c r="F11" s="61"/>
      <c r="G11" s="61"/>
    </row>
    <row r="12" spans="1:7" s="10" customFormat="1" x14ac:dyDescent="0.2">
      <c r="A12" s="67" t="s">
        <v>3</v>
      </c>
      <c r="B12" s="67"/>
      <c r="C12" s="67"/>
      <c r="D12" s="67"/>
      <c r="E12" s="67"/>
      <c r="F12" s="67"/>
      <c r="G12" s="67"/>
    </row>
    <row r="13" spans="1:7" s="10" customFormat="1" x14ac:dyDescent="0.2">
      <c r="A13" s="50"/>
      <c r="B13" s="50"/>
      <c r="C13" s="50"/>
      <c r="D13" s="50"/>
      <c r="E13" s="50"/>
      <c r="F13" s="50"/>
      <c r="G13" s="50"/>
    </row>
    <row r="14" spans="1:7" s="10" customFormat="1" x14ac:dyDescent="0.2">
      <c r="A14" s="50"/>
      <c r="B14" s="50"/>
      <c r="C14" s="50"/>
      <c r="D14" s="50"/>
      <c r="E14" s="50"/>
      <c r="F14" s="50"/>
      <c r="G14" s="50"/>
    </row>
    <row r="15" spans="1:7" s="10" customFormat="1" ht="12.75" customHeight="1" x14ac:dyDescent="0.2">
      <c r="A15" s="66" t="s">
        <v>28</v>
      </c>
      <c r="B15" s="67"/>
      <c r="C15" s="67"/>
      <c r="D15" s="49"/>
      <c r="E15" s="49"/>
      <c r="F15" s="49"/>
      <c r="G15" s="49"/>
    </row>
    <row r="16" spans="1:7" s="10" customFormat="1" ht="5.85" customHeight="1" x14ac:dyDescent="0.2">
      <c r="A16" s="49"/>
      <c r="B16" s="47"/>
      <c r="C16" s="47"/>
      <c r="D16" s="49"/>
      <c r="E16" s="49"/>
      <c r="F16" s="49"/>
      <c r="G16" s="49"/>
    </row>
    <row r="17" spans="1:7" s="10" customFormat="1" ht="12.75" customHeight="1" x14ac:dyDescent="0.2">
      <c r="A17" s="68" t="s">
        <v>125</v>
      </c>
      <c r="B17" s="67"/>
      <c r="C17" s="67"/>
      <c r="D17" s="47"/>
      <c r="E17" s="47"/>
      <c r="F17" s="47"/>
      <c r="G17" s="47"/>
    </row>
    <row r="18" spans="1:7" s="10" customFormat="1" ht="12.75" customHeight="1" x14ac:dyDescent="0.2">
      <c r="A18" s="47" t="s">
        <v>130</v>
      </c>
      <c r="B18" s="68" t="s">
        <v>154</v>
      </c>
      <c r="C18" s="67"/>
      <c r="D18" s="47"/>
      <c r="E18" s="47"/>
      <c r="F18" s="47"/>
      <c r="G18" s="47"/>
    </row>
    <row r="19" spans="1:7" s="10" customFormat="1" ht="12.75" customHeight="1" x14ac:dyDescent="0.2">
      <c r="A19" s="47" t="s">
        <v>131</v>
      </c>
      <c r="B19" s="69" t="s">
        <v>143</v>
      </c>
      <c r="C19" s="69"/>
      <c r="D19" s="69"/>
      <c r="E19" s="47"/>
      <c r="F19" s="47"/>
      <c r="G19" s="47"/>
    </row>
    <row r="20" spans="1:7" s="10" customFormat="1" x14ac:dyDescent="0.2">
      <c r="A20" s="47"/>
      <c r="B20" s="47"/>
      <c r="C20" s="47"/>
      <c r="D20" s="47"/>
      <c r="E20" s="47"/>
      <c r="F20" s="47"/>
      <c r="G20" s="47"/>
    </row>
    <row r="21" spans="1:7" s="10" customFormat="1" ht="12.75" customHeight="1" x14ac:dyDescent="0.2">
      <c r="A21" s="66" t="s">
        <v>132</v>
      </c>
      <c r="B21" s="67"/>
      <c r="C21" s="49"/>
      <c r="D21" s="49"/>
      <c r="E21" s="49"/>
      <c r="F21" s="49"/>
      <c r="G21" s="49"/>
    </row>
    <row r="22" spans="1:7" s="10" customFormat="1" ht="5.85" customHeight="1" x14ac:dyDescent="0.2">
      <c r="A22" s="49"/>
      <c r="B22" s="47"/>
      <c r="C22" s="49"/>
      <c r="D22" s="49"/>
      <c r="E22" s="49"/>
      <c r="F22" s="49"/>
      <c r="G22" s="49"/>
    </row>
    <row r="23" spans="1:7" s="10" customFormat="1" ht="12.75" customHeight="1" x14ac:dyDescent="0.2">
      <c r="A23" s="47" t="s">
        <v>133</v>
      </c>
      <c r="B23" s="67" t="s">
        <v>134</v>
      </c>
      <c r="C23" s="67"/>
      <c r="D23" s="47"/>
      <c r="E23" s="47"/>
      <c r="F23" s="47"/>
      <c r="G23" s="47"/>
    </row>
    <row r="24" spans="1:7" s="10" customFormat="1" ht="12.75" customHeight="1" x14ac:dyDescent="0.2">
      <c r="A24" s="47" t="s">
        <v>135</v>
      </c>
      <c r="B24" s="67" t="s">
        <v>136</v>
      </c>
      <c r="C24" s="67"/>
      <c r="D24" s="47"/>
      <c r="E24" s="47"/>
      <c r="F24" s="47"/>
      <c r="G24" s="47"/>
    </row>
    <row r="25" spans="1:7" s="10" customFormat="1" ht="12.75" customHeight="1" x14ac:dyDescent="0.2">
      <c r="A25" s="47"/>
      <c r="B25" s="67" t="s">
        <v>137</v>
      </c>
      <c r="C25" s="67"/>
      <c r="D25" s="47"/>
      <c r="E25" s="47"/>
      <c r="F25" s="47"/>
      <c r="G25" s="47"/>
    </row>
    <row r="26" spans="1:7" s="10" customFormat="1" x14ac:dyDescent="0.2">
      <c r="A26" s="50"/>
      <c r="B26" s="50"/>
      <c r="C26" s="50"/>
      <c r="D26" s="50"/>
      <c r="E26" s="50"/>
      <c r="F26" s="50"/>
      <c r="G26" s="50"/>
    </row>
    <row r="27" spans="1:7" s="10" customFormat="1" x14ac:dyDescent="0.2">
      <c r="A27" s="50" t="s">
        <v>138</v>
      </c>
      <c r="B27" s="19" t="s">
        <v>139</v>
      </c>
      <c r="C27" s="50"/>
      <c r="D27" s="50"/>
      <c r="E27" s="50"/>
      <c r="F27" s="50"/>
      <c r="G27" s="50"/>
    </row>
    <row r="28" spans="1:7" s="10" customFormat="1" x14ac:dyDescent="0.2">
      <c r="A28" s="50"/>
      <c r="B28" s="50"/>
      <c r="C28" s="50"/>
      <c r="D28" s="50"/>
      <c r="E28" s="50"/>
      <c r="F28" s="50"/>
      <c r="G28" s="50"/>
    </row>
    <row r="29" spans="1:7" s="10" customFormat="1" ht="27.75" customHeight="1" x14ac:dyDescent="0.2">
      <c r="A29" s="68" t="s">
        <v>153</v>
      </c>
      <c r="B29" s="67"/>
      <c r="C29" s="67"/>
      <c r="D29" s="67"/>
      <c r="E29" s="67"/>
      <c r="F29" s="67"/>
      <c r="G29" s="67"/>
    </row>
    <row r="30" spans="1:7" s="10" customFormat="1" ht="41.85" customHeight="1" x14ac:dyDescent="0.2">
      <c r="A30" s="67" t="s">
        <v>140</v>
      </c>
      <c r="B30" s="67"/>
      <c r="C30" s="67"/>
      <c r="D30" s="67"/>
      <c r="E30" s="67"/>
      <c r="F30" s="67"/>
      <c r="G30" s="67"/>
    </row>
    <row r="31" spans="1:7" s="10" customFormat="1" x14ac:dyDescent="0.2">
      <c r="A31" s="50"/>
      <c r="B31" s="50"/>
      <c r="C31" s="50"/>
      <c r="D31" s="50"/>
      <c r="E31" s="50"/>
      <c r="F31" s="50"/>
      <c r="G31" s="50"/>
    </row>
    <row r="32" spans="1:7" s="10" customFormat="1" x14ac:dyDescent="0.2">
      <c r="A32" s="50"/>
      <c r="B32" s="50"/>
      <c r="C32" s="50"/>
      <c r="D32" s="50"/>
      <c r="E32" s="50"/>
      <c r="F32" s="50"/>
      <c r="G32" s="50"/>
    </row>
    <row r="33" spans="1:7" s="10" customFormat="1" x14ac:dyDescent="0.2">
      <c r="A33" s="50"/>
      <c r="B33" s="50"/>
      <c r="C33" s="50"/>
      <c r="D33" s="50"/>
      <c r="E33" s="50"/>
      <c r="F33" s="50"/>
      <c r="G33" s="50"/>
    </row>
    <row r="34" spans="1:7" s="10" customFormat="1" x14ac:dyDescent="0.2">
      <c r="A34" s="50"/>
      <c r="B34" s="50"/>
      <c r="C34" s="50"/>
      <c r="D34" s="50"/>
      <c r="E34" s="50"/>
      <c r="F34" s="50"/>
      <c r="G34" s="50"/>
    </row>
    <row r="35" spans="1:7" s="10" customFormat="1" x14ac:dyDescent="0.2">
      <c r="A35" s="50"/>
      <c r="B35" s="50"/>
      <c r="C35" s="50"/>
      <c r="D35" s="50"/>
      <c r="E35" s="50"/>
      <c r="F35" s="50"/>
      <c r="G35" s="50"/>
    </row>
    <row r="36" spans="1:7" s="10" customFormat="1" x14ac:dyDescent="0.2">
      <c r="A36" s="50"/>
      <c r="B36" s="50"/>
      <c r="C36" s="50"/>
      <c r="D36" s="50"/>
      <c r="E36" s="50"/>
      <c r="F36" s="50"/>
      <c r="G36" s="50"/>
    </row>
    <row r="37" spans="1:7" s="10" customFormat="1" x14ac:dyDescent="0.2">
      <c r="A37" s="50"/>
      <c r="B37" s="50"/>
      <c r="C37" s="50"/>
      <c r="D37" s="50"/>
      <c r="E37" s="50"/>
      <c r="F37" s="50"/>
      <c r="G37" s="50"/>
    </row>
    <row r="38" spans="1:7" s="10" customFormat="1" x14ac:dyDescent="0.2">
      <c r="A38" s="50"/>
      <c r="B38" s="50"/>
      <c r="C38" s="50"/>
      <c r="D38" s="50"/>
      <c r="E38" s="50"/>
      <c r="F38" s="50"/>
      <c r="G38" s="50"/>
    </row>
    <row r="39" spans="1:7" s="10" customFormat="1" x14ac:dyDescent="0.2">
      <c r="A39" s="50"/>
      <c r="B39" s="50"/>
      <c r="C39" s="50"/>
      <c r="D39" s="50"/>
      <c r="E39" s="50"/>
      <c r="F39" s="50"/>
      <c r="G39" s="50"/>
    </row>
    <row r="40" spans="1:7" s="10" customFormat="1" x14ac:dyDescent="0.2">
      <c r="A40" s="50"/>
      <c r="B40" s="50"/>
      <c r="C40" s="50"/>
      <c r="D40" s="50"/>
      <c r="E40" s="50"/>
      <c r="F40" s="50"/>
      <c r="G40" s="50"/>
    </row>
    <row r="41" spans="1:7" s="10" customFormat="1" x14ac:dyDescent="0.2">
      <c r="A41" s="65" t="s">
        <v>141</v>
      </c>
      <c r="B41" s="65"/>
      <c r="C41" s="50"/>
      <c r="D41" s="50"/>
      <c r="E41" s="50"/>
      <c r="F41" s="50"/>
      <c r="G41" s="50"/>
    </row>
    <row r="42" spans="1:7" s="10" customFormat="1" x14ac:dyDescent="0.2">
      <c r="A42" s="50"/>
      <c r="B42" s="50"/>
      <c r="C42" s="50"/>
      <c r="D42" s="50"/>
      <c r="E42" s="50"/>
      <c r="F42" s="50"/>
      <c r="G42" s="50"/>
    </row>
    <row r="43" spans="1:7" s="10" customFormat="1" x14ac:dyDescent="0.2">
      <c r="A43" s="5">
        <v>0</v>
      </c>
      <c r="B43" s="6" t="s">
        <v>5</v>
      </c>
      <c r="C43" s="50"/>
      <c r="D43" s="50"/>
      <c r="E43" s="50"/>
      <c r="F43" s="50"/>
      <c r="G43" s="50"/>
    </row>
    <row r="44" spans="1:7" s="10" customFormat="1" x14ac:dyDescent="0.2">
      <c r="A44" s="6" t="s">
        <v>19</v>
      </c>
      <c r="B44" s="6" t="s">
        <v>6</v>
      </c>
      <c r="C44" s="50"/>
      <c r="D44" s="50"/>
      <c r="E44" s="50"/>
      <c r="F44" s="50"/>
      <c r="G44" s="50"/>
    </row>
    <row r="45" spans="1:7" s="10" customFormat="1" x14ac:dyDescent="0.2">
      <c r="A45" s="6" t="s">
        <v>20</v>
      </c>
      <c r="B45" s="6" t="s">
        <v>7</v>
      </c>
      <c r="C45" s="50"/>
      <c r="D45" s="50"/>
      <c r="E45" s="50"/>
      <c r="F45" s="50"/>
      <c r="G45" s="50"/>
    </row>
    <row r="46" spans="1:7" s="10" customFormat="1" x14ac:dyDescent="0.2">
      <c r="A46" s="6" t="s">
        <v>21</v>
      </c>
      <c r="B46" s="6" t="s">
        <v>8</v>
      </c>
      <c r="C46" s="50"/>
      <c r="D46" s="50"/>
      <c r="E46" s="50"/>
      <c r="F46" s="50"/>
      <c r="G46" s="50"/>
    </row>
    <row r="47" spans="1:7" s="10" customFormat="1" x14ac:dyDescent="0.2">
      <c r="A47" s="6" t="s">
        <v>15</v>
      </c>
      <c r="B47" s="6" t="s">
        <v>9</v>
      </c>
      <c r="C47" s="50"/>
      <c r="D47" s="50"/>
      <c r="E47" s="50"/>
      <c r="F47" s="50"/>
      <c r="G47" s="50"/>
    </row>
    <row r="48" spans="1:7" s="10" customFormat="1" x14ac:dyDescent="0.2">
      <c r="A48" s="6" t="s">
        <v>16</v>
      </c>
      <c r="B48" s="6" t="s">
        <v>10</v>
      </c>
      <c r="C48" s="50"/>
      <c r="D48" s="50"/>
      <c r="E48" s="50"/>
      <c r="F48" s="50"/>
      <c r="G48" s="50"/>
    </row>
    <row r="49" spans="1:7" s="10" customFormat="1" x14ac:dyDescent="0.2">
      <c r="A49" s="6" t="s">
        <v>17</v>
      </c>
      <c r="B49" s="6" t="s">
        <v>11</v>
      </c>
      <c r="C49" s="50"/>
      <c r="D49" s="50"/>
      <c r="E49" s="50"/>
      <c r="F49" s="50"/>
      <c r="G49" s="50"/>
    </row>
    <row r="50" spans="1:7" s="10" customFormat="1" x14ac:dyDescent="0.2">
      <c r="A50" s="6" t="s">
        <v>18</v>
      </c>
      <c r="B50" s="6" t="s">
        <v>12</v>
      </c>
      <c r="C50" s="50"/>
      <c r="D50" s="50"/>
      <c r="E50" s="50"/>
      <c r="F50" s="50"/>
      <c r="G50" s="50"/>
    </row>
    <row r="51" spans="1:7" s="10" customFormat="1" x14ac:dyDescent="0.2">
      <c r="A51" s="6" t="s">
        <v>142</v>
      </c>
      <c r="B51" s="6" t="s">
        <v>13</v>
      </c>
      <c r="C51" s="50"/>
      <c r="D51" s="50"/>
      <c r="E51" s="50"/>
      <c r="F51" s="50"/>
      <c r="G51" s="50"/>
    </row>
    <row r="52" spans="1:7" s="10" customFormat="1" x14ac:dyDescent="0.2">
      <c r="A52" s="6" t="s">
        <v>29</v>
      </c>
      <c r="B52" s="6" t="s">
        <v>14</v>
      </c>
      <c r="C52" s="50"/>
      <c r="D52" s="50"/>
      <c r="E52" s="50"/>
      <c r="F52" s="50"/>
      <c r="G52" s="50"/>
    </row>
    <row r="53" spans="1:7" s="10" customFormat="1" x14ac:dyDescent="0.2"/>
    <row r="54" spans="1:7" x14ac:dyDescent="0.2">
      <c r="A54" s="36"/>
      <c r="B54" s="36"/>
      <c r="C54" s="36"/>
      <c r="D54" s="36"/>
      <c r="E54" s="36"/>
      <c r="F54" s="36"/>
      <c r="G54" s="36"/>
    </row>
    <row r="55" spans="1:7" x14ac:dyDescent="0.2">
      <c r="A55" s="36"/>
      <c r="B55" s="36"/>
      <c r="C55" s="36"/>
      <c r="D55" s="36"/>
      <c r="E55" s="36"/>
      <c r="F55" s="36"/>
      <c r="G55" s="36"/>
    </row>
    <row r="56" spans="1:7" x14ac:dyDescent="0.2">
      <c r="A56" s="36"/>
      <c r="B56" s="36"/>
      <c r="C56" s="36"/>
      <c r="D56" s="36"/>
      <c r="E56" s="36"/>
      <c r="F56" s="36"/>
      <c r="G56" s="36"/>
    </row>
    <row r="57" spans="1:7" x14ac:dyDescent="0.2">
      <c r="A57" s="36"/>
      <c r="B57" s="36"/>
      <c r="C57" s="36"/>
      <c r="D57" s="36"/>
      <c r="E57" s="36"/>
      <c r="F57" s="36"/>
      <c r="G57" s="36"/>
    </row>
    <row r="58" spans="1:7" x14ac:dyDescent="0.2">
      <c r="A58" s="36"/>
      <c r="B58" s="36"/>
      <c r="C58" s="36"/>
      <c r="D58" s="36"/>
      <c r="E58" s="36"/>
      <c r="F58" s="36"/>
      <c r="G58" s="36"/>
    </row>
    <row r="59" spans="1:7" x14ac:dyDescent="0.2">
      <c r="A59" s="36"/>
      <c r="B59" s="36"/>
      <c r="C59" s="36"/>
      <c r="D59" s="36"/>
      <c r="E59" s="36"/>
      <c r="F59" s="36"/>
      <c r="G59" s="36"/>
    </row>
    <row r="60" spans="1:7" x14ac:dyDescent="0.2">
      <c r="A60" s="36"/>
      <c r="B60" s="36"/>
      <c r="C60" s="36"/>
      <c r="D60" s="36"/>
      <c r="E60" s="36"/>
      <c r="F60" s="36"/>
      <c r="G60" s="36"/>
    </row>
    <row r="61" spans="1:7" x14ac:dyDescent="0.2">
      <c r="A61" s="36"/>
      <c r="B61" s="36"/>
      <c r="C61" s="36"/>
      <c r="D61" s="36"/>
      <c r="E61" s="36"/>
      <c r="F61" s="36"/>
      <c r="G61" s="36"/>
    </row>
    <row r="62" spans="1:7" x14ac:dyDescent="0.2">
      <c r="A62" s="36"/>
      <c r="B62" s="36"/>
      <c r="C62" s="36"/>
      <c r="D62" s="36"/>
      <c r="E62" s="36"/>
      <c r="F62" s="36"/>
      <c r="G62" s="36"/>
    </row>
    <row r="63" spans="1:7" x14ac:dyDescent="0.2">
      <c r="A63" s="36"/>
      <c r="B63" s="36"/>
      <c r="C63" s="36"/>
      <c r="D63" s="36"/>
      <c r="E63" s="36"/>
      <c r="F63" s="36"/>
      <c r="G63" s="36"/>
    </row>
    <row r="64" spans="1:7" x14ac:dyDescent="0.2">
      <c r="A64" s="36"/>
      <c r="B64" s="36"/>
      <c r="C64" s="36"/>
      <c r="D64" s="36"/>
      <c r="E64" s="36"/>
      <c r="F64" s="36"/>
      <c r="G64" s="36"/>
    </row>
    <row r="65" spans="1:7" x14ac:dyDescent="0.2">
      <c r="A65" s="36"/>
      <c r="B65" s="36"/>
      <c r="C65" s="36"/>
      <c r="D65" s="36"/>
      <c r="E65" s="36"/>
      <c r="F65" s="36"/>
      <c r="G65" s="36"/>
    </row>
    <row r="66" spans="1:7" x14ac:dyDescent="0.2">
      <c r="A66" s="36"/>
      <c r="B66" s="36"/>
      <c r="C66" s="36"/>
      <c r="D66" s="36"/>
      <c r="E66" s="36"/>
      <c r="F66" s="36"/>
      <c r="G66" s="36"/>
    </row>
    <row r="67" spans="1:7" x14ac:dyDescent="0.2">
      <c r="A67" s="36"/>
      <c r="B67" s="36"/>
      <c r="C67" s="36"/>
      <c r="D67" s="36"/>
      <c r="E67" s="36"/>
      <c r="F67" s="36"/>
      <c r="G67" s="36"/>
    </row>
    <row r="68" spans="1:7" x14ac:dyDescent="0.2">
      <c r="A68" s="36"/>
      <c r="B68" s="36"/>
      <c r="C68" s="36"/>
      <c r="D68" s="36"/>
      <c r="E68" s="36"/>
      <c r="F68" s="36"/>
      <c r="G68" s="36"/>
    </row>
    <row r="69" spans="1:7" x14ac:dyDescent="0.2">
      <c r="A69" s="36"/>
      <c r="B69" s="36"/>
      <c r="C69" s="36"/>
      <c r="D69" s="36"/>
      <c r="E69" s="36"/>
      <c r="F69" s="36"/>
      <c r="G69" s="36"/>
    </row>
    <row r="70" spans="1:7" x14ac:dyDescent="0.2">
      <c r="A70" s="36"/>
      <c r="B70" s="36"/>
      <c r="C70" s="36"/>
      <c r="D70" s="36"/>
      <c r="E70" s="36"/>
      <c r="F70" s="36"/>
      <c r="G70" s="36"/>
    </row>
    <row r="71" spans="1:7" x14ac:dyDescent="0.2">
      <c r="A71" s="36"/>
      <c r="B71" s="36"/>
      <c r="C71" s="36"/>
      <c r="D71" s="36"/>
      <c r="E71" s="36"/>
      <c r="F71" s="36"/>
      <c r="G71" s="36"/>
    </row>
    <row r="72" spans="1:7" x14ac:dyDescent="0.2">
      <c r="A72" s="36"/>
      <c r="B72" s="36"/>
      <c r="C72" s="36"/>
      <c r="D72" s="36"/>
      <c r="E72" s="36"/>
      <c r="F72" s="36"/>
      <c r="G72" s="36"/>
    </row>
    <row r="73" spans="1:7" x14ac:dyDescent="0.2">
      <c r="A73" s="36"/>
      <c r="B73" s="36"/>
      <c r="C73" s="36"/>
      <c r="D73" s="36"/>
      <c r="E73" s="36"/>
      <c r="F73" s="36"/>
      <c r="G73" s="36"/>
    </row>
    <row r="74" spans="1:7" x14ac:dyDescent="0.2">
      <c r="A74" s="36"/>
      <c r="B74" s="36"/>
      <c r="C74" s="36"/>
      <c r="D74" s="36"/>
      <c r="E74" s="36"/>
      <c r="F74" s="36"/>
      <c r="G74" s="36"/>
    </row>
    <row r="75" spans="1:7" x14ac:dyDescent="0.2">
      <c r="A75" s="36"/>
      <c r="B75" s="36"/>
      <c r="C75" s="36"/>
      <c r="D75" s="36"/>
      <c r="E75" s="36"/>
      <c r="F75" s="36"/>
      <c r="G75" s="36"/>
    </row>
    <row r="76" spans="1:7" x14ac:dyDescent="0.2">
      <c r="A76" s="36"/>
      <c r="B76" s="36"/>
      <c r="C76" s="36"/>
      <c r="D76" s="36"/>
      <c r="E76" s="36"/>
      <c r="F76" s="36"/>
      <c r="G76" s="36"/>
    </row>
    <row r="77" spans="1:7" x14ac:dyDescent="0.2">
      <c r="A77" s="36"/>
      <c r="B77" s="36"/>
      <c r="C77" s="36"/>
      <c r="D77" s="36"/>
      <c r="E77" s="36"/>
      <c r="F77" s="36"/>
      <c r="G77" s="36"/>
    </row>
    <row r="78" spans="1:7" x14ac:dyDescent="0.2">
      <c r="A78" s="36"/>
      <c r="B78" s="36"/>
      <c r="C78" s="36"/>
      <c r="D78" s="36"/>
      <c r="E78" s="36"/>
      <c r="F78" s="36"/>
      <c r="G78" s="36"/>
    </row>
    <row r="79" spans="1:7" x14ac:dyDescent="0.2">
      <c r="A79" s="36"/>
      <c r="B79" s="36"/>
      <c r="C79" s="36"/>
      <c r="D79" s="36"/>
      <c r="E79" s="36"/>
      <c r="F79" s="36"/>
      <c r="G79" s="36"/>
    </row>
    <row r="80" spans="1:7" x14ac:dyDescent="0.2">
      <c r="A80" s="36"/>
      <c r="B80" s="36"/>
      <c r="C80" s="36"/>
      <c r="D80" s="36"/>
      <c r="E80" s="36"/>
      <c r="F80" s="36"/>
      <c r="G80" s="36"/>
    </row>
    <row r="81" spans="1:7" x14ac:dyDescent="0.2">
      <c r="A81" s="36"/>
      <c r="B81" s="36"/>
      <c r="C81" s="36"/>
      <c r="D81" s="36"/>
      <c r="E81" s="36"/>
      <c r="F81" s="36"/>
      <c r="G81" s="36"/>
    </row>
    <row r="82" spans="1:7" x14ac:dyDescent="0.2">
      <c r="A82" s="36"/>
      <c r="B82" s="36"/>
      <c r="C82" s="36"/>
      <c r="D82" s="36"/>
      <c r="E82" s="36"/>
      <c r="F82" s="36"/>
      <c r="G82" s="36"/>
    </row>
    <row r="83" spans="1:7" x14ac:dyDescent="0.2">
      <c r="A83" s="36"/>
      <c r="B83" s="36"/>
      <c r="C83" s="36"/>
      <c r="D83" s="36"/>
      <c r="E83" s="36"/>
      <c r="F83" s="36"/>
      <c r="G83" s="36"/>
    </row>
    <row r="84" spans="1:7" x14ac:dyDescent="0.2">
      <c r="A84" s="36"/>
      <c r="B84" s="36"/>
      <c r="C84" s="36"/>
      <c r="D84" s="36"/>
      <c r="E84" s="36"/>
      <c r="F84" s="36"/>
      <c r="G84" s="36"/>
    </row>
    <row r="85" spans="1:7" x14ac:dyDescent="0.2">
      <c r="A85" s="36"/>
      <c r="B85" s="36"/>
      <c r="C85" s="36"/>
      <c r="D85" s="36"/>
      <c r="E85" s="36"/>
      <c r="F85" s="36"/>
      <c r="G85" s="36"/>
    </row>
    <row r="86" spans="1:7" x14ac:dyDescent="0.2">
      <c r="A86" s="36"/>
      <c r="B86" s="36"/>
      <c r="C86" s="36"/>
      <c r="D86" s="36"/>
      <c r="E86" s="36"/>
      <c r="F86" s="36"/>
      <c r="G86" s="36"/>
    </row>
    <row r="87" spans="1:7" x14ac:dyDescent="0.2">
      <c r="A87" s="36"/>
      <c r="B87" s="36"/>
      <c r="C87" s="36"/>
      <c r="D87" s="36"/>
      <c r="E87" s="36"/>
      <c r="F87" s="36"/>
      <c r="G87" s="36"/>
    </row>
    <row r="88" spans="1:7" x14ac:dyDescent="0.2">
      <c r="A88" s="36"/>
      <c r="B88" s="36"/>
      <c r="C88" s="36"/>
      <c r="D88" s="36"/>
      <c r="E88" s="36"/>
      <c r="F88" s="36"/>
      <c r="G88" s="36"/>
    </row>
    <row r="89" spans="1:7" x14ac:dyDescent="0.2">
      <c r="A89" s="36"/>
      <c r="B89" s="36"/>
      <c r="C89" s="36"/>
      <c r="D89" s="36"/>
      <c r="E89" s="36"/>
      <c r="F89" s="36"/>
      <c r="G89" s="36"/>
    </row>
    <row r="90" spans="1:7" x14ac:dyDescent="0.2">
      <c r="A90" s="36"/>
      <c r="B90" s="36"/>
      <c r="C90" s="36"/>
      <c r="D90" s="36"/>
      <c r="E90" s="36"/>
      <c r="F90" s="36"/>
      <c r="G90" s="36"/>
    </row>
    <row r="91" spans="1:7" x14ac:dyDescent="0.2">
      <c r="A91" s="36"/>
      <c r="B91" s="36"/>
      <c r="C91" s="36"/>
      <c r="D91" s="36"/>
      <c r="E91" s="36"/>
      <c r="F91" s="36"/>
      <c r="G91" s="36"/>
    </row>
    <row r="92" spans="1:7" x14ac:dyDescent="0.2">
      <c r="A92" s="36"/>
      <c r="B92" s="36"/>
      <c r="C92" s="36"/>
      <c r="D92" s="36"/>
      <c r="E92" s="36"/>
      <c r="F92" s="36"/>
      <c r="G92" s="36"/>
    </row>
    <row r="93" spans="1:7" x14ac:dyDescent="0.2">
      <c r="A93" s="36"/>
      <c r="B93" s="36"/>
      <c r="C93" s="36"/>
      <c r="D93" s="36"/>
      <c r="E93" s="36"/>
      <c r="F93" s="36"/>
      <c r="G93" s="36"/>
    </row>
    <row r="94" spans="1:7" x14ac:dyDescent="0.2">
      <c r="A94" s="36"/>
      <c r="B94" s="36"/>
      <c r="C94" s="36"/>
      <c r="D94" s="36"/>
      <c r="E94" s="36"/>
      <c r="F94" s="36"/>
      <c r="G94" s="36"/>
    </row>
    <row r="95" spans="1:7" x14ac:dyDescent="0.2">
      <c r="A95" s="36"/>
      <c r="B95" s="36"/>
      <c r="C95" s="36"/>
      <c r="D95" s="36"/>
      <c r="E95" s="36"/>
      <c r="F95" s="36"/>
      <c r="G95" s="36"/>
    </row>
    <row r="96" spans="1:7" x14ac:dyDescent="0.2">
      <c r="A96" s="36"/>
      <c r="B96" s="36"/>
      <c r="C96" s="36"/>
      <c r="D96" s="36"/>
      <c r="E96" s="36"/>
      <c r="F96" s="36"/>
      <c r="G96" s="36"/>
    </row>
    <row r="97" spans="1:7" x14ac:dyDescent="0.2">
      <c r="A97" s="36"/>
      <c r="B97" s="36"/>
      <c r="C97" s="36"/>
      <c r="D97" s="36"/>
      <c r="E97" s="36"/>
      <c r="F97" s="36"/>
      <c r="G97" s="36"/>
    </row>
    <row r="98" spans="1:7" x14ac:dyDescent="0.2">
      <c r="A98" s="36"/>
      <c r="B98" s="36"/>
      <c r="C98" s="36"/>
      <c r="D98" s="36"/>
      <c r="E98" s="36"/>
      <c r="F98" s="36"/>
      <c r="G98" s="36"/>
    </row>
    <row r="99" spans="1:7" x14ac:dyDescent="0.2">
      <c r="A99" s="36"/>
      <c r="B99" s="36"/>
      <c r="C99" s="36"/>
      <c r="D99" s="36"/>
      <c r="E99" s="36"/>
      <c r="F99" s="36"/>
      <c r="G99" s="36"/>
    </row>
    <row r="100" spans="1:7" x14ac:dyDescent="0.2">
      <c r="A100" s="36"/>
      <c r="B100" s="36"/>
      <c r="C100" s="36"/>
      <c r="D100" s="36"/>
      <c r="E100" s="36"/>
      <c r="F100" s="36"/>
      <c r="G100" s="36"/>
    </row>
    <row r="101" spans="1:7" x14ac:dyDescent="0.2">
      <c r="A101" s="36"/>
      <c r="B101" s="36"/>
      <c r="C101" s="36"/>
      <c r="D101" s="36"/>
      <c r="E101" s="36"/>
      <c r="F101" s="36"/>
      <c r="G101" s="36"/>
    </row>
    <row r="102" spans="1:7" x14ac:dyDescent="0.2">
      <c r="A102" s="36"/>
      <c r="B102" s="36"/>
      <c r="C102" s="36"/>
      <c r="D102" s="36"/>
      <c r="E102" s="36"/>
      <c r="F102" s="36"/>
      <c r="G102" s="36"/>
    </row>
    <row r="103" spans="1:7" x14ac:dyDescent="0.2">
      <c r="A103" s="36"/>
      <c r="B103" s="36"/>
      <c r="C103" s="36"/>
      <c r="D103" s="36"/>
      <c r="E103" s="36"/>
      <c r="F103" s="36"/>
      <c r="G103" s="36"/>
    </row>
    <row r="104" spans="1:7" x14ac:dyDescent="0.2">
      <c r="A104" s="36"/>
      <c r="B104" s="36"/>
      <c r="C104" s="36"/>
      <c r="D104" s="36"/>
      <c r="E104" s="36"/>
      <c r="F104" s="36"/>
      <c r="G104" s="36"/>
    </row>
    <row r="105" spans="1:7" x14ac:dyDescent="0.2">
      <c r="A105" s="36"/>
      <c r="B105" s="36"/>
      <c r="C105" s="36"/>
      <c r="D105" s="36"/>
      <c r="E105" s="36"/>
      <c r="F105" s="36"/>
      <c r="G105" s="36"/>
    </row>
    <row r="106" spans="1:7" x14ac:dyDescent="0.2">
      <c r="A106" s="36"/>
      <c r="B106" s="36"/>
      <c r="C106" s="36"/>
      <c r="D106" s="36"/>
      <c r="E106" s="36"/>
      <c r="F106" s="36"/>
      <c r="G106" s="36"/>
    </row>
    <row r="107" spans="1:7" x14ac:dyDescent="0.2">
      <c r="A107" s="36"/>
      <c r="B107" s="36"/>
      <c r="C107" s="36"/>
      <c r="D107" s="36"/>
      <c r="E107" s="36"/>
      <c r="F107" s="36"/>
      <c r="G107" s="36"/>
    </row>
    <row r="108" spans="1:7" x14ac:dyDescent="0.2">
      <c r="A108" s="36"/>
      <c r="B108" s="36"/>
      <c r="C108" s="36"/>
      <c r="D108" s="36"/>
      <c r="E108" s="36"/>
      <c r="F108" s="36"/>
      <c r="G108" s="36"/>
    </row>
    <row r="109" spans="1:7" x14ac:dyDescent="0.2">
      <c r="A109" s="36"/>
      <c r="B109" s="36"/>
      <c r="C109" s="36"/>
      <c r="D109" s="36"/>
      <c r="E109" s="36"/>
      <c r="F109" s="36"/>
      <c r="G109" s="36"/>
    </row>
    <row r="110" spans="1:7" x14ac:dyDescent="0.2">
      <c r="A110" s="36"/>
      <c r="B110" s="36"/>
      <c r="C110" s="36"/>
      <c r="D110" s="36"/>
      <c r="E110" s="36"/>
      <c r="F110" s="36"/>
      <c r="G110" s="36"/>
    </row>
    <row r="111" spans="1:7" x14ac:dyDescent="0.2">
      <c r="A111" s="36"/>
      <c r="B111" s="36"/>
      <c r="C111" s="36"/>
      <c r="D111" s="36"/>
      <c r="E111" s="36"/>
      <c r="F111" s="36"/>
      <c r="G111" s="36"/>
    </row>
    <row r="112" spans="1:7" x14ac:dyDescent="0.2">
      <c r="A112" s="36"/>
      <c r="B112" s="36"/>
      <c r="C112" s="36"/>
      <c r="D112" s="36"/>
      <c r="E112" s="36"/>
      <c r="F112" s="36"/>
      <c r="G112" s="36"/>
    </row>
    <row r="113" spans="1:7" x14ac:dyDescent="0.2">
      <c r="A113" s="36"/>
      <c r="B113" s="36"/>
      <c r="C113" s="36"/>
      <c r="D113" s="36"/>
      <c r="E113" s="36"/>
      <c r="F113" s="36"/>
      <c r="G113" s="36"/>
    </row>
    <row r="114" spans="1:7" x14ac:dyDescent="0.2">
      <c r="A114" s="36"/>
      <c r="B114" s="36"/>
      <c r="C114" s="36"/>
      <c r="D114" s="36"/>
      <c r="E114" s="36"/>
      <c r="F114" s="36"/>
      <c r="G114" s="36"/>
    </row>
    <row r="115" spans="1:7" x14ac:dyDescent="0.2">
      <c r="A115" s="36"/>
      <c r="B115" s="36"/>
      <c r="C115" s="36"/>
      <c r="D115" s="36"/>
      <c r="E115" s="36"/>
      <c r="F115" s="36"/>
      <c r="G115" s="36"/>
    </row>
    <row r="116" spans="1:7" x14ac:dyDescent="0.2">
      <c r="A116" s="36"/>
      <c r="B116" s="36"/>
      <c r="C116" s="36"/>
      <c r="D116" s="36"/>
      <c r="E116" s="36"/>
      <c r="F116" s="36"/>
      <c r="G116" s="36"/>
    </row>
    <row r="117" spans="1:7" x14ac:dyDescent="0.2">
      <c r="A117" s="36"/>
      <c r="B117" s="36"/>
      <c r="C117" s="36"/>
      <c r="D117" s="36"/>
      <c r="E117" s="36"/>
      <c r="F117" s="36"/>
      <c r="G117" s="36"/>
    </row>
    <row r="118" spans="1:7" x14ac:dyDescent="0.2">
      <c r="A118" s="36"/>
      <c r="B118" s="36"/>
      <c r="C118" s="36"/>
      <c r="D118" s="36"/>
      <c r="E118" s="36"/>
      <c r="F118" s="36"/>
      <c r="G118" s="36"/>
    </row>
    <row r="119" spans="1:7" x14ac:dyDescent="0.2">
      <c r="A119" s="36"/>
      <c r="B119" s="36"/>
      <c r="C119" s="36"/>
      <c r="D119" s="36"/>
      <c r="E119" s="36"/>
      <c r="F119" s="36"/>
      <c r="G119" s="36"/>
    </row>
    <row r="120" spans="1:7" x14ac:dyDescent="0.2">
      <c r="A120" s="36"/>
      <c r="B120" s="36"/>
      <c r="C120" s="36"/>
      <c r="D120" s="36"/>
      <c r="E120" s="36"/>
      <c r="F120" s="36"/>
      <c r="G120" s="36"/>
    </row>
    <row r="121" spans="1:7" x14ac:dyDescent="0.2">
      <c r="A121" s="36"/>
      <c r="B121" s="36"/>
      <c r="C121" s="36"/>
      <c r="D121" s="36"/>
      <c r="E121" s="36"/>
      <c r="F121" s="36"/>
      <c r="G121" s="36"/>
    </row>
    <row r="122" spans="1:7" x14ac:dyDescent="0.2">
      <c r="A122" s="36"/>
      <c r="B122" s="36"/>
      <c r="C122" s="36"/>
      <c r="D122" s="36"/>
      <c r="E122" s="36"/>
      <c r="F122" s="36"/>
      <c r="G122" s="36"/>
    </row>
    <row r="123" spans="1:7" x14ac:dyDescent="0.2">
      <c r="A123" s="36"/>
      <c r="B123" s="36"/>
      <c r="C123" s="36"/>
      <c r="D123" s="36"/>
      <c r="E123" s="36"/>
      <c r="F123" s="36"/>
      <c r="G123" s="36"/>
    </row>
    <row r="124" spans="1:7" x14ac:dyDescent="0.2">
      <c r="A124" s="36"/>
      <c r="B124" s="36"/>
      <c r="C124" s="36"/>
      <c r="D124" s="36"/>
      <c r="E124" s="36"/>
      <c r="F124" s="36"/>
      <c r="G124" s="36"/>
    </row>
    <row r="125" spans="1:7" x14ac:dyDescent="0.2">
      <c r="A125" s="36"/>
      <c r="B125" s="36"/>
      <c r="C125" s="36"/>
      <c r="D125" s="36"/>
      <c r="E125" s="36"/>
      <c r="F125" s="36"/>
      <c r="G125" s="36"/>
    </row>
    <row r="126" spans="1:7" x14ac:dyDescent="0.2">
      <c r="A126" s="36"/>
      <c r="B126" s="36"/>
      <c r="C126" s="36"/>
      <c r="D126" s="36"/>
      <c r="E126" s="36"/>
      <c r="F126" s="36"/>
      <c r="G126" s="36"/>
    </row>
    <row r="127" spans="1:7" x14ac:dyDescent="0.2">
      <c r="A127" s="36"/>
      <c r="B127" s="36"/>
      <c r="C127" s="36"/>
      <c r="D127" s="36"/>
      <c r="E127" s="36"/>
      <c r="F127" s="36"/>
      <c r="G127" s="36"/>
    </row>
    <row r="128" spans="1:7" x14ac:dyDescent="0.2">
      <c r="A128" s="36"/>
      <c r="B128" s="36"/>
      <c r="C128" s="36"/>
      <c r="D128" s="36"/>
      <c r="E128" s="36"/>
      <c r="F128" s="36"/>
      <c r="G128" s="36"/>
    </row>
    <row r="129" spans="1:7" x14ac:dyDescent="0.2">
      <c r="A129" s="36"/>
      <c r="B129" s="36"/>
      <c r="C129" s="36"/>
      <c r="D129" s="36"/>
      <c r="E129" s="36"/>
      <c r="F129" s="36"/>
      <c r="G129" s="36"/>
    </row>
    <row r="130" spans="1:7" x14ac:dyDescent="0.2">
      <c r="A130" s="36"/>
      <c r="B130" s="36"/>
      <c r="C130" s="36"/>
      <c r="D130" s="36"/>
      <c r="E130" s="36"/>
      <c r="F130" s="36"/>
      <c r="G130" s="36"/>
    </row>
    <row r="131" spans="1:7" x14ac:dyDescent="0.2">
      <c r="A131" s="36"/>
      <c r="B131" s="36"/>
      <c r="C131" s="36"/>
      <c r="D131" s="36"/>
      <c r="E131" s="36"/>
      <c r="F131" s="36"/>
      <c r="G131" s="36"/>
    </row>
    <row r="132" spans="1:7" x14ac:dyDescent="0.2">
      <c r="A132" s="36"/>
      <c r="B132" s="36"/>
      <c r="C132" s="36"/>
      <c r="D132" s="36"/>
      <c r="E132" s="36"/>
      <c r="F132" s="36"/>
      <c r="G132" s="36"/>
    </row>
    <row r="133" spans="1:7" x14ac:dyDescent="0.2">
      <c r="A133" s="36"/>
      <c r="B133" s="36"/>
      <c r="C133" s="36"/>
      <c r="D133" s="36"/>
      <c r="E133" s="36"/>
      <c r="F133" s="36"/>
      <c r="G133" s="36"/>
    </row>
    <row r="134" spans="1:7" x14ac:dyDescent="0.2">
      <c r="A134" s="36"/>
      <c r="B134" s="36"/>
      <c r="C134" s="36"/>
      <c r="D134" s="36"/>
      <c r="E134" s="36"/>
      <c r="F134" s="36"/>
      <c r="G134" s="36"/>
    </row>
    <row r="135" spans="1:7" x14ac:dyDescent="0.2">
      <c r="A135" s="36"/>
      <c r="B135" s="36"/>
      <c r="C135" s="36"/>
      <c r="D135" s="36"/>
      <c r="E135" s="36"/>
      <c r="F135" s="36"/>
      <c r="G135" s="36"/>
    </row>
    <row r="136" spans="1:7" x14ac:dyDescent="0.2">
      <c r="A136" s="36"/>
      <c r="B136" s="36"/>
      <c r="C136" s="36"/>
      <c r="D136" s="36"/>
      <c r="E136" s="36"/>
      <c r="F136" s="36"/>
      <c r="G136" s="36"/>
    </row>
    <row r="137" spans="1:7" x14ac:dyDescent="0.2">
      <c r="A137" s="36"/>
      <c r="B137" s="36"/>
      <c r="C137" s="36"/>
      <c r="D137" s="36"/>
      <c r="E137" s="36"/>
      <c r="F137" s="36"/>
      <c r="G137" s="36"/>
    </row>
    <row r="138" spans="1:7" x14ac:dyDescent="0.2">
      <c r="A138" s="36"/>
      <c r="B138" s="36"/>
      <c r="C138" s="36"/>
      <c r="D138" s="36"/>
      <c r="E138" s="36"/>
      <c r="F138" s="36"/>
      <c r="G138" s="36"/>
    </row>
    <row r="139" spans="1:7" x14ac:dyDescent="0.2">
      <c r="A139" s="36"/>
      <c r="B139" s="36"/>
      <c r="C139" s="36"/>
      <c r="D139" s="36"/>
      <c r="E139" s="36"/>
      <c r="F139" s="36"/>
      <c r="G139" s="36"/>
    </row>
    <row r="140" spans="1:7" x14ac:dyDescent="0.2">
      <c r="A140" s="36"/>
      <c r="B140" s="36"/>
      <c r="C140" s="36"/>
      <c r="D140" s="36"/>
      <c r="E140" s="36"/>
      <c r="F140" s="36"/>
      <c r="G140" s="36"/>
    </row>
    <row r="141" spans="1:7" x14ac:dyDescent="0.2">
      <c r="A141" s="36"/>
      <c r="B141" s="36"/>
      <c r="C141" s="36"/>
      <c r="D141" s="36"/>
      <c r="E141" s="36"/>
      <c r="F141" s="36"/>
      <c r="G141" s="36"/>
    </row>
    <row r="142" spans="1:7" x14ac:dyDescent="0.2">
      <c r="A142" s="36"/>
      <c r="B142" s="36"/>
      <c r="C142" s="36"/>
      <c r="D142" s="36"/>
      <c r="E142" s="36"/>
      <c r="F142" s="36"/>
      <c r="G142" s="36"/>
    </row>
    <row r="143" spans="1:7" x14ac:dyDescent="0.2">
      <c r="A143" s="36"/>
      <c r="B143" s="36"/>
      <c r="C143" s="36"/>
      <c r="D143" s="36"/>
      <c r="E143" s="36"/>
      <c r="F143" s="36"/>
      <c r="G143" s="36"/>
    </row>
    <row r="144" spans="1:7" x14ac:dyDescent="0.2">
      <c r="A144" s="36"/>
      <c r="B144" s="36"/>
      <c r="C144" s="36"/>
      <c r="D144" s="36"/>
      <c r="E144" s="36"/>
      <c r="F144" s="36"/>
      <c r="G144" s="36"/>
    </row>
    <row r="145" spans="1:7" x14ac:dyDescent="0.2">
      <c r="A145" s="36"/>
      <c r="B145" s="36"/>
      <c r="C145" s="36"/>
      <c r="D145" s="36"/>
      <c r="E145" s="36"/>
      <c r="F145" s="36"/>
      <c r="G145" s="36"/>
    </row>
    <row r="146" spans="1:7" x14ac:dyDescent="0.2">
      <c r="A146" s="36"/>
      <c r="B146" s="36"/>
      <c r="C146" s="36"/>
      <c r="D146" s="36"/>
      <c r="E146" s="36"/>
      <c r="F146" s="36"/>
      <c r="G146" s="36"/>
    </row>
    <row r="147" spans="1:7" x14ac:dyDescent="0.2">
      <c r="A147" s="36"/>
      <c r="B147" s="36"/>
      <c r="C147" s="36"/>
      <c r="D147" s="36"/>
      <c r="E147" s="36"/>
      <c r="F147" s="36"/>
      <c r="G147" s="36"/>
    </row>
    <row r="148" spans="1:7" x14ac:dyDescent="0.2">
      <c r="A148" s="36"/>
      <c r="B148" s="36"/>
      <c r="C148" s="36"/>
      <c r="D148" s="36"/>
      <c r="E148" s="36"/>
      <c r="F148" s="36"/>
      <c r="G148" s="36"/>
    </row>
    <row r="149" spans="1:7" x14ac:dyDescent="0.2">
      <c r="A149" s="36"/>
      <c r="B149" s="36"/>
      <c r="C149" s="36"/>
      <c r="D149" s="36"/>
      <c r="E149" s="36"/>
      <c r="F149" s="36"/>
      <c r="G149" s="36"/>
    </row>
    <row r="150" spans="1:7" x14ac:dyDescent="0.2">
      <c r="A150" s="36"/>
      <c r="B150" s="36"/>
      <c r="C150" s="36"/>
      <c r="D150" s="36"/>
      <c r="E150" s="36"/>
      <c r="F150" s="36"/>
      <c r="G150" s="36"/>
    </row>
    <row r="151" spans="1:7" x14ac:dyDescent="0.2">
      <c r="A151" s="36"/>
      <c r="B151" s="36"/>
      <c r="C151" s="36"/>
      <c r="D151" s="36"/>
      <c r="E151" s="36"/>
      <c r="F151" s="36"/>
      <c r="G151" s="36"/>
    </row>
    <row r="152" spans="1:7" x14ac:dyDescent="0.2">
      <c r="A152" s="36"/>
      <c r="B152" s="36"/>
      <c r="C152" s="36"/>
      <c r="D152" s="36"/>
      <c r="E152" s="36"/>
      <c r="F152" s="36"/>
      <c r="G152" s="36"/>
    </row>
    <row r="153" spans="1:7" x14ac:dyDescent="0.2">
      <c r="A153" s="36"/>
      <c r="B153" s="36"/>
      <c r="C153" s="36"/>
      <c r="D153" s="36"/>
      <c r="E153" s="36"/>
      <c r="F153" s="36"/>
      <c r="G153" s="36"/>
    </row>
    <row r="154" spans="1:7" x14ac:dyDescent="0.2">
      <c r="A154" s="36"/>
      <c r="B154" s="36"/>
      <c r="C154" s="36"/>
      <c r="D154" s="36"/>
      <c r="E154" s="36"/>
      <c r="F154" s="36"/>
      <c r="G154" s="36"/>
    </row>
    <row r="155" spans="1:7" x14ac:dyDescent="0.2">
      <c r="A155" s="36"/>
      <c r="B155" s="36"/>
      <c r="C155" s="36"/>
      <c r="D155" s="36"/>
      <c r="E155" s="36"/>
      <c r="F155" s="36"/>
      <c r="G155" s="36"/>
    </row>
    <row r="156" spans="1:7" x14ac:dyDescent="0.2">
      <c r="A156" s="36"/>
      <c r="B156" s="36"/>
      <c r="C156" s="36"/>
      <c r="D156" s="36"/>
      <c r="E156" s="36"/>
      <c r="F156" s="36"/>
      <c r="G156" s="36"/>
    </row>
    <row r="157" spans="1:7" x14ac:dyDescent="0.2">
      <c r="A157" s="36"/>
      <c r="B157" s="36"/>
      <c r="C157" s="36"/>
      <c r="D157" s="36"/>
      <c r="E157" s="36"/>
      <c r="F157" s="36"/>
      <c r="G157" s="36"/>
    </row>
    <row r="158" spans="1:7" x14ac:dyDescent="0.2">
      <c r="A158" s="36"/>
      <c r="B158" s="36"/>
      <c r="C158" s="36"/>
      <c r="D158" s="36"/>
      <c r="E158" s="36"/>
      <c r="F158" s="36"/>
      <c r="G158" s="36"/>
    </row>
    <row r="159" spans="1:7" x14ac:dyDescent="0.2">
      <c r="A159" s="36"/>
      <c r="B159" s="36"/>
      <c r="C159" s="36"/>
      <c r="D159" s="36"/>
      <c r="E159" s="36"/>
      <c r="F159" s="36"/>
      <c r="G159" s="36"/>
    </row>
    <row r="160" spans="1:7" x14ac:dyDescent="0.2">
      <c r="A160" s="36"/>
      <c r="B160" s="36"/>
      <c r="C160" s="36"/>
      <c r="D160" s="36"/>
      <c r="E160" s="36"/>
      <c r="F160" s="36"/>
      <c r="G160" s="36"/>
    </row>
    <row r="161" spans="1:7" x14ac:dyDescent="0.2">
      <c r="A161" s="36"/>
      <c r="B161" s="36"/>
      <c r="C161" s="36"/>
      <c r="D161" s="36"/>
      <c r="E161" s="36"/>
      <c r="F161" s="36"/>
      <c r="G161" s="36"/>
    </row>
    <row r="162" spans="1:7" x14ac:dyDescent="0.2">
      <c r="A162" s="36"/>
      <c r="B162" s="36"/>
      <c r="C162" s="36"/>
      <c r="D162" s="36"/>
      <c r="E162" s="36"/>
      <c r="F162" s="36"/>
      <c r="G162" s="36"/>
    </row>
    <row r="163" spans="1:7" x14ac:dyDescent="0.2">
      <c r="A163" s="36"/>
      <c r="B163" s="36"/>
      <c r="C163" s="36"/>
      <c r="D163" s="36"/>
      <c r="E163" s="36"/>
      <c r="F163" s="36"/>
      <c r="G163" s="36"/>
    </row>
    <row r="164" spans="1:7" x14ac:dyDescent="0.2">
      <c r="A164" s="36"/>
      <c r="B164" s="36"/>
      <c r="C164" s="36"/>
      <c r="D164" s="36"/>
      <c r="E164" s="36"/>
      <c r="F164" s="36"/>
      <c r="G164" s="36"/>
    </row>
    <row r="165" spans="1:7" x14ac:dyDescent="0.2">
      <c r="A165" s="36"/>
      <c r="B165" s="36"/>
      <c r="C165" s="36"/>
      <c r="D165" s="36"/>
      <c r="E165" s="36"/>
      <c r="F165" s="36"/>
      <c r="G165" s="36"/>
    </row>
    <row r="166" spans="1:7" x14ac:dyDescent="0.2">
      <c r="A166" s="36"/>
      <c r="B166" s="36"/>
      <c r="C166" s="36"/>
      <c r="D166" s="36"/>
      <c r="E166" s="36"/>
      <c r="F166" s="36"/>
      <c r="G166" s="36"/>
    </row>
    <row r="167" spans="1:7" x14ac:dyDescent="0.2">
      <c r="A167" s="36"/>
      <c r="B167" s="36"/>
      <c r="C167" s="36"/>
      <c r="D167" s="36"/>
      <c r="E167" s="36"/>
      <c r="F167" s="36"/>
      <c r="G167" s="36"/>
    </row>
    <row r="168" spans="1:7" x14ac:dyDescent="0.2">
      <c r="A168" s="36"/>
      <c r="B168" s="36"/>
      <c r="C168" s="36"/>
      <c r="D168" s="36"/>
      <c r="E168" s="36"/>
      <c r="F168" s="36"/>
      <c r="G168" s="36"/>
    </row>
    <row r="169" spans="1:7" x14ac:dyDescent="0.2">
      <c r="A169" s="36"/>
      <c r="B169" s="36"/>
      <c r="C169" s="36"/>
      <c r="D169" s="36"/>
      <c r="E169" s="36"/>
      <c r="F169" s="36"/>
      <c r="G169" s="36"/>
    </row>
    <row r="170" spans="1:7" x14ac:dyDescent="0.2">
      <c r="A170" s="36"/>
      <c r="B170" s="36"/>
      <c r="C170" s="36"/>
      <c r="D170" s="36"/>
      <c r="E170" s="36"/>
      <c r="F170" s="36"/>
      <c r="G170" s="36"/>
    </row>
    <row r="171" spans="1:7" x14ac:dyDescent="0.2">
      <c r="A171" s="36"/>
      <c r="B171" s="36"/>
      <c r="C171" s="36"/>
      <c r="D171" s="36"/>
      <c r="E171" s="36"/>
      <c r="F171" s="36"/>
      <c r="G171" s="36"/>
    </row>
    <row r="172" spans="1:7" x14ac:dyDescent="0.2">
      <c r="A172" s="36"/>
      <c r="B172" s="36"/>
      <c r="C172" s="36"/>
      <c r="D172" s="36"/>
      <c r="E172" s="36"/>
      <c r="F172" s="36"/>
      <c r="G172" s="36"/>
    </row>
    <row r="173" spans="1:7" x14ac:dyDescent="0.2">
      <c r="A173" s="36"/>
      <c r="B173" s="36"/>
      <c r="C173" s="36"/>
      <c r="D173" s="36"/>
      <c r="E173" s="36"/>
      <c r="F173" s="36"/>
      <c r="G173" s="36"/>
    </row>
    <row r="174" spans="1:7" x14ac:dyDescent="0.2">
      <c r="A174" s="36"/>
      <c r="B174" s="36"/>
      <c r="C174" s="36"/>
      <c r="D174" s="36"/>
      <c r="E174" s="36"/>
      <c r="F174" s="36"/>
      <c r="G174" s="36"/>
    </row>
    <row r="175" spans="1:7" x14ac:dyDescent="0.2">
      <c r="A175" s="36"/>
      <c r="B175" s="36"/>
      <c r="C175" s="36"/>
      <c r="D175" s="36"/>
      <c r="E175" s="36"/>
      <c r="F175" s="36"/>
      <c r="G175" s="36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3 - j 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/>
  </sheetViews>
  <sheetFormatPr baseColWidth="10" defaultColWidth="11.5703125" defaultRowHeight="12.75" x14ac:dyDescent="0.2"/>
  <cols>
    <col min="1" max="1" width="83.7109375" style="9" customWidth="1"/>
    <col min="2" max="6" width="11.5703125" style="9"/>
    <col min="7" max="7" width="19.5703125" style="9" customWidth="1"/>
    <col min="8" max="16384" width="11.5703125" style="9"/>
  </cols>
  <sheetData>
    <row r="1" spans="1:7" ht="12.75" customHeight="1" x14ac:dyDescent="0.25"/>
    <row r="2" spans="1:7" ht="12.75" customHeight="1" x14ac:dyDescent="0.3">
      <c r="A2" s="37"/>
      <c r="B2" s="37"/>
      <c r="C2" s="37"/>
      <c r="D2" s="37"/>
      <c r="E2" s="37"/>
      <c r="F2" s="37"/>
      <c r="G2" s="37"/>
    </row>
    <row r="3" spans="1:7" ht="12.75" customHeight="1" x14ac:dyDescent="0.3">
      <c r="A3" s="37"/>
      <c r="B3" s="37"/>
      <c r="C3" s="37"/>
      <c r="D3" s="37"/>
      <c r="E3" s="37"/>
      <c r="F3" s="37"/>
      <c r="G3" s="37"/>
    </row>
    <row r="4" spans="1:7" ht="12.75" customHeight="1" x14ac:dyDescent="0.3">
      <c r="A4" s="23"/>
      <c r="B4" s="37"/>
      <c r="C4" s="37"/>
      <c r="D4" s="37"/>
      <c r="E4" s="37"/>
      <c r="F4" s="37"/>
      <c r="G4" s="37"/>
    </row>
    <row r="5" spans="1:7" ht="12.75" customHeight="1" x14ac:dyDescent="0.3">
      <c r="A5" s="37"/>
      <c r="B5" s="37"/>
      <c r="C5" s="37"/>
      <c r="D5" s="37"/>
      <c r="E5" s="37"/>
      <c r="F5" s="37"/>
      <c r="G5" s="37"/>
    </row>
    <row r="6" spans="1:7" ht="12.75" customHeight="1" x14ac:dyDescent="0.3">
      <c r="A6" s="23"/>
      <c r="B6" s="37"/>
      <c r="C6" s="37"/>
      <c r="D6" s="37"/>
      <c r="E6" s="37"/>
      <c r="F6" s="37"/>
      <c r="G6" s="37"/>
    </row>
    <row r="7" spans="1:7" ht="12.75" customHeight="1" x14ac:dyDescent="0.3">
      <c r="A7" s="37"/>
      <c r="B7" s="37"/>
      <c r="C7" s="37"/>
      <c r="D7" s="37"/>
      <c r="E7" s="37"/>
      <c r="F7" s="37"/>
      <c r="G7" s="37"/>
    </row>
    <row r="8" spans="1:7" ht="12.75" customHeight="1" x14ac:dyDescent="0.3">
      <c r="A8" s="23"/>
      <c r="B8" s="37"/>
      <c r="C8" s="37"/>
      <c r="D8" s="37"/>
      <c r="E8" s="37"/>
      <c r="F8" s="37"/>
      <c r="G8" s="37"/>
    </row>
    <row r="9" spans="1:7" ht="12.75" customHeight="1" x14ac:dyDescent="0.25">
      <c r="A9" s="36"/>
      <c r="B9" s="36"/>
      <c r="C9" s="36"/>
      <c r="D9" s="36"/>
      <c r="E9" s="36"/>
      <c r="F9" s="36"/>
      <c r="G9" s="36"/>
    </row>
    <row r="10" spans="1:7" ht="12.75" customHeight="1" x14ac:dyDescent="0.25">
      <c r="B10" s="36"/>
      <c r="C10" s="36"/>
      <c r="D10" s="36"/>
      <c r="E10" s="36"/>
      <c r="F10" s="36"/>
      <c r="G10" s="36"/>
    </row>
    <row r="11" spans="1:7" ht="12.75" customHeight="1" x14ac:dyDescent="0.25">
      <c r="A11" s="36"/>
      <c r="B11" s="36"/>
      <c r="C11" s="36"/>
      <c r="D11" s="36"/>
      <c r="E11" s="36"/>
      <c r="F11" s="36"/>
      <c r="G11" s="36"/>
    </row>
    <row r="12" spans="1:7" ht="12.75" customHeight="1" x14ac:dyDescent="0.25">
      <c r="B12" s="36"/>
      <c r="C12" s="36"/>
      <c r="D12" s="36"/>
      <c r="E12" s="36"/>
      <c r="F12" s="36"/>
      <c r="G12" s="36"/>
    </row>
    <row r="13" spans="1:7" ht="12.75" customHeight="1" x14ac:dyDescent="0.25">
      <c r="B13" s="36"/>
      <c r="C13" s="36"/>
      <c r="D13" s="36"/>
      <c r="E13" s="36"/>
      <c r="F13" s="36"/>
      <c r="G13" s="36"/>
    </row>
    <row r="14" spans="1:7" ht="12.75" customHeight="1" x14ac:dyDescent="0.25">
      <c r="B14" s="36"/>
      <c r="C14" s="36"/>
      <c r="D14" s="36"/>
      <c r="E14" s="36"/>
      <c r="F14" s="36"/>
      <c r="G14" s="36"/>
    </row>
    <row r="15" spans="1:7" ht="12.75" customHeight="1" x14ac:dyDescent="0.25">
      <c r="B15" s="36"/>
      <c r="C15" s="36"/>
      <c r="D15" s="36"/>
      <c r="E15" s="36"/>
      <c r="F15" s="36"/>
      <c r="G15" s="36"/>
    </row>
    <row r="16" spans="1:7" ht="13.15" x14ac:dyDescent="0.25">
      <c r="B16" s="36"/>
      <c r="C16" s="36"/>
      <c r="D16" s="36"/>
      <c r="E16" s="36"/>
      <c r="F16" s="36"/>
      <c r="G16" s="36"/>
    </row>
    <row r="17" spans="1:7" ht="13.15" x14ac:dyDescent="0.25">
      <c r="B17" s="36"/>
      <c r="C17" s="36"/>
      <c r="D17" s="36"/>
      <c r="E17" s="36"/>
      <c r="F17" s="36"/>
      <c r="G17" s="36"/>
    </row>
    <row r="18" spans="1:7" ht="13.15" x14ac:dyDescent="0.25">
      <c r="A18" s="36"/>
      <c r="B18" s="36"/>
      <c r="C18" s="36"/>
      <c r="D18" s="36"/>
      <c r="E18" s="36"/>
      <c r="F18" s="36"/>
      <c r="G18" s="36"/>
    </row>
    <row r="19" spans="1:7" ht="13.15" x14ac:dyDescent="0.25">
      <c r="A19" s="36"/>
      <c r="B19" s="36"/>
      <c r="C19" s="36"/>
      <c r="D19" s="36"/>
      <c r="E19" s="36"/>
      <c r="F19" s="36"/>
      <c r="G19" s="36"/>
    </row>
    <row r="20" spans="1:7" ht="13.15" x14ac:dyDescent="0.25">
      <c r="B20" s="36"/>
      <c r="C20" s="36"/>
      <c r="D20" s="36"/>
      <c r="E20" s="36"/>
      <c r="F20" s="36"/>
      <c r="G20" s="36"/>
    </row>
    <row r="21" spans="1:7" ht="13.15" x14ac:dyDescent="0.25">
      <c r="B21" s="36"/>
      <c r="C21" s="36"/>
      <c r="D21" s="36"/>
      <c r="E21" s="36"/>
      <c r="F21" s="36"/>
      <c r="G21" s="36"/>
    </row>
    <row r="22" spans="1:7" ht="13.15" x14ac:dyDescent="0.25">
      <c r="A22" s="36"/>
      <c r="B22" s="36"/>
      <c r="C22" s="36"/>
      <c r="D22" s="36"/>
      <c r="E22" s="36"/>
      <c r="F22" s="36"/>
      <c r="G22" s="36"/>
    </row>
    <row r="23" spans="1:7" ht="13.15" x14ac:dyDescent="0.25">
      <c r="A23" s="20"/>
      <c r="B23" s="21"/>
      <c r="C23" s="21"/>
      <c r="D23" s="21"/>
      <c r="E23" s="21"/>
      <c r="F23" s="21"/>
      <c r="G23" s="21"/>
    </row>
    <row r="24" spans="1:7" ht="13.15" x14ac:dyDescent="0.25">
      <c r="A24" s="22"/>
      <c r="B24" s="21"/>
      <c r="C24" s="21"/>
      <c r="D24" s="21"/>
      <c r="E24" s="21"/>
      <c r="F24" s="21"/>
      <c r="G24" s="21"/>
    </row>
    <row r="25" spans="1:7" ht="13.15" x14ac:dyDescent="0.25">
      <c r="A25" s="21"/>
      <c r="B25" s="21"/>
      <c r="C25" s="21"/>
      <c r="D25" s="21"/>
      <c r="E25" s="21"/>
      <c r="F25" s="21"/>
      <c r="G25" s="21"/>
    </row>
    <row r="26" spans="1:7" ht="13.15" x14ac:dyDescent="0.25">
      <c r="A26" s="36"/>
      <c r="B26" s="36"/>
      <c r="C26" s="36"/>
      <c r="D26" s="36"/>
      <c r="E26" s="36"/>
      <c r="F26" s="36"/>
      <c r="G26" s="36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14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2" style="9" customWidth="1"/>
    <col min="2" max="5" width="16.7109375" style="9" customWidth="1"/>
    <col min="6" max="26" width="11.28515625" style="9" customWidth="1"/>
    <col min="27" max="16384" width="11.28515625" style="9"/>
  </cols>
  <sheetData>
    <row r="1" spans="1:8" s="8" customFormat="1" ht="14.1" customHeight="1" x14ac:dyDescent="0.2">
      <c r="A1" s="70" t="s">
        <v>155</v>
      </c>
      <c r="B1" s="70"/>
      <c r="C1" s="71"/>
      <c r="D1" s="71"/>
      <c r="E1" s="71"/>
    </row>
    <row r="2" spans="1:8" s="8" customFormat="1" ht="14.1" customHeight="1" x14ac:dyDescent="0.2">
      <c r="A2" s="72" t="s">
        <v>149</v>
      </c>
      <c r="B2" s="72"/>
      <c r="C2" s="72"/>
      <c r="D2" s="72"/>
      <c r="E2" s="72"/>
    </row>
    <row r="3" spans="1:8" s="8" customFormat="1" ht="14.1" customHeight="1" x14ac:dyDescent="0.2">
      <c r="A3" s="70" t="s">
        <v>128</v>
      </c>
      <c r="B3" s="70"/>
      <c r="C3" s="70"/>
      <c r="D3" s="70"/>
      <c r="E3" s="70"/>
    </row>
    <row r="4" spans="1:8" s="8" customFormat="1" ht="14.1" customHeight="1" x14ac:dyDescent="0.2">
      <c r="A4" s="18"/>
      <c r="B4" s="18"/>
      <c r="C4" s="18"/>
      <c r="D4" s="18"/>
      <c r="E4" s="18"/>
    </row>
    <row r="5" spans="1:8" ht="28.35" customHeight="1" x14ac:dyDescent="0.2">
      <c r="A5" s="75" t="s">
        <v>148</v>
      </c>
      <c r="B5" s="77" t="s">
        <v>147</v>
      </c>
      <c r="C5" s="73" t="s">
        <v>30</v>
      </c>
      <c r="D5" s="73" t="s">
        <v>22</v>
      </c>
      <c r="E5" s="74" t="s">
        <v>23</v>
      </c>
    </row>
    <row r="6" spans="1:8" ht="28.35" customHeight="1" x14ac:dyDescent="0.2">
      <c r="A6" s="76"/>
      <c r="B6" s="78"/>
      <c r="C6" s="11" t="s">
        <v>144</v>
      </c>
      <c r="D6" s="11" t="s">
        <v>145</v>
      </c>
      <c r="E6" s="12" t="s">
        <v>146</v>
      </c>
    </row>
    <row r="7" spans="1:8" ht="14.1" customHeight="1" x14ac:dyDescent="0.2">
      <c r="A7" s="24"/>
      <c r="B7" s="30"/>
      <c r="C7" s="13"/>
      <c r="D7" s="13"/>
      <c r="E7" s="13"/>
    </row>
    <row r="8" spans="1:8" ht="14.1" customHeight="1" x14ac:dyDescent="0.25">
      <c r="A8" s="25" t="s">
        <v>31</v>
      </c>
      <c r="B8" s="40">
        <v>2014</v>
      </c>
      <c r="C8" s="41">
        <v>18773</v>
      </c>
      <c r="D8" s="41">
        <v>9559</v>
      </c>
      <c r="E8" s="41">
        <v>9214</v>
      </c>
    </row>
    <row r="9" spans="1:8" ht="14.1" customHeight="1" x14ac:dyDescent="0.25">
      <c r="A9" s="25" t="s">
        <v>32</v>
      </c>
      <c r="B9" s="40">
        <f>$B$8-1</f>
        <v>2013</v>
      </c>
      <c r="C9" s="41">
        <v>17615</v>
      </c>
      <c r="D9" s="41">
        <v>8946</v>
      </c>
      <c r="E9" s="41">
        <v>8669</v>
      </c>
    </row>
    <row r="10" spans="1:8" ht="14.1" customHeight="1" x14ac:dyDescent="0.25">
      <c r="A10" s="25" t="s">
        <v>33</v>
      </c>
      <c r="B10" s="40">
        <f>$B$8-2</f>
        <v>2012</v>
      </c>
      <c r="C10" s="41">
        <v>16817</v>
      </c>
      <c r="D10" s="41">
        <v>8701</v>
      </c>
      <c r="E10" s="41">
        <v>8116</v>
      </c>
    </row>
    <row r="11" spans="1:8" ht="14.1" customHeight="1" x14ac:dyDescent="0.25">
      <c r="A11" s="25" t="s">
        <v>34</v>
      </c>
      <c r="B11" s="40">
        <f>$B$8-3</f>
        <v>2011</v>
      </c>
      <c r="C11" s="41">
        <v>15857</v>
      </c>
      <c r="D11" s="41">
        <v>8075</v>
      </c>
      <c r="E11" s="41">
        <v>7782</v>
      </c>
      <c r="H11" s="16"/>
    </row>
    <row r="12" spans="1:8" ht="14.1" customHeight="1" x14ac:dyDescent="0.25">
      <c r="A12" s="25" t="s">
        <v>35</v>
      </c>
      <c r="B12" s="40">
        <f>$B$8-4</f>
        <v>2010</v>
      </c>
      <c r="C12" s="41">
        <v>16099</v>
      </c>
      <c r="D12" s="41">
        <v>8250</v>
      </c>
      <c r="E12" s="41">
        <v>7849</v>
      </c>
    </row>
    <row r="13" spans="1:8" ht="14.1" customHeight="1" x14ac:dyDescent="0.25">
      <c r="A13" s="32" t="s">
        <v>36</v>
      </c>
      <c r="B13" s="42"/>
      <c r="C13" s="41">
        <f>SUM(C8:C12)</f>
        <v>85161</v>
      </c>
      <c r="D13" s="41">
        <f>SUM(D8:D12)</f>
        <v>43531</v>
      </c>
      <c r="E13" s="41">
        <f>SUM(E8:E12)</f>
        <v>41630</v>
      </c>
    </row>
    <row r="14" spans="1:8" ht="14.1" customHeight="1" x14ac:dyDescent="0.25">
      <c r="A14" s="26" t="s">
        <v>37</v>
      </c>
      <c r="B14" s="40">
        <f>$B$8-5</f>
        <v>2009</v>
      </c>
      <c r="C14" s="41">
        <v>15616</v>
      </c>
      <c r="D14" s="41">
        <v>8086</v>
      </c>
      <c r="E14" s="41">
        <v>7530</v>
      </c>
    </row>
    <row r="15" spans="1:8" ht="14.1" customHeight="1" x14ac:dyDescent="0.25">
      <c r="A15" s="26" t="s">
        <v>38</v>
      </c>
      <c r="B15" s="40">
        <f>$B$8-6</f>
        <v>2008</v>
      </c>
      <c r="C15" s="41">
        <v>15707</v>
      </c>
      <c r="D15" s="41">
        <v>8066</v>
      </c>
      <c r="E15" s="41">
        <v>7641</v>
      </c>
    </row>
    <row r="16" spans="1:8" ht="14.1" customHeight="1" x14ac:dyDescent="0.25">
      <c r="A16" s="26" t="s">
        <v>39</v>
      </c>
      <c r="B16" s="40">
        <f>$B$8-7</f>
        <v>2007</v>
      </c>
      <c r="C16" s="41">
        <v>15460</v>
      </c>
      <c r="D16" s="41">
        <v>8003</v>
      </c>
      <c r="E16" s="41">
        <v>7457</v>
      </c>
    </row>
    <row r="17" spans="1:5" ht="14.1" customHeight="1" x14ac:dyDescent="0.25">
      <c r="A17" s="26" t="s">
        <v>40</v>
      </c>
      <c r="B17" s="40">
        <f>$B$8-8</f>
        <v>2006</v>
      </c>
      <c r="C17" s="41">
        <v>15005</v>
      </c>
      <c r="D17" s="41">
        <v>7795</v>
      </c>
      <c r="E17" s="41">
        <v>7210</v>
      </c>
    </row>
    <row r="18" spans="1:5" ht="14.1" customHeight="1" x14ac:dyDescent="0.25">
      <c r="A18" s="26" t="s">
        <v>41</v>
      </c>
      <c r="B18" s="40">
        <f>$B$8-9</f>
        <v>2005</v>
      </c>
      <c r="C18" s="41">
        <v>15024</v>
      </c>
      <c r="D18" s="41">
        <v>7706</v>
      </c>
      <c r="E18" s="41">
        <v>7318</v>
      </c>
    </row>
    <row r="19" spans="1:5" ht="14.1" customHeight="1" x14ac:dyDescent="0.25">
      <c r="A19" s="33" t="s">
        <v>36</v>
      </c>
      <c r="B19" s="42"/>
      <c r="C19" s="41">
        <f>SUM(C14:C18)</f>
        <v>76812</v>
      </c>
      <c r="D19" s="41">
        <f>SUM(D14:D18)</f>
        <v>39656</v>
      </c>
      <c r="E19" s="41">
        <f>SUM(E14:E18)</f>
        <v>37156</v>
      </c>
    </row>
    <row r="20" spans="1:5" ht="14.1" customHeight="1" x14ac:dyDescent="0.25">
      <c r="A20" s="26" t="s">
        <v>42</v>
      </c>
      <c r="B20" s="40">
        <f>$B$8-10</f>
        <v>2004</v>
      </c>
      <c r="C20" s="41">
        <v>14893</v>
      </c>
      <c r="D20" s="41">
        <v>7656</v>
      </c>
      <c r="E20" s="41">
        <v>7237</v>
      </c>
    </row>
    <row r="21" spans="1:5" ht="14.1" customHeight="1" x14ac:dyDescent="0.25">
      <c r="A21" s="26" t="s">
        <v>43</v>
      </c>
      <c r="B21" s="40">
        <f>$B$8-11</f>
        <v>2003</v>
      </c>
      <c r="C21" s="41">
        <v>14510</v>
      </c>
      <c r="D21" s="41">
        <v>7499</v>
      </c>
      <c r="E21" s="41">
        <v>7011</v>
      </c>
    </row>
    <row r="22" spans="1:5" ht="14.1" customHeight="1" x14ac:dyDescent="0.25">
      <c r="A22" s="26" t="s">
        <v>44</v>
      </c>
      <c r="B22" s="40">
        <f>$B$8-12</f>
        <v>2002</v>
      </c>
      <c r="C22" s="41">
        <v>14314</v>
      </c>
      <c r="D22" s="41">
        <v>7293</v>
      </c>
      <c r="E22" s="41">
        <v>7021</v>
      </c>
    </row>
    <row r="23" spans="1:5" ht="14.1" customHeight="1" x14ac:dyDescent="0.25">
      <c r="A23" s="26" t="s">
        <v>45</v>
      </c>
      <c r="B23" s="40">
        <f>$B$8-13</f>
        <v>2001</v>
      </c>
      <c r="C23" s="41">
        <v>14565</v>
      </c>
      <c r="D23" s="41">
        <v>7467</v>
      </c>
      <c r="E23" s="41">
        <v>7098</v>
      </c>
    </row>
    <row r="24" spans="1:5" ht="14.1" customHeight="1" x14ac:dyDescent="0.25">
      <c r="A24" s="26" t="s">
        <v>46</v>
      </c>
      <c r="B24" s="40">
        <f>$B$8-14</f>
        <v>2000</v>
      </c>
      <c r="C24" s="41">
        <v>14936</v>
      </c>
      <c r="D24" s="41">
        <v>7811</v>
      </c>
      <c r="E24" s="41">
        <v>7125</v>
      </c>
    </row>
    <row r="25" spans="1:5" ht="14.1" customHeight="1" x14ac:dyDescent="0.25">
      <c r="A25" s="33" t="s">
        <v>36</v>
      </c>
      <c r="B25" s="42"/>
      <c r="C25" s="41">
        <f>SUM(C20:C24)</f>
        <v>73218</v>
      </c>
      <c r="D25" s="41">
        <f>SUM(D20:D24)</f>
        <v>37726</v>
      </c>
      <c r="E25" s="41">
        <f>SUM(E20:E24)</f>
        <v>35492</v>
      </c>
    </row>
    <row r="26" spans="1:5" ht="14.1" customHeight="1" x14ac:dyDescent="0.25">
      <c r="A26" s="26" t="s">
        <v>47</v>
      </c>
      <c r="B26" s="40">
        <f>$B$8-15</f>
        <v>1999</v>
      </c>
      <c r="C26" s="41">
        <v>14731</v>
      </c>
      <c r="D26" s="41">
        <v>7627</v>
      </c>
      <c r="E26" s="41">
        <v>7104</v>
      </c>
    </row>
    <row r="27" spans="1:5" ht="14.1" customHeight="1" x14ac:dyDescent="0.25">
      <c r="A27" s="26" t="s">
        <v>48</v>
      </c>
      <c r="B27" s="40">
        <f>$B$8-16</f>
        <v>1998</v>
      </c>
      <c r="C27" s="41">
        <v>15194</v>
      </c>
      <c r="D27" s="41">
        <v>7805</v>
      </c>
      <c r="E27" s="41">
        <v>7389</v>
      </c>
    </row>
    <row r="28" spans="1:5" ht="14.1" customHeight="1" x14ac:dyDescent="0.25">
      <c r="A28" s="26" t="s">
        <v>49</v>
      </c>
      <c r="B28" s="40">
        <f>$B$8-17</f>
        <v>1997</v>
      </c>
      <c r="C28" s="41">
        <v>16126</v>
      </c>
      <c r="D28" s="41">
        <v>8402</v>
      </c>
      <c r="E28" s="41">
        <v>7724</v>
      </c>
    </row>
    <row r="29" spans="1:5" ht="14.1" customHeight="1" x14ac:dyDescent="0.25">
      <c r="A29" s="26" t="s">
        <v>50</v>
      </c>
      <c r="B29" s="40">
        <f>$B$8-18</f>
        <v>1996</v>
      </c>
      <c r="C29" s="41">
        <v>16472</v>
      </c>
      <c r="D29" s="41">
        <v>8554</v>
      </c>
      <c r="E29" s="41">
        <v>7918</v>
      </c>
    </row>
    <row r="30" spans="1:5" ht="14.1" customHeight="1" x14ac:dyDescent="0.2">
      <c r="A30" s="25" t="s">
        <v>51</v>
      </c>
      <c r="B30" s="40">
        <f>$B$8-19</f>
        <v>1995</v>
      </c>
      <c r="C30" s="41">
        <v>16445</v>
      </c>
      <c r="D30" s="41">
        <v>8413</v>
      </c>
      <c r="E30" s="41">
        <v>8032</v>
      </c>
    </row>
    <row r="31" spans="1:5" ht="14.1" customHeight="1" x14ac:dyDescent="0.2">
      <c r="A31" s="33" t="s">
        <v>36</v>
      </c>
      <c r="B31" s="42"/>
      <c r="C31" s="41">
        <f>SUM(C26:C30)</f>
        <v>78968</v>
      </c>
      <c r="D31" s="41">
        <f>SUM(D26:D30)</f>
        <v>40801</v>
      </c>
      <c r="E31" s="41">
        <f>SUM(E26:E30)</f>
        <v>38167</v>
      </c>
    </row>
    <row r="32" spans="1:5" ht="14.1" customHeight="1" x14ac:dyDescent="0.2">
      <c r="A32" s="26" t="s">
        <v>52</v>
      </c>
      <c r="B32" s="40">
        <f>$B$8-20</f>
        <v>1994</v>
      </c>
      <c r="C32" s="41">
        <v>18038</v>
      </c>
      <c r="D32" s="41">
        <v>8995</v>
      </c>
      <c r="E32" s="41">
        <v>9043</v>
      </c>
    </row>
    <row r="33" spans="1:5" ht="14.1" customHeight="1" x14ac:dyDescent="0.2">
      <c r="A33" s="26" t="s">
        <v>53</v>
      </c>
      <c r="B33" s="40">
        <f>$B$8-21</f>
        <v>1993</v>
      </c>
      <c r="C33" s="41">
        <v>19272</v>
      </c>
      <c r="D33" s="41">
        <v>9407</v>
      </c>
      <c r="E33" s="41">
        <v>9865</v>
      </c>
    </row>
    <row r="34" spans="1:5" ht="14.1" customHeight="1" x14ac:dyDescent="0.2">
      <c r="A34" s="26" t="s">
        <v>54</v>
      </c>
      <c r="B34" s="40">
        <f>$B$8-22</f>
        <v>1992</v>
      </c>
      <c r="C34" s="41">
        <v>20904</v>
      </c>
      <c r="D34" s="41">
        <v>10173</v>
      </c>
      <c r="E34" s="41">
        <v>10731</v>
      </c>
    </row>
    <row r="35" spans="1:5" ht="14.1" customHeight="1" x14ac:dyDescent="0.2">
      <c r="A35" s="26" t="s">
        <v>55</v>
      </c>
      <c r="B35" s="40">
        <f>$B$8-23</f>
        <v>1991</v>
      </c>
      <c r="C35" s="41">
        <v>22934</v>
      </c>
      <c r="D35" s="41">
        <v>11158</v>
      </c>
      <c r="E35" s="41">
        <v>11776</v>
      </c>
    </row>
    <row r="36" spans="1:5" ht="14.1" customHeight="1" x14ac:dyDescent="0.2">
      <c r="A36" s="26" t="s">
        <v>56</v>
      </c>
      <c r="B36" s="40">
        <f>$B$8-24</f>
        <v>1990</v>
      </c>
      <c r="C36" s="41">
        <v>25964</v>
      </c>
      <c r="D36" s="41">
        <v>12530</v>
      </c>
      <c r="E36" s="41">
        <v>13434</v>
      </c>
    </row>
    <row r="37" spans="1:5" ht="14.1" customHeight="1" x14ac:dyDescent="0.2">
      <c r="A37" s="33" t="s">
        <v>36</v>
      </c>
      <c r="B37" s="42"/>
      <c r="C37" s="41">
        <f>SUM(C32:C36)</f>
        <v>107112</v>
      </c>
      <c r="D37" s="41">
        <f>SUM(D32:D36)</f>
        <v>52263</v>
      </c>
      <c r="E37" s="41">
        <f>SUM(E32:E36)</f>
        <v>54849</v>
      </c>
    </row>
    <row r="38" spans="1:5" ht="14.1" customHeight="1" x14ac:dyDescent="0.2">
      <c r="A38" s="26" t="s">
        <v>57</v>
      </c>
      <c r="B38" s="40">
        <f>$B$8-25</f>
        <v>1989</v>
      </c>
      <c r="C38" s="41">
        <v>26604</v>
      </c>
      <c r="D38" s="41">
        <v>12714</v>
      </c>
      <c r="E38" s="41">
        <v>13890</v>
      </c>
    </row>
    <row r="39" spans="1:5" ht="14.1" customHeight="1" x14ac:dyDescent="0.2">
      <c r="A39" s="26" t="s">
        <v>58</v>
      </c>
      <c r="B39" s="40">
        <f>$B$8-26</f>
        <v>1988</v>
      </c>
      <c r="C39" s="41">
        <v>28788</v>
      </c>
      <c r="D39" s="41">
        <v>13655</v>
      </c>
      <c r="E39" s="41">
        <v>15133</v>
      </c>
    </row>
    <row r="40" spans="1:5" ht="14.1" customHeight="1" x14ac:dyDescent="0.2">
      <c r="A40" s="26" t="s">
        <v>59</v>
      </c>
      <c r="B40" s="40">
        <f>$B$8-27</f>
        <v>1987</v>
      </c>
      <c r="C40" s="41">
        <v>28882</v>
      </c>
      <c r="D40" s="41">
        <v>13892</v>
      </c>
      <c r="E40" s="41">
        <v>14990</v>
      </c>
    </row>
    <row r="41" spans="1:5" ht="14.1" customHeight="1" x14ac:dyDescent="0.2">
      <c r="A41" s="26" t="s">
        <v>60</v>
      </c>
      <c r="B41" s="40">
        <f>$B$8-28</f>
        <v>1986</v>
      </c>
      <c r="C41" s="41">
        <v>29248</v>
      </c>
      <c r="D41" s="41">
        <v>14127</v>
      </c>
      <c r="E41" s="41">
        <v>15121</v>
      </c>
    </row>
    <row r="42" spans="1:5" ht="14.1" customHeight="1" x14ac:dyDescent="0.2">
      <c r="A42" s="26" t="s">
        <v>61</v>
      </c>
      <c r="B42" s="40">
        <f>$B$8-29</f>
        <v>1985</v>
      </c>
      <c r="C42" s="41">
        <v>28720</v>
      </c>
      <c r="D42" s="41">
        <v>13895</v>
      </c>
      <c r="E42" s="41">
        <v>14825</v>
      </c>
    </row>
    <row r="43" spans="1:5" ht="14.1" customHeight="1" x14ac:dyDescent="0.2">
      <c r="A43" s="33" t="s">
        <v>36</v>
      </c>
      <c r="B43" s="42"/>
      <c r="C43" s="41">
        <f>SUM(C38:C42)</f>
        <v>142242</v>
      </c>
      <c r="D43" s="41">
        <f>SUM(D38:D42)</f>
        <v>68283</v>
      </c>
      <c r="E43" s="41">
        <f>SUM(E38:E42)</f>
        <v>73959</v>
      </c>
    </row>
    <row r="44" spans="1:5" ht="14.1" customHeight="1" x14ac:dyDescent="0.2">
      <c r="A44" s="26" t="s">
        <v>62</v>
      </c>
      <c r="B44" s="40">
        <f>$B$8-30</f>
        <v>1984</v>
      </c>
      <c r="C44" s="41">
        <v>29010</v>
      </c>
      <c r="D44" s="41">
        <v>14212</v>
      </c>
      <c r="E44" s="41">
        <v>14798</v>
      </c>
    </row>
    <row r="45" spans="1:5" ht="14.1" customHeight="1" x14ac:dyDescent="0.2">
      <c r="A45" s="26" t="s">
        <v>63</v>
      </c>
      <c r="B45" s="40">
        <f>$B$8-31</f>
        <v>1983</v>
      </c>
      <c r="C45" s="41">
        <v>29143</v>
      </c>
      <c r="D45" s="41">
        <v>14217</v>
      </c>
      <c r="E45" s="41">
        <v>14926</v>
      </c>
    </row>
    <row r="46" spans="1:5" ht="14.1" customHeight="1" x14ac:dyDescent="0.2">
      <c r="A46" s="26" t="s">
        <v>64</v>
      </c>
      <c r="B46" s="40">
        <f>$B$8-32</f>
        <v>1982</v>
      </c>
      <c r="C46" s="41">
        <v>29496</v>
      </c>
      <c r="D46" s="41">
        <v>14495</v>
      </c>
      <c r="E46" s="41">
        <v>15001</v>
      </c>
    </row>
    <row r="47" spans="1:5" ht="14.1" customHeight="1" x14ac:dyDescent="0.2">
      <c r="A47" s="26" t="s">
        <v>65</v>
      </c>
      <c r="B47" s="40">
        <f>$B$8-33</f>
        <v>1981</v>
      </c>
      <c r="C47" s="41">
        <v>29645</v>
      </c>
      <c r="D47" s="41">
        <v>14480</v>
      </c>
      <c r="E47" s="41">
        <v>15165</v>
      </c>
    </row>
    <row r="48" spans="1:5" ht="14.1" customHeight="1" x14ac:dyDescent="0.2">
      <c r="A48" s="26" t="s">
        <v>66</v>
      </c>
      <c r="B48" s="40">
        <f>$B$8-34</f>
        <v>1980</v>
      </c>
      <c r="C48" s="41">
        <v>29121</v>
      </c>
      <c r="D48" s="41">
        <v>14410</v>
      </c>
      <c r="E48" s="41">
        <v>14711</v>
      </c>
    </row>
    <row r="49" spans="1:5" ht="14.1" customHeight="1" x14ac:dyDescent="0.2">
      <c r="A49" s="33" t="s">
        <v>36</v>
      </c>
      <c r="B49" s="42"/>
      <c r="C49" s="41">
        <f>SUM(C44:C48)</f>
        <v>146415</v>
      </c>
      <c r="D49" s="41">
        <f>SUM(D44:D48)</f>
        <v>71814</v>
      </c>
      <c r="E49" s="41">
        <f>SUM(E44:E48)</f>
        <v>74601</v>
      </c>
    </row>
    <row r="50" spans="1:5" ht="14.1" customHeight="1" x14ac:dyDescent="0.2">
      <c r="A50" s="26" t="s">
        <v>67</v>
      </c>
      <c r="B50" s="40">
        <f>$B$8-35</f>
        <v>1979</v>
      </c>
      <c r="C50" s="41">
        <v>27280</v>
      </c>
      <c r="D50" s="41">
        <v>13624</v>
      </c>
      <c r="E50" s="41">
        <v>13656</v>
      </c>
    </row>
    <row r="51" spans="1:5" ht="14.1" customHeight="1" x14ac:dyDescent="0.2">
      <c r="A51" s="26" t="s">
        <v>68</v>
      </c>
      <c r="B51" s="40">
        <f>$B$8-36</f>
        <v>1978</v>
      </c>
      <c r="C51" s="41">
        <v>26320</v>
      </c>
      <c r="D51" s="41">
        <v>13359</v>
      </c>
      <c r="E51" s="41">
        <v>12961</v>
      </c>
    </row>
    <row r="52" spans="1:5" ht="14.1" customHeight="1" x14ac:dyDescent="0.2">
      <c r="A52" s="26" t="s">
        <v>69</v>
      </c>
      <c r="B52" s="40">
        <f>$B$8-37</f>
        <v>1977</v>
      </c>
      <c r="C52" s="41">
        <v>25780</v>
      </c>
      <c r="D52" s="41">
        <v>13162</v>
      </c>
      <c r="E52" s="41">
        <v>12618</v>
      </c>
    </row>
    <row r="53" spans="1:5" ht="14.1" customHeight="1" x14ac:dyDescent="0.2">
      <c r="A53" s="26" t="s">
        <v>70</v>
      </c>
      <c r="B53" s="40">
        <f>$B$8-38</f>
        <v>1976</v>
      </c>
      <c r="C53" s="41">
        <v>25208</v>
      </c>
      <c r="D53" s="41">
        <v>12676</v>
      </c>
      <c r="E53" s="41">
        <v>12532</v>
      </c>
    </row>
    <row r="54" spans="1:5" ht="14.1" customHeight="1" x14ac:dyDescent="0.2">
      <c r="A54" s="25" t="s">
        <v>71</v>
      </c>
      <c r="B54" s="40">
        <f>$B$8-39</f>
        <v>1975</v>
      </c>
      <c r="C54" s="41">
        <v>23913</v>
      </c>
      <c r="D54" s="41">
        <v>12167</v>
      </c>
      <c r="E54" s="41">
        <v>11746</v>
      </c>
    </row>
    <row r="55" spans="1:5" ht="14.1" customHeight="1" x14ac:dyDescent="0.2">
      <c r="A55" s="32" t="s">
        <v>36</v>
      </c>
      <c r="B55" s="42"/>
      <c r="C55" s="41">
        <f>SUM(C50:C54)</f>
        <v>128501</v>
      </c>
      <c r="D55" s="41">
        <f>SUM(D50:D54)</f>
        <v>64988</v>
      </c>
      <c r="E55" s="41">
        <f>SUM(E50:E54)</f>
        <v>63513</v>
      </c>
    </row>
    <row r="56" spans="1:5" ht="14.1" customHeight="1" x14ac:dyDescent="0.2">
      <c r="A56" s="25" t="s">
        <v>72</v>
      </c>
      <c r="B56" s="40">
        <f>$B$8-40</f>
        <v>1974</v>
      </c>
      <c r="C56" s="41">
        <v>23725</v>
      </c>
      <c r="D56" s="41">
        <v>12184</v>
      </c>
      <c r="E56" s="41">
        <v>11541</v>
      </c>
    </row>
    <row r="57" spans="1:5" ht="14.1" customHeight="1" x14ac:dyDescent="0.2">
      <c r="A57" s="25" t="s">
        <v>73</v>
      </c>
      <c r="B57" s="40">
        <f>$B$8-41</f>
        <v>1973</v>
      </c>
      <c r="C57" s="41">
        <v>23047</v>
      </c>
      <c r="D57" s="41">
        <v>11527</v>
      </c>
      <c r="E57" s="41">
        <v>11520</v>
      </c>
    </row>
    <row r="58" spans="1:5" ht="14.1" customHeight="1" x14ac:dyDescent="0.2">
      <c r="A58" s="25" t="s">
        <v>74</v>
      </c>
      <c r="B58" s="40">
        <f>$B$8-42</f>
        <v>1972</v>
      </c>
      <c r="C58" s="41">
        <v>24106</v>
      </c>
      <c r="D58" s="41">
        <v>12293</v>
      </c>
      <c r="E58" s="41">
        <v>11813</v>
      </c>
    </row>
    <row r="59" spans="1:5" ht="14.1" customHeight="1" x14ac:dyDescent="0.2">
      <c r="A59" s="25" t="s">
        <v>75</v>
      </c>
      <c r="B59" s="40">
        <f>$B$8-43</f>
        <v>1971</v>
      </c>
      <c r="C59" s="41">
        <v>25499</v>
      </c>
      <c r="D59" s="41">
        <v>12995</v>
      </c>
      <c r="E59" s="41">
        <v>12504</v>
      </c>
    </row>
    <row r="60" spans="1:5" ht="14.1" customHeight="1" x14ac:dyDescent="0.2">
      <c r="A60" s="25" t="s">
        <v>76</v>
      </c>
      <c r="B60" s="40">
        <f>$B$8-44</f>
        <v>1970</v>
      </c>
      <c r="C60" s="41">
        <v>26122</v>
      </c>
      <c r="D60" s="41">
        <v>13379</v>
      </c>
      <c r="E60" s="41">
        <v>12743</v>
      </c>
    </row>
    <row r="61" spans="1:5" ht="14.1" customHeight="1" x14ac:dyDescent="0.2">
      <c r="A61" s="33" t="s">
        <v>36</v>
      </c>
      <c r="B61" s="42"/>
      <c r="C61" s="41">
        <f>SUM(C56:C60)</f>
        <v>122499</v>
      </c>
      <c r="D61" s="41">
        <f>SUM(D56:D60)</f>
        <v>62378</v>
      </c>
      <c r="E61" s="41">
        <f>SUM(E56:E60)</f>
        <v>60121</v>
      </c>
    </row>
    <row r="62" spans="1:5" ht="14.1" customHeight="1" x14ac:dyDescent="0.2">
      <c r="A62" s="26" t="s">
        <v>77</v>
      </c>
      <c r="B62" s="40">
        <f>$B$8-45</f>
        <v>1969</v>
      </c>
      <c r="C62" s="41">
        <v>27308</v>
      </c>
      <c r="D62" s="41">
        <v>13969</v>
      </c>
      <c r="E62" s="41">
        <v>13339</v>
      </c>
    </row>
    <row r="63" spans="1:5" ht="14.1" customHeight="1" x14ac:dyDescent="0.2">
      <c r="A63" s="26" t="s">
        <v>78</v>
      </c>
      <c r="B63" s="40">
        <f>$B$8-46</f>
        <v>1968</v>
      </c>
      <c r="C63" s="41">
        <v>29193</v>
      </c>
      <c r="D63" s="41">
        <v>14998</v>
      </c>
      <c r="E63" s="41">
        <v>14195</v>
      </c>
    </row>
    <row r="64" spans="1:5" ht="14.1" customHeight="1" x14ac:dyDescent="0.2">
      <c r="A64" s="26" t="s">
        <v>79</v>
      </c>
      <c r="B64" s="40">
        <f>$B$8-47</f>
        <v>1967</v>
      </c>
      <c r="C64" s="41">
        <v>29534</v>
      </c>
      <c r="D64" s="41">
        <v>15176</v>
      </c>
      <c r="E64" s="41">
        <v>14358</v>
      </c>
    </row>
    <row r="65" spans="1:5" ht="14.1" customHeight="1" x14ac:dyDescent="0.2">
      <c r="A65" s="26" t="s">
        <v>80</v>
      </c>
      <c r="B65" s="40">
        <f>$B$8-48</f>
        <v>1966</v>
      </c>
      <c r="C65" s="41">
        <v>29667</v>
      </c>
      <c r="D65" s="41">
        <v>15145</v>
      </c>
      <c r="E65" s="41">
        <v>14522</v>
      </c>
    </row>
    <row r="66" spans="1:5" ht="14.1" customHeight="1" x14ac:dyDescent="0.2">
      <c r="A66" s="26" t="s">
        <v>81</v>
      </c>
      <c r="B66" s="40">
        <f>$B$8-49</f>
        <v>1965</v>
      </c>
      <c r="C66" s="41">
        <v>28691</v>
      </c>
      <c r="D66" s="41">
        <v>14638</v>
      </c>
      <c r="E66" s="41">
        <v>14053</v>
      </c>
    </row>
    <row r="67" spans="1:5" ht="14.1" customHeight="1" x14ac:dyDescent="0.2">
      <c r="A67" s="33" t="s">
        <v>36</v>
      </c>
      <c r="B67" s="42"/>
      <c r="C67" s="41">
        <f>SUM(C62:C66)</f>
        <v>144393</v>
      </c>
      <c r="D67" s="41">
        <f>SUM(D62:D66)</f>
        <v>73926</v>
      </c>
      <c r="E67" s="41">
        <f>SUM(E62:E66)</f>
        <v>70467</v>
      </c>
    </row>
    <row r="68" spans="1:5" ht="14.1" customHeight="1" x14ac:dyDescent="0.2">
      <c r="A68" s="26" t="s">
        <v>82</v>
      </c>
      <c r="B68" s="40">
        <f>$B$8-50</f>
        <v>1964</v>
      </c>
      <c r="C68" s="41">
        <v>29099</v>
      </c>
      <c r="D68" s="41">
        <v>14856</v>
      </c>
      <c r="E68" s="41">
        <v>14243</v>
      </c>
    </row>
    <row r="69" spans="1:5" ht="14.1" customHeight="1" x14ac:dyDescent="0.2">
      <c r="A69" s="26" t="s">
        <v>83</v>
      </c>
      <c r="B69" s="40">
        <f>$B$8-51</f>
        <v>1963</v>
      </c>
      <c r="C69" s="41">
        <v>27835</v>
      </c>
      <c r="D69" s="41">
        <v>14047</v>
      </c>
      <c r="E69" s="41">
        <v>13788</v>
      </c>
    </row>
    <row r="70" spans="1:5" ht="14.1" customHeight="1" x14ac:dyDescent="0.2">
      <c r="A70" s="26" t="s">
        <v>84</v>
      </c>
      <c r="B70" s="40">
        <f>$B$8-52</f>
        <v>1962</v>
      </c>
      <c r="C70" s="41">
        <v>25959</v>
      </c>
      <c r="D70" s="41">
        <v>13036</v>
      </c>
      <c r="E70" s="41">
        <v>12923</v>
      </c>
    </row>
    <row r="71" spans="1:5" ht="14.1" customHeight="1" x14ac:dyDescent="0.2">
      <c r="A71" s="26" t="s">
        <v>85</v>
      </c>
      <c r="B71" s="40">
        <f>$B$8-53</f>
        <v>1961</v>
      </c>
      <c r="C71" s="41">
        <v>24880</v>
      </c>
      <c r="D71" s="41">
        <v>12412</v>
      </c>
      <c r="E71" s="41">
        <v>12468</v>
      </c>
    </row>
    <row r="72" spans="1:5" ht="14.1" customHeight="1" x14ac:dyDescent="0.2">
      <c r="A72" s="26" t="s">
        <v>86</v>
      </c>
      <c r="B72" s="40">
        <f>$B$8-54</f>
        <v>1960</v>
      </c>
      <c r="C72" s="41">
        <v>24170</v>
      </c>
      <c r="D72" s="41">
        <v>12169</v>
      </c>
      <c r="E72" s="41">
        <v>12001</v>
      </c>
    </row>
    <row r="73" spans="1:5" ht="14.1" customHeight="1" x14ac:dyDescent="0.2">
      <c r="A73" s="33" t="s">
        <v>36</v>
      </c>
      <c r="B73" s="42"/>
      <c r="C73" s="41">
        <f>SUM(C68:C72)</f>
        <v>131943</v>
      </c>
      <c r="D73" s="41">
        <f>SUM(D68:D72)</f>
        <v>66520</v>
      </c>
      <c r="E73" s="41">
        <f>SUM(E68:E72)</f>
        <v>65423</v>
      </c>
    </row>
    <row r="74" spans="1:5" ht="14.1" customHeight="1" x14ac:dyDescent="0.2">
      <c r="A74" s="26" t="s">
        <v>87</v>
      </c>
      <c r="B74" s="40">
        <f>$B$8-55</f>
        <v>1959</v>
      </c>
      <c r="C74" s="41">
        <v>23016</v>
      </c>
      <c r="D74" s="41">
        <v>11518</v>
      </c>
      <c r="E74" s="41">
        <v>11498</v>
      </c>
    </row>
    <row r="75" spans="1:5" ht="14.1" customHeight="1" x14ac:dyDescent="0.2">
      <c r="A75" s="26" t="s">
        <v>88</v>
      </c>
      <c r="B75" s="40">
        <f>$B$8-56</f>
        <v>1958</v>
      </c>
      <c r="C75" s="41">
        <v>21782</v>
      </c>
      <c r="D75" s="41">
        <v>10799</v>
      </c>
      <c r="E75" s="41">
        <v>10983</v>
      </c>
    </row>
    <row r="76" spans="1:5" ht="13.15" customHeight="1" x14ac:dyDescent="0.2">
      <c r="A76" s="26" t="s">
        <v>89</v>
      </c>
      <c r="B76" s="40">
        <f>$B$8-57</f>
        <v>1957</v>
      </c>
      <c r="C76" s="41">
        <v>20798</v>
      </c>
      <c r="D76" s="41">
        <v>10294</v>
      </c>
      <c r="E76" s="41">
        <v>10504</v>
      </c>
    </row>
    <row r="77" spans="1:5" ht="14.1" customHeight="1" x14ac:dyDescent="0.2">
      <c r="A77" s="25" t="s">
        <v>90</v>
      </c>
      <c r="B77" s="40">
        <f>$B$8-58</f>
        <v>1956</v>
      </c>
      <c r="C77" s="41">
        <v>19809</v>
      </c>
      <c r="D77" s="41">
        <v>9693</v>
      </c>
      <c r="E77" s="41">
        <v>10116</v>
      </c>
    </row>
    <row r="78" spans="1:5" x14ac:dyDescent="0.2">
      <c r="A78" s="26" t="s">
        <v>91</v>
      </c>
      <c r="B78" s="40">
        <f>$B$8-59</f>
        <v>1955</v>
      </c>
      <c r="C78" s="41">
        <v>18821</v>
      </c>
      <c r="D78" s="41">
        <v>9260</v>
      </c>
      <c r="E78" s="41">
        <v>9561</v>
      </c>
    </row>
    <row r="79" spans="1:5" x14ac:dyDescent="0.2">
      <c r="A79" s="33" t="s">
        <v>36</v>
      </c>
      <c r="B79" s="42"/>
      <c r="C79" s="41">
        <f>SUM(C74:C78)</f>
        <v>104226</v>
      </c>
      <c r="D79" s="41">
        <f>SUM(D74:D78)</f>
        <v>51564</v>
      </c>
      <c r="E79" s="41">
        <f>SUM(E74:E78)</f>
        <v>52662</v>
      </c>
    </row>
    <row r="80" spans="1:5" x14ac:dyDescent="0.2">
      <c r="A80" s="26" t="s">
        <v>92</v>
      </c>
      <c r="B80" s="40">
        <f>$B$8-60</f>
        <v>1954</v>
      </c>
      <c r="C80" s="41">
        <v>18308</v>
      </c>
      <c r="D80" s="41">
        <v>8828</v>
      </c>
      <c r="E80" s="41">
        <v>9480</v>
      </c>
    </row>
    <row r="81" spans="1:5" x14ac:dyDescent="0.2">
      <c r="A81" s="26" t="s">
        <v>93</v>
      </c>
      <c r="B81" s="40">
        <f>$B$8-61</f>
        <v>1953</v>
      </c>
      <c r="C81" s="41">
        <v>17349</v>
      </c>
      <c r="D81" s="41">
        <v>8294</v>
      </c>
      <c r="E81" s="41">
        <v>9055</v>
      </c>
    </row>
    <row r="82" spans="1:5" x14ac:dyDescent="0.2">
      <c r="A82" s="26" t="s">
        <v>94</v>
      </c>
      <c r="B82" s="40">
        <f>$B$8-62</f>
        <v>1952</v>
      </c>
      <c r="C82" s="41">
        <v>17586</v>
      </c>
      <c r="D82" s="41">
        <v>8431</v>
      </c>
      <c r="E82" s="41">
        <v>9155</v>
      </c>
    </row>
    <row r="83" spans="1:5" x14ac:dyDescent="0.2">
      <c r="A83" s="26" t="s">
        <v>95</v>
      </c>
      <c r="B83" s="40">
        <f>$B$8-63</f>
        <v>1951</v>
      </c>
      <c r="C83" s="41">
        <v>17274</v>
      </c>
      <c r="D83" s="41">
        <v>8158</v>
      </c>
      <c r="E83" s="41">
        <v>9116</v>
      </c>
    </row>
    <row r="84" spans="1:5" x14ac:dyDescent="0.2">
      <c r="A84" s="26" t="s">
        <v>96</v>
      </c>
      <c r="B84" s="40">
        <f>$B$8-64</f>
        <v>1950</v>
      </c>
      <c r="C84" s="41">
        <v>17770</v>
      </c>
      <c r="D84" s="41">
        <v>8359</v>
      </c>
      <c r="E84" s="41">
        <v>9411</v>
      </c>
    </row>
    <row r="85" spans="1:5" x14ac:dyDescent="0.2">
      <c r="A85" s="33" t="s">
        <v>36</v>
      </c>
      <c r="B85" s="42"/>
      <c r="C85" s="41">
        <f>SUM(C80:C84)</f>
        <v>88287</v>
      </c>
      <c r="D85" s="41">
        <f>SUM(D80:D84)</f>
        <v>42070</v>
      </c>
      <c r="E85" s="41">
        <f>SUM(E80:E84)</f>
        <v>46217</v>
      </c>
    </row>
    <row r="86" spans="1:5" x14ac:dyDescent="0.2">
      <c r="A86" s="26" t="s">
        <v>97</v>
      </c>
      <c r="B86" s="40">
        <f>$B$8-65</f>
        <v>1949</v>
      </c>
      <c r="C86" s="41">
        <v>17689</v>
      </c>
      <c r="D86" s="41">
        <v>8373</v>
      </c>
      <c r="E86" s="41">
        <v>9316</v>
      </c>
    </row>
    <row r="87" spans="1:5" x14ac:dyDescent="0.2">
      <c r="A87" s="26" t="s">
        <v>98</v>
      </c>
      <c r="B87" s="40">
        <f>$B$8-66</f>
        <v>1948</v>
      </c>
      <c r="C87" s="41">
        <v>17103</v>
      </c>
      <c r="D87" s="41">
        <v>8163</v>
      </c>
      <c r="E87" s="41">
        <v>8940</v>
      </c>
    </row>
    <row r="88" spans="1:5" x14ac:dyDescent="0.2">
      <c r="A88" s="26" t="s">
        <v>99</v>
      </c>
      <c r="B88" s="40">
        <f>$B$8-67</f>
        <v>1947</v>
      </c>
      <c r="C88" s="41">
        <v>16414</v>
      </c>
      <c r="D88" s="41">
        <v>7903</v>
      </c>
      <c r="E88" s="41">
        <v>8511</v>
      </c>
    </row>
    <row r="89" spans="1:5" x14ac:dyDescent="0.2">
      <c r="A89" s="26" t="s">
        <v>100</v>
      </c>
      <c r="B89" s="40">
        <f>$B$8-68</f>
        <v>1946</v>
      </c>
      <c r="C89" s="41">
        <v>15202</v>
      </c>
      <c r="D89" s="41">
        <v>7210</v>
      </c>
      <c r="E89" s="41">
        <v>7992</v>
      </c>
    </row>
    <row r="90" spans="1:5" x14ac:dyDescent="0.2">
      <c r="A90" s="26" t="s">
        <v>101</v>
      </c>
      <c r="B90" s="40">
        <f>$B$8-69</f>
        <v>1945</v>
      </c>
      <c r="C90" s="41">
        <v>13432</v>
      </c>
      <c r="D90" s="41">
        <v>6254</v>
      </c>
      <c r="E90" s="41">
        <v>7178</v>
      </c>
    </row>
    <row r="91" spans="1:5" x14ac:dyDescent="0.2">
      <c r="A91" s="33" t="s">
        <v>36</v>
      </c>
      <c r="B91" s="42"/>
      <c r="C91" s="41">
        <f>SUM(C86:C90)</f>
        <v>79840</v>
      </c>
      <c r="D91" s="41">
        <f>SUM(D86:D90)</f>
        <v>37903</v>
      </c>
      <c r="E91" s="41">
        <f>SUM(E86:E90)</f>
        <v>41937</v>
      </c>
    </row>
    <row r="92" spans="1:5" x14ac:dyDescent="0.2">
      <c r="A92" s="26" t="s">
        <v>102</v>
      </c>
      <c r="B92" s="40">
        <f>$B$8-70</f>
        <v>1944</v>
      </c>
      <c r="C92" s="41">
        <v>16941</v>
      </c>
      <c r="D92" s="41">
        <v>7961</v>
      </c>
      <c r="E92" s="41">
        <v>8980</v>
      </c>
    </row>
    <row r="93" spans="1:5" x14ac:dyDescent="0.2">
      <c r="A93" s="26" t="s">
        <v>103</v>
      </c>
      <c r="B93" s="40">
        <f>$B$8-71</f>
        <v>1943</v>
      </c>
      <c r="C93" s="41">
        <v>16984</v>
      </c>
      <c r="D93" s="41">
        <v>7990</v>
      </c>
      <c r="E93" s="41">
        <v>8994</v>
      </c>
    </row>
    <row r="94" spans="1:5" x14ac:dyDescent="0.2">
      <c r="A94" s="26" t="s">
        <v>104</v>
      </c>
      <c r="B94" s="40">
        <f>$B$8-72</f>
        <v>1942</v>
      </c>
      <c r="C94" s="41">
        <v>16392</v>
      </c>
      <c r="D94" s="41">
        <v>7673</v>
      </c>
      <c r="E94" s="41">
        <v>8719</v>
      </c>
    </row>
    <row r="95" spans="1:5" x14ac:dyDescent="0.2">
      <c r="A95" s="26" t="s">
        <v>105</v>
      </c>
      <c r="B95" s="40">
        <f>$B$8-73</f>
        <v>1941</v>
      </c>
      <c r="C95" s="41">
        <v>18683</v>
      </c>
      <c r="D95" s="41">
        <v>8718</v>
      </c>
      <c r="E95" s="41">
        <v>9965</v>
      </c>
    </row>
    <row r="96" spans="1:5" x14ac:dyDescent="0.2">
      <c r="A96" s="26" t="s">
        <v>106</v>
      </c>
      <c r="B96" s="40">
        <f>$B$8-74</f>
        <v>1940</v>
      </c>
      <c r="C96" s="41">
        <v>18868</v>
      </c>
      <c r="D96" s="41">
        <v>8502</v>
      </c>
      <c r="E96" s="41">
        <v>10366</v>
      </c>
    </row>
    <row r="97" spans="1:5" x14ac:dyDescent="0.2">
      <c r="A97" s="33" t="s">
        <v>36</v>
      </c>
      <c r="B97" s="42"/>
      <c r="C97" s="41">
        <f>SUM(C92:C96)</f>
        <v>87868</v>
      </c>
      <c r="D97" s="41">
        <f>SUM(D92:D96)</f>
        <v>40844</v>
      </c>
      <c r="E97" s="41">
        <f>SUM(E92:E96)</f>
        <v>47024</v>
      </c>
    </row>
    <row r="98" spans="1:5" x14ac:dyDescent="0.2">
      <c r="A98" s="26" t="s">
        <v>107</v>
      </c>
      <c r="B98" s="40">
        <f>$B$8-75</f>
        <v>1939</v>
      </c>
      <c r="C98" s="41">
        <v>17954</v>
      </c>
      <c r="D98" s="41">
        <v>7934</v>
      </c>
      <c r="E98" s="41">
        <v>10020</v>
      </c>
    </row>
    <row r="99" spans="1:5" x14ac:dyDescent="0.2">
      <c r="A99" s="26" t="s">
        <v>108</v>
      </c>
      <c r="B99" s="40">
        <f>$B$8-76</f>
        <v>1938</v>
      </c>
      <c r="C99" s="41">
        <v>16610</v>
      </c>
      <c r="D99" s="41">
        <v>7262</v>
      </c>
      <c r="E99" s="41">
        <v>9348</v>
      </c>
    </row>
    <row r="100" spans="1:5" x14ac:dyDescent="0.2">
      <c r="A100" s="26" t="s">
        <v>109</v>
      </c>
      <c r="B100" s="40">
        <f>$B$8-77</f>
        <v>1937</v>
      </c>
      <c r="C100" s="41">
        <v>15482</v>
      </c>
      <c r="D100" s="41">
        <v>6868</v>
      </c>
      <c r="E100" s="41">
        <v>8614</v>
      </c>
    </row>
    <row r="101" spans="1:5" x14ac:dyDescent="0.2">
      <c r="A101" s="26" t="s">
        <v>110</v>
      </c>
      <c r="B101" s="40">
        <f>$B$8-78</f>
        <v>1936</v>
      </c>
      <c r="C101" s="41">
        <v>14460</v>
      </c>
      <c r="D101" s="41">
        <v>6197</v>
      </c>
      <c r="E101" s="41">
        <v>8263</v>
      </c>
    </row>
    <row r="102" spans="1:5" x14ac:dyDescent="0.2">
      <c r="A102" s="27" t="s">
        <v>111</v>
      </c>
      <c r="B102" s="40">
        <f>$B$8-79</f>
        <v>1935</v>
      </c>
      <c r="C102" s="41">
        <v>13736</v>
      </c>
      <c r="D102" s="41">
        <v>5725</v>
      </c>
      <c r="E102" s="41">
        <v>8011</v>
      </c>
    </row>
    <row r="103" spans="1:5" x14ac:dyDescent="0.2">
      <c r="A103" s="34" t="s">
        <v>36</v>
      </c>
      <c r="B103" s="43"/>
      <c r="C103" s="41">
        <f>SUM(C98:C102)</f>
        <v>78242</v>
      </c>
      <c r="D103" s="41">
        <f>SUM(D98:D102)</f>
        <v>33986</v>
      </c>
      <c r="E103" s="41">
        <f>SUM(E98:E102)</f>
        <v>44256</v>
      </c>
    </row>
    <row r="104" spans="1:5" x14ac:dyDescent="0.2">
      <c r="A104" s="27" t="s">
        <v>112</v>
      </c>
      <c r="B104" s="40">
        <f>$B$8-80</f>
        <v>1934</v>
      </c>
      <c r="C104" s="41">
        <v>11475</v>
      </c>
      <c r="D104" s="41">
        <v>4591</v>
      </c>
      <c r="E104" s="41">
        <v>6884</v>
      </c>
    </row>
    <row r="105" spans="1:5" x14ac:dyDescent="0.2">
      <c r="A105" s="27" t="s">
        <v>123</v>
      </c>
      <c r="B105" s="40">
        <f>$B$8-81</f>
        <v>1933</v>
      </c>
      <c r="C105" s="41">
        <v>8489</v>
      </c>
      <c r="D105" s="41">
        <v>3366</v>
      </c>
      <c r="E105" s="41">
        <v>5123</v>
      </c>
    </row>
    <row r="106" spans="1:5" s="17" customFormat="1" x14ac:dyDescent="0.2">
      <c r="A106" s="27" t="s">
        <v>121</v>
      </c>
      <c r="B106" s="40">
        <f>$B$8-82</f>
        <v>1932</v>
      </c>
      <c r="C106" s="41">
        <v>7831</v>
      </c>
      <c r="D106" s="41">
        <v>3052</v>
      </c>
      <c r="E106" s="41">
        <v>4779</v>
      </c>
    </row>
    <row r="107" spans="1:5" x14ac:dyDescent="0.2">
      <c r="A107" s="27" t="s">
        <v>124</v>
      </c>
      <c r="B107" s="40">
        <f>$B$8-83</f>
        <v>1931</v>
      </c>
      <c r="C107" s="41">
        <v>7669</v>
      </c>
      <c r="D107" s="41">
        <v>2830</v>
      </c>
      <c r="E107" s="41">
        <v>4839</v>
      </c>
    </row>
    <row r="108" spans="1:5" x14ac:dyDescent="0.2">
      <c r="A108" s="27" t="s">
        <v>122</v>
      </c>
      <c r="B108" s="40">
        <f>$B$8-84</f>
        <v>1930</v>
      </c>
      <c r="C108" s="41">
        <v>7679</v>
      </c>
      <c r="D108" s="41">
        <v>2742</v>
      </c>
      <c r="E108" s="41">
        <v>4937</v>
      </c>
    </row>
    <row r="109" spans="1:5" x14ac:dyDescent="0.2">
      <c r="A109" s="34" t="s">
        <v>36</v>
      </c>
      <c r="B109" s="43"/>
      <c r="C109" s="41">
        <f>SUM(C104:C108)</f>
        <v>43143</v>
      </c>
      <c r="D109" s="41">
        <f>SUM(D104:D108)</f>
        <v>16581</v>
      </c>
      <c r="E109" s="41">
        <f>SUM(E104:E108)</f>
        <v>26562</v>
      </c>
    </row>
    <row r="110" spans="1:5" x14ac:dyDescent="0.2">
      <c r="A110" s="27" t="s">
        <v>113</v>
      </c>
      <c r="B110" s="40">
        <f>$B$8-85</f>
        <v>1929</v>
      </c>
      <c r="C110" s="41">
        <v>7045</v>
      </c>
      <c r="D110" s="41">
        <v>2501</v>
      </c>
      <c r="E110" s="41">
        <v>4544</v>
      </c>
    </row>
    <row r="111" spans="1:5" x14ac:dyDescent="0.2">
      <c r="A111" s="27" t="s">
        <v>114</v>
      </c>
      <c r="B111" s="40">
        <f>$B$8-86</f>
        <v>1928</v>
      </c>
      <c r="C111" s="41">
        <v>6538</v>
      </c>
      <c r="D111" s="41">
        <v>2183</v>
      </c>
      <c r="E111" s="41">
        <v>4355</v>
      </c>
    </row>
    <row r="112" spans="1:5" x14ac:dyDescent="0.2">
      <c r="A112" s="27" t="s">
        <v>115</v>
      </c>
      <c r="B112" s="40">
        <f>$B$8-87</f>
        <v>1927</v>
      </c>
      <c r="C112" s="41">
        <v>5455</v>
      </c>
      <c r="D112" s="41">
        <v>1713</v>
      </c>
      <c r="E112" s="41">
        <v>3742</v>
      </c>
    </row>
    <row r="113" spans="1:5" x14ac:dyDescent="0.2">
      <c r="A113" s="27" t="s">
        <v>116</v>
      </c>
      <c r="B113" s="40">
        <f>$B$8-88</f>
        <v>1926</v>
      </c>
      <c r="C113" s="41">
        <v>4939</v>
      </c>
      <c r="D113" s="41">
        <v>1451</v>
      </c>
      <c r="E113" s="41">
        <v>3488</v>
      </c>
    </row>
    <row r="114" spans="1:5" x14ac:dyDescent="0.2">
      <c r="A114" s="27" t="s">
        <v>117</v>
      </c>
      <c r="B114" s="40">
        <f>$B$8-89</f>
        <v>1925</v>
      </c>
      <c r="C114" s="41">
        <v>4359</v>
      </c>
      <c r="D114" s="41">
        <v>1229</v>
      </c>
      <c r="E114" s="41">
        <v>3130</v>
      </c>
    </row>
    <row r="115" spans="1:5" x14ac:dyDescent="0.2">
      <c r="A115" s="34" t="s">
        <v>36</v>
      </c>
      <c r="B115" s="44"/>
      <c r="C115" s="41">
        <f>SUM(C110:C114)</f>
        <v>28336</v>
      </c>
      <c r="D115" s="41">
        <f>SUM(D110:D114)</f>
        <v>9077</v>
      </c>
      <c r="E115" s="41">
        <f>SUM(E110:E114)</f>
        <v>19259</v>
      </c>
    </row>
    <row r="116" spans="1:5" x14ac:dyDescent="0.2">
      <c r="A116" s="27" t="s">
        <v>118</v>
      </c>
      <c r="B116" s="40">
        <f>$B$8-90</f>
        <v>1924</v>
      </c>
      <c r="C116" s="41">
        <v>15585</v>
      </c>
      <c r="D116" s="41">
        <v>3535</v>
      </c>
      <c r="E116" s="41">
        <v>12050</v>
      </c>
    </row>
    <row r="117" spans="1:5" x14ac:dyDescent="0.2">
      <c r="A117" s="28"/>
      <c r="B117" s="31" t="s">
        <v>119</v>
      </c>
      <c r="C117" s="35"/>
      <c r="D117" s="35"/>
      <c r="E117" s="35"/>
    </row>
    <row r="118" spans="1:5" x14ac:dyDescent="0.2">
      <c r="A118" s="29" t="s">
        <v>120</v>
      </c>
      <c r="B118" s="45"/>
      <c r="C118" s="46">
        <v>1762791</v>
      </c>
      <c r="D118" s="46">
        <v>857446</v>
      </c>
      <c r="E118" s="46">
        <v>905345</v>
      </c>
    </row>
    <row r="119" spans="1:5" x14ac:dyDescent="0.2">
      <c r="A119" s="14"/>
      <c r="C119" s="15"/>
      <c r="D119" s="15"/>
      <c r="E119" s="15"/>
    </row>
    <row r="120" spans="1:5" x14ac:dyDescent="0.2">
      <c r="A120" s="14"/>
      <c r="B120" s="14"/>
      <c r="C120" s="15"/>
      <c r="D120" s="15"/>
      <c r="E120" s="15"/>
    </row>
    <row r="121" spans="1:5" x14ac:dyDescent="0.2">
      <c r="A121" s="14"/>
      <c r="B121" s="14"/>
      <c r="C121" s="15"/>
      <c r="D121" s="15"/>
      <c r="E121" s="15"/>
    </row>
    <row r="122" spans="1:5" x14ac:dyDescent="0.2">
      <c r="A122" s="14"/>
      <c r="B122" s="14"/>
      <c r="C122" s="15"/>
      <c r="D122" s="15"/>
      <c r="E122" s="15"/>
    </row>
    <row r="123" spans="1:5" x14ac:dyDescent="0.2">
      <c r="A123" s="14"/>
      <c r="B123" s="14"/>
      <c r="C123" s="15"/>
      <c r="D123" s="15"/>
      <c r="E123" s="15"/>
    </row>
    <row r="124" spans="1:5" x14ac:dyDescent="0.2">
      <c r="A124" s="14"/>
      <c r="B124" s="14"/>
      <c r="C124" s="15"/>
      <c r="D124" s="15"/>
      <c r="E124" s="15"/>
    </row>
    <row r="125" spans="1:5" x14ac:dyDescent="0.2">
      <c r="A125" s="14"/>
      <c r="B125" s="14"/>
      <c r="C125" s="15"/>
      <c r="D125" s="15"/>
      <c r="E125" s="15"/>
    </row>
    <row r="126" spans="1:5" x14ac:dyDescent="0.2">
      <c r="A126" s="14"/>
      <c r="B126" s="14"/>
      <c r="C126" s="15"/>
      <c r="D126" s="15"/>
      <c r="E126" s="15"/>
    </row>
    <row r="127" spans="1:5" x14ac:dyDescent="0.2">
      <c r="A127" s="14"/>
      <c r="B127" s="14"/>
      <c r="C127" s="15"/>
      <c r="D127" s="15"/>
      <c r="E127" s="15"/>
    </row>
    <row r="128" spans="1:5" x14ac:dyDescent="0.2">
      <c r="A128" s="14"/>
      <c r="B128" s="14"/>
      <c r="C128" s="15"/>
      <c r="D128" s="15"/>
      <c r="E128" s="15"/>
    </row>
    <row r="129" spans="1:5" x14ac:dyDescent="0.2">
      <c r="A129" s="14"/>
      <c r="B129" s="14"/>
      <c r="C129" s="15"/>
      <c r="D129" s="15"/>
      <c r="E129" s="15"/>
    </row>
    <row r="130" spans="1:5" x14ac:dyDescent="0.2">
      <c r="A130" s="14"/>
      <c r="B130" s="14"/>
      <c r="C130" s="15"/>
      <c r="D130" s="15"/>
      <c r="E130" s="15"/>
    </row>
    <row r="131" spans="1:5" x14ac:dyDescent="0.2">
      <c r="A131" s="14"/>
      <c r="B131" s="14"/>
      <c r="C131" s="15"/>
      <c r="D131" s="15"/>
      <c r="E131" s="15"/>
    </row>
    <row r="132" spans="1:5" x14ac:dyDescent="0.2">
      <c r="A132" s="14"/>
      <c r="B132" s="14"/>
      <c r="C132" s="15"/>
      <c r="D132" s="15"/>
      <c r="E132" s="15"/>
    </row>
    <row r="133" spans="1:5" x14ac:dyDescent="0.2">
      <c r="A133" s="14"/>
      <c r="B133" s="14"/>
      <c r="C133" s="15"/>
      <c r="D133" s="15"/>
      <c r="E133" s="15"/>
    </row>
    <row r="134" spans="1:5" x14ac:dyDescent="0.2">
      <c r="A134" s="14"/>
      <c r="B134" s="14"/>
      <c r="C134" s="15"/>
      <c r="D134" s="15"/>
      <c r="E134" s="15"/>
    </row>
    <row r="135" spans="1:5" x14ac:dyDescent="0.2">
      <c r="A135" s="14"/>
      <c r="B135" s="14"/>
      <c r="C135" s="15"/>
      <c r="D135" s="15"/>
      <c r="E135" s="15"/>
    </row>
    <row r="136" spans="1:5" x14ac:dyDescent="0.2">
      <c r="A136" s="14"/>
      <c r="B136" s="14"/>
      <c r="C136" s="15"/>
      <c r="D136" s="15"/>
      <c r="E136" s="15"/>
    </row>
    <row r="137" spans="1:5" x14ac:dyDescent="0.2">
      <c r="A137" s="14"/>
      <c r="B137" s="14"/>
      <c r="C137" s="15"/>
      <c r="D137" s="15"/>
      <c r="E137" s="15"/>
    </row>
    <row r="138" spans="1:5" x14ac:dyDescent="0.2">
      <c r="A138" s="14"/>
      <c r="B138" s="14"/>
      <c r="C138" s="15"/>
      <c r="D138" s="15"/>
      <c r="E138" s="15"/>
    </row>
    <row r="139" spans="1:5" x14ac:dyDescent="0.2">
      <c r="A139" s="14"/>
      <c r="B139" s="14"/>
      <c r="C139" s="15"/>
      <c r="D139" s="15"/>
      <c r="E139" s="15"/>
    </row>
    <row r="140" spans="1:5" x14ac:dyDescent="0.2">
      <c r="A140" s="14"/>
      <c r="B140" s="14"/>
      <c r="C140" s="15"/>
      <c r="D140" s="15"/>
      <c r="E140" s="15"/>
    </row>
    <row r="141" spans="1:5" x14ac:dyDescent="0.2">
      <c r="A141" s="14"/>
      <c r="B141" s="14"/>
      <c r="C141" s="15"/>
      <c r="D141" s="15"/>
      <c r="E141" s="15"/>
    </row>
    <row r="142" spans="1:5" x14ac:dyDescent="0.2">
      <c r="A142" s="14"/>
      <c r="B142" s="14"/>
      <c r="C142" s="15"/>
      <c r="D142" s="15"/>
      <c r="E142" s="15"/>
    </row>
    <row r="143" spans="1:5" x14ac:dyDescent="0.2">
      <c r="A143" s="14"/>
      <c r="B143" s="14"/>
      <c r="C143" s="15"/>
      <c r="D143" s="15"/>
      <c r="E143" s="15"/>
    </row>
    <row r="144" spans="1:5" x14ac:dyDescent="0.2">
      <c r="A144" s="14"/>
      <c r="B144" s="14"/>
      <c r="C144" s="15"/>
      <c r="D144" s="15"/>
      <c r="E144" s="15"/>
    </row>
    <row r="145" spans="1:5" x14ac:dyDescent="0.2">
      <c r="A145" s="14"/>
      <c r="B145" s="14"/>
      <c r="C145" s="15"/>
      <c r="D145" s="15"/>
      <c r="E145" s="15"/>
    </row>
    <row r="146" spans="1:5" x14ac:dyDescent="0.2">
      <c r="A146" s="14"/>
      <c r="B146" s="14"/>
    </row>
    <row r="147" spans="1:5" x14ac:dyDescent="0.2">
      <c r="A147" s="14"/>
      <c r="B147" s="14"/>
    </row>
    <row r="148" spans="1:5" x14ac:dyDescent="0.2">
      <c r="A148" s="14"/>
      <c r="B148" s="14"/>
    </row>
    <row r="149" spans="1:5" x14ac:dyDescent="0.2">
      <c r="A149" s="14"/>
      <c r="B149" s="14"/>
    </row>
    <row r="150" spans="1:5" x14ac:dyDescent="0.2">
      <c r="A150" s="14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14 HH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V0_1</vt:lpstr>
      <vt:lpstr>V0_2</vt:lpstr>
      <vt:lpstr>V0_3</vt:lpstr>
      <vt:lpstr>Land_1</vt:lpstr>
      <vt:lpstr>Land_1!Drucktitel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2015-09-03T10:18:10Z</cp:lastPrinted>
  <dcterms:created xsi:type="dcterms:W3CDTF">2012-03-28T07:56:08Z</dcterms:created>
  <dcterms:modified xsi:type="dcterms:W3CDTF">2015-09-07T12:54:21Z</dcterms:modified>
  <cp:category>LIS-Bericht</cp:category>
</cp:coreProperties>
</file>