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F27" i="5"/>
  <c r="E27" i="5"/>
  <c r="C27" i="5"/>
  <c r="B27" i="5"/>
  <c r="G26" i="5"/>
  <c r="D26" i="5"/>
  <c r="G25" i="5"/>
  <c r="D25" i="5"/>
  <c r="G23" i="5"/>
  <c r="D23" i="5"/>
  <c r="G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F13" i="5"/>
  <c r="G13" i="5" s="1"/>
  <c r="E13" i="5"/>
  <c r="C13" i="5"/>
  <c r="B13" i="5"/>
  <c r="G12" i="5"/>
  <c r="D12" i="5"/>
  <c r="G11" i="5"/>
  <c r="D11" i="5"/>
  <c r="G9" i="5"/>
  <c r="D9" i="5"/>
  <c r="C22" i="4"/>
  <c r="H21" i="4"/>
  <c r="H22" i="4" s="1"/>
  <c r="F21" i="4"/>
  <c r="G21" i="4" s="1"/>
  <c r="G22" i="4" s="1"/>
  <c r="E21" i="4"/>
  <c r="E22" i="4" s="1"/>
  <c r="D21" i="4"/>
  <c r="D22" i="4" s="1"/>
  <c r="C21" i="4"/>
  <c r="B21" i="4"/>
  <c r="B22" i="4" s="1"/>
  <c r="G20" i="4"/>
  <c r="G18" i="4"/>
  <c r="G16" i="4"/>
  <c r="G14" i="4"/>
  <c r="G13" i="4"/>
  <c r="G12" i="4"/>
  <c r="G11" i="4"/>
  <c r="G10" i="4"/>
  <c r="G9" i="4"/>
  <c r="G8" i="4"/>
  <c r="G20" i="5" l="1"/>
  <c r="G42" i="5"/>
  <c r="D50" i="5"/>
  <c r="D13" i="5"/>
  <c r="G27" i="5"/>
  <c r="G34" i="5"/>
  <c r="D27" i="5"/>
  <c r="D34" i="5"/>
  <c r="F35" i="5"/>
  <c r="G35" i="5"/>
  <c r="F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<sst xmlns="http://schemas.openxmlformats.org/spreadsheetml/2006/main" count="147" uniqueCount="123">
  <si>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</si>
  <si>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</si>
  <si>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</si>
  <si>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</si>
  <si>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</si>
  <si>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</si>
  <si>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</si>
  <si>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</si>
  <si>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</si>
  <si>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</si>
  <si>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</si>
  <si>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</si>
  <si>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</si>
  <si>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</si>
  <si>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</si>
  <si>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</si>
  <si>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</si>
  <si>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</si>
  <si>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</si>
  <si>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</si>
  <si>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</si>
  <si>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</si>
  <si>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</si>
  <si>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</si>
  <si>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</si>
  <si>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</si>
  <si>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</si>
  <si>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</si>
  <si>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</si>
  <si>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</si>
  <si>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</si>
  <si>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</si>
  <si>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</si>
  <si>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</si>
  <si>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</si>
  <si>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</si>
  <si>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</si>
  <si>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</si>
  <si>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</si>
  <si>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</si>
  <si>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</si>
  <si>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</si>
  <si>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</si>
  <si>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</si>
  <si>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</si>
  <si>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</si>
  <si>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</si>
  <si>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</si>
  <si>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</si>
  <si>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</si>
  <si>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</si>
  <si>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</si>
  <si>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</si>
  <si>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</si>
  <si>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</si>
  <si>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</si>
  <si>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</si>
  <si>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</si>
  <si>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</si>
  <si>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</si>
  <si>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</si>
  <si>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</si>
  <si>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</si>
  <si>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</si>
  <si>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</si>
  <si>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</si>
  <si>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</si>
  <si>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</si>
  <si>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</si>
  <si>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</si>
  <si>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</si>
  <si>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</si>
  <si>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</si>
  <si>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</si>
  <si>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</si>
  <si>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</si>
  <si>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</si>
  <si>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</si>
  <si>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</si>
  <si>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</si>
  <si>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</si>
  <si>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</si>
  <si>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</si>
  <si>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</si>
  <si>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</si>
  <si>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</si>
  <si>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</si>
  <si>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</si>
  <si>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</si>
  <si>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</si>
  <si>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</si>
  <si>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</si>
  <si>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</si>
  <si>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</si>
  <si>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</si>
  <si>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</si>
  <si>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November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</si>
  <si>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2016</t>
    </r>
  </si>
  <si>
    <t>Januar bis November 2016</t>
  </si>
  <si>
    <t>Januar bis November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</si>
  <si>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2016</t>
    </r>
  </si>
  <si>
    <t>November 
2016</t>
  </si>
  <si>
    <t>November 
2015</t>
  </si>
  <si>
    <t xml:space="preserve">Januar bis November </t>
  </si>
  <si>
    <t>Stand: November 2016</t>
  </si>
  <si>
    <t>Baugenehmigungen für Wohngebäude insgesamt 
ab November 2016</t>
  </si>
  <si>
    <t>November 2016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</si>
  <si>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</si>
  <si>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</si>
  <si>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</si>
  <si>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</si>
  <si>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</si>
  <si>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</si>
  <si>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</si>
  <si>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</si>
  <si>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</si>
  <si>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</si>
  <si>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</si>
  <si>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</si>
  <si>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2016</t>
  </si>
  <si>
    <t>Kennziffer: F II 1 - m 11/16 HH</t>
  </si>
  <si>
    <t xml:space="preserve">© Statistisches Amt für Hamburg und Schleswig-Holstein, Hamburg 2017
Auszugsweise Vervielfältigung und Verbreitung mit Quellenangabe gestattet.         </t>
  </si>
  <si>
    <t>Herausgegeben am: 13.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</si>
</sst>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182</c:v>
                </c:pt>
                <c:pt idx="1">
                  <c:v>317</c:v>
                </c:pt>
                <c:pt idx="2">
                  <c:v>157</c:v>
                </c:pt>
                <c:pt idx="3">
                  <c:v>122</c:v>
                </c:pt>
                <c:pt idx="4">
                  <c:v>113</c:v>
                </c:pt>
                <c:pt idx="5">
                  <c:v>268</c:v>
                </c:pt>
                <c:pt idx="6">
                  <c:v>217</c:v>
                </c:pt>
                <c:pt idx="7">
                  <c:v>183</c:v>
                </c:pt>
                <c:pt idx="8">
                  <c:v>206</c:v>
                </c:pt>
                <c:pt idx="9">
                  <c:v>217</c:v>
                </c:pt>
                <c:pt idx="10">
                  <c:v>410</c:v>
                </c:pt>
                <c:pt idx="11">
                  <c:v>249</c:v>
                </c:pt>
                <c:pt idx="12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583</c:v>
                </c:pt>
                <c:pt idx="1">
                  <c:v>858</c:v>
                </c:pt>
                <c:pt idx="2">
                  <c:v>685</c:v>
                </c:pt>
                <c:pt idx="3">
                  <c:v>353</c:v>
                </c:pt>
                <c:pt idx="4">
                  <c:v>383</c:v>
                </c:pt>
                <c:pt idx="5">
                  <c:v>742</c:v>
                </c:pt>
                <c:pt idx="6">
                  <c:v>755</c:v>
                </c:pt>
                <c:pt idx="7">
                  <c:v>603</c:v>
                </c:pt>
                <c:pt idx="8">
                  <c:v>764</c:v>
                </c:pt>
                <c:pt idx="9">
                  <c:v>1089</c:v>
                </c:pt>
                <c:pt idx="10">
                  <c:v>1332</c:v>
                </c:pt>
                <c:pt idx="11">
                  <c:v>1193</c:v>
                </c:pt>
                <c:pt idx="12">
                  <c:v>1348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125184"/>
        <c:axId val="84126720"/>
      </c:lineChart>
      <c:catAx>
        <c:axId val="8412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126720"/>
        <c:crosses val="autoZero"/>
        <c:auto val="1"/>
        <c:lblAlgn val="ctr"/>
        <c:lblOffset val="100"/>
        <c:noMultiLvlLbl val="0"/>
      </c:catAx>
      <c:valAx>
        <c:axId val="8412672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125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4" t="s">
        <v>11</v>
      </c>
      <c r="B17" s="95"/>
      <c r="C17" s="95"/>
      <c r="D17" s="14"/>
      <c r="E17" s="14"/>
      <c r="F17" s="14"/>
      <c r="G17" s="14"/>
    </row>
    <row r="18" spans="1:7" x14ac:dyDescent="0.2">
      <c r="A18" s="14" t="s">
        <v>12</v>
      </c>
      <c r="B18" s="97" t="s">
        <v>94</v>
      </c>
      <c r="C18" s="95"/>
      <c r="D18" s="14"/>
      <c r="E18" s="14"/>
      <c r="F18" s="14"/>
      <c r="G18" s="14"/>
    </row>
    <row r="19" spans="1:7" x14ac:dyDescent="0.2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6" t="s">
        <v>15</v>
      </c>
      <c r="B21" s="95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x14ac:dyDescent="0.2">
      <c r="A25" s="14"/>
      <c r="B25" s="95" t="s">
        <v>20</v>
      </c>
      <c r="C25" s="95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7" t="s">
        <v>121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24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56</v>
      </c>
      <c r="C8" s="80">
        <v>1</v>
      </c>
      <c r="D8" s="80">
        <v>413</v>
      </c>
      <c r="E8" s="80">
        <v>11</v>
      </c>
      <c r="F8" s="80">
        <v>2</v>
      </c>
      <c r="G8" s="80">
        <f t="shared" ref="G8:G14" si="0">E8+F8</f>
        <v>13</v>
      </c>
      <c r="H8" s="80">
        <v>353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26</v>
      </c>
      <c r="C9" s="80">
        <v>3</v>
      </c>
      <c r="D9" s="80">
        <v>69</v>
      </c>
      <c r="E9" s="80">
        <v>7</v>
      </c>
      <c r="F9" s="80">
        <v>0</v>
      </c>
      <c r="G9" s="80">
        <f t="shared" si="0"/>
        <v>7</v>
      </c>
      <c r="H9" s="80">
        <v>45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38</v>
      </c>
      <c r="C10" s="80">
        <v>0</v>
      </c>
      <c r="D10" s="80">
        <v>81</v>
      </c>
      <c r="E10" s="80">
        <v>20</v>
      </c>
      <c r="F10" s="80">
        <v>2</v>
      </c>
      <c r="G10" s="80">
        <f t="shared" si="0"/>
        <v>22</v>
      </c>
      <c r="H10" s="80">
        <v>57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13</v>
      </c>
      <c r="C11" s="80">
        <v>3</v>
      </c>
      <c r="D11" s="80">
        <v>68</v>
      </c>
      <c r="E11" s="80">
        <v>1</v>
      </c>
      <c r="F11" s="80">
        <v>0</v>
      </c>
      <c r="G11" s="80">
        <f t="shared" si="0"/>
        <v>1</v>
      </c>
      <c r="H11" s="80">
        <v>45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96</v>
      </c>
      <c r="C12" s="80">
        <v>2</v>
      </c>
      <c r="D12" s="80">
        <v>535</v>
      </c>
      <c r="E12" s="80">
        <v>40</v>
      </c>
      <c r="F12" s="80">
        <v>8</v>
      </c>
      <c r="G12" s="80">
        <f t="shared" si="0"/>
        <v>48</v>
      </c>
      <c r="H12" s="80">
        <v>484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27</v>
      </c>
      <c r="C13" s="80">
        <v>3</v>
      </c>
      <c r="D13" s="80">
        <v>100</v>
      </c>
      <c r="E13" s="80">
        <v>9</v>
      </c>
      <c r="F13" s="80">
        <v>2</v>
      </c>
      <c r="G13" s="80">
        <f t="shared" si="0"/>
        <v>11</v>
      </c>
      <c r="H13" s="80">
        <v>89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38</v>
      </c>
      <c r="C14" s="80">
        <v>1</v>
      </c>
      <c r="D14" s="80">
        <v>82</v>
      </c>
      <c r="E14" s="80">
        <v>34</v>
      </c>
      <c r="F14" s="80">
        <v>2</v>
      </c>
      <c r="G14" s="80">
        <f t="shared" si="0"/>
        <v>36</v>
      </c>
      <c r="H14" s="80">
        <v>39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294</v>
      </c>
      <c r="C16" s="80">
        <v>13</v>
      </c>
      <c r="D16" s="80">
        <v>1348</v>
      </c>
      <c r="E16" s="80">
        <v>122</v>
      </c>
      <c r="F16" s="80">
        <v>16</v>
      </c>
      <c r="G16" s="80">
        <f>E16+F16</f>
        <v>138</v>
      </c>
      <c r="H16" s="80">
        <v>1112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98</v>
      </c>
      <c r="B18" s="80">
        <v>2436</v>
      </c>
      <c r="C18" s="80">
        <v>235</v>
      </c>
      <c r="D18" s="80">
        <v>9247</v>
      </c>
      <c r="E18" s="80">
        <v>1037</v>
      </c>
      <c r="F18" s="80">
        <v>236</v>
      </c>
      <c r="G18" s="80">
        <f>E18+F18</f>
        <v>1273</v>
      </c>
      <c r="H18" s="80">
        <v>7001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99</v>
      </c>
      <c r="B20" s="80">
        <v>2242</v>
      </c>
      <c r="C20" s="80">
        <v>246</v>
      </c>
      <c r="D20" s="80">
        <v>7776</v>
      </c>
      <c r="E20" s="80">
        <v>952</v>
      </c>
      <c r="F20" s="80">
        <v>214</v>
      </c>
      <c r="G20" s="80">
        <f>E20+F20</f>
        <v>1166</v>
      </c>
      <c r="H20" s="80">
        <v>5716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194</v>
      </c>
      <c r="C21" s="80">
        <f>(C18)-(C20)</f>
        <v>-11</v>
      </c>
      <c r="D21" s="80">
        <f>(D18)-(D20)</f>
        <v>1471</v>
      </c>
      <c r="E21" s="80">
        <f>(E18)-(E20)</f>
        <v>85</v>
      </c>
      <c r="F21" s="80">
        <f>(F18)-(F20)</f>
        <v>22</v>
      </c>
      <c r="G21" s="80">
        <f>E21+F21</f>
        <v>107</v>
      </c>
      <c r="H21" s="80">
        <f>(H18)-(H20)</f>
        <v>1285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8.6529884032114186</v>
      </c>
      <c r="C22" s="81">
        <f t="shared" si="1"/>
        <v>-4.4715447154471546</v>
      </c>
      <c r="D22" s="81">
        <f t="shared" si="1"/>
        <v>18.917181069958847</v>
      </c>
      <c r="E22" s="81">
        <f t="shared" si="1"/>
        <v>8.9285714285714288</v>
      </c>
      <c r="F22" s="81">
        <f t="shared" si="1"/>
        <v>10.2803738317757</v>
      </c>
      <c r="G22" s="81">
        <f t="shared" si="1"/>
        <v>9.1766723842195539</v>
      </c>
      <c r="H22" s="81">
        <f t="shared" si="1"/>
        <v>22.480755773268019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233</v>
      </c>
      <c r="C9" s="83">
        <v>135</v>
      </c>
      <c r="D9" s="84">
        <f>IF(AND(C9&gt;0,B9&gt;0),(B9/C9%)-100,"x  ")</f>
        <v>72.592592592592581</v>
      </c>
      <c r="E9" s="82">
        <v>1772</v>
      </c>
      <c r="F9" s="83">
        <v>1494</v>
      </c>
      <c r="G9" s="84">
        <f>IF(AND(F9&gt;0,E9&gt;0),(E9/F9%)-100,"x  ")</f>
        <v>18.607764390896918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122</v>
      </c>
      <c r="C11" s="83">
        <v>90</v>
      </c>
      <c r="D11" s="84">
        <f>IF(AND(C11&gt;0,B11&gt;0),(B11/C11%)-100,"x  ")</f>
        <v>35.555555555555543</v>
      </c>
      <c r="E11" s="82">
        <v>1037</v>
      </c>
      <c r="F11" s="83">
        <v>952</v>
      </c>
      <c r="G11" s="84">
        <f>IF(AND(F11&gt;0,E11&gt;0),(E11/F11%)-100,"x  ")</f>
        <v>8.9285714285714306</v>
      </c>
      <c r="H11" s="49"/>
    </row>
    <row r="12" spans="1:26" hidden="1" x14ac:dyDescent="0.2">
      <c r="A12" s="55" t="s">
        <v>60</v>
      </c>
      <c r="B12" s="82">
        <v>8</v>
      </c>
      <c r="C12" s="83">
        <v>7</v>
      </c>
      <c r="D12" s="84">
        <f>IF(AND(C12&gt;0,B12&gt;0),(B12/C12%)-100,"x  ")</f>
        <v>14.285714285714278</v>
      </c>
      <c r="E12" s="82">
        <v>118</v>
      </c>
      <c r="F12" s="83">
        <v>107</v>
      </c>
      <c r="G12" s="84">
        <f>IF(AND(F12&gt;0,E12&gt;0),(E12/F12%)-100,"x  ")</f>
        <v>10.280373831775691</v>
      </c>
      <c r="H12" s="49"/>
    </row>
    <row r="13" spans="1:26" x14ac:dyDescent="0.2">
      <c r="A13" s="55" t="s">
        <v>61</v>
      </c>
      <c r="B13" s="82">
        <f>(B11)+(B12)</f>
        <v>130</v>
      </c>
      <c r="C13" s="83">
        <f>(C11)+(C12)</f>
        <v>97</v>
      </c>
      <c r="D13" s="84">
        <f>IF(AND(C13&gt;0,B13&gt;0),(B13/C13%)-100,"x  ")</f>
        <v>34.020618556701038</v>
      </c>
      <c r="E13" s="82">
        <f>(E11)+(E12)</f>
        <v>1155</v>
      </c>
      <c r="F13" s="83">
        <f>(F11)+(F12)</f>
        <v>1059</v>
      </c>
      <c r="G13" s="84">
        <f>IF(AND(F13&gt;0,E13&gt;0),(E13/F13%)-100,"x  ")</f>
        <v>9.0651558073654428</v>
      </c>
      <c r="H13" s="56"/>
    </row>
    <row r="14" spans="1:26" x14ac:dyDescent="0.2">
      <c r="A14" s="55" t="s">
        <v>62</v>
      </c>
      <c r="B14" s="82">
        <v>103</v>
      </c>
      <c r="C14" s="83">
        <v>38</v>
      </c>
      <c r="D14" s="84">
        <v>171.1</v>
      </c>
      <c r="E14" s="82">
        <v>617</v>
      </c>
      <c r="F14" s="83">
        <v>435</v>
      </c>
      <c r="G14" s="84">
        <f>IF(AND(F14&gt;0,E14&gt;0),(E14/F14%)-100,"x  ")</f>
        <v>41.839080459770116</v>
      </c>
      <c r="H14" s="57"/>
    </row>
    <row r="15" spans="1:26" x14ac:dyDescent="0.2">
      <c r="A15" s="55" t="s">
        <v>63</v>
      </c>
      <c r="B15" s="82">
        <v>23</v>
      </c>
      <c r="C15" s="83">
        <v>18</v>
      </c>
      <c r="D15" s="84">
        <f>IF(AND(C15&gt;0,B15&gt;0),(B15/C15%)-100,"x  ")</f>
        <v>27.777777777777786</v>
      </c>
      <c r="E15" s="82">
        <v>210</v>
      </c>
      <c r="F15" s="83">
        <v>180</v>
      </c>
      <c r="G15" s="84">
        <f>IF(AND(F15&gt;0,E15&gt;0),(E15/F15%)-100,"x  ")</f>
        <v>16.666666666666657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522.99400000000003</v>
      </c>
      <c r="C17" s="85">
        <v>258.05399999999997</v>
      </c>
      <c r="D17" s="84">
        <f>IF(AND(C17&gt;0,B17&gt;0),(B17/C17%)-100,"x  ")</f>
        <v>102.66843373867491</v>
      </c>
      <c r="E17" s="82">
        <v>3602.482</v>
      </c>
      <c r="F17" s="83">
        <v>3106.6219999999998</v>
      </c>
      <c r="G17" s="84">
        <f>IF(AND(F17&gt;0,E17&gt;0),(E17/F17%)-100,"x  ")</f>
        <v>15.96138828605477</v>
      </c>
      <c r="H17" s="49"/>
    </row>
    <row r="18" spans="1:8" hidden="1" x14ac:dyDescent="0.2">
      <c r="A18" s="60" t="s">
        <v>65</v>
      </c>
      <c r="B18" s="85">
        <v>80.332999999999998</v>
      </c>
      <c r="C18" s="85">
        <v>78.423000000000002</v>
      </c>
      <c r="D18" s="84">
        <f>IF(AND(C18&gt;0,B18&gt;0),(B18/C18%)-100,"x  ")</f>
        <v>2.4355099906915001</v>
      </c>
      <c r="E18" s="82">
        <v>745.24</v>
      </c>
      <c r="F18" s="83">
        <v>714.76800000000003</v>
      </c>
      <c r="G18" s="84">
        <f>IF(AND(F18&gt;0,E18&gt;0),(E18/F18%)-100,"x  ")</f>
        <v>4.2632014863564081</v>
      </c>
      <c r="H18" s="49"/>
    </row>
    <row r="19" spans="1:8" hidden="1" x14ac:dyDescent="0.2">
      <c r="A19" s="60" t="s">
        <v>66</v>
      </c>
      <c r="B19" s="85">
        <v>6.5039999999999996</v>
      </c>
      <c r="C19" s="85">
        <v>7.5179999999999998</v>
      </c>
      <c r="D19" s="84">
        <f>IF(AND(C19&gt;0,B19&gt;0),(B19/C19%)-100,"x  ")</f>
        <v>-13.487629688747006</v>
      </c>
      <c r="E19" s="82">
        <v>139.989</v>
      </c>
      <c r="F19" s="83">
        <v>122.812</v>
      </c>
      <c r="G19" s="84">
        <f>IF(AND(F19&gt;0,E19&gt;0),(E19/F19%)-100,"x  ")</f>
        <v>13.986418265316104</v>
      </c>
      <c r="H19" s="49"/>
    </row>
    <row r="20" spans="1:8" x14ac:dyDescent="0.2">
      <c r="A20" s="60" t="s">
        <v>67</v>
      </c>
      <c r="B20" s="86">
        <f>(B18)+(B19)</f>
        <v>86.837000000000003</v>
      </c>
      <c r="C20" s="86">
        <f>(C18)+(C19)</f>
        <v>85.941000000000003</v>
      </c>
      <c r="D20" s="84">
        <f>IF(AND(C20&gt;0,B20&gt;0),(B20/C20%)-100,"x  ")</f>
        <v>1.0425757205524775</v>
      </c>
      <c r="E20" s="82">
        <f>(E18)+(E19)</f>
        <v>885.22900000000004</v>
      </c>
      <c r="F20" s="83">
        <f>(F18)+(F19)</f>
        <v>837.58</v>
      </c>
      <c r="G20" s="84">
        <f>IF(AND(F20&gt;0,E20&gt;0),(E20/F20%)-100,"x  ")</f>
        <v>5.6888894195181479</v>
      </c>
      <c r="H20" s="56"/>
    </row>
    <row r="21" spans="1:8" x14ac:dyDescent="0.2">
      <c r="A21" s="60" t="s">
        <v>68</v>
      </c>
      <c r="B21" s="85">
        <v>436.15699999999998</v>
      </c>
      <c r="C21" s="85">
        <v>172.113</v>
      </c>
      <c r="D21" s="84">
        <v>153.4</v>
      </c>
      <c r="E21" s="82">
        <v>2717.2530000000002</v>
      </c>
      <c r="F21" s="83">
        <v>2269.0419999999999</v>
      </c>
      <c r="G21" s="84">
        <f>IF(AND(F21&gt;0,E21&gt;0),(E21/F21%)-100,"x  ")</f>
        <v>19.75331439435675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155.666</v>
      </c>
      <c r="C23" s="85">
        <v>79.13</v>
      </c>
      <c r="D23" s="84">
        <f>IF(AND(C23&gt;0,B23&gt;0),(B23/C23%)-100,"x  ")</f>
        <v>96.721850120055592</v>
      </c>
      <c r="E23" s="82">
        <v>1178.614</v>
      </c>
      <c r="F23" s="83">
        <v>947.10299999999995</v>
      </c>
      <c r="G23" s="84">
        <f>IF(AND(F23&gt;0,E23&gt;0),(E23/F23%)-100,"x  ")</f>
        <v>24.44412065002436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25.352</v>
      </c>
      <c r="C25" s="85">
        <v>26.202000000000002</v>
      </c>
      <c r="D25" s="84">
        <f>IF(AND(C25&gt;0,B25&gt;0),(B25/C25%)-100,"x  ")</f>
        <v>-3.2440271734982105</v>
      </c>
      <c r="E25" s="82">
        <v>267.30500000000001</v>
      </c>
      <c r="F25" s="83">
        <v>230.65600000000001</v>
      </c>
      <c r="G25" s="84">
        <f>IF(AND(F25&gt;0,E25&gt;0),(E25/F25%)-100,"x  ")</f>
        <v>15.889029550499444</v>
      </c>
      <c r="H25" s="49"/>
    </row>
    <row r="26" spans="1:8" hidden="1" x14ac:dyDescent="0.2">
      <c r="A26" s="60" t="s">
        <v>72</v>
      </c>
      <c r="B26" s="85">
        <v>1.6579999999999999</v>
      </c>
      <c r="C26" s="85">
        <v>2.5659999999999998</v>
      </c>
      <c r="D26" s="84">
        <f>IF(AND(C26&gt;0,B26&gt;0),(B26/C26%)-100,"x  ")</f>
        <v>-35.385814497272023</v>
      </c>
      <c r="E26" s="82">
        <v>47.655999999999999</v>
      </c>
      <c r="F26" s="83">
        <v>40.302</v>
      </c>
      <c r="G26" s="84">
        <f>IF(AND(F26&gt;0,E26&gt;0),(E26/F26%)-100,"x  ")</f>
        <v>18.247233387921199</v>
      </c>
      <c r="H26" s="49"/>
    </row>
    <row r="27" spans="1:8" x14ac:dyDescent="0.2">
      <c r="A27" s="55" t="s">
        <v>61</v>
      </c>
      <c r="B27" s="85">
        <f>(B25)+(B26)</f>
        <v>27.01</v>
      </c>
      <c r="C27" s="85">
        <f>(C25)+(C26)</f>
        <v>28.768000000000001</v>
      </c>
      <c r="D27" s="84">
        <f>IF(AND(C27&gt;0,B27&gt;0),(B27/C27%)-100,"x  ")</f>
        <v>-6.1109566184649537</v>
      </c>
      <c r="E27" s="82">
        <f>(E25)+(E26)</f>
        <v>314.96100000000001</v>
      </c>
      <c r="F27" s="83">
        <f>(F25)+(F26)</f>
        <v>270.95800000000003</v>
      </c>
      <c r="G27" s="84">
        <f>IF(AND(F27&gt;0,E27&gt;0),(E27/F27%)-100,"x  ")</f>
        <v>16.239786239933849</v>
      </c>
      <c r="H27" s="56"/>
    </row>
    <row r="28" spans="1:8" x14ac:dyDescent="0.2">
      <c r="A28" s="55" t="s">
        <v>62</v>
      </c>
      <c r="B28" s="85">
        <v>128.65600000000001</v>
      </c>
      <c r="C28" s="85">
        <v>50.362000000000002</v>
      </c>
      <c r="D28" s="84">
        <v>155.5</v>
      </c>
      <c r="E28" s="82">
        <v>863.65300000000002</v>
      </c>
      <c r="F28" s="83">
        <v>676.14499999999998</v>
      </c>
      <c r="G28" s="84">
        <f>IF(AND(F28&gt;0,E28&gt;0),(E28/F28%)-100,"x  ")</f>
        <v>27.731921407390431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1250</v>
      </c>
      <c r="C30" s="85">
        <v>531</v>
      </c>
      <c r="D30" s="84">
        <f>IF(AND(C30&gt;0,B30&gt;0),(B30/C30%)-100,"x  ")</f>
        <v>135.40489642184559</v>
      </c>
      <c r="E30" s="82">
        <v>8274</v>
      </c>
      <c r="F30" s="83">
        <v>6882</v>
      </c>
      <c r="G30" s="84">
        <f>IF(AND(F30&gt;0,E30&gt;0),(E30/F30%)-100,"x  ")</f>
        <v>20.226678291194432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138</v>
      </c>
      <c r="C34" s="85">
        <f>C11+(C12*2)</f>
        <v>104</v>
      </c>
      <c r="D34" s="84">
        <f>IF(AND(C34&gt;0,B34&gt;0),(B34/C34%)-100,"x  ")</f>
        <v>32.692307692307679</v>
      </c>
      <c r="E34" s="82">
        <f>E11+(E12*2)</f>
        <v>1273</v>
      </c>
      <c r="F34" s="83">
        <f>F11+(F12*2)</f>
        <v>1166</v>
      </c>
      <c r="G34" s="84">
        <f>IF(AND(F34&gt;0,E34&gt;0),(E34/F34%)-100,"x  ")</f>
        <v>9.1766723842195574</v>
      </c>
      <c r="H34" s="56"/>
    </row>
    <row r="35" spans="1:8" x14ac:dyDescent="0.2">
      <c r="A35" s="67" t="s">
        <v>75</v>
      </c>
      <c r="B35" s="85">
        <f>(B30)-(B34)</f>
        <v>1112</v>
      </c>
      <c r="C35" s="85">
        <f>(C30)-(C34)</f>
        <v>427</v>
      </c>
      <c r="D35" s="84">
        <v>160.4</v>
      </c>
      <c r="E35" s="82">
        <f>(E30)-(E34)</f>
        <v>7001</v>
      </c>
      <c r="F35" s="83">
        <f>(F30)-(F34)</f>
        <v>5716</v>
      </c>
      <c r="G35" s="84">
        <f>IF(AND(F35&gt;0,E35&gt;0),(E35/F35%)-100,"x  ")</f>
        <v>22.480755773268029</v>
      </c>
      <c r="H35" s="57"/>
    </row>
    <row r="36" spans="1:8" x14ac:dyDescent="0.2">
      <c r="A36" s="55" t="s">
        <v>76</v>
      </c>
      <c r="B36" s="85">
        <v>219</v>
      </c>
      <c r="C36" s="85">
        <v>181</v>
      </c>
      <c r="D36" s="84">
        <f>IF(AND(C36&gt;0,B36&gt;0),(B36/C36%)-100,"x  ")</f>
        <v>20.994475138121544</v>
      </c>
      <c r="E36" s="82">
        <v>1928</v>
      </c>
      <c r="F36" s="83">
        <v>2078</v>
      </c>
      <c r="G36" s="84">
        <f>IF(AND(F36&gt;0,E36&gt;0),(E36/F36%)-100,"x  ")</f>
        <v>-7.2184793070259872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98.466999999999999</v>
      </c>
      <c r="C38" s="86">
        <v>48.488</v>
      </c>
      <c r="D38" s="84">
        <f>IF(AND(C38&gt;0,B38&gt;0),(B38/C38%)-100,"x  ")</f>
        <v>103.07498762580434</v>
      </c>
      <c r="E38" s="82">
        <v>685.32600000000002</v>
      </c>
      <c r="F38" s="83">
        <v>576.48</v>
      </c>
      <c r="G38" s="84">
        <f>IF(AND(F38&gt;0,E38&gt;0),(E38/F38%)-100,"x  ")</f>
        <v>18.881140716069936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16.616</v>
      </c>
      <c r="C40" s="85">
        <v>14.010999999999999</v>
      </c>
      <c r="D40" s="84">
        <f>IF(AND(C40&gt;0,B40&gt;0),(B40/C40%)-100,"x  ")</f>
        <v>18.592534437227897</v>
      </c>
      <c r="E40" s="82">
        <v>147.27199999999999</v>
      </c>
      <c r="F40" s="83">
        <v>138.11799999999999</v>
      </c>
      <c r="G40" s="84">
        <f>IF(AND(F40&gt;0,E40&gt;0),(E40/F40%)-100,"x  ")</f>
        <v>6.6276661984679777</v>
      </c>
      <c r="H40" s="49"/>
    </row>
    <row r="41" spans="1:8" hidden="1" x14ac:dyDescent="0.2">
      <c r="A41" s="60" t="s">
        <v>72</v>
      </c>
      <c r="B41" s="85">
        <v>1.4570000000000001</v>
      </c>
      <c r="C41" s="85">
        <v>1.3540000000000001</v>
      </c>
      <c r="D41" s="84">
        <f>IF(AND(C41&gt;0,B41&gt;0),(B41/C41%)-100,"x  ")</f>
        <v>7.6070901033973399</v>
      </c>
      <c r="E41" s="82">
        <v>25.396999999999998</v>
      </c>
      <c r="F41" s="83">
        <v>23.524000000000001</v>
      </c>
      <c r="G41" s="84">
        <f>IF(AND(F41&gt;0,E41&gt;0),(E41/F41%)-100,"x  ")</f>
        <v>7.962081278694086</v>
      </c>
      <c r="H41" s="49"/>
    </row>
    <row r="42" spans="1:8" x14ac:dyDescent="0.2">
      <c r="A42" s="55" t="s">
        <v>74</v>
      </c>
      <c r="B42" s="86">
        <f>(B40)+(B41)</f>
        <v>18.073</v>
      </c>
      <c r="C42" s="86">
        <f>(C40)+(C41)</f>
        <v>15.364999999999998</v>
      </c>
      <c r="D42" s="84">
        <f>IF(AND(C42&gt;0,B42&gt;0),(B42/C42%)-100,"x  ")</f>
        <v>17.624471200781016</v>
      </c>
      <c r="E42" s="82">
        <f>(E40)+(E41)</f>
        <v>172.66899999999998</v>
      </c>
      <c r="F42" s="83">
        <f>(F40)+(F41)</f>
        <v>161.642</v>
      </c>
      <c r="G42" s="84">
        <f>IF(AND(F42&gt;0,E42&gt;0),(E42/F42%)-100,"x  ")</f>
        <v>6.8218656042365211</v>
      </c>
      <c r="H42" s="56"/>
    </row>
    <row r="43" spans="1:8" x14ac:dyDescent="0.2">
      <c r="A43" s="67" t="s">
        <v>75</v>
      </c>
      <c r="B43" s="85">
        <v>80.394000000000005</v>
      </c>
      <c r="C43" s="85">
        <v>33.122999999999998</v>
      </c>
      <c r="D43" s="84">
        <f>IF(AND(C43&gt;0,B43&gt;0),(B43/C43%)-100,"x  ")</f>
        <v>142.71352232587631</v>
      </c>
      <c r="E43" s="82">
        <v>512.65700000000004</v>
      </c>
      <c r="F43" s="83">
        <v>414.83800000000002</v>
      </c>
      <c r="G43" s="84">
        <f>IF(AND(F43&gt;0,E43&gt;0),(E43/F43%)-100,"x  ")</f>
        <v>23.580048115167841</v>
      </c>
      <c r="H43" s="49"/>
    </row>
    <row r="44" spans="1:8" x14ac:dyDescent="0.2">
      <c r="A44" s="55" t="s">
        <v>76</v>
      </c>
      <c r="B44" s="85">
        <v>19.518999999999998</v>
      </c>
      <c r="C44" s="85">
        <v>14.718</v>
      </c>
      <c r="D44" s="84">
        <f>IF(AND(C44&gt;0,B44&gt;0),(B44/C44%)-100,"x  ")</f>
        <v>32.619921184943593</v>
      </c>
      <c r="E44" s="82">
        <v>172.68700000000001</v>
      </c>
      <c r="F44" s="83">
        <v>181.25</v>
      </c>
      <c r="G44" s="84">
        <f>IF(AND(F44&gt;0,E44&gt;0),(E44/F44%)-100,"x  ")</f>
        <v>-4.7244137931034373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4341</v>
      </c>
      <c r="C46" s="86">
        <v>1952</v>
      </c>
      <c r="D46" s="84">
        <f>IF(AND(C46&gt;0,B46&gt;0),(B46/C46%)-100,"x  ")</f>
        <v>122.38729508196721</v>
      </c>
      <c r="E46" s="82">
        <v>28207</v>
      </c>
      <c r="F46" s="83">
        <v>22733</v>
      </c>
      <c r="G46" s="84">
        <f>IF(AND(F46&gt;0,E46&gt;0),(E46/F46%)-100,"x  ")</f>
        <v>24.079531957946585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668</v>
      </c>
      <c r="C48" s="85">
        <v>587</v>
      </c>
      <c r="D48" s="84">
        <f>IF(AND(C48&gt;0,B48&gt;0),(B48/C48%)-100,"x  ")</f>
        <v>13.798977853492332</v>
      </c>
      <c r="E48" s="82">
        <v>5955</v>
      </c>
      <c r="F48" s="83">
        <v>5515</v>
      </c>
      <c r="G48" s="84">
        <f>IF(AND(F48&gt;0,E48&gt;0),(E48/F48%)-100,"x  ")</f>
        <v>7.9782411604714412</v>
      </c>
      <c r="H48" s="49"/>
    </row>
    <row r="49" spans="1:8" hidden="1" x14ac:dyDescent="0.2">
      <c r="A49" s="60" t="s">
        <v>72</v>
      </c>
      <c r="B49" s="85">
        <v>63</v>
      </c>
      <c r="C49" s="85">
        <v>63</v>
      </c>
      <c r="D49" s="84">
        <f>IF(AND(C49&gt;0,B49&gt;0),(B49/C49%)-100,"x  ")</f>
        <v>0</v>
      </c>
      <c r="E49" s="82">
        <v>1091</v>
      </c>
      <c r="F49" s="83">
        <v>919</v>
      </c>
      <c r="G49" s="84">
        <f>IF(AND(F49&gt;0,E49&gt;0),(E49/F49%)-100,"x  ")</f>
        <v>18.715995647442881</v>
      </c>
      <c r="H49" s="49"/>
    </row>
    <row r="50" spans="1:8" x14ac:dyDescent="0.2">
      <c r="A50" s="55" t="s">
        <v>74</v>
      </c>
      <c r="B50" s="85">
        <f>(B48)+(B49)</f>
        <v>731</v>
      </c>
      <c r="C50" s="85">
        <f>(C48)+(C49)</f>
        <v>650</v>
      </c>
      <c r="D50" s="84">
        <f>IF(AND(C50&gt;0,B50&gt;0),(B50/C50%)-100,"x  ")</f>
        <v>12.461538461538467</v>
      </c>
      <c r="E50" s="82">
        <f>(E48)+(E49)</f>
        <v>7046</v>
      </c>
      <c r="F50" s="83">
        <f>(F48)+(F49)</f>
        <v>6434</v>
      </c>
      <c r="G50" s="84">
        <f>IF(AND(F50&gt;0,E50&gt;0),(E50/F50%)-100,"x  ")</f>
        <v>9.5119676717438608</v>
      </c>
      <c r="H50" s="56"/>
    </row>
    <row r="51" spans="1:8" x14ac:dyDescent="0.2">
      <c r="A51" s="67" t="s">
        <v>75</v>
      </c>
      <c r="B51" s="85">
        <v>3610</v>
      </c>
      <c r="C51" s="85">
        <v>1302</v>
      </c>
      <c r="D51" s="84">
        <v>177.3</v>
      </c>
      <c r="E51" s="82">
        <v>21161</v>
      </c>
      <c r="F51" s="83">
        <v>16299</v>
      </c>
      <c r="G51" s="84">
        <f>IF(AND(F51&gt;0,E51&gt;0),(E51/F51%)-100,"x  ")</f>
        <v>29.830050923369527</v>
      </c>
      <c r="H51" s="49"/>
    </row>
    <row r="52" spans="1:8" x14ac:dyDescent="0.2">
      <c r="A52" s="68" t="s">
        <v>76</v>
      </c>
      <c r="B52" s="87">
        <v>767</v>
      </c>
      <c r="C52" s="87">
        <v>507</v>
      </c>
      <c r="D52" s="88">
        <f>IF(AND(C52&gt;0,B52&gt;0),(B52/C52%)-100,"x  ")</f>
        <v>51.28205128205127</v>
      </c>
      <c r="E52" s="89">
        <v>6380</v>
      </c>
      <c r="F52" s="90">
        <v>6367</v>
      </c>
      <c r="G52" s="88">
        <f>IF(AND(F52&gt;0,E52&gt;0),(E52/F52%)-100,"x  ")</f>
        <v>0.20417779173864403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106</v>
      </c>
    </row>
    <row r="3" spans="1:26" x14ac:dyDescent="0.2">
      <c r="A3" s="72"/>
      <c r="B3" s="27" t="s">
        <v>107</v>
      </c>
      <c r="C3" s="27" t="s">
        <v>108</v>
      </c>
      <c r="D3" s="27" t="s">
        <v>109</v>
      </c>
      <c r="E3" s="27" t="s">
        <v>110</v>
      </c>
      <c r="F3" s="28" t="s">
        <v>111</v>
      </c>
      <c r="G3" s="28" t="s">
        <v>112</v>
      </c>
      <c r="H3" s="29" t="s">
        <v>113</v>
      </c>
      <c r="I3" s="28" t="s">
        <v>114</v>
      </c>
      <c r="J3" s="28" t="s">
        <v>115</v>
      </c>
      <c r="K3" s="28" t="s">
        <v>116</v>
      </c>
      <c r="L3" s="28" t="s">
        <v>117</v>
      </c>
      <c r="M3" s="28" t="s">
        <v>118</v>
      </c>
      <c r="N3" s="28" t="s">
        <v>107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182</v>
      </c>
      <c r="C7" s="76">
        <v>317</v>
      </c>
      <c r="D7" s="76">
        <v>157</v>
      </c>
      <c r="E7" s="76">
        <v>122</v>
      </c>
      <c r="F7" s="76">
        <v>113</v>
      </c>
      <c r="G7" s="76">
        <v>268</v>
      </c>
      <c r="H7" s="76">
        <v>217</v>
      </c>
      <c r="I7" s="76">
        <v>183</v>
      </c>
      <c r="J7" s="76">
        <v>206</v>
      </c>
      <c r="K7" s="76">
        <v>217</v>
      </c>
      <c r="L7" s="76">
        <v>410</v>
      </c>
      <c r="M7" s="77">
        <v>249</v>
      </c>
      <c r="N7" s="76">
        <v>294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583</v>
      </c>
      <c r="C11" s="76">
        <v>858</v>
      </c>
      <c r="D11" s="76">
        <v>685</v>
      </c>
      <c r="E11" s="76">
        <v>353</v>
      </c>
      <c r="F11" s="76">
        <v>383</v>
      </c>
      <c r="G11" s="76">
        <v>742</v>
      </c>
      <c r="H11" s="76">
        <v>755</v>
      </c>
      <c r="I11" s="76">
        <v>603</v>
      </c>
      <c r="J11" s="76">
        <v>764</v>
      </c>
      <c r="K11" s="76">
        <v>1089</v>
      </c>
      <c r="L11" s="76">
        <v>1332</v>
      </c>
      <c r="M11" s="77">
        <v>1193</v>
      </c>
      <c r="N11" s="76">
        <v>1348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2017-01-12T14:03:38Z</dcterms:modified>
  <cp:category>LIS-Bericht</cp:category>
</cp:coreProperties>
</file>