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G51" i="5"/>
  <c r="D51" i="5"/>
  <c r="F50" i="5"/>
  <c r="G50" i="5" s="1"/>
  <c r="E50" i="5"/>
  <c r="C50" i="5"/>
  <c r="D50" i="5" s="1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D42" i="5" s="1"/>
  <c r="B42" i="5"/>
  <c r="G41" i="5"/>
  <c r="D41" i="5"/>
  <c r="G40" i="5"/>
  <c r="D40" i="5"/>
  <c r="G38" i="5"/>
  <c r="D38" i="5"/>
  <c r="G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G14" i="5"/>
  <c r="D14" i="5"/>
  <c r="F13" i="5"/>
  <c r="G13" i="5" s="1"/>
  <c r="E13" i="5"/>
  <c r="C13" i="5"/>
  <c r="D13" i="5" s="1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0" i="5" l="1"/>
  <c r="G20" i="5"/>
  <c r="D34" i="5"/>
  <c r="D27" i="5"/>
  <c r="G34" i="5"/>
  <c r="D35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<sst xmlns="http://schemas.openxmlformats.org/spreadsheetml/2006/main" count="155" uniqueCount="132">
  <si>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</si>
  <si>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</si>
  <si>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</si>
  <si>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</si>
  <si>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</si>
  <si>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</si>
  <si>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</si>
  <si>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</si>
  <si>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</si>
  <si>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</si>
  <si>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</si>
  <si>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</si>
  <si>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</si>
  <si>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</si>
  <si>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</si>
  <si>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</si>
  <si>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</si>
  <si>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</si>
  <si>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</si>
  <si>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</si>
  <si>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</si>
  <si>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</si>
  <si>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</si>
  <si>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</si>
  <si>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</si>
  <si>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</si>
  <si>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</si>
  <si>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</si>
  <si>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</si>
  <si>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</si>
  <si>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</si>
  <si>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</si>
  <si>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</si>
  <si>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</si>
  <si>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</si>
  <si>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</si>
  <si>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</si>
  <si>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</si>
  <si>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</si>
  <si>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</si>
  <si>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</si>
  <si>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</si>
  <si>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</si>
  <si>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</si>
  <si>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</si>
  <si>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</si>
  <si>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</si>
  <si>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</si>
  <si>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</si>
  <si>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</si>
  <si>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</si>
  <si>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</si>
  <si>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</si>
  <si>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</si>
  <si>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</si>
  <si>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</si>
  <si>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</si>
  <si>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</si>
  <si>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</si>
  <si>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</si>
  <si>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</si>
  <si>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</si>
  <si>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</si>
  <si>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</si>
  <si>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</si>
  <si>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</si>
  <si>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</si>
  <si>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</si>
  <si>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</si>
  <si>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</si>
  <si>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</si>
  <si>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</si>
  <si>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</si>
  <si>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</si>
  <si>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</si>
  <si>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</si>
  <si>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</si>
  <si>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</si>
  <si>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</si>
  <si>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</si>
  <si>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</si>
  <si>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</si>
  <si>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</si>
  <si>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</si>
  <si>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</si>
  <si>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</si>
  <si>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</si>
  <si>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</si>
  <si>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</si>
  <si>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</si>
  <si>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</si>
  <si>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</si>
  <si>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</si>
  <si>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</si>
  <si>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</si>
  <si>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</si>
  <si>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</si>
  <si>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</si>
  <si>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</si>
  <si>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</si>
  <si>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</si>
  <si>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</si>
  <si>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</si>
  <si>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</si>
  <si>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</si>
  <si>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11/16 SH</t>
  </si>
  <si>
    <t>im November 2016</t>
  </si>
  <si>
    <t>Januar bis November 2016</t>
  </si>
  <si>
    <t>Januar bis November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</si>
  <si>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2016</t>
    </r>
  </si>
  <si>
    <t>November 
2016</t>
  </si>
  <si>
    <t>November 
2015</t>
  </si>
  <si>
    <t xml:space="preserve">Januar bis November </t>
  </si>
  <si>
    <t>Stand: November 2016</t>
  </si>
  <si>
    <t>Baugenehmigungen für Wohngebäude insgesamt 
ab November 2016</t>
  </si>
  <si>
    <t>November 2016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</si>
  <si>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</si>
  <si>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</si>
  <si>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</si>
  <si>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</si>
  <si>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</si>
  <si>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</si>
  <si>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</si>
  <si>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</si>
  <si>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</si>
  <si>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</si>
  <si>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</si>
  <si>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</si>
  <si>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2016</t>
  </si>
  <si>
    <t xml:space="preserve">© Statistisches Amt für Hamburg und Schleswig-Holstein, Hamburg 2017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</si>
  <si>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2016</t>
    </r>
  </si>
  <si>
    <t>Herausgegeben am: 13.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</si>
</sst>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608</c:v>
                </c:pt>
                <c:pt idx="1">
                  <c:v>1062</c:v>
                </c:pt>
                <c:pt idx="2">
                  <c:v>743</c:v>
                </c:pt>
                <c:pt idx="3">
                  <c:v>616</c:v>
                </c:pt>
                <c:pt idx="4">
                  <c:v>854</c:v>
                </c:pt>
                <c:pt idx="5">
                  <c:v>940</c:v>
                </c:pt>
                <c:pt idx="6">
                  <c:v>754</c:v>
                </c:pt>
                <c:pt idx="7">
                  <c:v>963</c:v>
                </c:pt>
                <c:pt idx="8">
                  <c:v>884</c:v>
                </c:pt>
                <c:pt idx="9">
                  <c:v>589</c:v>
                </c:pt>
                <c:pt idx="10">
                  <c:v>664</c:v>
                </c:pt>
                <c:pt idx="11">
                  <c:v>664</c:v>
                </c:pt>
                <c:pt idx="12">
                  <c:v>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832</c:v>
                </c:pt>
                <c:pt idx="1">
                  <c:v>1902</c:v>
                </c:pt>
                <c:pt idx="2">
                  <c:v>1514</c:v>
                </c:pt>
                <c:pt idx="3">
                  <c:v>1041</c:v>
                </c:pt>
                <c:pt idx="4">
                  <c:v>1602</c:v>
                </c:pt>
                <c:pt idx="5">
                  <c:v>1581</c:v>
                </c:pt>
                <c:pt idx="6">
                  <c:v>1122</c:v>
                </c:pt>
                <c:pt idx="7">
                  <c:v>1653</c:v>
                </c:pt>
                <c:pt idx="8">
                  <c:v>1531</c:v>
                </c:pt>
                <c:pt idx="9">
                  <c:v>806</c:v>
                </c:pt>
                <c:pt idx="10">
                  <c:v>1114</c:v>
                </c:pt>
                <c:pt idx="11">
                  <c:v>1299</c:v>
                </c:pt>
                <c:pt idx="12">
                  <c:v>1260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92896"/>
        <c:axId val="91794432"/>
      </c:lineChart>
      <c:catAx>
        <c:axId val="9179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794432"/>
        <c:crosses val="autoZero"/>
        <c:auto val="1"/>
        <c:lblAlgn val="ctr"/>
        <c:lblOffset val="100"/>
        <c:noMultiLvlLbl val="0"/>
      </c:catAx>
      <c:valAx>
        <c:axId val="9179443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17928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5" t="s">
        <v>4</v>
      </c>
      <c r="B1" s="95"/>
      <c r="C1" s="95"/>
      <c r="D1" s="95"/>
      <c r="E1" s="95"/>
      <c r="F1" s="95"/>
      <c r="G1" s="95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6" t="s">
        <v>5</v>
      </c>
      <c r="B3" s="97"/>
      <c r="C3" s="97"/>
      <c r="D3" s="97"/>
      <c r="E3" s="97"/>
      <c r="F3" s="97"/>
      <c r="G3" s="97"/>
    </row>
    <row r="4" spans="1:7" x14ac:dyDescent="0.2">
      <c r="A4" s="98"/>
      <c r="B4" s="98"/>
      <c r="C4" s="98"/>
      <c r="D4" s="98"/>
      <c r="E4" s="98"/>
      <c r="F4" s="98"/>
      <c r="G4" s="98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x14ac:dyDescent="0.2">
      <c r="A11" s="101" t="s">
        <v>10</v>
      </c>
      <c r="B11" s="100"/>
      <c r="C11" s="100"/>
      <c r="D11" s="100"/>
      <c r="E11" s="100"/>
      <c r="F11" s="100"/>
      <c r="G11" s="100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1" t="s">
        <v>12</v>
      </c>
      <c r="B17" s="100"/>
      <c r="C17" s="100"/>
      <c r="D17" s="14"/>
      <c r="E17" s="14"/>
      <c r="F17" s="14"/>
      <c r="G17" s="14"/>
    </row>
    <row r="18" spans="1:7" x14ac:dyDescent="0.2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x14ac:dyDescent="0.2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9" t="s">
        <v>16</v>
      </c>
      <c r="B21" s="100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x14ac:dyDescent="0.2">
      <c r="A25" s="14"/>
      <c r="B25" s="100" t="s">
        <v>21</v>
      </c>
      <c r="C25" s="100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129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130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11</v>
      </c>
      <c r="C8" s="81">
        <v>5</v>
      </c>
      <c r="D8" s="81">
        <v>54</v>
      </c>
      <c r="E8" s="81">
        <v>5</v>
      </c>
      <c r="F8" s="81">
        <v>2</v>
      </c>
      <c r="G8" s="81">
        <f>E8+F8</f>
        <v>7</v>
      </c>
      <c r="H8" s="81">
        <v>31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22</v>
      </c>
      <c r="C9" s="81">
        <v>6</v>
      </c>
      <c r="D9" s="81">
        <v>209</v>
      </c>
      <c r="E9" s="81">
        <v>3</v>
      </c>
      <c r="F9" s="81">
        <v>0</v>
      </c>
      <c r="G9" s="81">
        <f>E9+F9</f>
        <v>3</v>
      </c>
      <c r="H9" s="81">
        <v>185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174</v>
      </c>
      <c r="C10" s="81">
        <v>26</v>
      </c>
      <c r="D10" s="81">
        <v>461</v>
      </c>
      <c r="E10" s="81">
        <v>76</v>
      </c>
      <c r="F10" s="81">
        <v>4</v>
      </c>
      <c r="G10" s="81">
        <f>E10+F10</f>
        <v>80</v>
      </c>
      <c r="H10" s="81">
        <v>379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4</v>
      </c>
      <c r="C11" s="81">
        <v>1</v>
      </c>
      <c r="D11" s="81">
        <v>2</v>
      </c>
      <c r="E11" s="81">
        <v>2</v>
      </c>
      <c r="F11" s="81">
        <v>0</v>
      </c>
      <c r="G11" s="81">
        <f>E11+F11</f>
        <v>2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17</v>
      </c>
      <c r="C13" s="81">
        <v>4</v>
      </c>
      <c r="D13" s="81">
        <v>23</v>
      </c>
      <c r="E13" s="81">
        <v>8</v>
      </c>
      <c r="F13" s="81">
        <v>0</v>
      </c>
      <c r="G13" s="81">
        <f t="shared" ref="G13:G23" si="0">E13+F13</f>
        <v>8</v>
      </c>
      <c r="H13" s="81">
        <v>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27</v>
      </c>
      <c r="C14" s="81">
        <v>3</v>
      </c>
      <c r="D14" s="81">
        <v>27</v>
      </c>
      <c r="E14" s="81">
        <v>23</v>
      </c>
      <c r="F14" s="81">
        <v>0</v>
      </c>
      <c r="G14" s="81">
        <f t="shared" si="0"/>
        <v>23</v>
      </c>
      <c r="H14" s="81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82</v>
      </c>
      <c r="C15" s="81">
        <v>17</v>
      </c>
      <c r="D15" s="81">
        <v>110</v>
      </c>
      <c r="E15" s="81">
        <v>44</v>
      </c>
      <c r="F15" s="81">
        <v>22</v>
      </c>
      <c r="G15" s="81">
        <f t="shared" si="0"/>
        <v>66</v>
      </c>
      <c r="H15" s="81">
        <v>33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44</v>
      </c>
      <c r="C16" s="81">
        <v>6</v>
      </c>
      <c r="D16" s="81">
        <v>44</v>
      </c>
      <c r="E16" s="81">
        <v>25</v>
      </c>
      <c r="F16" s="81">
        <v>4</v>
      </c>
      <c r="G16" s="81">
        <f t="shared" si="0"/>
        <v>29</v>
      </c>
      <c r="H16" s="81">
        <v>10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55</v>
      </c>
      <c r="C17" s="81">
        <v>21</v>
      </c>
      <c r="D17" s="81">
        <v>74</v>
      </c>
      <c r="E17" s="81">
        <v>31</v>
      </c>
      <c r="F17" s="81">
        <v>12</v>
      </c>
      <c r="G17" s="81">
        <f t="shared" si="0"/>
        <v>43</v>
      </c>
      <c r="H17" s="81">
        <v>22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27</v>
      </c>
      <c r="C18" s="81">
        <v>1</v>
      </c>
      <c r="D18" s="81">
        <v>59</v>
      </c>
      <c r="E18" s="81">
        <v>16</v>
      </c>
      <c r="F18" s="81">
        <v>4</v>
      </c>
      <c r="G18" s="81">
        <f t="shared" si="0"/>
        <v>20</v>
      </c>
      <c r="H18" s="81">
        <v>38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36</v>
      </c>
      <c r="C19" s="81">
        <v>4</v>
      </c>
      <c r="D19" s="81">
        <v>22</v>
      </c>
      <c r="E19" s="81">
        <v>20</v>
      </c>
      <c r="F19" s="81">
        <v>2</v>
      </c>
      <c r="G19" s="81">
        <f t="shared" si="0"/>
        <v>22</v>
      </c>
      <c r="H19" s="81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53</v>
      </c>
      <c r="C20" s="81">
        <v>9</v>
      </c>
      <c r="D20" s="81">
        <v>58</v>
      </c>
      <c r="E20" s="81">
        <v>37</v>
      </c>
      <c r="F20" s="81">
        <v>10</v>
      </c>
      <c r="G20" s="81">
        <f t="shared" si="0"/>
        <v>47</v>
      </c>
      <c r="H20" s="81">
        <v>10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56</v>
      </c>
      <c r="C21" s="81">
        <v>12</v>
      </c>
      <c r="D21" s="81">
        <v>55</v>
      </c>
      <c r="E21" s="81">
        <v>32</v>
      </c>
      <c r="F21" s="81">
        <v>14</v>
      </c>
      <c r="G21" s="81">
        <f t="shared" si="0"/>
        <v>46</v>
      </c>
      <c r="H21" s="81">
        <v>3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16</v>
      </c>
      <c r="C22" s="81">
        <v>3</v>
      </c>
      <c r="D22" s="81">
        <v>28</v>
      </c>
      <c r="E22" s="81">
        <v>11</v>
      </c>
      <c r="F22" s="81">
        <v>2</v>
      </c>
      <c r="G22" s="81">
        <f t="shared" si="0"/>
        <v>13</v>
      </c>
      <c r="H22" s="81">
        <v>15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32</v>
      </c>
      <c r="C23" s="81">
        <v>6</v>
      </c>
      <c r="D23" s="81">
        <v>34</v>
      </c>
      <c r="E23" s="81">
        <v>19</v>
      </c>
      <c r="F23" s="81">
        <v>0</v>
      </c>
      <c r="G23" s="81">
        <f t="shared" si="0"/>
        <v>19</v>
      </c>
      <c r="H23" s="81">
        <v>11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656</v>
      </c>
      <c r="C25" s="81">
        <v>124</v>
      </c>
      <c r="D25" s="81">
        <v>1260</v>
      </c>
      <c r="E25" s="81">
        <v>352</v>
      </c>
      <c r="F25" s="81">
        <v>76</v>
      </c>
      <c r="G25" s="81">
        <f>E25+F25</f>
        <v>428</v>
      </c>
      <c r="H25" s="81">
        <v>745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8327</v>
      </c>
      <c r="C27" s="81">
        <v>1665</v>
      </c>
      <c r="D27" s="81">
        <v>14523</v>
      </c>
      <c r="E27" s="81">
        <v>4608</v>
      </c>
      <c r="F27" s="81">
        <v>1100</v>
      </c>
      <c r="G27" s="81">
        <f>E27+F27</f>
        <v>5708</v>
      </c>
      <c r="H27" s="81">
        <v>7344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8323</v>
      </c>
      <c r="C29" s="81">
        <v>1648</v>
      </c>
      <c r="D29" s="81">
        <v>11112</v>
      </c>
      <c r="E29" s="81">
        <v>5124</v>
      </c>
      <c r="F29" s="81">
        <v>896</v>
      </c>
      <c r="G29" s="81">
        <f>E29+F29</f>
        <v>6020</v>
      </c>
      <c r="H29" s="81">
        <v>4117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4</v>
      </c>
      <c r="C30" s="81">
        <f>(C27)-(C29)</f>
        <v>17</v>
      </c>
      <c r="D30" s="81">
        <f>(D27)-(D29)</f>
        <v>3411</v>
      </c>
      <c r="E30" s="81">
        <f>(E27)-(E29)</f>
        <v>-516</v>
      </c>
      <c r="F30" s="81">
        <f>(F27)-(F29)</f>
        <v>204</v>
      </c>
      <c r="G30" s="81">
        <f>E30+F30</f>
        <v>-312</v>
      </c>
      <c r="H30" s="81">
        <f>(H27)-(H29)</f>
        <v>3227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4.8059593896431572E-2</v>
      </c>
      <c r="C31" s="82">
        <f t="shared" si="1"/>
        <v>1.0315533980582525</v>
      </c>
      <c r="D31" s="82">
        <f t="shared" si="1"/>
        <v>30.696544276457882</v>
      </c>
      <c r="E31" s="82">
        <f t="shared" si="1"/>
        <v>-10.070257611241217</v>
      </c>
      <c r="F31" s="82">
        <f t="shared" si="1"/>
        <v>22.767857142857142</v>
      </c>
      <c r="G31" s="82">
        <f t="shared" si="1"/>
        <v>-5.1827242524916945</v>
      </c>
      <c r="H31" s="82">
        <f t="shared" si="1"/>
        <v>78.382317221277631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464</v>
      </c>
      <c r="C9" s="84">
        <v>431</v>
      </c>
      <c r="D9" s="85">
        <f>IF(AND(C9&gt;0,B9&gt;0),(B9/C9%)-100,"x  ")</f>
        <v>7.6566125290023308</v>
      </c>
      <c r="E9" s="83">
        <v>5968</v>
      </c>
      <c r="F9" s="84">
        <v>6056</v>
      </c>
      <c r="G9" s="85">
        <f>IF(AND(F9&gt;0,E9&gt;0),(E9/F9%)-100,"x  ")</f>
        <v>-1.4531043593130875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352</v>
      </c>
      <c r="C11" s="84">
        <v>357</v>
      </c>
      <c r="D11" s="85">
        <f>IF(AND(C11&gt;0,B11&gt;0),(B11/C11%)-100,"x  ")</f>
        <v>-1.4005602240896309</v>
      </c>
      <c r="E11" s="83">
        <v>4608</v>
      </c>
      <c r="F11" s="84">
        <v>5124</v>
      </c>
      <c r="G11" s="85">
        <f>IF(AND(F11&gt;0,E11&gt;0),(E11/F11%)-100,"x  ")</f>
        <v>-10.070257611241217</v>
      </c>
      <c r="H11" s="50"/>
    </row>
    <row r="12" spans="1:26" hidden="1" x14ac:dyDescent="0.2">
      <c r="A12" s="56" t="s">
        <v>77</v>
      </c>
      <c r="B12" s="83">
        <v>38</v>
      </c>
      <c r="C12" s="84">
        <v>31</v>
      </c>
      <c r="D12" s="85">
        <f>IF(AND(C12&gt;0,B12&gt;0),(B12/C12%)-100,"x  ")</f>
        <v>22.58064516129032</v>
      </c>
      <c r="E12" s="83">
        <v>550</v>
      </c>
      <c r="F12" s="84">
        <v>448</v>
      </c>
      <c r="G12" s="85">
        <f>IF(AND(F12&gt;0,E12&gt;0),(E12/F12%)-100,"x  ")</f>
        <v>22.767857142857125</v>
      </c>
      <c r="H12" s="50"/>
    </row>
    <row r="13" spans="1:26" x14ac:dyDescent="0.2">
      <c r="A13" s="56" t="s">
        <v>78</v>
      </c>
      <c r="B13" s="83">
        <f>(B11)+(B12)</f>
        <v>390</v>
      </c>
      <c r="C13" s="84">
        <f>(C11)+(C12)</f>
        <v>388</v>
      </c>
      <c r="D13" s="85">
        <f>IF(AND(C13&gt;0,B13&gt;0),(B13/C13%)-100,"x  ")</f>
        <v>0.51546391752577847</v>
      </c>
      <c r="E13" s="83">
        <f>(E11)+(E12)</f>
        <v>5158</v>
      </c>
      <c r="F13" s="84">
        <f>(F11)+(F12)</f>
        <v>5572</v>
      </c>
      <c r="G13" s="85">
        <f>IF(AND(F13&gt;0,E13&gt;0),(E13/F13%)-100,"x  ")</f>
        <v>-7.4300071787508983</v>
      </c>
      <c r="H13" s="57"/>
    </row>
    <row r="14" spans="1:26" x14ac:dyDescent="0.2">
      <c r="A14" s="56" t="s">
        <v>79</v>
      </c>
      <c r="B14" s="83">
        <v>74</v>
      </c>
      <c r="C14" s="84">
        <v>43</v>
      </c>
      <c r="D14" s="85">
        <f>IF(AND(C14&gt;0,B14&gt;0),(B14/C14%)-100,"x  ")</f>
        <v>72.093023255813961</v>
      </c>
      <c r="E14" s="83">
        <v>810</v>
      </c>
      <c r="F14" s="84">
        <v>484</v>
      </c>
      <c r="G14" s="85">
        <f>IF(AND(F14&gt;0,E14&gt;0),(E14/F14%)-100,"x  ")</f>
        <v>67.355371900826441</v>
      </c>
      <c r="H14" s="58"/>
    </row>
    <row r="15" spans="1:26" x14ac:dyDescent="0.2">
      <c r="A15" s="56" t="s">
        <v>80</v>
      </c>
      <c r="B15" s="83">
        <v>66</v>
      </c>
      <c r="C15" s="84">
        <v>17</v>
      </c>
      <c r="D15" s="85">
        <v>288.2</v>
      </c>
      <c r="E15" s="83">
        <v>431</v>
      </c>
      <c r="F15" s="84">
        <v>270</v>
      </c>
      <c r="G15" s="85">
        <f>IF(AND(F15&gt;0,E15&gt;0),(E15/F15%)-100,"x  ")</f>
        <v>59.629629629629619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564.29899999999998</v>
      </c>
      <c r="C17" s="86">
        <v>414.137</v>
      </c>
      <c r="D17" s="85">
        <f>IF(AND(C17&gt;0,B17&gt;0),(B17/C17%)-100,"x  ")</f>
        <v>36.259015736338455</v>
      </c>
      <c r="E17" s="83">
        <v>6508.76</v>
      </c>
      <c r="F17" s="84">
        <v>5310.71</v>
      </c>
      <c r="G17" s="85">
        <f>IF(AND(F17&gt;0,E17&gt;0),(E17/F17%)-100,"x  ")</f>
        <v>22.559130511739482</v>
      </c>
      <c r="H17" s="50"/>
    </row>
    <row r="18" spans="1:8" hidden="1" x14ac:dyDescent="0.2">
      <c r="A18" s="61" t="s">
        <v>82</v>
      </c>
      <c r="B18" s="86">
        <v>232.64099999999999</v>
      </c>
      <c r="C18" s="86">
        <v>241.166</v>
      </c>
      <c r="D18" s="85">
        <f>IF(AND(C18&gt;0,B18&gt;0),(B18/C18%)-100,"x  ")</f>
        <v>-3.5349095643664583</v>
      </c>
      <c r="E18" s="83">
        <v>3138.4580000000001</v>
      </c>
      <c r="F18" s="84">
        <v>3360.2139999999999</v>
      </c>
      <c r="G18" s="85">
        <f>IF(AND(F18&gt;0,E18&gt;0),(E18/F18%)-100,"x  ")</f>
        <v>-6.5994606295908511</v>
      </c>
      <c r="H18" s="50"/>
    </row>
    <row r="19" spans="1:8" hidden="1" x14ac:dyDescent="0.2">
      <c r="A19" s="61" t="s">
        <v>83</v>
      </c>
      <c r="B19" s="86">
        <v>34.898000000000003</v>
      </c>
      <c r="C19" s="86">
        <v>32.027999999999999</v>
      </c>
      <c r="D19" s="85">
        <f>IF(AND(C19&gt;0,B19&gt;0),(B19/C19%)-100,"x  ")</f>
        <v>8.9609092044461107</v>
      </c>
      <c r="E19" s="83">
        <v>543.58600000000001</v>
      </c>
      <c r="F19" s="84">
        <v>438.98</v>
      </c>
      <c r="G19" s="85">
        <f>IF(AND(F19&gt;0,E19&gt;0),(E19/F19%)-100,"x  ")</f>
        <v>23.829331632420605</v>
      </c>
      <c r="H19" s="50"/>
    </row>
    <row r="20" spans="1:8" x14ac:dyDescent="0.2">
      <c r="A20" s="61" t="s">
        <v>84</v>
      </c>
      <c r="B20" s="87">
        <f>(B18)+(B19)</f>
        <v>267.53899999999999</v>
      </c>
      <c r="C20" s="87">
        <f>(C18)+(C19)</f>
        <v>273.19400000000002</v>
      </c>
      <c r="D20" s="85">
        <f>IF(AND(C20&gt;0,B20&gt;0),(B20/C20%)-100,"x  ")</f>
        <v>-2.0699576125390848</v>
      </c>
      <c r="E20" s="83">
        <f>(E18)+(E19)</f>
        <v>3682.0439999999999</v>
      </c>
      <c r="F20" s="84">
        <f>(F18)+(F19)</f>
        <v>3799.194</v>
      </c>
      <c r="G20" s="85">
        <f>IF(AND(F20&gt;0,E20&gt;0),(E20/F20%)-100,"x  ")</f>
        <v>-3.0835487737662248</v>
      </c>
      <c r="H20" s="57"/>
    </row>
    <row r="21" spans="1:8" x14ac:dyDescent="0.2">
      <c r="A21" s="61" t="s">
        <v>85</v>
      </c>
      <c r="B21" s="86">
        <v>296.76</v>
      </c>
      <c r="C21" s="86">
        <v>140.94300000000001</v>
      </c>
      <c r="D21" s="85">
        <f>IF(AND(C21&gt;0,B21&gt;0),(B21/C21%)-100,"x  ")</f>
        <v>110.55320235840017</v>
      </c>
      <c r="E21" s="83">
        <v>2826.7159999999999</v>
      </c>
      <c r="F21" s="84">
        <v>1511.5160000000001</v>
      </c>
      <c r="G21" s="85">
        <f>IF(AND(F21&gt;0,E21&gt;0),(E21/F21%)-100,"x  ")</f>
        <v>87.011980025352017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171.18799999999999</v>
      </c>
      <c r="C23" s="86">
        <v>108.417</v>
      </c>
      <c r="D23" s="85">
        <f>IF(AND(C23&gt;0,B23&gt;0),(B23/C23%)-100,"x  ")</f>
        <v>57.89774666334614</v>
      </c>
      <c r="E23" s="83">
        <v>1905.3150000000001</v>
      </c>
      <c r="F23" s="84">
        <v>1449.45</v>
      </c>
      <c r="G23" s="85">
        <f>IF(AND(F23&gt;0,E23&gt;0),(E23/F23%)-100,"x  ")</f>
        <v>31.450895167132359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69.198999999999998</v>
      </c>
      <c r="C25" s="86">
        <v>62.694000000000003</v>
      </c>
      <c r="D25" s="85">
        <f>IF(AND(C25&gt;0,B25&gt;0),(B25/C25%)-100,"x  ")</f>
        <v>10.375793536861565</v>
      </c>
      <c r="E25" s="83">
        <v>877.74</v>
      </c>
      <c r="F25" s="84">
        <v>895.97799999999995</v>
      </c>
      <c r="G25" s="85">
        <f>IF(AND(F25&gt;0,E25&gt;0),(E25/F25%)-100,"x  ")</f>
        <v>-2.0355410512311778</v>
      </c>
      <c r="H25" s="50"/>
    </row>
    <row r="26" spans="1:8" hidden="1" x14ac:dyDescent="0.2">
      <c r="A26" s="61" t="s">
        <v>89</v>
      </c>
      <c r="B26" s="86">
        <v>11.331</v>
      </c>
      <c r="C26" s="86">
        <v>9.4179999999999993</v>
      </c>
      <c r="D26" s="85">
        <f>IF(AND(C26&gt;0,B26&gt;0),(B26/C26%)-100,"x  ")</f>
        <v>20.312168188575086</v>
      </c>
      <c r="E26" s="83">
        <v>160.53</v>
      </c>
      <c r="F26" s="84">
        <v>123.998</v>
      </c>
      <c r="G26" s="85">
        <f>IF(AND(F26&gt;0,E26&gt;0),(E26/F26%)-100,"x  ")</f>
        <v>29.461765512346972</v>
      </c>
      <c r="H26" s="50"/>
    </row>
    <row r="27" spans="1:8" x14ac:dyDescent="0.2">
      <c r="A27" s="56" t="s">
        <v>78</v>
      </c>
      <c r="B27" s="86">
        <f>(B25)+(B26)</f>
        <v>80.53</v>
      </c>
      <c r="C27" s="86">
        <f>(C25)+(C26)</f>
        <v>72.111999999999995</v>
      </c>
      <c r="D27" s="85">
        <f>IF(AND(C27&gt;0,B27&gt;0),(B27/C27%)-100,"x  ")</f>
        <v>11.67350787663635</v>
      </c>
      <c r="E27" s="83">
        <f>(E25)+(E26)</f>
        <v>1038.27</v>
      </c>
      <c r="F27" s="84">
        <f>(F25)+(F26)</f>
        <v>1019.976</v>
      </c>
      <c r="G27" s="85">
        <f>IF(AND(F27&gt;0,E27&gt;0),(E27/F27%)-100,"x  ")</f>
        <v>1.7935716134497284</v>
      </c>
      <c r="H27" s="57"/>
    </row>
    <row r="28" spans="1:8" x14ac:dyDescent="0.2">
      <c r="A28" s="56" t="s">
        <v>79</v>
      </c>
      <c r="B28" s="86">
        <v>90.658000000000001</v>
      </c>
      <c r="C28" s="86">
        <v>36.305</v>
      </c>
      <c r="D28" s="85">
        <f>IF(AND(C28&gt;0,B28&gt;0),(B28/C28%)-100,"x  ")</f>
        <v>149.71216085938576</v>
      </c>
      <c r="E28" s="83">
        <v>867.04499999999996</v>
      </c>
      <c r="F28" s="84">
        <v>429.47399999999999</v>
      </c>
      <c r="G28" s="85">
        <f>IF(AND(F28&gt;0,E28&gt;0),(E28/F28%)-100,"x  ")</f>
        <v>101.88532949608125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1173</v>
      </c>
      <c r="C30" s="86">
        <v>769</v>
      </c>
      <c r="D30" s="85">
        <f>IF(AND(C30&gt;0,B30&gt;0),(B30/C30%)-100,"x  ")</f>
        <v>52.535760728218463</v>
      </c>
      <c r="E30" s="83">
        <v>13052</v>
      </c>
      <c r="F30" s="84">
        <v>10137</v>
      </c>
      <c r="G30" s="85">
        <f>IF(AND(F30&gt;0,E30&gt;0),(E30/F30%)-100,"x  ")</f>
        <v>28.75604222156457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428</v>
      </c>
      <c r="C34" s="86">
        <f>C11+(C12*2)</f>
        <v>419</v>
      </c>
      <c r="D34" s="85">
        <f>IF(AND(C34&gt;0,B34&gt;0),(B34/C34%)-100,"x  ")</f>
        <v>2.1479713603818453</v>
      </c>
      <c r="E34" s="83">
        <f>E11+(E12*2)</f>
        <v>5708</v>
      </c>
      <c r="F34" s="84">
        <f>F11+(F12*2)</f>
        <v>6020</v>
      </c>
      <c r="G34" s="85">
        <f>IF(AND(F34&gt;0,E34&gt;0),(E34/F34%)-100,"x  ")</f>
        <v>-5.1827242524916954</v>
      </c>
      <c r="H34" s="57"/>
    </row>
    <row r="35" spans="1:8" x14ac:dyDescent="0.2">
      <c r="A35" s="68" t="s">
        <v>92</v>
      </c>
      <c r="B35" s="86">
        <f>(B30)-(B34)</f>
        <v>745</v>
      </c>
      <c r="C35" s="86">
        <f>(C30)-(C34)</f>
        <v>350</v>
      </c>
      <c r="D35" s="85">
        <f>IF(AND(C35&gt;0,B35&gt;0),(B35/C35%)-100,"x  ")</f>
        <v>112.85714285714286</v>
      </c>
      <c r="E35" s="83">
        <f>(E30)-(E34)</f>
        <v>7344</v>
      </c>
      <c r="F35" s="84">
        <f>(F30)-(F34)</f>
        <v>4117</v>
      </c>
      <c r="G35" s="85">
        <f>IF(AND(F35&gt;0,E35&gt;0),(E35/F35%)-100,"x  ")</f>
        <v>78.382317221277617</v>
      </c>
      <c r="H35" s="58"/>
    </row>
    <row r="36" spans="1:8" x14ac:dyDescent="0.2">
      <c r="A36" s="56" t="s">
        <v>93</v>
      </c>
      <c r="B36" s="86">
        <v>376</v>
      </c>
      <c r="C36" s="86">
        <v>132</v>
      </c>
      <c r="D36" s="85">
        <v>184.8</v>
      </c>
      <c r="E36" s="83">
        <v>2995</v>
      </c>
      <c r="F36" s="84">
        <v>1716</v>
      </c>
      <c r="G36" s="85">
        <f>IF(AND(F36&gt;0,E36&gt;0),(E36/F36%)-100,"x  ")</f>
        <v>74.533799533799538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103.994</v>
      </c>
      <c r="C38" s="87">
        <v>77.903999999999996</v>
      </c>
      <c r="D38" s="85">
        <f>IF(AND(C38&gt;0,B38&gt;0),(B38/C38%)-100,"x  ")</f>
        <v>33.489936331895677</v>
      </c>
      <c r="E38" s="83">
        <v>1218.9349999999999</v>
      </c>
      <c r="F38" s="84">
        <v>1018.242</v>
      </c>
      <c r="G38" s="85">
        <f>IF(AND(F38&gt;0,E38&gt;0),(E38/F38%)-100,"x  ")</f>
        <v>19.709754655573022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44.33</v>
      </c>
      <c r="C40" s="86">
        <v>43.921999999999997</v>
      </c>
      <c r="D40" s="85">
        <f>IF(AND(C40&gt;0,B40&gt;0),(B40/C40%)-100,"x  ")</f>
        <v>0.92891944811256622</v>
      </c>
      <c r="E40" s="83">
        <v>585.76</v>
      </c>
      <c r="F40" s="84">
        <v>639.75599999999997</v>
      </c>
      <c r="G40" s="85">
        <f>IF(AND(F40&gt;0,E40&gt;0),(E40/F40%)-100,"x  ")</f>
        <v>-8.4400927853744179</v>
      </c>
      <c r="H40" s="50"/>
    </row>
    <row r="41" spans="1:8" hidden="1" x14ac:dyDescent="0.2">
      <c r="A41" s="61" t="s">
        <v>89</v>
      </c>
      <c r="B41" s="86">
        <v>6.7539999999999996</v>
      </c>
      <c r="C41" s="86">
        <v>5.9370000000000003</v>
      </c>
      <c r="D41" s="85">
        <f>IF(AND(C41&gt;0,B41&gt;0),(B41/C41%)-100,"x  ")</f>
        <v>13.761158834428144</v>
      </c>
      <c r="E41" s="83">
        <v>105.628</v>
      </c>
      <c r="F41" s="84">
        <v>86.025999999999996</v>
      </c>
      <c r="G41" s="85">
        <f>IF(AND(F41&gt;0,E41&gt;0),(E41/F41%)-100,"x  ")</f>
        <v>22.78613442447633</v>
      </c>
      <c r="H41" s="50"/>
    </row>
    <row r="42" spans="1:8" x14ac:dyDescent="0.2">
      <c r="A42" s="56" t="s">
        <v>91</v>
      </c>
      <c r="B42" s="87">
        <f>(B40)+(B41)</f>
        <v>51.083999999999996</v>
      </c>
      <c r="C42" s="87">
        <f>(C40)+(C41)</f>
        <v>49.858999999999995</v>
      </c>
      <c r="D42" s="85">
        <f>IF(AND(C42&gt;0,B42&gt;0),(B42/C42%)-100,"x  ")</f>
        <v>2.4569285384785218</v>
      </c>
      <c r="E42" s="83">
        <f>(E40)+(E41)</f>
        <v>691.38800000000003</v>
      </c>
      <c r="F42" s="84">
        <f>(F40)+(F41)</f>
        <v>725.78199999999993</v>
      </c>
      <c r="G42" s="85">
        <f>IF(AND(F42&gt;0,E42&gt;0),(E42/F42%)-100,"x  ")</f>
        <v>-4.7388885367782478</v>
      </c>
      <c r="H42" s="57"/>
    </row>
    <row r="43" spans="1:8" x14ac:dyDescent="0.2">
      <c r="A43" s="68" t="s">
        <v>92</v>
      </c>
      <c r="B43" s="86">
        <v>52.91</v>
      </c>
      <c r="C43" s="86">
        <v>28.045000000000002</v>
      </c>
      <c r="D43" s="85">
        <f>IF(AND(C43&gt;0,B43&gt;0),(B43/C43%)-100,"x  ")</f>
        <v>88.661080406489532</v>
      </c>
      <c r="E43" s="83">
        <v>527.54700000000003</v>
      </c>
      <c r="F43" s="84">
        <v>292.45999999999998</v>
      </c>
      <c r="G43" s="85">
        <f>IF(AND(F43&gt;0,E43&gt;0),(E43/F43%)-100,"x  ")</f>
        <v>80.382616426177947</v>
      </c>
      <c r="H43" s="50"/>
    </row>
    <row r="44" spans="1:8" x14ac:dyDescent="0.2">
      <c r="A44" s="56" t="s">
        <v>93</v>
      </c>
      <c r="B44" s="86">
        <v>30.721</v>
      </c>
      <c r="C44" s="86">
        <v>12.865</v>
      </c>
      <c r="D44" s="85">
        <f>IF(AND(C44&gt;0,B44&gt;0),(B44/C44%)-100,"x  ")</f>
        <v>138.79518072289153</v>
      </c>
      <c r="E44" s="83">
        <v>238.01400000000001</v>
      </c>
      <c r="F44" s="84">
        <v>142.87899999999999</v>
      </c>
      <c r="G44" s="85">
        <f>IF(AND(F44&gt;0,E44&gt;0),(E44/F44%)-100,"x  ")</f>
        <v>66.584312600172183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4288</v>
      </c>
      <c r="C46" s="87">
        <v>3210</v>
      </c>
      <c r="D46" s="85">
        <f>IF(AND(C46&gt;0,B46&gt;0),(B46/C46%)-100,"x  ")</f>
        <v>33.582554517133957</v>
      </c>
      <c r="E46" s="83">
        <v>50652</v>
      </c>
      <c r="F46" s="84">
        <v>42953</v>
      </c>
      <c r="G46" s="85">
        <f>IF(AND(F46&gt;0,E46&gt;0),(E46/F46%)-100,"x  ")</f>
        <v>17.924242776988805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1831</v>
      </c>
      <c r="C48" s="86">
        <v>1851</v>
      </c>
      <c r="D48" s="85">
        <f>IF(AND(C48&gt;0,B48&gt;0),(B48/C48%)-100,"x  ")</f>
        <v>-1.0804970286331752</v>
      </c>
      <c r="E48" s="83">
        <v>24151</v>
      </c>
      <c r="F48" s="84">
        <v>26712</v>
      </c>
      <c r="G48" s="85">
        <f>IF(AND(F48&gt;0,E48&gt;0),(E48/F48%)-100,"x  ")</f>
        <v>-9.5874513327343465</v>
      </c>
      <c r="H48" s="50"/>
    </row>
    <row r="49" spans="1:8" hidden="1" x14ac:dyDescent="0.2">
      <c r="A49" s="61" t="s">
        <v>89</v>
      </c>
      <c r="B49" s="86">
        <v>303</v>
      </c>
      <c r="C49" s="86">
        <v>245</v>
      </c>
      <c r="D49" s="85">
        <f>IF(AND(C49&gt;0,B49&gt;0),(B49/C49%)-100,"x  ")</f>
        <v>23.673469387755091</v>
      </c>
      <c r="E49" s="83">
        <v>4533</v>
      </c>
      <c r="F49" s="84">
        <v>3714</v>
      </c>
      <c r="G49" s="85">
        <f>IF(AND(F49&gt;0,E49&gt;0),(E49/F49%)-100,"x  ")</f>
        <v>22.051696284329566</v>
      </c>
      <c r="H49" s="50"/>
    </row>
    <row r="50" spans="1:8" x14ac:dyDescent="0.2">
      <c r="A50" s="56" t="s">
        <v>91</v>
      </c>
      <c r="B50" s="86">
        <f>(B48)+(B49)</f>
        <v>2134</v>
      </c>
      <c r="C50" s="86">
        <f>(C48)+(C49)</f>
        <v>2096</v>
      </c>
      <c r="D50" s="85">
        <f>IF(AND(C50&gt;0,B50&gt;0),(B50/C50%)-100,"x  ")</f>
        <v>1.8129770992366332</v>
      </c>
      <c r="E50" s="83">
        <f>(E48)+(E49)</f>
        <v>28684</v>
      </c>
      <c r="F50" s="84">
        <f>(F48)+(F49)</f>
        <v>30426</v>
      </c>
      <c r="G50" s="85">
        <f>IF(AND(F50&gt;0,E50&gt;0),(E50/F50%)-100,"x  ")</f>
        <v>-5.7253664628935752</v>
      </c>
      <c r="H50" s="57"/>
    </row>
    <row r="51" spans="1:8" x14ac:dyDescent="0.2">
      <c r="A51" s="68" t="s">
        <v>92</v>
      </c>
      <c r="B51" s="86">
        <v>2154</v>
      </c>
      <c r="C51" s="86">
        <v>1114</v>
      </c>
      <c r="D51" s="85">
        <f>IF(AND(C51&gt;0,B51&gt;0),(B51/C51%)-100,"x  ")</f>
        <v>93.357271095152583</v>
      </c>
      <c r="E51" s="83">
        <v>21968</v>
      </c>
      <c r="F51" s="84">
        <v>12527</v>
      </c>
      <c r="G51" s="85">
        <f>IF(AND(F51&gt;0,E51&gt;0),(E51/F51%)-100,"x  ")</f>
        <v>75.365211143929116</v>
      </c>
      <c r="H51" s="50"/>
    </row>
    <row r="52" spans="1:8" x14ac:dyDescent="0.2">
      <c r="A52" s="69" t="s">
        <v>93</v>
      </c>
      <c r="B52" s="88">
        <v>1197</v>
      </c>
      <c r="C52" s="88">
        <v>421</v>
      </c>
      <c r="D52" s="89">
        <v>184.3</v>
      </c>
      <c r="E52" s="90">
        <v>9770</v>
      </c>
      <c r="F52" s="91">
        <v>5610</v>
      </c>
      <c r="G52" s="89">
        <f>IF(AND(F52&gt;0,E52&gt;0),(E52/F52%)-100,"x  ")</f>
        <v>74.15329768270945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608</v>
      </c>
      <c r="C7" s="77">
        <v>1062</v>
      </c>
      <c r="D7" s="77">
        <v>743</v>
      </c>
      <c r="E7" s="77">
        <v>616</v>
      </c>
      <c r="F7" s="77">
        <v>854</v>
      </c>
      <c r="G7" s="77">
        <v>940</v>
      </c>
      <c r="H7" s="77">
        <v>754</v>
      </c>
      <c r="I7" s="77">
        <v>963</v>
      </c>
      <c r="J7" s="77">
        <v>884</v>
      </c>
      <c r="K7" s="77">
        <v>589</v>
      </c>
      <c r="L7" s="77">
        <v>664</v>
      </c>
      <c r="M7" s="78">
        <v>664</v>
      </c>
      <c r="N7" s="77">
        <v>656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832</v>
      </c>
      <c r="C11" s="77">
        <v>1902</v>
      </c>
      <c r="D11" s="77">
        <v>1514</v>
      </c>
      <c r="E11" s="77">
        <v>1041</v>
      </c>
      <c r="F11" s="77">
        <v>1602</v>
      </c>
      <c r="G11" s="77">
        <v>1581</v>
      </c>
      <c r="H11" s="77">
        <v>1122</v>
      </c>
      <c r="I11" s="77">
        <v>1653</v>
      </c>
      <c r="J11" s="77">
        <v>1531</v>
      </c>
      <c r="K11" s="77">
        <v>806</v>
      </c>
      <c r="L11" s="77">
        <v>1114</v>
      </c>
      <c r="M11" s="78">
        <v>1299</v>
      </c>
      <c r="N11" s="77">
        <v>1260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2017-01-12T13:59:08Z</cp:lastPrinted>
  <dcterms:created xsi:type="dcterms:W3CDTF">2014-04-03T08:37:47Z</dcterms:created>
  <dcterms:modified xsi:type="dcterms:W3CDTF">2017-01-12T13:59:13Z</dcterms:modified>
  <cp:category>LIS-Bericht</cp:category>
</cp:coreProperties>
</file>