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1_vj_SH\"/>
    </mc:Choice>
  </mc:AlternateContent>
  <bookViews>
    <workbookView xWindow="0" yWindow="0" windowWidth="25200" windowHeight="1183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52511"/>
</workbook>
</file>

<file path=xl/calcChain.xml><?xml version="1.0" encoding="utf-8"?>
<calcChain xmlns="http://schemas.openxmlformats.org/spreadsheetml/2006/main">
  <c r="F76" i="10" l="1"/>
  <c r="C12" i="10" l="1"/>
  <c r="C10" i="10" s="1"/>
  <c r="C32" i="10" s="1"/>
  <c r="D12" i="10"/>
  <c r="D10" i="10" s="1"/>
  <c r="D32" i="10" s="1"/>
  <c r="E12" i="10"/>
  <c r="E10" i="10" s="1"/>
  <c r="F12" i="10"/>
  <c r="F10" i="10" s="1"/>
  <c r="B12" i="10"/>
  <c r="B10" i="10" s="1"/>
  <c r="G17" i="5" l="1"/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6" i="10"/>
  <c r="G75" i="10"/>
  <c r="G74" i="10"/>
  <c r="G72" i="10"/>
  <c r="G71" i="10"/>
  <c r="G70" i="10"/>
  <c r="G69" i="10"/>
  <c r="G68" i="10"/>
  <c r="G67" i="10"/>
  <c r="G65" i="10"/>
  <c r="G63" i="10"/>
  <c r="G61" i="10"/>
  <c r="G59" i="10"/>
  <c r="G57" i="10"/>
  <c r="G55" i="10"/>
  <c r="G54" i="10"/>
  <c r="G53" i="10"/>
  <c r="G52" i="10"/>
  <c r="G50" i="10"/>
  <c r="G48" i="10"/>
  <c r="G47" i="10"/>
  <c r="G46" i="10"/>
  <c r="G45" i="10"/>
  <c r="G42" i="10"/>
  <c r="G41" i="10"/>
  <c r="G40" i="10"/>
  <c r="G39" i="10"/>
  <c r="G38" i="10"/>
  <c r="G37" i="10"/>
  <c r="G36" i="10"/>
  <c r="G35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32" i="10"/>
  <c r="E32" i="10"/>
  <c r="B32" i="10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5" i="5"/>
  <c r="G14" i="5"/>
  <c r="G13" i="5"/>
  <c r="G11" i="5"/>
  <c r="G10" i="5"/>
  <c r="G9" i="5"/>
  <c r="G7" i="5"/>
  <c r="G32" i="10" l="1"/>
  <c r="G43" i="10"/>
  <c r="G12" i="10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<sst xmlns="http://schemas.openxmlformats.org/spreadsheetml/2006/main" count="243" uniqueCount="189">
  <si>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</si>
  <si>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</si>
  <si>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</si>
  <si>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</si>
  <si>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</si>
  <si>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</si>
  <si>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</si>
  <si>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</si>
  <si>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</si>
  <si>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</si>
  <si>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</si>
  <si>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</si>
  <si>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</si>
  <si>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</si>
  <si>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</si>
  <si>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</si>
  <si>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</si>
  <si>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</si>
  <si>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</si>
  <si>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</si>
  <si>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</si>
  <si>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</si>
  <si>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</si>
  <si>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</si>
  <si>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</si>
  <si>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</si>
  <si>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</si>
  <si>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</si>
  <si>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</si>
  <si>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</si>
  <si>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</si>
  <si>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</si>
  <si>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</si>
  <si>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</si>
  <si>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</si>
  <si>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</si>
  <si>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</si>
  <si>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</si>
  <si>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</si>
  <si>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</si>
  <si>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</si>
  <si>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</si>
  <si>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</si>
  <si>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</si>
  <si>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</si>
  <si>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</si>
  <si>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</si>
  <si>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</si>
  <si>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</si>
  <si>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</si>
  <si>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</si>
  <si>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</si>
  <si>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</si>
  <si>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</si>
  <si>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</si>
  <si>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</si>
  <si>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</si>
  <si>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</si>
  <si>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</si>
  <si>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</si>
  <si>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</si>
  <si>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</si>
  <si>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</si>
  <si>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</si>
  <si>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</si>
  <si>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</si>
  <si>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</si>
  <si>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</si>
  <si>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</si>
  <si>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</si>
  <si>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</si>
  <si>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</si>
  <si>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</si>
  <si>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</si>
  <si>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</si>
  <si>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</si>
  <si>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</si>
  <si>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</si>
  <si>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</si>
  <si>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</si>
  <si>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</si>
  <si>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</si>
  <si>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</si>
  <si>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</si>
  <si>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</si>
  <si>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</si>
  <si>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</si>
  <si>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</si>
  <si>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</si>
  <si>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</si>
  <si>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</si>
  <si>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</si>
  <si>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</si>
  <si>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</si>
  <si>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</si>
  <si>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</si>
  <si>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</si>
  <si>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</si>
  <si>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</si>
  <si>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</si>
  <si>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</si>
  <si>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</si>
  <si>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</si>
  <si>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</si>
  <si>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</si>
  <si>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</si>
  <si>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</si>
  <si>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</si>
  <si>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</si>
  <si>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</si>
  <si>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</si>
  <si>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</si>
  <si>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</si>
  <si>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</si>
  <si>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</si>
  <si>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</si>
  <si>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</si>
  <si>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</si>
  <si>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</si>
  <si>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</si>
  <si>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</si>
  <si>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</si>
  <si>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</si>
  <si>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</si>
  <si>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</si>
  <si>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</si>
  <si>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</si>
  <si>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</si>
  <si>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</si>
  <si>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</si>
  <si>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</si>
  <si>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</si>
  <si>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</si>
  <si>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</si>
  <si>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</si>
  <si>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</si>
  <si>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</si>
  <si>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</si>
  <si>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</si>
  <si>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</si>
  <si>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</si>
  <si>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</si>
  <si>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</si>
  <si>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</si>
  <si>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</si>
  <si>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</si>
  <si>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</si>
  <si>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</si>
  <si>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</si>
  <si>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</si>
  <si>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</si>
  <si>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</si>
  <si>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</si>
  <si>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</si>
  <si>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</si>
  <si>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</si>
  <si>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</si>
  <si>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</si>
  <si>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</si>
  <si>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</si>
  <si>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</si>
  <si>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</si>
  <si>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</si>
  <si>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</si>
  <si>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</si>
  <si>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</si>
  <si>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</si>
  <si>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Kennziffer: G III 1 - vj 1/20 HH</t>
  </si>
  <si>
    <t>1. Quartal 2020</t>
  </si>
  <si>
    <t xml:space="preserve">© Statistisches Amt für Hamburg und Schleswig-Holstein, Hamburg 2020  
Auszugsweise Vervielfältigung und Verbreitung mit Quellenangabe gestattet.        </t>
  </si>
  <si>
    <t>Januar - März</t>
  </si>
  <si>
    <r>
      <t>2020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</si>
  <si>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</si>
  <si>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</si>
  <si>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</si>
  <si>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</si>
  <si>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Hamburg 2018 bis 2020 im Monatsvergleich</t>
  </si>
  <si>
    <t>Januar - März 2020</t>
  </si>
  <si>
    <t>Frankreich</t>
  </si>
  <si>
    <t>Verein.Staaten (USA)</t>
  </si>
  <si>
    <t>China, Volksrepublik</t>
  </si>
  <si>
    <t>Vereinigt.Königreich</t>
  </si>
  <si>
    <t>Indien</t>
  </si>
  <si>
    <t>Tschechische Republ.</t>
  </si>
  <si>
    <t xml:space="preserve">2. Ausfuhr des Landes Hamburg im monatlichen Jahresvergleich in 2018 bis 2020 </t>
  </si>
  <si>
    <t xml:space="preserve">x  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</si>
  <si>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</si>
  <si>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Vereinigtes Königreich: EU Austritt 02/2020</t>
    </r>
  </si>
  <si>
    <t>Herausgegeben am: 2.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</si>
</sst>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6" fontId="17" fillId="0" borderId="0" xfId="0" applyNumberFormat="1" applyFont="1"/>
    <xf numFmtId="167" fontId="17" fillId="0" borderId="0" xfId="0" applyNumberFormat="1" applyFont="1"/>
    <xf numFmtId="166" fontId="30" fillId="0" borderId="13" xfId="0" applyNumberFormat="1" applyFont="1" applyBorder="1"/>
    <xf numFmtId="166" fontId="30" fillId="0" borderId="14" xfId="0" applyNumberFormat="1" applyFont="1" applyBorder="1"/>
    <xf numFmtId="167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6" fontId="30" fillId="0" borderId="5" xfId="0" applyNumberFormat="1" applyFont="1" applyBorder="1"/>
    <xf numFmtId="166" fontId="30" fillId="0" borderId="4" xfId="0" applyNumberFormat="1" applyFont="1" applyBorder="1"/>
    <xf numFmtId="167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7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6" fontId="17" fillId="2" borderId="0" xfId="0" applyNumberFormat="1" applyFont="1" applyFill="1"/>
    <xf numFmtId="166" fontId="17" fillId="0" borderId="0" xfId="0" applyNumberFormat="1" applyFont="1" applyFill="1"/>
    <xf numFmtId="166" fontId="17" fillId="5" borderId="0" xfId="0" applyNumberFormat="1" applyFont="1" applyFill="1"/>
    <xf numFmtId="166" fontId="30" fillId="0" borderId="14" xfId="0" applyNumberFormat="1" applyFont="1" applyFill="1" applyBorder="1"/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Link" xfId="2" builtinId="8"/>
    <cellStyle name="Standard" xfId="0" builtinId="0"/>
    <cellStyle name="Standard 2" xfId="3"/>
    <cellStyle name="Standard 3 2" xfId="1"/>
  </cellStyles>
  <dxfs count="5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Verein.Staaten (USA)</c:v>
                </c:pt>
                <c:pt idx="2">
                  <c:v>China, Volksrepublik</c:v>
                </c:pt>
                <c:pt idx="3">
                  <c:v>Vereinigt.Königreich</c:v>
                </c:pt>
                <c:pt idx="4">
                  <c:v>Niederlande</c:v>
                </c:pt>
                <c:pt idx="5">
                  <c:v>Indien</c:v>
                </c:pt>
                <c:pt idx="6">
                  <c:v>Schweiz</c:v>
                </c:pt>
                <c:pt idx="7">
                  <c:v>Polen</c:v>
                </c:pt>
                <c:pt idx="8">
                  <c:v>Italien</c:v>
                </c:pt>
                <c:pt idx="9">
                  <c:v>Belgien</c:v>
                </c:pt>
                <c:pt idx="10">
                  <c:v>Dänemark</c:v>
                </c:pt>
                <c:pt idx="11">
                  <c:v>Türkei</c:v>
                </c:pt>
                <c:pt idx="12">
                  <c:v>Österreich</c:v>
                </c:pt>
                <c:pt idx="13">
                  <c:v>Schweden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1604.6730000000002</c:v>
                </c:pt>
                <c:pt idx="1">
                  <c:v>633.07299999999998</c:v>
                </c:pt>
                <c:pt idx="2">
                  <c:v>591.65700000000004</c:v>
                </c:pt>
                <c:pt idx="3">
                  <c:v>389.23099999999988</c:v>
                </c:pt>
                <c:pt idx="4">
                  <c:v>458.77200000000005</c:v>
                </c:pt>
                <c:pt idx="5">
                  <c:v>458.71299999999997</c:v>
                </c:pt>
                <c:pt idx="6">
                  <c:v>431.93600000000004</c:v>
                </c:pt>
                <c:pt idx="7">
                  <c:v>372.89800000000002</c:v>
                </c:pt>
                <c:pt idx="8">
                  <c:v>343.31299999999999</c:v>
                </c:pt>
                <c:pt idx="9">
                  <c:v>311.96899999999999</c:v>
                </c:pt>
                <c:pt idx="10">
                  <c:v>310.74899999999997</c:v>
                </c:pt>
                <c:pt idx="11">
                  <c:v>294.40999999999997</c:v>
                </c:pt>
                <c:pt idx="12">
                  <c:v>250.12199999999999</c:v>
                </c:pt>
                <c:pt idx="13">
                  <c:v>234.375</c:v>
                </c:pt>
                <c:pt idx="14">
                  <c:v>184.38299999999998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Verein.Staaten (USA)</c:v>
                </c:pt>
                <c:pt idx="2">
                  <c:v>China, Volksrepublik</c:v>
                </c:pt>
                <c:pt idx="3">
                  <c:v>Vereinigt.Königreich</c:v>
                </c:pt>
                <c:pt idx="4">
                  <c:v>Niederlande</c:v>
                </c:pt>
                <c:pt idx="5">
                  <c:v>Indien</c:v>
                </c:pt>
                <c:pt idx="6">
                  <c:v>Schweiz</c:v>
                </c:pt>
                <c:pt idx="7">
                  <c:v>Polen</c:v>
                </c:pt>
                <c:pt idx="8">
                  <c:v>Italien</c:v>
                </c:pt>
                <c:pt idx="9">
                  <c:v>Belgien</c:v>
                </c:pt>
                <c:pt idx="10">
                  <c:v>Dänemark</c:v>
                </c:pt>
                <c:pt idx="11">
                  <c:v>Türkei</c:v>
                </c:pt>
                <c:pt idx="12">
                  <c:v>Österreich</c:v>
                </c:pt>
                <c:pt idx="13">
                  <c:v>Schweden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2529.0483370000002</c:v>
                </c:pt>
                <c:pt idx="1">
                  <c:v>664.19333400000005</c:v>
                </c:pt>
                <c:pt idx="2">
                  <c:v>1500.9975899999999</c:v>
                </c:pt>
                <c:pt idx="3">
                  <c:v>1024.937968</c:v>
                </c:pt>
                <c:pt idx="4">
                  <c:v>340.872816</c:v>
                </c:pt>
                <c:pt idx="5">
                  <c:v>165.052435</c:v>
                </c:pt>
                <c:pt idx="6">
                  <c:v>180.283591</c:v>
                </c:pt>
                <c:pt idx="7">
                  <c:v>313.79328299999997</c:v>
                </c:pt>
                <c:pt idx="8">
                  <c:v>217.72678400000001</c:v>
                </c:pt>
                <c:pt idx="9">
                  <c:v>258.55598600000002</c:v>
                </c:pt>
                <c:pt idx="10">
                  <c:v>171.487154</c:v>
                </c:pt>
                <c:pt idx="11">
                  <c:v>260.97582599999998</c:v>
                </c:pt>
                <c:pt idx="12">
                  <c:v>238.45006699999999</c:v>
                </c:pt>
                <c:pt idx="13">
                  <c:v>121.088239</c:v>
                </c:pt>
                <c:pt idx="14">
                  <c:v>162.14065400000001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6125480"/>
        <c:axId val="226121560"/>
      </c:barChart>
      <c:catAx>
        <c:axId val="22612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26121560"/>
        <c:crosses val="autoZero"/>
        <c:auto val="1"/>
        <c:lblAlgn val="ctr"/>
        <c:lblOffset val="100"/>
        <c:noMultiLvlLbl val="0"/>
      </c:catAx>
      <c:valAx>
        <c:axId val="22612156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226125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3044.951</c:v>
                </c:pt>
                <c:pt idx="1">
                  <c:v>3825.2220000000002</c:v>
                </c:pt>
                <c:pt idx="2">
                  <c:v>3602.7310000000002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3495.9875769999999</c:v>
                </c:pt>
                <c:pt idx="1">
                  <c:v>4180.0287429999998</c:v>
                </c:pt>
                <c:pt idx="2">
                  <c:v>4380.8420530000003</c:v>
                </c:pt>
                <c:pt idx="3">
                  <c:v>4569.8596649999999</c:v>
                </c:pt>
                <c:pt idx="4">
                  <c:v>4482.1074609999996</c:v>
                </c:pt>
                <c:pt idx="5">
                  <c:v>4077.3909950000002</c:v>
                </c:pt>
                <c:pt idx="6">
                  <c:v>4497.7845189999998</c:v>
                </c:pt>
                <c:pt idx="7">
                  <c:v>3027.1904060000002</c:v>
                </c:pt>
                <c:pt idx="8">
                  <c:v>4461.4751859999997</c:v>
                </c:pt>
                <c:pt idx="9">
                  <c:v>5033.4454020000003</c:v>
                </c:pt>
                <c:pt idx="10">
                  <c:v>4699.2806030000002</c:v>
                </c:pt>
                <c:pt idx="11">
                  <c:v>6424.077233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3697.3416459999999</c:v>
                </c:pt>
                <c:pt idx="1">
                  <c:v>2948.2153360000002</c:v>
                </c:pt>
                <c:pt idx="2">
                  <c:v>4373.6446480000004</c:v>
                </c:pt>
                <c:pt idx="3">
                  <c:v>4496.1513349999996</c:v>
                </c:pt>
                <c:pt idx="4">
                  <c:v>4130.4972900000002</c:v>
                </c:pt>
                <c:pt idx="5">
                  <c:v>5275.5247019999997</c:v>
                </c:pt>
                <c:pt idx="6">
                  <c:v>4538.3621190000003</c:v>
                </c:pt>
                <c:pt idx="7">
                  <c:v>3508.5736790000001</c:v>
                </c:pt>
                <c:pt idx="8">
                  <c:v>4692.8216899999998</c:v>
                </c:pt>
                <c:pt idx="9">
                  <c:v>3831.4017749999998</c:v>
                </c:pt>
                <c:pt idx="10">
                  <c:v>5309.882662</c:v>
                </c:pt>
                <c:pt idx="11">
                  <c:v>5667.2042449999999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26264"/>
        <c:axId val="226126656"/>
      </c:lineChart>
      <c:catAx>
        <c:axId val="226126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26126656"/>
        <c:crosses val="autoZero"/>
        <c:auto val="1"/>
        <c:lblAlgn val="ctr"/>
        <c:lblOffset val="100"/>
        <c:noMultiLvlLbl val="0"/>
      </c:catAx>
      <c:valAx>
        <c:axId val="2261266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6126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0" t="s">
        <v>128</v>
      </c>
    </row>
    <row r="4" spans="1:7" ht="20.25" x14ac:dyDescent="0.3">
      <c r="A4" s="30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151</v>
      </c>
    </row>
    <row r="16" spans="1:7" ht="15" x14ac:dyDescent="0.2">
      <c r="G16" s="54" t="s">
        <v>167</v>
      </c>
    </row>
    <row r="17" spans="1:7" x14ac:dyDescent="0.2">
      <c r="G17" s="56"/>
    </row>
    <row r="18" spans="1:7" ht="37.5" x14ac:dyDescent="0.5">
      <c r="G18" s="31" t="s">
        <v>130</v>
      </c>
    </row>
    <row r="19" spans="1:7" ht="37.5" x14ac:dyDescent="0.5">
      <c r="G19" s="81" t="s">
        <v>168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188</v>
      </c>
    </row>
    <row r="22" spans="1:7" ht="20.25" customHeight="1" x14ac:dyDescent="0.25">
      <c r="A22" s="106"/>
      <c r="B22" s="106"/>
      <c r="C22" s="106"/>
      <c r="D22" s="106"/>
      <c r="E22" s="106"/>
      <c r="F22" s="106"/>
      <c r="G22" s="10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x14ac:dyDescent="0.2"/>
    <row r="2" spans="1:7" s="43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43" customFormat="1" x14ac:dyDescent="0.2"/>
    <row r="4" spans="1:7" s="43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43" customFormat="1" x14ac:dyDescent="0.2">
      <c r="A5" s="110"/>
      <c r="B5" s="110"/>
      <c r="C5" s="110"/>
      <c r="D5" s="110"/>
      <c r="E5" s="110"/>
      <c r="F5" s="110"/>
      <c r="G5" s="110"/>
    </row>
    <row r="6" spans="1:7" s="43" customFormat="1" x14ac:dyDescent="0.2">
      <c r="A6" s="70" t="s">
        <v>145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11" t="s">
        <v>132</v>
      </c>
      <c r="B8" s="112"/>
      <c r="C8" s="112"/>
      <c r="D8" s="112"/>
      <c r="E8" s="112"/>
      <c r="F8" s="112"/>
      <c r="G8" s="112"/>
    </row>
    <row r="9" spans="1:7" s="43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43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11" t="s">
        <v>134</v>
      </c>
      <c r="B15" s="112"/>
      <c r="C15" s="112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15" t="s">
        <v>154</v>
      </c>
      <c r="B17" s="112"/>
      <c r="C17" s="112"/>
      <c r="D17" s="73"/>
      <c r="E17" s="73"/>
      <c r="F17" s="73"/>
      <c r="G17" s="73"/>
    </row>
    <row r="18" spans="1:7" s="43" customFormat="1" ht="12.75" customHeight="1" x14ac:dyDescent="0.2">
      <c r="A18" s="73" t="s">
        <v>138</v>
      </c>
      <c r="B18" s="116" t="s">
        <v>161</v>
      </c>
      <c r="C18" s="112"/>
      <c r="D18" s="73"/>
      <c r="E18" s="73"/>
      <c r="F18" s="73"/>
      <c r="G18" s="73"/>
    </row>
    <row r="19" spans="1:7" s="43" customFormat="1" ht="12.75" customHeight="1" x14ac:dyDescent="0.2">
      <c r="A19" s="73" t="s">
        <v>139</v>
      </c>
      <c r="B19" s="117" t="s">
        <v>155</v>
      </c>
      <c r="C19" s="117"/>
      <c r="D19" s="117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11" t="s">
        <v>146</v>
      </c>
      <c r="B21" s="112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140</v>
      </c>
      <c r="B23" s="112" t="s">
        <v>141</v>
      </c>
      <c r="C23" s="112"/>
      <c r="D23" s="73"/>
      <c r="E23" s="73"/>
      <c r="F23" s="73"/>
      <c r="G23" s="73"/>
    </row>
    <row r="24" spans="1:7" s="43" customFormat="1" ht="12.75" customHeight="1" x14ac:dyDescent="0.2">
      <c r="A24" s="73" t="s">
        <v>142</v>
      </c>
      <c r="B24" s="112" t="s">
        <v>143</v>
      </c>
      <c r="C24" s="112"/>
      <c r="D24" s="73"/>
      <c r="E24" s="73"/>
      <c r="F24" s="73"/>
      <c r="G24" s="73"/>
    </row>
    <row r="25" spans="1:7" s="43" customFormat="1" ht="12.75" customHeight="1" x14ac:dyDescent="0.2">
      <c r="A25" s="73"/>
      <c r="B25" s="112"/>
      <c r="C25" s="112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147</v>
      </c>
      <c r="B27" s="74" t="s">
        <v>148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14" t="s">
        <v>169</v>
      </c>
      <c r="B29" s="112"/>
      <c r="C29" s="112"/>
      <c r="D29" s="112"/>
      <c r="E29" s="112"/>
      <c r="F29" s="112"/>
      <c r="G29" s="112"/>
    </row>
    <row r="30" spans="1:7" s="43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110" t="s">
        <v>149</v>
      </c>
      <c r="B41" s="110"/>
      <c r="C41" s="72"/>
      <c r="D41" s="72"/>
      <c r="E41" s="72"/>
      <c r="F41" s="72"/>
      <c r="G41" s="72"/>
    </row>
    <row r="42" spans="1:7" s="43" customFormat="1" x14ac:dyDescent="0.2">
      <c r="A42" s="72"/>
      <c r="B42" s="72"/>
      <c r="C42" s="72"/>
      <c r="D42" s="72"/>
      <c r="E42" s="72"/>
      <c r="F42" s="72"/>
      <c r="G42" s="72"/>
    </row>
    <row r="43" spans="1:7" s="43" customFormat="1" x14ac:dyDescent="0.2">
      <c r="A43" s="7">
        <v>0</v>
      </c>
      <c r="B43" s="8" t="s">
        <v>5</v>
      </c>
      <c r="C43" s="72"/>
      <c r="D43" s="72"/>
      <c r="E43" s="72"/>
      <c r="F43" s="72"/>
      <c r="G43" s="72"/>
    </row>
    <row r="44" spans="1:7" s="43" customFormat="1" x14ac:dyDescent="0.2">
      <c r="A44" s="8" t="s">
        <v>19</v>
      </c>
      <c r="B44" s="8" t="s">
        <v>6</v>
      </c>
      <c r="C44" s="72"/>
      <c r="D44" s="72"/>
      <c r="E44" s="72"/>
      <c r="F44" s="72"/>
      <c r="G44" s="72"/>
    </row>
    <row r="45" spans="1:7" s="43" customFormat="1" x14ac:dyDescent="0.2">
      <c r="A45" s="8" t="s">
        <v>20</v>
      </c>
      <c r="B45" s="8" t="s">
        <v>7</v>
      </c>
      <c r="C45" s="72"/>
      <c r="D45" s="72"/>
      <c r="E45" s="72"/>
      <c r="F45" s="72"/>
      <c r="G45" s="72"/>
    </row>
    <row r="46" spans="1:7" s="43" customFormat="1" x14ac:dyDescent="0.2">
      <c r="A46" s="8" t="s">
        <v>21</v>
      </c>
      <c r="B46" s="8" t="s">
        <v>8</v>
      </c>
      <c r="C46" s="72"/>
      <c r="D46" s="72"/>
      <c r="E46" s="72"/>
      <c r="F46" s="72"/>
      <c r="G46" s="72"/>
    </row>
    <row r="47" spans="1:7" s="43" customFormat="1" x14ac:dyDescent="0.2">
      <c r="A47" s="8" t="s">
        <v>15</v>
      </c>
      <c r="B47" s="8" t="s">
        <v>9</v>
      </c>
      <c r="C47" s="72"/>
      <c r="D47" s="72"/>
      <c r="E47" s="72"/>
      <c r="F47" s="72"/>
      <c r="G47" s="72"/>
    </row>
    <row r="48" spans="1:7" s="43" customFormat="1" x14ac:dyDescent="0.2">
      <c r="A48" s="8" t="s">
        <v>16</v>
      </c>
      <c r="B48" s="8" t="s">
        <v>10</v>
      </c>
      <c r="C48" s="72"/>
      <c r="D48" s="72"/>
      <c r="E48" s="72"/>
      <c r="F48" s="72"/>
      <c r="G48" s="72"/>
    </row>
    <row r="49" spans="1:7" s="43" customFormat="1" x14ac:dyDescent="0.2">
      <c r="A49" s="8" t="s">
        <v>17</v>
      </c>
      <c r="B49" s="8" t="s">
        <v>11</v>
      </c>
      <c r="C49" s="72"/>
      <c r="D49" s="72"/>
      <c r="E49" s="72"/>
      <c r="F49" s="72"/>
      <c r="G49" s="72"/>
    </row>
    <row r="50" spans="1:7" s="43" customFormat="1" x14ac:dyDescent="0.2">
      <c r="A50" s="8" t="s">
        <v>18</v>
      </c>
      <c r="B50" s="8" t="s">
        <v>12</v>
      </c>
      <c r="C50" s="72"/>
      <c r="D50" s="72"/>
      <c r="E50" s="72"/>
      <c r="F50" s="72"/>
      <c r="G50" s="72"/>
    </row>
    <row r="51" spans="1:7" s="43" customFormat="1" x14ac:dyDescent="0.2">
      <c r="A51" s="8" t="s">
        <v>150</v>
      </c>
      <c r="B51" s="8" t="s">
        <v>13</v>
      </c>
      <c r="C51" s="72"/>
      <c r="D51" s="72"/>
      <c r="E51" s="72"/>
      <c r="F51" s="72"/>
      <c r="G51" s="72"/>
    </row>
    <row r="52" spans="1:7" s="43" customFormat="1" x14ac:dyDescent="0.2">
      <c r="A52" s="8" t="s">
        <v>144</v>
      </c>
      <c r="B52" s="8" t="s">
        <v>14</v>
      </c>
      <c r="C52" s="72"/>
      <c r="D52" s="72"/>
      <c r="E52" s="72"/>
      <c r="F52" s="72"/>
      <c r="G52" s="72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</cols>
  <sheetData>
    <row r="1" spans="1:7" x14ac:dyDescent="0.2">
      <c r="A1" s="118"/>
      <c r="B1" s="118"/>
      <c r="C1" s="118"/>
      <c r="D1" s="118"/>
      <c r="E1" s="118"/>
      <c r="F1" s="118"/>
      <c r="G1" s="118"/>
    </row>
    <row r="2" spans="1:7" x14ac:dyDescent="0.2">
      <c r="A2" s="120" t="s">
        <v>159</v>
      </c>
      <c r="B2" s="120"/>
      <c r="C2" s="120"/>
      <c r="D2" s="120"/>
      <c r="E2" s="120"/>
      <c r="F2" s="120"/>
      <c r="G2" s="120"/>
    </row>
    <row r="4" spans="1:7" s="9" customFormat="1" ht="26.25" customHeight="1" x14ac:dyDescent="0.2">
      <c r="A4" s="128" t="s">
        <v>137</v>
      </c>
      <c r="B4" s="82" t="s">
        <v>115</v>
      </c>
      <c r="C4" s="82" t="s">
        <v>116</v>
      </c>
      <c r="D4" s="82" t="s">
        <v>117</v>
      </c>
      <c r="E4" s="123" t="s">
        <v>170</v>
      </c>
      <c r="F4" s="124"/>
      <c r="G4" s="125"/>
    </row>
    <row r="5" spans="1:7" s="9" customFormat="1" ht="18" customHeight="1" x14ac:dyDescent="0.2">
      <c r="A5" s="129"/>
      <c r="B5" s="121" t="s">
        <v>171</v>
      </c>
      <c r="C5" s="122"/>
      <c r="D5" s="122"/>
      <c r="E5" s="34" t="s">
        <v>171</v>
      </c>
      <c r="F5" s="34" t="s">
        <v>172</v>
      </c>
      <c r="G5" s="126" t="s">
        <v>160</v>
      </c>
    </row>
    <row r="6" spans="1:7" s="9" customFormat="1" ht="17.25" customHeight="1" x14ac:dyDescent="0.2">
      <c r="A6" s="130"/>
      <c r="B6" s="121" t="s">
        <v>131</v>
      </c>
      <c r="C6" s="122"/>
      <c r="D6" s="122"/>
      <c r="E6" s="122"/>
      <c r="F6" s="122"/>
      <c r="G6" s="127"/>
    </row>
    <row r="7" spans="1:7" s="9" customFormat="1" ht="18.75" customHeight="1" x14ac:dyDescent="0.2">
      <c r="A7" s="36" t="s">
        <v>22</v>
      </c>
      <c r="B7" s="102">
        <v>167.13</v>
      </c>
      <c r="C7" s="83">
        <v>137.13900000000001</v>
      </c>
      <c r="D7" s="83">
        <v>190.697</v>
      </c>
      <c r="E7" s="83">
        <v>494.96600000000001</v>
      </c>
      <c r="F7" s="83">
        <v>419.69400000000002</v>
      </c>
      <c r="G7" s="84">
        <f>IF(AND(F7&gt;0,E7&gt;0),(E7/F7%)-100,"x  ")</f>
        <v>17.934971669835633</v>
      </c>
    </row>
    <row r="8" spans="1:7" s="9" customFormat="1" ht="12" customHeight="1" x14ac:dyDescent="0.2">
      <c r="A8" s="45" t="s">
        <v>23</v>
      </c>
    </row>
    <row r="9" spans="1:7" s="9" customFormat="1" ht="12" x14ac:dyDescent="0.2">
      <c r="A9" s="46" t="s">
        <v>24</v>
      </c>
      <c r="B9" s="83">
        <v>0.19700000000000001</v>
      </c>
      <c r="C9" s="83">
        <v>2.9000000000000001E-2</v>
      </c>
      <c r="D9" s="83">
        <v>0.10199999999999999</v>
      </c>
      <c r="E9" s="83">
        <v>0.32800000000000001</v>
      </c>
      <c r="F9" s="83">
        <v>0.68799999999999994</v>
      </c>
      <c r="G9" s="84">
        <f>IF(AND(F9&gt;0,E9&gt;0),(E9/F9%)-100,"x  ")</f>
        <v>-52.325581395348834</v>
      </c>
    </row>
    <row r="10" spans="1:7" s="9" customFormat="1" ht="23.25" customHeight="1" x14ac:dyDescent="0.2">
      <c r="A10" s="46" t="s">
        <v>25</v>
      </c>
      <c r="B10" s="83">
        <v>16.596</v>
      </c>
      <c r="C10" s="83">
        <v>17.239000000000001</v>
      </c>
      <c r="D10" s="83">
        <v>19.07</v>
      </c>
      <c r="E10" s="83">
        <v>52.905000000000001</v>
      </c>
      <c r="F10" s="83">
        <v>58.695</v>
      </c>
      <c r="G10" s="84">
        <f>IF(AND(F10&gt;0,E10&gt;0),(E10/F10%)-100,"x  ")</f>
        <v>-9.8645540506005602</v>
      </c>
    </row>
    <row r="11" spans="1:7" s="9" customFormat="1" ht="21" customHeight="1" x14ac:dyDescent="0.2">
      <c r="A11" s="46" t="s">
        <v>26</v>
      </c>
      <c r="B11" s="83">
        <v>144.494</v>
      </c>
      <c r="C11" s="83">
        <v>113.98099999999999</v>
      </c>
      <c r="D11" s="83">
        <v>164.97900000000001</v>
      </c>
      <c r="E11" s="83">
        <v>423.45400000000006</v>
      </c>
      <c r="F11" s="83">
        <v>331.38900000000001</v>
      </c>
      <c r="G11" s="84">
        <f>IF(AND(F11&gt;0,E11&gt;0),(E11/F11%)-100,"x  ")</f>
        <v>27.781549779865969</v>
      </c>
    </row>
    <row r="12" spans="1:7" s="9" customFormat="1" ht="12" x14ac:dyDescent="0.2">
      <c r="A12" s="38" t="s">
        <v>29</v>
      </c>
    </row>
    <row r="13" spans="1:7" s="9" customFormat="1" ht="12" x14ac:dyDescent="0.2">
      <c r="A13" s="38" t="s">
        <v>30</v>
      </c>
      <c r="B13" s="83">
        <v>15.786</v>
      </c>
      <c r="C13" s="83">
        <v>12.385999999999999</v>
      </c>
      <c r="D13" s="83">
        <v>26.332000000000001</v>
      </c>
      <c r="E13" s="83">
        <v>54.503999999999998</v>
      </c>
      <c r="F13" s="83">
        <v>29.504999999999999</v>
      </c>
      <c r="G13" s="84">
        <f>IF(AND(F13&gt;0,E13&gt;0),(E13/F13%)-100,"x  ")</f>
        <v>84.728012201321803</v>
      </c>
    </row>
    <row r="14" spans="1:7" s="9" customFormat="1" ht="12" x14ac:dyDescent="0.2">
      <c r="A14" s="47" t="s">
        <v>28</v>
      </c>
      <c r="B14" s="83">
        <v>36.866999999999997</v>
      </c>
      <c r="C14" s="83">
        <v>33.880000000000003</v>
      </c>
      <c r="D14" s="83">
        <v>44.19</v>
      </c>
      <c r="E14" s="83">
        <v>114.937</v>
      </c>
      <c r="F14" s="83">
        <v>93.361999999999995</v>
      </c>
      <c r="G14" s="84">
        <f>IF(AND(F14&gt;0,E14&gt;0),(E14/F14%)-100,"x  ")</f>
        <v>23.108973672372073</v>
      </c>
    </row>
    <row r="15" spans="1:7" s="9" customFormat="1" ht="12" x14ac:dyDescent="0.2">
      <c r="A15" s="48" t="s">
        <v>27</v>
      </c>
      <c r="B15" s="83">
        <v>5.843</v>
      </c>
      <c r="C15" s="83">
        <v>5.891</v>
      </c>
      <c r="D15" s="83">
        <v>6.5460000000000003</v>
      </c>
      <c r="E15" s="83">
        <v>18.28</v>
      </c>
      <c r="F15" s="83">
        <v>28.922999999999998</v>
      </c>
      <c r="G15" s="84">
        <f>IF(AND(F15&gt;0,E15&gt;0),(E15/F15%)-100,"x  ")</f>
        <v>-36.797704249213425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3">
        <v>2823.6419999999998</v>
      </c>
      <c r="C17" s="83">
        <v>3633.721</v>
      </c>
      <c r="D17" s="83">
        <v>3343.261</v>
      </c>
      <c r="E17" s="83">
        <v>9800.6239999999998</v>
      </c>
      <c r="F17" s="83">
        <v>11682.983</v>
      </c>
      <c r="G17" s="84">
        <f>IF(AND(F17&gt;0,E17&gt;0),(E17/F17%)-100,"x  ")</f>
        <v>-16.111972430328791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3">
        <v>22.638000000000002</v>
      </c>
      <c r="C19" s="83">
        <v>24.06</v>
      </c>
      <c r="D19" s="83">
        <v>21.763000000000002</v>
      </c>
      <c r="E19" s="83">
        <v>68.460999999999999</v>
      </c>
      <c r="F19" s="83">
        <v>35.115000000000002</v>
      </c>
      <c r="G19" s="84">
        <f>IF(AND(F19&gt;0,E19&gt;0),(E19/F19%)-100,"x  ")</f>
        <v>94.962266837533804</v>
      </c>
    </row>
    <row r="20" spans="1:7" s="9" customFormat="1" ht="12" x14ac:dyDescent="0.2">
      <c r="A20" s="48" t="s">
        <v>33</v>
      </c>
      <c r="B20" s="83">
        <v>652.255</v>
      </c>
      <c r="C20" s="83">
        <v>613.50400000000002</v>
      </c>
      <c r="D20" s="83">
        <v>539.55100000000004</v>
      </c>
      <c r="E20" s="83">
        <v>1805.31</v>
      </c>
      <c r="F20" s="83">
        <v>1933.9110000000001</v>
      </c>
      <c r="G20" s="84">
        <f>IF(AND(F20&gt;0,E20&gt;0),(E20/F20%)-100,"x  ")</f>
        <v>-6.649788950991038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3">
        <v>2.5779999999999998</v>
      </c>
      <c r="C22" s="83">
        <v>2.36</v>
      </c>
      <c r="D22" s="83">
        <v>2.2970000000000002</v>
      </c>
      <c r="E22" s="83">
        <v>7.2349999999999994</v>
      </c>
      <c r="F22" s="83">
        <v>7.7949999999999999</v>
      </c>
      <c r="G22" s="84">
        <f>IF(AND(F22&gt;0,E22&gt;0),(E22/F22%)-100,"x  ")</f>
        <v>-7.1840923669018792</v>
      </c>
    </row>
    <row r="23" spans="1:7" s="9" customFormat="1" ht="12" x14ac:dyDescent="0.2">
      <c r="A23" s="38" t="s">
        <v>36</v>
      </c>
      <c r="B23" s="83">
        <v>114.279</v>
      </c>
      <c r="C23" s="83">
        <v>49.152000000000001</v>
      </c>
      <c r="D23" s="83">
        <v>42.006</v>
      </c>
      <c r="E23" s="83">
        <v>205.43699999999998</v>
      </c>
      <c r="F23" s="83">
        <v>152.53399999999999</v>
      </c>
      <c r="G23" s="84">
        <f>IF(AND(F23&gt;0,E23&gt;0),(E23/F23%)-100,"x  ")</f>
        <v>34.68275925367459</v>
      </c>
    </row>
    <row r="24" spans="1:7" s="9" customFormat="1" ht="12" x14ac:dyDescent="0.2">
      <c r="A24" s="38" t="s">
        <v>38</v>
      </c>
      <c r="B24" s="83">
        <v>23.649000000000001</v>
      </c>
      <c r="C24" s="83">
        <v>19.574999999999999</v>
      </c>
      <c r="D24" s="83">
        <v>19.922000000000001</v>
      </c>
      <c r="E24" s="83">
        <v>63.146000000000001</v>
      </c>
      <c r="F24" s="83">
        <v>66.533000000000001</v>
      </c>
      <c r="G24" s="84">
        <f>IF(AND(F24&gt;0,E24&gt;0),(E24/F24%)-100,"x  ")</f>
        <v>-5.0907068672688638</v>
      </c>
    </row>
    <row r="25" spans="1:7" s="9" customFormat="1" ht="12" x14ac:dyDescent="0.2">
      <c r="A25" s="38" t="s">
        <v>37</v>
      </c>
      <c r="B25" s="83">
        <v>254.209</v>
      </c>
      <c r="C25" s="83">
        <v>234.023</v>
      </c>
      <c r="D25" s="83">
        <v>210.25899999999999</v>
      </c>
      <c r="E25" s="83">
        <v>698.49099999999999</v>
      </c>
      <c r="F25" s="83">
        <v>895.73</v>
      </c>
      <c r="G25" s="84">
        <f>IF(AND(F25&gt;0,E25&gt;0),(E25/F25%)-100,"x  ")</f>
        <v>-22.019916715974688</v>
      </c>
    </row>
    <row r="26" spans="1:7" s="9" customFormat="1" ht="12" x14ac:dyDescent="0.2">
      <c r="A26" s="49" t="s">
        <v>39</v>
      </c>
      <c r="B26" s="83">
        <v>2148.7489999999998</v>
      </c>
      <c r="C26" s="83">
        <v>2996.1579999999999</v>
      </c>
      <c r="D26" s="83">
        <v>2781.9459999999999</v>
      </c>
      <c r="E26" s="83">
        <v>7926.8529999999992</v>
      </c>
      <c r="F26" s="83">
        <v>9713.9549999999999</v>
      </c>
      <c r="G26" s="84">
        <f>IF(AND(F26&gt;0,E26&gt;0),(E26/F26%)-100,"x  ")</f>
        <v>-18.397264553932985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3">
        <v>257.51799999999997</v>
      </c>
      <c r="C28" s="83">
        <v>203.17599999999999</v>
      </c>
      <c r="D28" s="83">
        <v>225.08</v>
      </c>
      <c r="E28" s="83">
        <v>685.774</v>
      </c>
      <c r="F28" s="83">
        <v>647.11900000000003</v>
      </c>
      <c r="G28" s="84">
        <f>IF(AND(F28&gt;0,E28&gt;0),(E28/F28%)-100,"x  ")</f>
        <v>5.9733990193457487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3">
        <v>45.652999999999999</v>
      </c>
      <c r="C30" s="83">
        <v>24.318999999999999</v>
      </c>
      <c r="D30" s="83">
        <v>21.635999999999999</v>
      </c>
      <c r="E30" s="83">
        <v>91.60799999999999</v>
      </c>
      <c r="F30" s="83">
        <v>71.593000000000004</v>
      </c>
      <c r="G30" s="84">
        <f>IF(AND(F30&gt;0,E30&gt;0),(E30/F30%)-100,"x  ")</f>
        <v>27.956643805958663</v>
      </c>
    </row>
    <row r="31" spans="1:7" s="9" customFormat="1" ht="12" x14ac:dyDescent="0.2">
      <c r="A31" s="51" t="s">
        <v>43</v>
      </c>
      <c r="B31" s="83">
        <v>31.646999999999998</v>
      </c>
      <c r="C31" s="83">
        <v>25.957999999999998</v>
      </c>
      <c r="D31" s="83">
        <v>54.384999999999998</v>
      </c>
      <c r="E31" s="83">
        <v>111.99</v>
      </c>
      <c r="F31" s="83">
        <v>151.13300000000001</v>
      </c>
      <c r="G31" s="84">
        <f>IF(AND(F31&gt;0,E31&gt;0),(E31/F31%)-100,"x  ")</f>
        <v>-25.899704234019055</v>
      </c>
    </row>
    <row r="32" spans="1:7" s="9" customFormat="1" ht="12" x14ac:dyDescent="0.2">
      <c r="A32" s="51" t="s">
        <v>42</v>
      </c>
      <c r="B32" s="83">
        <v>78.242000000000004</v>
      </c>
      <c r="C32" s="83">
        <v>56.683</v>
      </c>
      <c r="D32" s="83">
        <v>59.018000000000001</v>
      </c>
      <c r="E32" s="83">
        <v>193.94300000000001</v>
      </c>
      <c r="F32" s="83">
        <v>164.31200000000001</v>
      </c>
      <c r="G32" s="84">
        <f>IF(AND(F32&gt;0,E32&gt;0),(E32/F32%)-100,"x  ")</f>
        <v>18.033375529480494</v>
      </c>
    </row>
    <row r="33" spans="1:7" s="9" customFormat="1" ht="12" x14ac:dyDescent="0.2">
      <c r="A33" s="40" t="s">
        <v>44</v>
      </c>
      <c r="B33" s="83">
        <v>1891.231</v>
      </c>
      <c r="C33" s="83">
        <v>2792.982</v>
      </c>
      <c r="D33" s="83">
        <v>2556.866</v>
      </c>
      <c r="E33" s="83">
        <v>7241.0789999999997</v>
      </c>
      <c r="F33" s="83">
        <v>9066.8359999999993</v>
      </c>
      <c r="G33" s="84">
        <f>IF(AND(F33&gt;0,E33&gt;0),(E33/F33%)-100,"x  ")</f>
        <v>-20.136649653749117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45</v>
      </c>
      <c r="B35" s="83">
        <v>9.0679999999999996</v>
      </c>
      <c r="C35" s="83">
        <v>10.228999999999999</v>
      </c>
      <c r="D35" s="83">
        <v>8.5429999999999993</v>
      </c>
      <c r="E35" s="83">
        <v>27.839999999999996</v>
      </c>
      <c r="F35" s="83">
        <v>32.707999999999998</v>
      </c>
      <c r="G35" s="84">
        <f>IF(AND(F35&gt;0,E35&gt;0),(E35/F35%)-100,"x  ")</f>
        <v>-14.88320900085607</v>
      </c>
    </row>
    <row r="36" spans="1:7" s="9" customFormat="1" ht="12" x14ac:dyDescent="0.2">
      <c r="A36" s="51" t="s">
        <v>46</v>
      </c>
      <c r="B36" s="83">
        <v>12.76</v>
      </c>
      <c r="C36" s="83">
        <v>12.717000000000001</v>
      </c>
      <c r="D36" s="83">
        <v>13.101000000000001</v>
      </c>
      <c r="E36" s="83">
        <v>38.578000000000003</v>
      </c>
      <c r="F36" s="83">
        <v>45.354999999999997</v>
      </c>
      <c r="G36" s="84">
        <f>IF(AND(F36&gt;0,E36&gt;0),(E36/F36%)-100,"x  ")</f>
        <v>-14.942123249917302</v>
      </c>
    </row>
    <row r="37" spans="1:7" s="9" customFormat="1" ht="12" x14ac:dyDescent="0.2">
      <c r="A37" s="51" t="s">
        <v>47</v>
      </c>
      <c r="B37" s="83">
        <v>15.887</v>
      </c>
      <c r="C37" s="83">
        <v>16.876000000000001</v>
      </c>
      <c r="D37" s="83">
        <v>14.333</v>
      </c>
      <c r="E37" s="83">
        <v>47.096000000000004</v>
      </c>
      <c r="F37" s="83">
        <v>61.67</v>
      </c>
      <c r="G37" s="84">
        <f>IF(AND(F37&gt;0,E37&gt;0),(E37/F37%)-100,"x  ")</f>
        <v>-23.632236095346201</v>
      </c>
    </row>
    <row r="38" spans="1:7" s="9" customFormat="1" ht="12" x14ac:dyDescent="0.2">
      <c r="A38" s="51" t="s">
        <v>48</v>
      </c>
      <c r="B38" s="83">
        <v>161.96199999999996</v>
      </c>
      <c r="C38" s="83">
        <v>186.02099999999996</v>
      </c>
      <c r="D38" s="83">
        <v>184.767</v>
      </c>
      <c r="E38" s="83">
        <v>532.75</v>
      </c>
      <c r="F38" s="83">
        <v>651.62199999999996</v>
      </c>
      <c r="G38" s="84">
        <f>IF(AND(F38&gt;0,E38&gt;0),(E38/F38%)-100,"x  ")</f>
        <v>-18.24247800104969</v>
      </c>
    </row>
    <row r="39" spans="1:7" s="9" customFormat="1" ht="12" x14ac:dyDescent="0.2">
      <c r="A39" s="51" t="s">
        <v>49</v>
      </c>
      <c r="B39" s="83">
        <v>73.928000000000011</v>
      </c>
      <c r="C39" s="83">
        <v>71.075000000000017</v>
      </c>
      <c r="D39" s="83">
        <v>72.843999999999994</v>
      </c>
      <c r="E39" s="83">
        <v>217.84700000000004</v>
      </c>
      <c r="F39" s="83">
        <v>167.589</v>
      </c>
      <c r="G39" s="84">
        <f>IF(AND(F39&gt;0,E39&gt;0),(E39/F39%)-100,"x  ")</f>
        <v>29.988841749756887</v>
      </c>
    </row>
    <row r="40" spans="1:7" s="9" customFormat="1" ht="12" x14ac:dyDescent="0.2">
      <c r="A40" s="51" t="s">
        <v>50</v>
      </c>
    </row>
    <row r="41" spans="1:7" s="9" customFormat="1" ht="12" x14ac:dyDescent="0.2">
      <c r="A41" s="51" t="s">
        <v>51</v>
      </c>
      <c r="B41" s="83">
        <v>26.667999999999999</v>
      </c>
      <c r="C41" s="83">
        <v>27.715</v>
      </c>
      <c r="D41" s="83">
        <v>33.771000000000001</v>
      </c>
      <c r="E41" s="83">
        <v>88.153999999999996</v>
      </c>
      <c r="F41" s="83">
        <v>90.260999999999996</v>
      </c>
      <c r="G41" s="84">
        <f t="shared" ref="G41:G46" si="0">IF(AND(F41&gt;0,E41&gt;0),(E41/F41%)-100,"x  ")</f>
        <v>-2.3343415207010736</v>
      </c>
    </row>
    <row r="42" spans="1:7" s="9" customFormat="1" ht="12" x14ac:dyDescent="0.2">
      <c r="A42" s="51" t="s">
        <v>52</v>
      </c>
      <c r="B42" s="83">
        <v>37.311</v>
      </c>
      <c r="C42" s="83">
        <v>32.256</v>
      </c>
      <c r="D42" s="83">
        <v>36.533999999999999</v>
      </c>
      <c r="E42" s="83">
        <v>106.101</v>
      </c>
      <c r="F42" s="83">
        <v>118.387</v>
      </c>
      <c r="G42" s="84">
        <f t="shared" si="0"/>
        <v>-10.377828646726414</v>
      </c>
    </row>
    <row r="43" spans="1:7" s="9" customFormat="1" ht="12" x14ac:dyDescent="0.2">
      <c r="A43" s="51" t="s">
        <v>53</v>
      </c>
      <c r="B43" s="83">
        <v>26.443000000000001</v>
      </c>
      <c r="C43" s="83">
        <v>22.236999999999998</v>
      </c>
      <c r="D43" s="83">
        <v>17.431000000000001</v>
      </c>
      <c r="E43" s="83">
        <v>66.111000000000004</v>
      </c>
      <c r="F43" s="83">
        <v>61.45</v>
      </c>
      <c r="G43" s="84">
        <f t="shared" si="0"/>
        <v>7.5850284784377493</v>
      </c>
    </row>
    <row r="44" spans="1:7" s="9" customFormat="1" ht="12" x14ac:dyDescent="0.2">
      <c r="A44" s="51" t="s">
        <v>54</v>
      </c>
      <c r="B44" s="83">
        <v>50.207000000000001</v>
      </c>
      <c r="C44" s="83">
        <v>37.865000000000002</v>
      </c>
      <c r="D44" s="83">
        <v>7.5549999999999997</v>
      </c>
      <c r="E44" s="83">
        <v>95.62700000000001</v>
      </c>
      <c r="F44" s="83">
        <v>187.46299999999999</v>
      </c>
      <c r="G44" s="84">
        <f t="shared" si="0"/>
        <v>-48.988867136448256</v>
      </c>
    </row>
    <row r="45" spans="1:7" s="9" customFormat="1" ht="12" x14ac:dyDescent="0.2">
      <c r="A45" s="51" t="s">
        <v>55</v>
      </c>
      <c r="B45" s="83">
        <v>1050.8599999999999</v>
      </c>
      <c r="C45" s="83">
        <v>1991.836</v>
      </c>
      <c r="D45" s="83">
        <v>1790.077</v>
      </c>
      <c r="E45" s="83">
        <v>4832.7730000000001</v>
      </c>
      <c r="F45" s="83">
        <v>6430.1369999999997</v>
      </c>
      <c r="G45" s="84">
        <f t="shared" si="0"/>
        <v>-24.841834629650961</v>
      </c>
    </row>
    <row r="46" spans="1:7" s="9" customFormat="1" ht="12" x14ac:dyDescent="0.2">
      <c r="A46" s="51" t="s">
        <v>56</v>
      </c>
      <c r="B46" s="83">
        <v>97.472999999999999</v>
      </c>
      <c r="C46" s="83">
        <v>94.559000000000012</v>
      </c>
      <c r="D46" s="83">
        <v>74.584000000000003</v>
      </c>
      <c r="E46" s="83">
        <v>266.61599999999999</v>
      </c>
      <c r="F46" s="83">
        <v>342.67600000000004</v>
      </c>
      <c r="G46" s="84">
        <f t="shared" si="0"/>
        <v>-22.19589349706429</v>
      </c>
    </row>
    <row r="47" spans="1:7" s="9" customFormat="1" ht="12" x14ac:dyDescent="0.2">
      <c r="A47" s="37"/>
    </row>
    <row r="48" spans="1:7" s="9" customFormat="1" ht="12" x14ac:dyDescent="0.2">
      <c r="A48" s="41" t="s">
        <v>165</v>
      </c>
      <c r="B48" s="83">
        <v>54.179000000000002</v>
      </c>
      <c r="C48" s="83">
        <v>54.362000000000002</v>
      </c>
      <c r="D48" s="83">
        <v>68.772999999999996</v>
      </c>
      <c r="E48" s="83">
        <v>177.31399999999999</v>
      </c>
      <c r="F48" s="83">
        <v>89.313000000000002</v>
      </c>
      <c r="G48" s="84">
        <f>IF(AND(F48&gt;0,E48&gt;0),(E48/F48%)-100,"x  ")</f>
        <v>98.531008923672914</v>
      </c>
    </row>
    <row r="49" spans="1:7" x14ac:dyDescent="0.2">
      <c r="A49" s="39"/>
      <c r="B49" s="9"/>
      <c r="C49" s="9"/>
      <c r="D49" s="9"/>
      <c r="E49" s="9"/>
      <c r="F49" s="9"/>
      <c r="G49" s="9"/>
    </row>
    <row r="50" spans="1:7" x14ac:dyDescent="0.2">
      <c r="A50" s="42" t="s">
        <v>57</v>
      </c>
      <c r="B50" s="85">
        <v>3044.951</v>
      </c>
      <c r="C50" s="86">
        <v>3825.2220000000002</v>
      </c>
      <c r="D50" s="86">
        <v>3602.7310000000002</v>
      </c>
      <c r="E50" s="86">
        <v>10472.904</v>
      </c>
      <c r="F50" s="105">
        <v>12191.991</v>
      </c>
      <c r="G50" s="87">
        <f>IF(AND(F50&gt;0,E50&gt;0),(E50/F50%)-100,"x  ")</f>
        <v>-14.100133440059125</v>
      </c>
    </row>
    <row r="51" spans="1:7" ht="12" customHeight="1" x14ac:dyDescent="0.2"/>
    <row r="52" spans="1:7" x14ac:dyDescent="0.2">
      <c r="A52" s="33" t="s">
        <v>158</v>
      </c>
    </row>
    <row r="53" spans="1:7" x14ac:dyDescent="0.2">
      <c r="A53" s="32" t="s">
        <v>135</v>
      </c>
      <c r="B53" s="32"/>
      <c r="C53" s="32"/>
      <c r="D53" s="32"/>
      <c r="E53" s="32"/>
      <c r="F53" s="32"/>
      <c r="G53" s="32"/>
    </row>
    <row r="54" spans="1:7" x14ac:dyDescent="0.2">
      <c r="A54" s="119" t="s">
        <v>136</v>
      </c>
      <c r="B54" s="119"/>
      <c r="C54" s="119"/>
      <c r="D54" s="119"/>
      <c r="E54" s="119"/>
      <c r="F54" s="119"/>
      <c r="G54" s="119"/>
    </row>
  </sheetData>
  <mergeCells count="8">
    <mergeCell ref="A1:G1"/>
    <mergeCell ref="A54:G54"/>
    <mergeCell ref="A2:G2"/>
    <mergeCell ref="B5:D5"/>
    <mergeCell ref="B6:F6"/>
    <mergeCell ref="E4:G4"/>
    <mergeCell ref="G5:G6"/>
    <mergeCell ref="A4:A6"/>
  </mergeCells>
  <conditionalFormatting sqref="A7:G16 A18:G50 A17:F17">
    <cfRule type="expression" dxfId="4" priority="16">
      <formula>MOD(ROW(),2)=1</formula>
    </cfRule>
  </conditionalFormatting>
  <conditionalFormatting sqref="G17">
    <cfRule type="expression" dxfId="3" priority="15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81"/>
  <sheetViews>
    <sheetView zoomScaleNormal="100" workbookViewId="0">
      <pane ySplit="6" topLeftCell="A40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</cols>
  <sheetData>
    <row r="1" spans="1:7" x14ac:dyDescent="0.2">
      <c r="A1" s="118"/>
      <c r="B1" s="118"/>
      <c r="C1" s="118"/>
      <c r="D1" s="118"/>
      <c r="E1" s="118"/>
      <c r="F1" s="118"/>
      <c r="G1" s="118"/>
    </row>
    <row r="2" spans="1:7" x14ac:dyDescent="0.2">
      <c r="A2" s="131" t="s">
        <v>162</v>
      </c>
      <c r="B2" s="118"/>
      <c r="C2" s="118"/>
      <c r="D2" s="118"/>
      <c r="E2" s="118"/>
      <c r="F2" s="118"/>
      <c r="G2" s="118"/>
    </row>
    <row r="3" spans="1:7" ht="9.75" customHeight="1" x14ac:dyDescent="0.2">
      <c r="A3" s="52"/>
      <c r="B3" s="53"/>
      <c r="C3" s="53"/>
      <c r="D3" s="53"/>
      <c r="E3" s="53"/>
      <c r="F3" s="53"/>
      <c r="G3" s="53"/>
    </row>
    <row r="4" spans="1:7" x14ac:dyDescent="0.2">
      <c r="A4" s="133" t="s">
        <v>58</v>
      </c>
      <c r="B4" s="88" t="s">
        <v>115</v>
      </c>
      <c r="C4" s="88" t="s">
        <v>116</v>
      </c>
      <c r="D4" s="88" t="s">
        <v>117</v>
      </c>
      <c r="E4" s="137" t="s">
        <v>170</v>
      </c>
      <c r="F4" s="137"/>
      <c r="G4" s="138"/>
    </row>
    <row r="5" spans="1:7" ht="24" customHeight="1" x14ac:dyDescent="0.2">
      <c r="A5" s="134"/>
      <c r="B5" s="132" t="s">
        <v>173</v>
      </c>
      <c r="C5" s="122"/>
      <c r="D5" s="122"/>
      <c r="E5" s="89" t="s">
        <v>173</v>
      </c>
      <c r="F5" s="89" t="s">
        <v>174</v>
      </c>
      <c r="G5" s="139" t="s">
        <v>157</v>
      </c>
    </row>
    <row r="6" spans="1:7" ht="17.25" customHeight="1" x14ac:dyDescent="0.2">
      <c r="A6" s="135"/>
      <c r="B6" s="122" t="s">
        <v>131</v>
      </c>
      <c r="C6" s="136"/>
      <c r="D6" s="136"/>
      <c r="E6" s="136"/>
      <c r="F6" s="136"/>
      <c r="G6" s="140"/>
    </row>
    <row r="7" spans="1:7" x14ac:dyDescent="0.2">
      <c r="A7" s="35"/>
      <c r="B7" s="9"/>
      <c r="C7" s="9"/>
      <c r="D7" s="9"/>
      <c r="E7" s="9"/>
      <c r="F7" s="9"/>
      <c r="G7" s="9"/>
    </row>
    <row r="8" spans="1:7" ht="12.75" customHeight="1" x14ac:dyDescent="0.2">
      <c r="A8" s="60" t="s">
        <v>59</v>
      </c>
      <c r="B8" s="83">
        <v>1890.0969999999998</v>
      </c>
      <c r="C8" s="83">
        <v>2414.1779999999999</v>
      </c>
      <c r="D8" s="83">
        <v>2165.9110000000001</v>
      </c>
      <c r="E8" s="83">
        <v>6470.1859999999997</v>
      </c>
      <c r="F8" s="83">
        <v>7306.3649999999998</v>
      </c>
      <c r="G8" s="84">
        <f>IF(AND(F8&gt;0,E8&gt;0),(E8/F8%)-100,"x  ")</f>
        <v>-11.444528161404477</v>
      </c>
    </row>
    <row r="9" spans="1:7" ht="12.75" customHeight="1" x14ac:dyDescent="0.2">
      <c r="A9" s="6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4" t="s">
        <v>60</v>
      </c>
      <c r="B10" s="83">
        <f>B12+(SUM(B34:B42))</f>
        <v>1589.3209999999997</v>
      </c>
      <c r="C10" s="83">
        <f t="shared" ref="C10:F10" si="0">C12+(SUM(C34:C42))</f>
        <v>1796.6959999999997</v>
      </c>
      <c r="D10" s="83">
        <f t="shared" si="0"/>
        <v>1659.723</v>
      </c>
      <c r="E10" s="83">
        <f t="shared" si="0"/>
        <v>5045.74</v>
      </c>
      <c r="F10" s="83">
        <f t="shared" si="0"/>
        <v>6570.54</v>
      </c>
      <c r="G10" s="84">
        <f>IF(AND(F10&gt;0,E10&gt;0),(E10/F10%)-100,"x  ")</f>
        <v>-23.206616198972995</v>
      </c>
    </row>
    <row r="11" spans="1:7" ht="12.75" customHeight="1" x14ac:dyDescent="0.2">
      <c r="A11" s="57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7" t="s">
        <v>61</v>
      </c>
      <c r="B12" s="83">
        <f>SUM(B14:B31)</f>
        <v>1106.7859999999996</v>
      </c>
      <c r="C12" s="83">
        <f t="shared" ref="C12:F12" si="1">SUM(C14:C31)</f>
        <v>1214.7489999999998</v>
      </c>
      <c r="D12" s="83">
        <f t="shared" si="1"/>
        <v>1263.921</v>
      </c>
      <c r="E12" s="83">
        <f t="shared" si="1"/>
        <v>3585.4559999999997</v>
      </c>
      <c r="F12" s="83">
        <f t="shared" si="1"/>
        <v>4216.2150000000001</v>
      </c>
      <c r="G12" s="84">
        <f>IF(AND(F12&gt;0,E12&gt;0),(E12/F12%)-100,"x  ")</f>
        <v>-14.960313930859797</v>
      </c>
    </row>
    <row r="13" spans="1:7" ht="12.75" customHeight="1" x14ac:dyDescent="0.2">
      <c r="A13" s="65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6" t="s">
        <v>62</v>
      </c>
      <c r="B14" s="83">
        <v>324.17700000000002</v>
      </c>
      <c r="C14" s="83">
        <v>559.99800000000005</v>
      </c>
      <c r="D14" s="83">
        <v>720.49800000000005</v>
      </c>
      <c r="E14" s="83">
        <v>1604.6730000000002</v>
      </c>
      <c r="F14" s="83">
        <v>2539.8519999999999</v>
      </c>
      <c r="G14" s="84">
        <f t="shared" ref="G14:G32" si="2">IF(AND(F14&gt;0,E14&gt;0),(E14/F14%)-100,"x  ")</f>
        <v>-36.820216296067628</v>
      </c>
    </row>
    <row r="15" spans="1:7" ht="12.75" customHeight="1" x14ac:dyDescent="0.2">
      <c r="A15" s="66" t="s">
        <v>63</v>
      </c>
      <c r="B15" s="83">
        <v>123.81399999999999</v>
      </c>
      <c r="C15" s="83">
        <v>85.512</v>
      </c>
      <c r="D15" s="83">
        <v>102.643</v>
      </c>
      <c r="E15" s="83">
        <v>311.96899999999999</v>
      </c>
      <c r="F15" s="83">
        <v>252.00899999999999</v>
      </c>
      <c r="G15" s="84">
        <f t="shared" si="2"/>
        <v>23.79280105075614</v>
      </c>
    </row>
    <row r="16" spans="1:7" ht="12.75" customHeight="1" x14ac:dyDescent="0.2">
      <c r="A16" s="66" t="s">
        <v>64</v>
      </c>
      <c r="B16" s="83">
        <v>8.3369999999999997</v>
      </c>
      <c r="C16" s="83">
        <v>4.0970000000000004</v>
      </c>
      <c r="D16" s="83">
        <v>6.1520000000000001</v>
      </c>
      <c r="E16" s="83">
        <v>18.586000000000002</v>
      </c>
      <c r="F16" s="83">
        <v>12.673</v>
      </c>
      <c r="G16" s="84">
        <f t="shared" si="2"/>
        <v>46.658249822457208</v>
      </c>
    </row>
    <row r="17" spans="1:7" ht="12.75" customHeight="1" x14ac:dyDescent="0.2">
      <c r="A17" s="66" t="s">
        <v>65</v>
      </c>
      <c r="B17" s="83">
        <v>182.86</v>
      </c>
      <c r="C17" s="83">
        <v>121.494</v>
      </c>
      <c r="D17" s="83">
        <v>154.41800000000001</v>
      </c>
      <c r="E17" s="83">
        <v>458.77200000000005</v>
      </c>
      <c r="F17" s="83">
        <v>348.80700000000002</v>
      </c>
      <c r="G17" s="84">
        <f t="shared" si="2"/>
        <v>31.526030154211355</v>
      </c>
    </row>
    <row r="18" spans="1:7" ht="12.75" customHeight="1" x14ac:dyDescent="0.2">
      <c r="A18" s="66" t="s">
        <v>66</v>
      </c>
      <c r="B18" s="83">
        <v>137.959</v>
      </c>
      <c r="C18" s="83">
        <v>143.97</v>
      </c>
      <c r="D18" s="83">
        <v>61.384</v>
      </c>
      <c r="E18" s="83">
        <v>343.31299999999999</v>
      </c>
      <c r="F18" s="83">
        <v>223.73599999999999</v>
      </c>
      <c r="G18" s="84">
        <f t="shared" si="2"/>
        <v>53.445578717774538</v>
      </c>
    </row>
    <row r="19" spans="1:7" ht="12.75" customHeight="1" x14ac:dyDescent="0.2">
      <c r="A19" s="66" t="s">
        <v>67</v>
      </c>
      <c r="B19" s="83">
        <v>12.367000000000001</v>
      </c>
      <c r="C19" s="83">
        <v>86.14</v>
      </c>
      <c r="D19" s="83">
        <v>9.7210000000000001</v>
      </c>
      <c r="E19" s="83">
        <v>108.22800000000001</v>
      </c>
      <c r="F19" s="83">
        <v>41.905000000000001</v>
      </c>
      <c r="G19" s="84">
        <f t="shared" si="2"/>
        <v>158.26989619377161</v>
      </c>
    </row>
    <row r="20" spans="1:7" ht="12.75" customHeight="1" x14ac:dyDescent="0.2">
      <c r="A20" s="66" t="s">
        <v>68</v>
      </c>
      <c r="B20" s="83">
        <v>81.361999999999995</v>
      </c>
      <c r="C20" s="83">
        <v>9.3520000000000003</v>
      </c>
      <c r="D20" s="83">
        <v>11.651</v>
      </c>
      <c r="E20" s="83">
        <v>102.36499999999999</v>
      </c>
      <c r="F20" s="83">
        <v>28.382999999999999</v>
      </c>
      <c r="G20" s="84">
        <f t="shared" si="2"/>
        <v>260.65602649473277</v>
      </c>
    </row>
    <row r="21" spans="1:7" ht="12.75" customHeight="1" x14ac:dyDescent="0.2">
      <c r="A21" s="66" t="s">
        <v>69</v>
      </c>
      <c r="B21" s="83">
        <v>6.641</v>
      </c>
      <c r="C21" s="83">
        <v>8.9320000000000004</v>
      </c>
      <c r="D21" s="83">
        <v>7.9020000000000001</v>
      </c>
      <c r="E21" s="83">
        <v>23.475000000000001</v>
      </c>
      <c r="F21" s="83">
        <v>22.283000000000001</v>
      </c>
      <c r="G21" s="84">
        <f t="shared" si="2"/>
        <v>5.3493694744872897</v>
      </c>
    </row>
    <row r="22" spans="1:7" ht="12.75" customHeight="1" x14ac:dyDescent="0.2">
      <c r="A22" s="66" t="s">
        <v>70</v>
      </c>
      <c r="B22" s="83">
        <v>57.174999999999997</v>
      </c>
      <c r="C22" s="83">
        <v>49.773000000000003</v>
      </c>
      <c r="D22" s="83">
        <v>54.648000000000003</v>
      </c>
      <c r="E22" s="83">
        <v>161.596</v>
      </c>
      <c r="F22" s="83">
        <v>293.68</v>
      </c>
      <c r="G22" s="84">
        <f t="shared" si="2"/>
        <v>-44.975483519476981</v>
      </c>
    </row>
    <row r="23" spans="1:7" ht="12.75" customHeight="1" x14ac:dyDescent="0.2">
      <c r="A23" s="66" t="s">
        <v>71</v>
      </c>
      <c r="B23" s="83">
        <v>35.061</v>
      </c>
      <c r="C23" s="83">
        <v>29.798999999999999</v>
      </c>
      <c r="D23" s="83">
        <v>27.873999999999999</v>
      </c>
      <c r="E23" s="83">
        <v>92.733999999999995</v>
      </c>
      <c r="F23" s="83">
        <v>99.311000000000007</v>
      </c>
      <c r="G23" s="84">
        <f t="shared" si="2"/>
        <v>-6.6226299201498477</v>
      </c>
    </row>
    <row r="24" spans="1:7" ht="12.75" customHeight="1" x14ac:dyDescent="0.2">
      <c r="A24" s="66" t="s">
        <v>72</v>
      </c>
      <c r="B24" s="83">
        <v>96.08</v>
      </c>
      <c r="C24" s="83">
        <v>79.213999999999999</v>
      </c>
      <c r="D24" s="83">
        <v>74.828000000000003</v>
      </c>
      <c r="E24" s="83">
        <v>250.12199999999999</v>
      </c>
      <c r="F24" s="83">
        <v>237.328</v>
      </c>
      <c r="G24" s="84">
        <f t="shared" si="2"/>
        <v>5.3908514798085321</v>
      </c>
    </row>
    <row r="25" spans="1:7" ht="12.75" customHeight="1" x14ac:dyDescent="0.2">
      <c r="A25" s="66" t="s">
        <v>73</v>
      </c>
      <c r="B25" s="83">
        <v>0.626</v>
      </c>
      <c r="C25" s="83">
        <v>0.71699999999999997</v>
      </c>
      <c r="D25" s="83">
        <v>0.24099999999999999</v>
      </c>
      <c r="E25" s="83">
        <v>1.5840000000000001</v>
      </c>
      <c r="F25" s="83">
        <v>1.4570000000000001</v>
      </c>
      <c r="G25" s="84">
        <f t="shared" si="2"/>
        <v>8.7165408373369928</v>
      </c>
    </row>
    <row r="26" spans="1:7" ht="12.75" customHeight="1" x14ac:dyDescent="0.2">
      <c r="A26" s="66" t="s">
        <v>74</v>
      </c>
      <c r="B26" s="83">
        <v>0.48299999999999998</v>
      </c>
      <c r="C26" s="83">
        <v>0.32</v>
      </c>
      <c r="D26" s="83">
        <v>0.435</v>
      </c>
      <c r="E26" s="83">
        <v>1.238</v>
      </c>
      <c r="F26" s="83">
        <v>7.7130000000000001</v>
      </c>
      <c r="G26" s="84">
        <f t="shared" si="2"/>
        <v>-83.94917671463763</v>
      </c>
    </row>
    <row r="27" spans="1:7" ht="12.75" customHeight="1" x14ac:dyDescent="0.2">
      <c r="A27" s="66" t="s">
        <v>82</v>
      </c>
      <c r="B27" s="83">
        <v>1.645</v>
      </c>
      <c r="C27" s="83">
        <v>1.474</v>
      </c>
      <c r="D27" s="83">
        <v>1.867</v>
      </c>
      <c r="E27" s="83">
        <v>4.9859999999999998</v>
      </c>
      <c r="F27" s="83">
        <v>5.1159999999999997</v>
      </c>
      <c r="G27" s="84">
        <f t="shared" si="2"/>
        <v>-2.5410476935105493</v>
      </c>
    </row>
    <row r="28" spans="1:7" ht="12.75" customHeight="1" x14ac:dyDescent="0.2">
      <c r="A28" s="66" t="s">
        <v>83</v>
      </c>
      <c r="B28" s="83">
        <v>6.984</v>
      </c>
      <c r="C28" s="83">
        <v>5.5170000000000003</v>
      </c>
      <c r="D28" s="83">
        <v>3.4039999999999999</v>
      </c>
      <c r="E28" s="83">
        <v>15.905000000000001</v>
      </c>
      <c r="F28" s="83">
        <v>9.89</v>
      </c>
      <c r="G28" s="84">
        <f t="shared" si="2"/>
        <v>60.819009100101113</v>
      </c>
    </row>
    <row r="29" spans="1:7" ht="12.75" customHeight="1" x14ac:dyDescent="0.2">
      <c r="A29" s="66" t="s">
        <v>75</v>
      </c>
      <c r="B29" s="83">
        <v>4.03</v>
      </c>
      <c r="C29" s="83">
        <v>4.5519999999999996</v>
      </c>
      <c r="D29" s="83">
        <v>4.4189999999999996</v>
      </c>
      <c r="E29" s="83">
        <v>13.001000000000001</v>
      </c>
      <c r="F29" s="83">
        <v>11.819000000000001</v>
      </c>
      <c r="G29" s="84">
        <f t="shared" si="2"/>
        <v>10.000846095270333</v>
      </c>
    </row>
    <row r="30" spans="1:7" ht="12.75" customHeight="1" x14ac:dyDescent="0.2">
      <c r="A30" s="66" t="s">
        <v>76</v>
      </c>
      <c r="B30" s="83">
        <v>24.536999999999999</v>
      </c>
      <c r="C30" s="83">
        <v>21.547000000000001</v>
      </c>
      <c r="D30" s="83">
        <v>19.423999999999999</v>
      </c>
      <c r="E30" s="83">
        <v>65.50800000000001</v>
      </c>
      <c r="F30" s="83">
        <v>70.343000000000004</v>
      </c>
      <c r="G30" s="84">
        <f t="shared" si="2"/>
        <v>-6.8734628889868077</v>
      </c>
    </row>
    <row r="31" spans="1:7" ht="12.75" customHeight="1" x14ac:dyDescent="0.2">
      <c r="A31" s="66" t="s">
        <v>81</v>
      </c>
      <c r="B31" s="83">
        <v>2.6480000000000001</v>
      </c>
      <c r="C31" s="83">
        <v>2.3410000000000002</v>
      </c>
      <c r="D31" s="83">
        <v>2.4119999999999999</v>
      </c>
      <c r="E31" s="83">
        <v>7.4010000000000007</v>
      </c>
      <c r="F31" s="83">
        <v>9.91</v>
      </c>
      <c r="G31" s="84">
        <f t="shared" si="2"/>
        <v>-25.317860746720484</v>
      </c>
    </row>
    <row r="32" spans="1:7" ht="12.75" customHeight="1" x14ac:dyDescent="0.2">
      <c r="A32" s="58" t="s">
        <v>77</v>
      </c>
      <c r="B32" s="83">
        <f>B10-B12</f>
        <v>482.53500000000008</v>
      </c>
      <c r="C32" s="83">
        <f t="shared" ref="C32:D32" si="3">C10-C12</f>
        <v>581.94699999999989</v>
      </c>
      <c r="D32" s="83">
        <f t="shared" si="3"/>
        <v>395.80199999999991</v>
      </c>
      <c r="E32" s="83">
        <f>E10-E12</f>
        <v>1460.2840000000001</v>
      </c>
      <c r="F32" s="83">
        <f>F10-F12</f>
        <v>2354.3249999999998</v>
      </c>
      <c r="G32" s="84">
        <f t="shared" si="2"/>
        <v>-37.974408800824001</v>
      </c>
    </row>
    <row r="33" spans="1:7" ht="12.75" customHeight="1" x14ac:dyDescent="0.2">
      <c r="A33" s="6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6" t="s">
        <v>186</v>
      </c>
      <c r="B34" s="83">
        <v>157.03</v>
      </c>
      <c r="C34" s="101">
        <v>0</v>
      </c>
      <c r="D34" s="101">
        <v>0</v>
      </c>
      <c r="E34" s="83">
        <v>157.03</v>
      </c>
      <c r="F34" s="83">
        <v>1087.4939999999999</v>
      </c>
      <c r="G34" s="100" t="s">
        <v>185</v>
      </c>
    </row>
    <row r="35" spans="1:7" ht="12.75" customHeight="1" x14ac:dyDescent="0.2">
      <c r="A35" s="66" t="s">
        <v>78</v>
      </c>
      <c r="B35" s="83">
        <v>54.164999999999999</v>
      </c>
      <c r="C35" s="83">
        <v>186.57</v>
      </c>
      <c r="D35" s="83">
        <v>70.013999999999996</v>
      </c>
      <c r="E35" s="83">
        <v>310.74899999999997</v>
      </c>
      <c r="F35" s="83">
        <v>171.73500000000001</v>
      </c>
      <c r="G35" s="84">
        <f t="shared" ref="G35:G43" si="4">IF(AND(F35&gt;0,E35&gt;0),(E35/F35%)-100,"x  ")</f>
        <v>80.946807581448127</v>
      </c>
    </row>
    <row r="36" spans="1:7" ht="12.75" customHeight="1" x14ac:dyDescent="0.2">
      <c r="A36" s="66" t="s">
        <v>79</v>
      </c>
      <c r="B36" s="83">
        <v>134.24299999999999</v>
      </c>
      <c r="C36" s="83">
        <v>124.49</v>
      </c>
      <c r="D36" s="83">
        <v>114.16500000000001</v>
      </c>
      <c r="E36" s="83">
        <v>372.89800000000002</v>
      </c>
      <c r="F36" s="83">
        <v>331.29300000000001</v>
      </c>
      <c r="G36" s="84">
        <f t="shared" si="4"/>
        <v>12.558369781432148</v>
      </c>
    </row>
    <row r="37" spans="1:7" ht="12.75" customHeight="1" x14ac:dyDescent="0.2">
      <c r="A37" s="66" t="s">
        <v>80</v>
      </c>
      <c r="B37" s="83">
        <v>32.667999999999999</v>
      </c>
      <c r="C37" s="83">
        <v>102.746</v>
      </c>
      <c r="D37" s="83">
        <v>98.960999999999999</v>
      </c>
      <c r="E37" s="83">
        <v>234.375</v>
      </c>
      <c r="F37" s="83">
        <v>121.931</v>
      </c>
      <c r="G37" s="84">
        <f t="shared" si="4"/>
        <v>92.219369971541312</v>
      </c>
    </row>
    <row r="38" spans="1:7" ht="12.75" customHeight="1" x14ac:dyDescent="0.2">
      <c r="A38" s="66" t="s">
        <v>84</v>
      </c>
      <c r="B38" s="83">
        <v>60.588000000000001</v>
      </c>
      <c r="C38" s="83">
        <v>60.616999999999997</v>
      </c>
      <c r="D38" s="83">
        <v>63.177999999999997</v>
      </c>
      <c r="E38" s="83">
        <v>184.38299999999998</v>
      </c>
      <c r="F38" s="83">
        <v>159.85599999999999</v>
      </c>
      <c r="G38" s="84">
        <f t="shared" si="4"/>
        <v>15.34318386547892</v>
      </c>
    </row>
    <row r="39" spans="1:7" ht="12.75" customHeight="1" x14ac:dyDescent="0.2">
      <c r="A39" s="66" t="s">
        <v>156</v>
      </c>
      <c r="B39" s="83">
        <v>5.9329999999999998</v>
      </c>
      <c r="C39" s="83">
        <v>6.45</v>
      </c>
      <c r="D39" s="83">
        <v>7.383</v>
      </c>
      <c r="E39" s="83">
        <v>19.765999999999998</v>
      </c>
      <c r="F39" s="83">
        <v>18.597000000000001</v>
      </c>
      <c r="G39" s="84">
        <f t="shared" si="4"/>
        <v>6.2859601010915469</v>
      </c>
    </row>
    <row r="40" spans="1:7" ht="12.75" customHeight="1" x14ac:dyDescent="0.2">
      <c r="A40" s="66" t="s">
        <v>85</v>
      </c>
      <c r="B40" s="83">
        <v>19.960999999999999</v>
      </c>
      <c r="C40" s="83">
        <v>85.167000000000002</v>
      </c>
      <c r="D40" s="83">
        <v>20.67</v>
      </c>
      <c r="E40" s="83">
        <v>125.798</v>
      </c>
      <c r="F40" s="83">
        <v>417.25900000000001</v>
      </c>
      <c r="G40" s="84">
        <f t="shared" si="4"/>
        <v>-69.851339335999938</v>
      </c>
    </row>
    <row r="41" spans="1:7" ht="12.75" customHeight="1" x14ac:dyDescent="0.2">
      <c r="A41" s="66" t="s">
        <v>86</v>
      </c>
      <c r="B41" s="83">
        <v>14.91</v>
      </c>
      <c r="C41" s="83">
        <v>11.103</v>
      </c>
      <c r="D41" s="83">
        <v>12.19</v>
      </c>
      <c r="E41" s="83">
        <v>38.202999999999996</v>
      </c>
      <c r="F41" s="83">
        <v>35.703000000000003</v>
      </c>
      <c r="G41" s="84">
        <f t="shared" si="4"/>
        <v>7.002212699212933</v>
      </c>
    </row>
    <row r="42" spans="1:7" ht="12.75" customHeight="1" x14ac:dyDescent="0.2">
      <c r="A42" s="66" t="s">
        <v>87</v>
      </c>
      <c r="B42" s="83">
        <v>3.0369999999999999</v>
      </c>
      <c r="C42" s="83">
        <v>4.8040000000000003</v>
      </c>
      <c r="D42" s="83">
        <v>9.2409999999999997</v>
      </c>
      <c r="E42" s="83">
        <v>17.082000000000001</v>
      </c>
      <c r="F42" s="83">
        <v>10.457000000000001</v>
      </c>
      <c r="G42" s="84">
        <f t="shared" si="4"/>
        <v>63.35469063785024</v>
      </c>
    </row>
    <row r="43" spans="1:7" ht="12.75" customHeight="1" x14ac:dyDescent="0.2">
      <c r="A43" s="67" t="s">
        <v>88</v>
      </c>
      <c r="B43" s="83">
        <v>300.77600000000001</v>
      </c>
      <c r="C43" s="83">
        <v>617.48199999999997</v>
      </c>
      <c r="D43" s="83">
        <v>506.18799999999999</v>
      </c>
      <c r="E43" s="83">
        <v>1424.4459999999999</v>
      </c>
      <c r="F43" s="83">
        <v>735.82499999999993</v>
      </c>
      <c r="G43" s="84">
        <f t="shared" si="4"/>
        <v>93.584887711072611</v>
      </c>
    </row>
    <row r="44" spans="1:7" ht="12.75" customHeight="1" x14ac:dyDescent="0.2">
      <c r="A44" s="58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89</v>
      </c>
      <c r="B45" s="83">
        <v>7.5750000000000002</v>
      </c>
      <c r="C45" s="83">
        <v>11.72</v>
      </c>
      <c r="D45" s="83">
        <v>12.967000000000001</v>
      </c>
      <c r="E45" s="83">
        <v>32.262</v>
      </c>
      <c r="F45" s="83">
        <v>118.05</v>
      </c>
      <c r="G45" s="84">
        <f>IF(AND(F45&gt;0,E45&gt;0),(E45/F45%)-100,"x  ")</f>
        <v>-72.670902160101647</v>
      </c>
    </row>
    <row r="46" spans="1:7" ht="12.75" customHeight="1" x14ac:dyDescent="0.2">
      <c r="A46" s="58" t="s">
        <v>90</v>
      </c>
      <c r="B46" s="83">
        <v>95.620999999999995</v>
      </c>
      <c r="C46" s="83">
        <v>27.547000000000001</v>
      </c>
      <c r="D46" s="83">
        <v>32.963999999999999</v>
      </c>
      <c r="E46" s="83">
        <v>156.13200000000001</v>
      </c>
      <c r="F46" s="83">
        <v>122.494</v>
      </c>
      <c r="G46" s="84">
        <f>IF(AND(F46&gt;0,E46&gt;0),(E46/F46%)-100,"x  ")</f>
        <v>27.460936862213671</v>
      </c>
    </row>
    <row r="47" spans="1:7" ht="12.75" customHeight="1" x14ac:dyDescent="0.2">
      <c r="A47" s="58" t="s">
        <v>91</v>
      </c>
      <c r="B47" s="83">
        <v>145.941</v>
      </c>
      <c r="C47" s="83">
        <v>137.56800000000001</v>
      </c>
      <c r="D47" s="83">
        <v>148.42699999999999</v>
      </c>
      <c r="E47" s="83">
        <v>431.93600000000004</v>
      </c>
      <c r="F47" s="83">
        <v>180.261</v>
      </c>
      <c r="G47" s="84">
        <f>IF(AND(F47&gt;0,E47&gt;0),(E47/F47%)-100,"x  ")</f>
        <v>139.61699979474207</v>
      </c>
    </row>
    <row r="48" spans="1:7" ht="12.75" customHeight="1" x14ac:dyDescent="0.2">
      <c r="A48" s="58" t="s">
        <v>92</v>
      </c>
      <c r="B48" s="83">
        <v>30.550999999999998</v>
      </c>
      <c r="C48" s="83">
        <v>161.03200000000001</v>
      </c>
      <c r="D48" s="83">
        <v>102.827</v>
      </c>
      <c r="E48" s="83">
        <v>294.40999999999997</v>
      </c>
      <c r="F48" s="83">
        <v>260.93400000000003</v>
      </c>
      <c r="G48" s="84">
        <f>IF(AND(F48&gt;0,E48&gt;0),(E48/F48%)-100,"x  ")</f>
        <v>12.829297830102604</v>
      </c>
    </row>
    <row r="49" spans="1:7" ht="12.75" customHeight="1" x14ac:dyDescent="0.2">
      <c r="A49" s="58" t="s">
        <v>186</v>
      </c>
      <c r="B49" s="101">
        <v>0</v>
      </c>
      <c r="C49" s="83">
        <v>258.70400000000001</v>
      </c>
      <c r="D49" s="83">
        <v>185.41200000000001</v>
      </c>
      <c r="E49" s="83">
        <v>444.11599999999999</v>
      </c>
      <c r="F49" s="101">
        <v>0</v>
      </c>
      <c r="G49" s="100" t="s">
        <v>185</v>
      </c>
    </row>
    <row r="50" spans="1:7" ht="12.75" customHeight="1" x14ac:dyDescent="0.2">
      <c r="A50" s="59" t="s">
        <v>93</v>
      </c>
      <c r="B50" s="83">
        <v>60.39899999999998</v>
      </c>
      <c r="C50" s="83">
        <v>46.305</v>
      </c>
      <c r="D50" s="83">
        <v>125.49699999999999</v>
      </c>
      <c r="E50" s="83">
        <v>232.20099999999985</v>
      </c>
      <c r="F50" s="103">
        <v>160.64099999999999</v>
      </c>
      <c r="G50" s="84">
        <f>IF(AND(F50&gt;0,E50&gt;0),(E50/F50%)-100,"x  ")</f>
        <v>44.546535442383856</v>
      </c>
    </row>
    <row r="51" spans="1:7" ht="12.75" customHeight="1" x14ac:dyDescent="0.2">
      <c r="A51" s="67" t="s">
        <v>34</v>
      </c>
      <c r="B51" s="9"/>
      <c r="C51" s="9"/>
      <c r="D51" s="9"/>
      <c r="E51" s="9"/>
      <c r="F51" s="9"/>
      <c r="G51" s="9"/>
    </row>
    <row r="52" spans="1:7" ht="12.75" customHeight="1" x14ac:dyDescent="0.2">
      <c r="A52" s="67" t="s">
        <v>94</v>
      </c>
      <c r="B52" s="83">
        <v>5.4039999999999999</v>
      </c>
      <c r="C52" s="83">
        <v>5.577</v>
      </c>
      <c r="D52" s="83">
        <v>3.835</v>
      </c>
      <c r="E52" s="83">
        <v>14.815999999999999</v>
      </c>
      <c r="F52" s="83">
        <v>21.484999999999999</v>
      </c>
      <c r="G52" s="84">
        <f>IF(AND(F52&gt;0,E52&gt;0),(E52/F52%)-100,"x  ")</f>
        <v>-31.040260646962992</v>
      </c>
    </row>
    <row r="53" spans="1:7" ht="12.75" customHeight="1" x14ac:dyDescent="0.2">
      <c r="A53" s="67" t="s">
        <v>95</v>
      </c>
      <c r="B53" s="83">
        <v>9.2710000000000008</v>
      </c>
      <c r="C53" s="83">
        <v>8.98</v>
      </c>
      <c r="D53" s="83">
        <v>1.9390000000000001</v>
      </c>
      <c r="E53" s="83">
        <v>20.190000000000001</v>
      </c>
      <c r="F53" s="83">
        <v>8.5830000000000002</v>
      </c>
      <c r="G53" s="84">
        <f>IF(AND(F53&gt;0,E53&gt;0),(E53/F53%)-100,"x  ")</f>
        <v>135.23243621111499</v>
      </c>
    </row>
    <row r="54" spans="1:7" ht="12.75" customHeight="1" x14ac:dyDescent="0.2">
      <c r="A54" s="67" t="s">
        <v>96</v>
      </c>
      <c r="B54" s="83">
        <v>13.763999999999999</v>
      </c>
      <c r="C54" s="83">
        <v>12.423</v>
      </c>
      <c r="D54" s="83">
        <v>9.2230000000000008</v>
      </c>
      <c r="E54" s="83">
        <v>35.409999999999997</v>
      </c>
      <c r="F54" s="83">
        <v>69.510000000000005</v>
      </c>
      <c r="G54" s="84">
        <f>IF(AND(F54&gt;0,E54&gt;0),(E54/F54%)-100,"x  ")</f>
        <v>-49.057689541073238</v>
      </c>
    </row>
    <row r="55" spans="1:7" ht="12.75" customHeight="1" x14ac:dyDescent="0.2">
      <c r="A55" s="60" t="s">
        <v>97</v>
      </c>
      <c r="B55" s="83">
        <v>161.99200000000002</v>
      </c>
      <c r="C55" s="83">
        <v>493.10599999999999</v>
      </c>
      <c r="D55" s="83">
        <v>395.19200000000001</v>
      </c>
      <c r="E55" s="83">
        <v>1050.29</v>
      </c>
      <c r="F55" s="104">
        <v>1335.5239999999997</v>
      </c>
      <c r="G55" s="84">
        <f>IF(AND(F55&gt;0,E55&gt;0),(E55/F55%)-100,"x  ")</f>
        <v>-21.3574596937232</v>
      </c>
    </row>
    <row r="56" spans="1:7" ht="12.75" customHeight="1" x14ac:dyDescent="0.2">
      <c r="A56" s="64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7" t="s">
        <v>98</v>
      </c>
      <c r="B57" s="83">
        <v>138.648</v>
      </c>
      <c r="C57" s="83">
        <v>382.89499999999998</v>
      </c>
      <c r="D57" s="83">
        <v>288.012</v>
      </c>
      <c r="E57" s="83">
        <v>809.55500000000006</v>
      </c>
      <c r="F57" s="83">
        <v>767.09399999999994</v>
      </c>
      <c r="G57" s="84">
        <f>IF(AND(F57&gt;0,E57&gt;0),(E57/F57%)-100,"x  ")</f>
        <v>5.5353059729316385</v>
      </c>
    </row>
    <row r="58" spans="1:7" ht="12.75" customHeight="1" x14ac:dyDescent="0.2">
      <c r="A58" s="57" t="s">
        <v>34</v>
      </c>
      <c r="B58" s="9"/>
      <c r="C58" s="9"/>
      <c r="D58" s="9"/>
      <c r="E58" s="9"/>
      <c r="F58" s="9"/>
      <c r="G58" s="9"/>
    </row>
    <row r="59" spans="1:7" ht="12.75" customHeight="1" x14ac:dyDescent="0.2">
      <c r="A59" s="57" t="s">
        <v>99</v>
      </c>
      <c r="B59" s="83">
        <v>124.209</v>
      </c>
      <c r="C59" s="83">
        <v>241.55600000000001</v>
      </c>
      <c r="D59" s="83">
        <v>267.30799999999999</v>
      </c>
      <c r="E59" s="83">
        <v>633.07299999999998</v>
      </c>
      <c r="F59" s="83">
        <v>668.35799999999995</v>
      </c>
      <c r="G59" s="84">
        <f>IF(AND(F59&gt;0,E59&gt;0),(E59/F59%)-100,"x  ")</f>
        <v>-5.2793562731350505</v>
      </c>
    </row>
    <row r="60" spans="1:7" ht="12.75" customHeight="1" x14ac:dyDescent="0.2">
      <c r="A60" s="57" t="s">
        <v>100</v>
      </c>
      <c r="B60" s="83">
        <v>7.4349999999999996</v>
      </c>
      <c r="C60" s="83">
        <v>71.650999999999996</v>
      </c>
      <c r="D60" s="83">
        <v>8.5749999999999993</v>
      </c>
      <c r="E60" s="83">
        <v>87.661000000000001</v>
      </c>
      <c r="F60" s="83">
        <v>16.788</v>
      </c>
      <c r="G60" s="100" t="s">
        <v>185</v>
      </c>
    </row>
    <row r="61" spans="1:7" ht="12.75" customHeight="1" x14ac:dyDescent="0.2">
      <c r="A61" s="64" t="s">
        <v>152</v>
      </c>
      <c r="B61" s="83">
        <v>16.992999999999999</v>
      </c>
      <c r="C61" s="83">
        <v>106.48500000000001</v>
      </c>
      <c r="D61" s="83">
        <v>103.57799999999999</v>
      </c>
      <c r="E61" s="83">
        <v>227.05599999999998</v>
      </c>
      <c r="F61" s="83">
        <v>443.072</v>
      </c>
      <c r="G61" s="84">
        <f>IF(AND(F61&gt;0,E61&gt;0),(E61/F61%)-100,"x  ")</f>
        <v>-48.754152823920272</v>
      </c>
    </row>
    <row r="62" spans="1:7" ht="12.75" customHeight="1" x14ac:dyDescent="0.2">
      <c r="A62" s="57" t="s">
        <v>34</v>
      </c>
      <c r="B62" s="9"/>
      <c r="C62" s="9"/>
      <c r="D62" s="9"/>
      <c r="E62" s="9"/>
      <c r="F62" s="9"/>
      <c r="G62" s="9"/>
    </row>
    <row r="63" spans="1:7" ht="12.75" customHeight="1" x14ac:dyDescent="0.2">
      <c r="A63" s="57" t="s">
        <v>101</v>
      </c>
      <c r="B63" s="83">
        <v>6.71</v>
      </c>
      <c r="C63" s="83">
        <v>95.304000000000002</v>
      </c>
      <c r="D63" s="83">
        <v>25.359000000000002</v>
      </c>
      <c r="E63" s="83">
        <v>127.37299999999999</v>
      </c>
      <c r="F63" s="83">
        <v>128.77099999999999</v>
      </c>
      <c r="G63" s="84">
        <f>IF(AND(F63&gt;0,E63&gt;0),(E63/F63%)-100,"x  ")</f>
        <v>-1.0856481661243578</v>
      </c>
    </row>
    <row r="64" spans="1:7" ht="12.75" customHeight="1" x14ac:dyDescent="0.2">
      <c r="A64" s="57"/>
      <c r="B64" s="9"/>
      <c r="C64" s="9"/>
      <c r="D64" s="9"/>
      <c r="E64" s="9"/>
      <c r="F64" s="9"/>
      <c r="G64" s="9"/>
    </row>
    <row r="65" spans="1:7" ht="12.75" customHeight="1" x14ac:dyDescent="0.2">
      <c r="A65" s="60" t="s">
        <v>102</v>
      </c>
      <c r="B65" s="83">
        <v>736.99900000000025</v>
      </c>
      <c r="C65" s="83">
        <v>720.39900000000011</v>
      </c>
      <c r="D65" s="83">
        <v>820.41500000000019</v>
      </c>
      <c r="E65" s="83">
        <v>2277.8129999999996</v>
      </c>
      <c r="F65" s="83">
        <v>2754.8129999999978</v>
      </c>
      <c r="G65" s="84">
        <f>IF(AND(F65&gt;0,E65&gt;0),(E65/F65%)-100,"x  ")</f>
        <v>-17.315149884946763</v>
      </c>
    </row>
    <row r="66" spans="1:7" ht="12.75" customHeight="1" x14ac:dyDescent="0.2">
      <c r="A66" s="64" t="s">
        <v>34</v>
      </c>
      <c r="B66" s="9"/>
      <c r="C66" s="9"/>
      <c r="D66" s="9"/>
      <c r="E66" s="9"/>
      <c r="F66" s="9"/>
      <c r="G66" s="9"/>
    </row>
    <row r="67" spans="1:7" ht="12.75" customHeight="1" x14ac:dyDescent="0.2">
      <c r="A67" s="67" t="s">
        <v>103</v>
      </c>
      <c r="B67" s="83">
        <v>156.614</v>
      </c>
      <c r="C67" s="83">
        <v>161.80799999999999</v>
      </c>
      <c r="D67" s="83">
        <v>52.168000000000006</v>
      </c>
      <c r="E67" s="83">
        <v>370.59000000000003</v>
      </c>
      <c r="F67" s="83">
        <v>522.74</v>
      </c>
      <c r="G67" s="84">
        <f t="shared" ref="G67:G72" si="5">IF(AND(F67&gt;0,E67&gt;0),(E67/F67%)-100,"x  ")</f>
        <v>-29.106247847878478</v>
      </c>
    </row>
    <row r="68" spans="1:7" ht="12.75" customHeight="1" x14ac:dyDescent="0.2">
      <c r="A68" s="67" t="s">
        <v>104</v>
      </c>
      <c r="B68" s="83">
        <v>289.726</v>
      </c>
      <c r="C68" s="83">
        <v>142.494</v>
      </c>
      <c r="D68" s="83">
        <v>159.43700000000001</v>
      </c>
      <c r="E68" s="83">
        <v>591.65700000000004</v>
      </c>
      <c r="F68" s="83">
        <v>1500.854</v>
      </c>
      <c r="G68" s="84">
        <f t="shared" si="5"/>
        <v>-60.578643892077444</v>
      </c>
    </row>
    <row r="69" spans="1:7" ht="12.75" customHeight="1" x14ac:dyDescent="0.2">
      <c r="A69" s="67" t="s">
        <v>105</v>
      </c>
      <c r="B69" s="83">
        <v>42.377000000000002</v>
      </c>
      <c r="C69" s="83">
        <v>19.298999999999999</v>
      </c>
      <c r="D69" s="83">
        <v>100.589</v>
      </c>
      <c r="E69" s="83">
        <v>162.26499999999999</v>
      </c>
      <c r="F69" s="83">
        <v>81.724000000000004</v>
      </c>
      <c r="G69" s="84">
        <f t="shared" si="5"/>
        <v>98.552444814252823</v>
      </c>
    </row>
    <row r="70" spans="1:7" ht="12.75" customHeight="1" x14ac:dyDescent="0.2">
      <c r="A70" s="67" t="s">
        <v>106</v>
      </c>
      <c r="B70" s="83">
        <v>21.201000000000001</v>
      </c>
      <c r="C70" s="83">
        <v>22.202000000000002</v>
      </c>
      <c r="D70" s="83">
        <v>18.135999999999999</v>
      </c>
      <c r="E70" s="83">
        <v>61.539000000000001</v>
      </c>
      <c r="F70" s="83">
        <v>230.92400000000001</v>
      </c>
      <c r="G70" s="84">
        <f t="shared" si="5"/>
        <v>-73.350972614366626</v>
      </c>
    </row>
    <row r="71" spans="1:7" ht="12.75" customHeight="1" x14ac:dyDescent="0.2">
      <c r="A71" s="68" t="s">
        <v>107</v>
      </c>
      <c r="B71" s="83">
        <v>76.016999999999996</v>
      </c>
      <c r="C71" s="83">
        <v>6.4859999999999998</v>
      </c>
      <c r="D71" s="83">
        <v>5.9790000000000001</v>
      </c>
      <c r="E71" s="83">
        <v>88.481999999999999</v>
      </c>
      <c r="F71" s="83">
        <v>24.439</v>
      </c>
      <c r="G71" s="84">
        <f t="shared" si="5"/>
        <v>262.05245713818078</v>
      </c>
    </row>
    <row r="72" spans="1:7" ht="12.75" customHeight="1" x14ac:dyDescent="0.2">
      <c r="A72" s="61" t="s">
        <v>108</v>
      </c>
      <c r="B72" s="83">
        <v>59.359000000000002</v>
      </c>
      <c r="C72" s="83">
        <v>26.247000000000003</v>
      </c>
      <c r="D72" s="83">
        <v>7.6109999999999998</v>
      </c>
      <c r="E72" s="83">
        <v>93.216999999999999</v>
      </c>
      <c r="F72" s="103">
        <v>159.56100000000001</v>
      </c>
      <c r="G72" s="84">
        <f t="shared" si="5"/>
        <v>-41.579082607905441</v>
      </c>
    </row>
    <row r="73" spans="1:7" ht="12.75" customHeight="1" x14ac:dyDescent="0.2">
      <c r="A73" s="69" t="s">
        <v>34</v>
      </c>
      <c r="B73" s="9"/>
      <c r="C73" s="9"/>
      <c r="D73" s="9"/>
      <c r="E73" s="9"/>
      <c r="F73" s="9"/>
      <c r="G73" s="9"/>
    </row>
    <row r="74" spans="1:7" ht="12.75" customHeight="1" x14ac:dyDescent="0.2">
      <c r="A74" s="69" t="s">
        <v>133</v>
      </c>
      <c r="B74" s="83">
        <v>12.180999999999999</v>
      </c>
      <c r="C74" s="83">
        <v>6.8209999999999997</v>
      </c>
      <c r="D74" s="83">
        <v>6.2080000000000002</v>
      </c>
      <c r="E74" s="83">
        <v>25.21</v>
      </c>
      <c r="F74" s="83">
        <v>27.643999999999998</v>
      </c>
      <c r="G74" s="84">
        <f>IF(AND(F74&gt;0,E74&gt;0),(E74/F74%)-100,"x  ")</f>
        <v>-8.8048039357545775</v>
      </c>
    </row>
    <row r="75" spans="1:7" ht="24" x14ac:dyDescent="0.2">
      <c r="A75" s="62" t="s">
        <v>127</v>
      </c>
      <c r="B75" s="83">
        <v>136.10400000000001</v>
      </c>
      <c r="C75" s="83">
        <v>124.986</v>
      </c>
      <c r="D75" s="83">
        <v>88.108000000000004</v>
      </c>
      <c r="E75" s="83">
        <v>349.19800000000004</v>
      </c>
      <c r="F75" s="83">
        <v>475.08699999999999</v>
      </c>
      <c r="G75" s="84">
        <f>IF(AND(F75&gt;0,E75&gt;0),(E75/F75%)-100,"x  ")</f>
        <v>-26.49809403330336</v>
      </c>
    </row>
    <row r="76" spans="1:7" x14ac:dyDescent="0.2">
      <c r="A76" s="63" t="s">
        <v>57</v>
      </c>
      <c r="B76" s="90">
        <v>3044.95</v>
      </c>
      <c r="C76" s="91">
        <v>3825.221</v>
      </c>
      <c r="D76" s="91">
        <v>3602.7340000000004</v>
      </c>
      <c r="E76" s="91">
        <v>10472.905000000001</v>
      </c>
      <c r="F76" s="91">
        <f>F75+F72+F65+F55+F50+F8</f>
        <v>12191.990999999998</v>
      </c>
      <c r="G76" s="92">
        <f>IF(AND(F76&gt;0,E76&gt;0),(E76/F76%)-100,"x  ")</f>
        <v>-14.100125237953321</v>
      </c>
    </row>
    <row r="77" spans="1:7" ht="12" customHeight="1" x14ac:dyDescent="0.2"/>
    <row r="78" spans="1:7" x14ac:dyDescent="0.2">
      <c r="A78" s="33" t="s">
        <v>158</v>
      </c>
    </row>
    <row r="79" spans="1:7" x14ac:dyDescent="0.2">
      <c r="A79" s="32" t="s">
        <v>135</v>
      </c>
      <c r="B79" s="32"/>
      <c r="C79" s="32"/>
      <c r="D79" s="32"/>
      <c r="E79" s="32"/>
      <c r="F79" s="32"/>
      <c r="G79" s="32"/>
    </row>
    <row r="80" spans="1:7" x14ac:dyDescent="0.2">
      <c r="A80" s="119" t="s">
        <v>136</v>
      </c>
      <c r="B80" s="119"/>
      <c r="C80" s="119"/>
      <c r="D80" s="119"/>
      <c r="E80" s="119"/>
      <c r="F80" s="119"/>
      <c r="G80" s="119"/>
    </row>
    <row r="81" spans="1:7" x14ac:dyDescent="0.2">
      <c r="A81" s="119" t="s">
        <v>187</v>
      </c>
      <c r="B81" s="119"/>
      <c r="C81" s="119"/>
      <c r="D81" s="119"/>
      <c r="E81" s="119"/>
      <c r="F81" s="119"/>
      <c r="G81" s="119"/>
    </row>
  </sheetData>
  <mergeCells count="9">
    <mergeCell ref="A1:G1"/>
    <mergeCell ref="A81:G81"/>
    <mergeCell ref="A80:G80"/>
    <mergeCell ref="A2:G2"/>
    <mergeCell ref="B5:D5"/>
    <mergeCell ref="A4:A6"/>
    <mergeCell ref="B6:F6"/>
    <mergeCell ref="E4:G4"/>
    <mergeCell ref="G5:G6"/>
  </mergeCells>
  <conditionalFormatting sqref="A29:G38 A7:G27 A40:G76">
    <cfRule type="expression" dxfId="2" priority="11">
      <formula>MOD(ROW(),2)=1</formula>
    </cfRule>
  </conditionalFormatting>
  <conditionalFormatting sqref="A39:G39">
    <cfRule type="expression" dxfId="1" priority="10">
      <formula>MOD(ROW(),2)=1</formula>
    </cfRule>
  </conditionalFormatting>
  <conditionalFormatting sqref="A28:G28">
    <cfRule type="expression" dxfId="0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1/20 HH</oddFoot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20" t="s">
        <v>163</v>
      </c>
      <c r="B2" s="120"/>
      <c r="C2" s="120"/>
      <c r="D2" s="120"/>
      <c r="E2" s="120"/>
      <c r="F2" s="120"/>
      <c r="G2" s="120"/>
    </row>
    <row r="3" spans="1:7" x14ac:dyDescent="0.2">
      <c r="A3" s="120" t="s">
        <v>175</v>
      </c>
      <c r="B3" s="120"/>
      <c r="C3" s="120"/>
      <c r="D3" s="120"/>
      <c r="E3" s="120"/>
      <c r="F3" s="120"/>
      <c r="G3" s="120"/>
    </row>
    <row r="29" spans="1:7" x14ac:dyDescent="0.2">
      <c r="A29" s="141" t="s">
        <v>176</v>
      </c>
      <c r="B29" s="141"/>
      <c r="C29" s="141"/>
      <c r="D29" s="141"/>
      <c r="E29" s="141"/>
      <c r="F29" s="141"/>
      <c r="G29" s="141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>
      <selection activeCell="F39" sqref="F39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6" t="s">
        <v>164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111</v>
      </c>
      <c r="B3" s="145" t="s">
        <v>112</v>
      </c>
      <c r="C3" s="146"/>
      <c r="D3" s="147"/>
      <c r="E3" s="14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8" t="s">
        <v>177</v>
      </c>
      <c r="C4" s="146"/>
      <c r="D4" s="147"/>
      <c r="E4" s="14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49"/>
      <c r="D5" s="147"/>
      <c r="E5" s="14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50"/>
      <c r="C6" s="147"/>
      <c r="D6" s="147"/>
      <c r="E6" s="14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5">
        <v>10472.905000000001</v>
      </c>
      <c r="C8" s="96"/>
      <c r="D8" s="95">
        <v>12056.858372999999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2020</v>
      </c>
      <c r="C9" s="21">
        <v>2020</v>
      </c>
      <c r="D9" s="12">
        <v>2019</v>
      </c>
      <c r="E9" s="12">
        <v>2019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178</v>
      </c>
      <c r="B10" s="93">
        <v>1604.6730000000002</v>
      </c>
      <c r="C10" s="97">
        <f t="shared" ref="C10:C24" si="0">IF(B$8&gt;0,B10/B$8*100,0)</f>
        <v>15.322138413362865</v>
      </c>
      <c r="D10" s="93">
        <v>2529.0483370000002</v>
      </c>
      <c r="E10" s="97">
        <f t="shared" ref="E10:E24" si="1">IF(D$8&gt;0,D10/D$8*100,0)</f>
        <v>20.976014304551544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179</v>
      </c>
      <c r="B11" s="94">
        <v>633.07299999999998</v>
      </c>
      <c r="C11" s="98">
        <f t="shared" si="0"/>
        <v>6.0448652976418664</v>
      </c>
      <c r="D11" s="93">
        <v>664.19333400000005</v>
      </c>
      <c r="E11" s="97">
        <f t="shared" si="1"/>
        <v>5.5088424650271053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180</v>
      </c>
      <c r="B12" s="94">
        <v>591.65700000000004</v>
      </c>
      <c r="C12" s="98">
        <f t="shared" si="0"/>
        <v>5.6494067309882023</v>
      </c>
      <c r="D12" s="93">
        <v>1500.9975899999999</v>
      </c>
      <c r="E12" s="97">
        <f t="shared" si="1"/>
        <v>12.449325882116339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181</v>
      </c>
      <c r="B13" s="94">
        <v>389.23099999999988</v>
      </c>
      <c r="C13" s="98">
        <f t="shared" si="0"/>
        <v>3.7165523796883466</v>
      </c>
      <c r="D13" s="93">
        <v>1024.937968</v>
      </c>
      <c r="E13" s="97">
        <f t="shared" si="1"/>
        <v>8.5008709258394806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65</v>
      </c>
      <c r="B14" s="94">
        <v>458.77200000000005</v>
      </c>
      <c r="C14" s="98">
        <f t="shared" si="0"/>
        <v>4.380561076415761</v>
      </c>
      <c r="D14" s="93">
        <v>340.872816</v>
      </c>
      <c r="E14" s="97">
        <f t="shared" si="1"/>
        <v>2.8272109156009244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182</v>
      </c>
      <c r="B15" s="94">
        <v>458.71299999999997</v>
      </c>
      <c r="C15" s="98">
        <f t="shared" si="0"/>
        <v>4.3799977179206717</v>
      </c>
      <c r="D15" s="93">
        <v>165.052435</v>
      </c>
      <c r="E15" s="97">
        <f t="shared" si="1"/>
        <v>1.3689505996820588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91</v>
      </c>
      <c r="B16" s="94">
        <v>431.93600000000004</v>
      </c>
      <c r="C16" s="98">
        <f t="shared" si="0"/>
        <v>4.1243188971923264</v>
      </c>
      <c r="D16" s="93">
        <v>180.283591</v>
      </c>
      <c r="E16" s="97">
        <f t="shared" si="1"/>
        <v>1.4952783338960436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79</v>
      </c>
      <c r="B17" s="94">
        <v>372.89800000000002</v>
      </c>
      <c r="C17" s="98">
        <f t="shared" si="0"/>
        <v>3.5605975610396543</v>
      </c>
      <c r="D17" s="93">
        <v>313.79328299999997</v>
      </c>
      <c r="E17" s="97">
        <f t="shared" si="1"/>
        <v>2.602612333099187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66</v>
      </c>
      <c r="B18" s="94">
        <v>343.31299999999999</v>
      </c>
      <c r="C18" s="98">
        <f t="shared" si="0"/>
        <v>3.2781066953247451</v>
      </c>
      <c r="D18" s="93">
        <v>217.72678400000001</v>
      </c>
      <c r="E18" s="97">
        <f t="shared" si="1"/>
        <v>1.8058334705794925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63</v>
      </c>
      <c r="B19" s="94">
        <v>311.96899999999999</v>
      </c>
      <c r="C19" s="98">
        <f t="shared" si="0"/>
        <v>2.9788201076969565</v>
      </c>
      <c r="D19" s="93">
        <v>258.55598600000002</v>
      </c>
      <c r="E19" s="97">
        <f t="shared" si="1"/>
        <v>2.1444722829207943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78</v>
      </c>
      <c r="B20" s="94">
        <v>310.74899999999997</v>
      </c>
      <c r="C20" s="98">
        <f t="shared" si="0"/>
        <v>2.9671709998324243</v>
      </c>
      <c r="D20" s="93">
        <v>171.487154</v>
      </c>
      <c r="E20" s="97">
        <f t="shared" si="1"/>
        <v>1.4223203814355696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92</v>
      </c>
      <c r="B21" s="94">
        <v>294.40999999999997</v>
      </c>
      <c r="C21" s="98">
        <f t="shared" si="0"/>
        <v>2.8111588904893146</v>
      </c>
      <c r="D21" s="93">
        <v>260.97582599999998</v>
      </c>
      <c r="E21" s="97">
        <f t="shared" si="1"/>
        <v>2.1645425195043053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72</v>
      </c>
      <c r="B22" s="94">
        <v>250.12199999999999</v>
      </c>
      <c r="C22" s="98">
        <f t="shared" si="0"/>
        <v>2.3882771781086527</v>
      </c>
      <c r="D22" s="93">
        <v>238.45006699999999</v>
      </c>
      <c r="E22" s="97">
        <f t="shared" si="1"/>
        <v>1.9777130959254077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80</v>
      </c>
      <c r="B23" s="94">
        <v>234.375</v>
      </c>
      <c r="C23" s="98">
        <f t="shared" si="0"/>
        <v>2.237917750614562</v>
      </c>
      <c r="D23" s="93">
        <v>121.088239</v>
      </c>
      <c r="E23" s="97">
        <f t="shared" si="1"/>
        <v>1.0043100387673436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183</v>
      </c>
      <c r="B24" s="94">
        <v>184.38299999999998</v>
      </c>
      <c r="C24" s="98">
        <f t="shared" si="0"/>
        <v>1.760571684742676</v>
      </c>
      <c r="D24" s="93">
        <v>162.14065400000001</v>
      </c>
      <c r="E24" s="97">
        <f t="shared" si="1"/>
        <v>1.3448001874443185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113</v>
      </c>
      <c r="B26" s="94">
        <f>B8-(SUM(B10:B24))</f>
        <v>3602.6310000000012</v>
      </c>
      <c r="C26" s="98">
        <f>IF(B$8&gt;0,B26/B$8*100,0)</f>
        <v>34.39953861894098</v>
      </c>
      <c r="D26" s="93">
        <f>D8-(SUM(D10:D24))</f>
        <v>3907.2543089999981</v>
      </c>
      <c r="E26" s="97">
        <f>IF(D$8&gt;0,D26/D$8*100,0)</f>
        <v>32.406902263610078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7" t="s">
        <v>184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2020</v>
      </c>
      <c r="C30" s="6">
        <v>2019</v>
      </c>
      <c r="D30" s="6">
        <v>2018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115</v>
      </c>
      <c r="B31" s="99">
        <v>3044.951</v>
      </c>
      <c r="C31" s="99">
        <v>3495.9875769999999</v>
      </c>
      <c r="D31" s="99">
        <v>3697.3416459999999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116</v>
      </c>
      <c r="B32" s="99">
        <v>3825.2220000000002</v>
      </c>
      <c r="C32" s="99">
        <v>4180.0287429999998</v>
      </c>
      <c r="D32" s="99">
        <v>2948.2153360000002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117</v>
      </c>
      <c r="B33" s="99">
        <v>3602.7310000000002</v>
      </c>
      <c r="C33" s="99">
        <v>4380.8420530000003</v>
      </c>
      <c r="D33" s="99">
        <v>4373.6446480000004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118</v>
      </c>
      <c r="B34" s="99">
        <v>0</v>
      </c>
      <c r="C34" s="99">
        <v>4569.8596649999999</v>
      </c>
      <c r="D34" s="99">
        <v>4496.1513349999996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119</v>
      </c>
      <c r="B35" s="99">
        <v>0</v>
      </c>
      <c r="C35" s="99">
        <v>4482.1074609999996</v>
      </c>
      <c r="D35" s="99">
        <v>4130.4972900000002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120</v>
      </c>
      <c r="B36" s="99">
        <v>0</v>
      </c>
      <c r="C36" s="99">
        <v>4077.3909950000002</v>
      </c>
      <c r="D36" s="99">
        <v>5275.5247019999997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121</v>
      </c>
      <c r="B37" s="99">
        <v>0</v>
      </c>
      <c r="C37" s="99">
        <v>4497.7845189999998</v>
      </c>
      <c r="D37" s="99">
        <v>4538.3621190000003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122</v>
      </c>
      <c r="B38" s="99">
        <v>0</v>
      </c>
      <c r="C38" s="99">
        <v>3027.1904060000002</v>
      </c>
      <c r="D38" s="99">
        <v>3508.5736790000001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123</v>
      </c>
      <c r="B39" s="99">
        <v>0</v>
      </c>
      <c r="C39" s="99">
        <v>4461.4751859999997</v>
      </c>
      <c r="D39" s="99">
        <v>4692.8216899999998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124</v>
      </c>
      <c r="B40" s="99">
        <v>0</v>
      </c>
      <c r="C40" s="99">
        <v>5033.4454020000003</v>
      </c>
      <c r="D40" s="99">
        <v>3831.4017749999998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125</v>
      </c>
      <c r="B41" s="99">
        <v>0</v>
      </c>
      <c r="C41" s="99">
        <v>4699.2806030000002</v>
      </c>
      <c r="D41" s="99">
        <v>5309.882662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126</v>
      </c>
      <c r="B42" s="99">
        <v>0</v>
      </c>
      <c r="C42" s="99">
        <v>6424.077233</v>
      </c>
      <c r="D42" s="99">
        <v>5667.2042449999999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8" t="s">
        <v>166</v>
      </c>
      <c r="B43" s="79"/>
      <c r="C43" s="79"/>
      <c r="D43" s="80"/>
    </row>
    <row r="44" spans="1:26" x14ac:dyDescent="0.2">
      <c r="A44" s="6"/>
      <c r="B44" s="6" t="s">
        <v>109</v>
      </c>
      <c r="C44" s="6" t="s">
        <v>110</v>
      </c>
      <c r="D44" s="6" t="s">
        <v>114</v>
      </c>
    </row>
    <row r="45" spans="1:26" x14ac:dyDescent="0.2">
      <c r="A45" s="6" t="s">
        <v>115</v>
      </c>
      <c r="B45" s="28">
        <f>IF(B31=0,#N/A,B31)</f>
        <v>3044.951</v>
      </c>
      <c r="C45" s="28">
        <f t="shared" ref="C45:D45" si="2">IF(C31=0,#N/A,C31)</f>
        <v>3495.9875769999999</v>
      </c>
      <c r="D45" s="28">
        <f t="shared" si="2"/>
        <v>3697.3416459999999</v>
      </c>
    </row>
    <row r="46" spans="1:26" x14ac:dyDescent="0.2">
      <c r="A46" s="15" t="s">
        <v>116</v>
      </c>
      <c r="B46" s="28">
        <f t="shared" ref="B46:D56" si="3">IF(B32=0,#N/A,B32)</f>
        <v>3825.2220000000002</v>
      </c>
      <c r="C46" s="28">
        <f t="shared" si="3"/>
        <v>4180.0287429999998</v>
      </c>
      <c r="D46" s="28">
        <f t="shared" si="3"/>
        <v>2948.2153360000002</v>
      </c>
    </row>
    <row r="47" spans="1:26" x14ac:dyDescent="0.2">
      <c r="A47" s="15" t="s">
        <v>117</v>
      </c>
      <c r="B47" s="28">
        <f t="shared" si="3"/>
        <v>3602.7310000000002</v>
      </c>
      <c r="C47" s="28">
        <f t="shared" si="3"/>
        <v>4380.8420530000003</v>
      </c>
      <c r="D47" s="28">
        <f t="shared" si="3"/>
        <v>4373.6446480000004</v>
      </c>
    </row>
    <row r="48" spans="1:26" x14ac:dyDescent="0.2">
      <c r="A48" s="6" t="s">
        <v>118</v>
      </c>
      <c r="B48" s="28" t="e">
        <f t="shared" si="3"/>
        <v>#N/A</v>
      </c>
      <c r="C48" s="28">
        <f t="shared" si="3"/>
        <v>4569.8596649999999</v>
      </c>
      <c r="D48" s="28">
        <f t="shared" si="3"/>
        <v>4496.1513349999996</v>
      </c>
    </row>
    <row r="49" spans="1:4" x14ac:dyDescent="0.2">
      <c r="A49" s="15" t="s">
        <v>119</v>
      </c>
      <c r="B49" s="28" t="e">
        <f t="shared" si="3"/>
        <v>#N/A</v>
      </c>
      <c r="C49" s="28">
        <f t="shared" si="3"/>
        <v>4482.1074609999996</v>
      </c>
      <c r="D49" s="28">
        <f t="shared" si="3"/>
        <v>4130.4972900000002</v>
      </c>
    </row>
    <row r="50" spans="1:4" x14ac:dyDescent="0.2">
      <c r="A50" s="15" t="s">
        <v>120</v>
      </c>
      <c r="B50" s="28" t="e">
        <f t="shared" si="3"/>
        <v>#N/A</v>
      </c>
      <c r="C50" s="28">
        <f t="shared" si="3"/>
        <v>4077.3909950000002</v>
      </c>
      <c r="D50" s="28">
        <f t="shared" si="3"/>
        <v>5275.5247019999997</v>
      </c>
    </row>
    <row r="51" spans="1:4" x14ac:dyDescent="0.2">
      <c r="A51" s="6" t="s">
        <v>121</v>
      </c>
      <c r="B51" s="28" t="e">
        <f t="shared" si="3"/>
        <v>#N/A</v>
      </c>
      <c r="C51" s="28">
        <f t="shared" si="3"/>
        <v>4497.7845189999998</v>
      </c>
      <c r="D51" s="28">
        <f t="shared" si="3"/>
        <v>4538.3621190000003</v>
      </c>
    </row>
    <row r="52" spans="1:4" x14ac:dyDescent="0.2">
      <c r="A52" s="15" t="s">
        <v>122</v>
      </c>
      <c r="B52" s="28" t="e">
        <f t="shared" si="3"/>
        <v>#N/A</v>
      </c>
      <c r="C52" s="28">
        <f t="shared" si="3"/>
        <v>3027.1904060000002</v>
      </c>
      <c r="D52" s="28">
        <f t="shared" si="3"/>
        <v>3508.5736790000001</v>
      </c>
    </row>
    <row r="53" spans="1:4" x14ac:dyDescent="0.2">
      <c r="A53" s="15" t="s">
        <v>123</v>
      </c>
      <c r="B53" s="28" t="e">
        <f t="shared" si="3"/>
        <v>#N/A</v>
      </c>
      <c r="C53" s="28">
        <f t="shared" si="3"/>
        <v>4461.4751859999997</v>
      </c>
      <c r="D53" s="28">
        <f t="shared" si="3"/>
        <v>4692.8216899999998</v>
      </c>
    </row>
    <row r="54" spans="1:4" x14ac:dyDescent="0.2">
      <c r="A54" s="6" t="s">
        <v>124</v>
      </c>
      <c r="B54" s="28" t="e">
        <f t="shared" si="3"/>
        <v>#N/A</v>
      </c>
      <c r="C54" s="28">
        <f t="shared" si="3"/>
        <v>5033.4454020000003</v>
      </c>
      <c r="D54" s="28">
        <f t="shared" si="3"/>
        <v>3831.4017749999998</v>
      </c>
    </row>
    <row r="55" spans="1:4" x14ac:dyDescent="0.2">
      <c r="A55" s="15" t="s">
        <v>125</v>
      </c>
      <c r="B55" s="28" t="e">
        <f t="shared" si="3"/>
        <v>#N/A</v>
      </c>
      <c r="C55" s="28">
        <f t="shared" si="3"/>
        <v>4699.2806030000002</v>
      </c>
      <c r="D55" s="28">
        <f t="shared" si="3"/>
        <v>5309.882662</v>
      </c>
    </row>
    <row r="56" spans="1:4" x14ac:dyDescent="0.2">
      <c r="A56" s="15" t="s">
        <v>126</v>
      </c>
      <c r="B56" s="28" t="e">
        <f t="shared" si="3"/>
        <v>#N/A</v>
      </c>
      <c r="C56" s="28">
        <f t="shared" si="3"/>
        <v>6424.077233</v>
      </c>
      <c r="D56" s="28">
        <f t="shared" si="3"/>
        <v>5667.2042449999999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2020-07-02T05:14:44Z</cp:lastPrinted>
  <dcterms:created xsi:type="dcterms:W3CDTF">2012-03-28T07:56:08Z</dcterms:created>
  <dcterms:modified xsi:type="dcterms:W3CDTF">2020-07-02T05:15:31Z</dcterms:modified>
  <cp:category>LIS-Bericht</cp:category>
</cp:coreProperties>
</file>