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2120" windowHeight="10155"/>
  </bookViews>
  <sheets>
    <sheet name="C II 1 - m 1508 SH" sheetId="11" r:id="rId1"/>
    <sheet name="Seite 2 - Impressum" sheetId="17" r:id="rId2"/>
    <sheet name="Seite 3 - Inhalte" sheetId="19" r:id="rId3"/>
    <sheet name="Seite 4 - Inhalte" sheetId="20" r:id="rId4"/>
    <sheet name="T3_1" sheetId="9" state="hidden" r:id="rId5"/>
  </sheets>
  <externalReferences>
    <externalReference r:id="rId6"/>
    <externalReference r:id="rId7"/>
    <externalReference r:id="rId8"/>
    <externalReference r:id="rId9"/>
  </externalReferences>
  <definedNames>
    <definedName name="\a">#REF!</definedName>
    <definedName name="\b">#REF!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C15" i="19" l="1"/>
  <c r="B15" i="19"/>
  <c r="C11" i="19"/>
  <c r="B11" i="19"/>
  <c r="C10" i="19"/>
  <c r="B10" i="19"/>
  <c r="C8" i="19"/>
  <c r="B8" i="19"/>
  <c r="C7" i="19"/>
  <c r="B7" i="19"/>
  <c r="D15" i="19"/>
  <c r="D7" i="19" l="1"/>
  <c r="D11" i="19"/>
  <c r="D10" i="19"/>
  <c r="D8" i="19"/>
  <c r="E22" i="20"/>
  <c r="D22" i="20"/>
  <c r="C22" i="20"/>
  <c r="B22" i="20"/>
  <c r="E21" i="20"/>
  <c r="D21" i="20"/>
  <c r="C21" i="20"/>
  <c r="E19" i="20"/>
  <c r="D19" i="20"/>
  <c r="C19" i="20"/>
  <c r="E18" i="20"/>
  <c r="D18" i="20"/>
  <c r="C18" i="20"/>
  <c r="B18" i="20"/>
  <c r="E17" i="20"/>
  <c r="D17" i="20"/>
  <c r="C17" i="20"/>
  <c r="B17" i="20"/>
  <c r="E16" i="20"/>
  <c r="D16" i="20"/>
  <c r="C16" i="20"/>
  <c r="E15" i="20"/>
  <c r="D15" i="20"/>
  <c r="C15" i="20"/>
  <c r="B15" i="20"/>
  <c r="E14" i="20"/>
  <c r="D14" i="20"/>
  <c r="C14" i="20"/>
  <c r="B14" i="20"/>
  <c r="E13" i="20"/>
  <c r="D13" i="20"/>
  <c r="C13" i="20"/>
  <c r="E12" i="20"/>
  <c r="D12" i="20"/>
  <c r="C12" i="20"/>
  <c r="B12" i="20"/>
  <c r="E11" i="20"/>
  <c r="D11" i="20"/>
  <c r="C11" i="20"/>
  <c r="E10" i="20"/>
  <c r="D10" i="20"/>
  <c r="C10" i="20"/>
  <c r="B10" i="20"/>
  <c r="E9" i="20"/>
  <c r="D9" i="20"/>
  <c r="C9" i="20"/>
  <c r="B9" i="20"/>
  <c r="F22" i="20" l="1"/>
  <c r="B11" i="20"/>
  <c r="F15" i="19"/>
  <c r="E15" i="19"/>
  <c r="C12" i="19"/>
  <c r="B12" i="19"/>
  <c r="C9" i="19" l="1"/>
  <c r="C14" i="19" s="1"/>
  <c r="E10" i="19"/>
  <c r="B13" i="20"/>
  <c r="B16" i="20"/>
  <c r="B19" i="20" s="1"/>
  <c r="B21" i="20" s="1"/>
  <c r="B9" i="19"/>
  <c r="B14" i="19" s="1"/>
  <c r="F8" i="19"/>
  <c r="E7" i="19"/>
  <c r="D12" i="19"/>
  <c r="F12" i="19" s="1"/>
  <c r="F10" i="19"/>
  <c r="E11" i="19"/>
  <c r="F7" i="19"/>
  <c r="E8" i="19"/>
  <c r="D9" i="19"/>
  <c r="F11" i="19"/>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2" i="19" l="1"/>
  <c r="E9" i="19"/>
  <c r="F9" i="19"/>
  <c r="D14" i="19"/>
  <c r="E14" i="19" l="1"/>
  <c r="F14" i="19"/>
  <c r="G22" i="20"/>
  <c r="G21" i="20"/>
  <c r="G19" i="20"/>
  <c r="F19" i="20"/>
  <c r="G18" i="20"/>
  <c r="F18" i="20"/>
  <c r="F15" i="20"/>
  <c r="G14" i="20"/>
  <c r="F14" i="20"/>
  <c r="G13" i="20"/>
  <c r="G12" i="20"/>
  <c r="F11" i="20"/>
  <c r="F10" i="20"/>
  <c r="G9" i="20"/>
  <c r="F9" i="20" l="1"/>
  <c r="F12" i="20"/>
  <c r="F16" i="20"/>
  <c r="G17" i="20"/>
  <c r="G15" i="20"/>
  <c r="G16" i="20"/>
  <c r="G10" i="20"/>
  <c r="G11" i="20"/>
  <c r="F13" i="20"/>
  <c r="F21" i="20"/>
  <c r="F17" i="20"/>
</calcChain>
</file>

<file path=xl/sharedStrings.xml><?xml version="1.0" encoding="utf-8"?>
<sst xmlns="http://schemas.openxmlformats.org/spreadsheetml/2006/main" count="126" uniqueCount="118">
  <si>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</si>
  <si>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</si>
  <si>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</si>
  <si>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</si>
  <si>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</si>
  <si>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</si>
  <si>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</si>
  <si>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</si>
  <si>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</si>
  <si>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</si>
  <si>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</si>
  <si>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</si>
  <si>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</si>
  <si>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</si>
  <si>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</si>
  <si>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</si>
  <si>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</si>
  <si>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</si>
  <si>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</si>
  <si>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</si>
  <si>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</si>
  <si>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</si>
  <si>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</si>
  <si>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</si>
  <si>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</si>
  <si>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</si>
  <si>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</si>
  <si>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</si>
  <si>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</si>
  <si>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</si>
  <si>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</si>
  <si>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</si>
  <si>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</si>
  <si>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</si>
  <si>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</si>
  <si>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</si>
  <si>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</si>
  <si>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</si>
  <si>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</si>
  <si>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</si>
  <si>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</si>
  <si>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</si>
  <si>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</si>
  <si>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</si>
  <si>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</si>
  <si>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</si>
  <si>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</si>
  <si>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</si>
  <si>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</si>
  <si>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</si>
  <si>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</si>
  <si>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</si>
  <si>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</si>
  <si>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</si>
  <si>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</si>
  <si>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</si>
  <si>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</si>
  <si>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</si>
  <si>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</si>
  <si>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</si>
  <si>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</si>
  <si>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</si>
  <si>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</si>
  <si>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</si>
  <si>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</si>
  <si>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</si>
  <si>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</si>
  <si>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Wintergerste</t>
  </si>
  <si>
    <t>Winterraps</t>
  </si>
  <si>
    <t>Sommergerste</t>
  </si>
  <si>
    <t>Ernteberichterstattung über Feldfrüchte</t>
  </si>
  <si>
    <t>Elke Gripp</t>
  </si>
  <si>
    <t xml:space="preserve">Telefon: </t>
  </si>
  <si>
    <t>0431 6895-9310</t>
  </si>
  <si>
    <t>ernte@statistik-nord.de</t>
  </si>
  <si>
    <t>Internet:</t>
  </si>
  <si>
    <t xml:space="preserve">© Statistisches Amt für Hamburg und Schleswig-Holstein, Hamburg 2015 
Auszugsweise Vervielfältigung und Verbreitung mit Quellenangabe gestattet.         </t>
  </si>
  <si>
    <t>Differenzen zwischen der Gesamtzahl und der Summe der Teilzahlen entstehen durch unabhängige Rundungen.</t>
  </si>
  <si>
    <t>Allen Rechnungen liegen ungerundete Zahlen zugrunde.</t>
  </si>
  <si>
    <t xml:space="preserve">1. Die voraussichtlichen Getreide- und Ölfruchternten </t>
  </si>
  <si>
    <t>Erntemenge</t>
  </si>
  <si>
    <t>1 000 t</t>
  </si>
  <si>
    <t>%</t>
  </si>
  <si>
    <t xml:space="preserve">  Weizen</t>
  </si>
  <si>
    <t xml:space="preserve">  Roggen</t>
  </si>
  <si>
    <t xml:space="preserve"> Brotgetreidearten zusammen</t>
  </si>
  <si>
    <t xml:space="preserve">  Gerste</t>
  </si>
  <si>
    <t xml:space="preserve"> Futtergetreidearten zusammen</t>
  </si>
  <si>
    <r>
      <t>Getreide insgesamt</t>
    </r>
    <r>
      <rPr>
        <b/>
        <vertAlign val="superscript"/>
        <sz val="9"/>
        <rFont val="Arial"/>
        <family val="2"/>
      </rPr>
      <t>1</t>
    </r>
  </si>
  <si>
    <t xml:space="preserve">2. Vorläufige Getreide-, Ölfruchtanbaufläche und voraussichtliche Erträge </t>
  </si>
  <si>
    <t>Ertrag</t>
  </si>
  <si>
    <t>dt/ha</t>
  </si>
  <si>
    <t xml:space="preserve">Winterweizen </t>
  </si>
  <si>
    <t>Sommer- und Hartweizen</t>
  </si>
  <si>
    <t xml:space="preserve">  Weizen zusammen</t>
  </si>
  <si>
    <t xml:space="preserve">   Roggen</t>
  </si>
  <si>
    <t xml:space="preserve">  Gerste zusammen</t>
  </si>
  <si>
    <t xml:space="preserve">   Hafer u. Sommermenggetreide</t>
  </si>
  <si>
    <t xml:space="preserve">   Triticale</t>
  </si>
  <si>
    <t>Getreide insgesamt</t>
  </si>
  <si>
    <r>
      <rPr>
        <vertAlign val="superscript"/>
        <sz val="8"/>
        <rFont val="Arial"/>
        <family val="2"/>
      </rPr>
      <t xml:space="preserve">1  </t>
    </r>
    <r>
      <rPr>
        <sz val="8"/>
        <rFont val="Arial"/>
        <family val="2"/>
      </rPr>
      <t>ohne Körnermais und CCM</t>
    </r>
  </si>
  <si>
    <t xml:space="preserve">  Hafer, Sommermenggetreide 
  und Triticale</t>
  </si>
  <si>
    <t xml:space="preserve">Kennziffer: C II 1 - m 8/15 SH </t>
  </si>
  <si>
    <t>Qualitätskennzeichnung:</t>
  </si>
  <si>
    <t>Durchschnitt 2009 - 2014</t>
  </si>
  <si>
    <t>voraussichtlich 2015</t>
  </si>
  <si>
    <t xml:space="preserve"> Durchschnitt 2009 - 2014</t>
  </si>
  <si>
    <t xml:space="preserve"> Veränderung Vorschätzung 2015 gegenüber</t>
  </si>
  <si>
    <t>Veränderung 2015 gegenüber</t>
  </si>
  <si>
    <t xml:space="preserve"> </t>
  </si>
  <si>
    <t>Es ist zu berücksichtigen, dass bei den Flächenangaben aus der vorläufigen Bodennutzungshaupterhebung 2015 eine Qualitätskennzeichnung erfolgte. Alle Merkmalswerte mit einem einfachen relativen Standartfehler von mehr als 10% bis unter 15% wurden mit Klammern versehen und alle Werte mit einem Standartfehler von mehr als 15% wurden durch einen Schrägstrich ersetzt. Mit den auf  Basis dieser Flächen berechneten Erntemengen wurde entsprechend verfahren.</t>
  </si>
  <si>
    <t>Durch-
schnitt 
2009 - 2014</t>
  </si>
  <si>
    <t>vorraus-sichtlich 
2015</t>
  </si>
  <si>
    <r>
      <t>Vorläufige
 Anbau-
fläche 
2015</t>
    </r>
    <r>
      <rPr>
        <vertAlign val="superscript"/>
        <sz val="9"/>
        <rFont val="Arial"/>
        <family val="2"/>
      </rPr>
      <t>a</t>
    </r>
  </si>
  <si>
    <r>
      <rPr>
        <vertAlign val="superscript"/>
        <sz val="8"/>
        <rFont val="Arial"/>
        <family val="2"/>
      </rPr>
      <t xml:space="preserve">a  </t>
    </r>
    <r>
      <rPr>
        <sz val="8"/>
        <rFont val="Arial"/>
        <family val="2"/>
      </rPr>
      <t>Erläuterungen zur Qualitätskennzeichnung siehe "Qualitätskennzeichnung"</t>
    </r>
  </si>
  <si>
    <t>Herausgegeben am: 25. August 2015</t>
  </si>
  <si>
    <t>und Grünland in Schleswig-Holstein</t>
  </si>
  <si>
    <t>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</si>
</sst>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 numFmtId="170" formatCode="0.0"/>
    <numFmt numFmtId="171" formatCode="###\ ##0.0&quot;  &quot;;\-###\ ##0.0&quot;  &quot;;&quot;-  &quot;"/>
    <numFmt numFmtId="172" formatCode="###\ ##0.0&quot;  &quot;;\-###\ ##0.0&quot;  &quot;;&quot;–  &quot;"/>
    <numFmt numFmtId="173" formatCode="###\ ###\ ##0&quot; &quot;;\-###\ ###\ ##0&quot;  &quot;;&quot;-  &quot;"/>
    <numFmt numFmtId="174" formatCode="\ #,##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b/>
      <vertAlign val="superscript"/>
      <sz val="9"/>
      <name val="Arial"/>
      <family val="2"/>
    </font>
    <font>
      <sz val="9"/>
      <color indexed="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 fillId="0" borderId="0"/>
    <xf numFmtId="0" fontId="1" fillId="0" borderId="0"/>
    <xf numFmtId="0" fontId="5" fillId="0" borderId="0"/>
    <xf numFmtId="0" fontId="2" fillId="0" borderId="0"/>
    <xf numFmtId="0" fontId="3" fillId="0" borderId="0"/>
    <xf numFmtId="0" fontId="2" fillId="0" borderId="0"/>
    <xf numFmtId="0" fontId="36" fillId="0" borderId="0" applyNumberFormat="0" applyFill="0" applyBorder="0" applyAlignment="0" applyProtection="0"/>
    <xf numFmtId="0" fontId="37" fillId="0" borderId="0"/>
    <xf numFmtId="0" fontId="39" fillId="0" borderId="0"/>
    <xf numFmtId="0" fontId="35" fillId="0" borderId="0"/>
    <xf numFmtId="0" fontId="1" fillId="0" borderId="0"/>
    <xf numFmtId="0" fontId="3" fillId="0" borderId="0"/>
    <xf numFmtId="0" fontId="2" fillId="0" borderId="0"/>
    <xf numFmtId="0" fontId="35" fillId="0" borderId="0"/>
    <xf numFmtId="0" fontId="12" fillId="37" borderId="32" applyBorder="0" applyAlignment="0">
      <alignment horizontal="left" vertical="center" wrapText="1" indent="1"/>
    </xf>
    <xf numFmtId="0" fontId="3" fillId="0" borderId="0"/>
  </cellStyleXfs>
  <cellXfs count="17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horizontal="left"/>
    </xf>
    <xf numFmtId="0" fontId="13" fillId="0" borderId="0" xfId="0" applyFont="1" applyAlignment="1">
      <alignment horizontal="left"/>
    </xf>
    <xf numFmtId="0" fontId="10"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xf>
    <xf numFmtId="0" fontId="0" fillId="0" borderId="0" xfId="0" applyAlignment="1"/>
    <xf numFmtId="0" fontId="2" fillId="0" borderId="0" xfId="50" applyFont="1"/>
    <xf numFmtId="0" fontId="44" fillId="0" borderId="0" xfId="50" applyFont="1"/>
    <xf numFmtId="0" fontId="2" fillId="0" borderId="0" xfId="50" applyFont="1" applyAlignment="1">
      <alignment horizontal="left"/>
    </xf>
    <xf numFmtId="0" fontId="2" fillId="0" borderId="0" xfId="50" applyFont="1" applyAlignment="1">
      <alignment horizontal="left" wrapText="1"/>
    </xf>
    <xf numFmtId="0" fontId="38" fillId="0" borderId="0" xfId="57" applyFont="1" applyAlignment="1">
      <alignment horizontal="left"/>
    </xf>
    <xf numFmtId="0" fontId="44" fillId="0" borderId="0" xfId="50" applyFont="1" applyAlignment="1">
      <alignment horizontal="left" wrapText="1"/>
    </xf>
    <xf numFmtId="0" fontId="38" fillId="0" borderId="0" xfId="57" applyFont="1" applyAlignment="1"/>
    <xf numFmtId="0" fontId="44" fillId="0" borderId="0" xfId="50" applyFont="1" applyAlignment="1"/>
    <xf numFmtId="0" fontId="3" fillId="0" borderId="0" xfId="58" applyFont="1" applyAlignment="1">
      <alignment horizontal="left" wrapText="1"/>
    </xf>
    <xf numFmtId="0" fontId="10" fillId="0" borderId="0" xfId="50" applyFont="1" applyAlignment="1">
      <alignment horizontal="left"/>
    </xf>
    <xf numFmtId="0" fontId="3" fillId="0" borderId="0" xfId="64" quotePrefix="1" applyFont="1" applyAlignment="1">
      <alignment horizontal="left"/>
    </xf>
    <xf numFmtId="0" fontId="3" fillId="0" borderId="0" xfId="64" applyFont="1"/>
    <xf numFmtId="0" fontId="3" fillId="0" borderId="0" xfId="64" applyFont="1" applyAlignment="1">
      <alignment horizontal="left"/>
    </xf>
    <xf numFmtId="0" fontId="9" fillId="0" borderId="0" xfId="64" applyFont="1" applyAlignment="1">
      <alignment horizontal="left"/>
    </xf>
    <xf numFmtId="0" fontId="3" fillId="0" borderId="0" xfId="58" applyFont="1"/>
    <xf numFmtId="0" fontId="3" fillId="0" borderId="0" xfId="50" applyFont="1" applyAlignment="1">
      <alignment horizontal="left"/>
    </xf>
    <xf numFmtId="0" fontId="37" fillId="0" borderId="0" xfId="58"/>
    <xf numFmtId="0" fontId="12" fillId="37" borderId="26"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37" borderId="24" xfId="58" applyFont="1" applyFill="1" applyBorder="1" applyAlignment="1">
      <alignment horizontal="center" vertical="center"/>
    </xf>
    <xf numFmtId="0" fontId="12" fillId="0" borderId="0" xfId="58" applyFont="1" applyBorder="1"/>
    <xf numFmtId="0" fontId="12" fillId="0" borderId="34" xfId="58" applyFont="1" applyBorder="1" applyAlignment="1">
      <alignment horizontal="center"/>
    </xf>
    <xf numFmtId="0" fontId="12" fillId="0" borderId="0" xfId="58" applyFont="1" applyBorder="1" applyAlignment="1">
      <alignment horizontal="center"/>
    </xf>
    <xf numFmtId="170" fontId="12" fillId="0" borderId="0" xfId="58" applyNumberFormat="1" applyFont="1" applyBorder="1"/>
    <xf numFmtId="0" fontId="12" fillId="0" borderId="0" xfId="58" applyFont="1" applyBorder="1" applyAlignment="1"/>
    <xf numFmtId="0" fontId="12" fillId="0" borderId="0" xfId="58" applyFont="1"/>
    <xf numFmtId="0" fontId="47" fillId="0" borderId="0" xfId="58" applyFont="1"/>
    <xf numFmtId="0" fontId="41" fillId="0" borderId="0" xfId="58" applyFont="1"/>
    <xf numFmtId="0" fontId="41" fillId="0" borderId="0" xfId="58" applyFont="1" applyAlignment="1">
      <alignment horizontal="left"/>
    </xf>
    <xf numFmtId="0" fontId="3" fillId="0" borderId="0" xfId="58" applyFont="1" applyBorder="1"/>
    <xf numFmtId="0" fontId="9" fillId="0" borderId="0" xfId="58" applyFont="1" applyAlignment="1">
      <alignment horizontal="center" vertical="center"/>
    </xf>
    <xf numFmtId="0" fontId="12" fillId="0" borderId="33" xfId="58" applyFont="1" applyBorder="1"/>
    <xf numFmtId="0" fontId="12" fillId="0" borderId="34" xfId="58" applyFont="1" applyBorder="1"/>
    <xf numFmtId="0" fontId="12" fillId="0" borderId="33" xfId="58" applyFont="1" applyBorder="1" applyAlignment="1">
      <alignment horizontal="left" indent="1"/>
    </xf>
    <xf numFmtId="0" fontId="45" fillId="0" borderId="33" xfId="58" applyFont="1" applyBorder="1" applyAlignment="1">
      <alignment vertical="center"/>
    </xf>
    <xf numFmtId="0" fontId="12" fillId="0" borderId="27" xfId="58" applyFont="1" applyBorder="1"/>
    <xf numFmtId="3" fontId="3" fillId="0" borderId="0" xfId="58" applyNumberFormat="1" applyFont="1" applyBorder="1" applyAlignment="1">
      <alignment horizontal="right" vertical="center"/>
    </xf>
    <xf numFmtId="170" fontId="3" fillId="0" borderId="0" xfId="58" applyNumberFormat="1" applyFont="1" applyBorder="1" applyAlignment="1">
      <alignment vertical="center"/>
    </xf>
    <xf numFmtId="1" fontId="3" fillId="0" borderId="0" xfId="58" applyNumberFormat="1" applyFont="1" applyBorder="1" applyAlignment="1">
      <alignment vertical="center"/>
    </xf>
    <xf numFmtId="0" fontId="41" fillId="0" borderId="0" xfId="58" applyFont="1" applyBorder="1" applyAlignment="1">
      <alignment wrapText="1"/>
    </xf>
    <xf numFmtId="0" fontId="3" fillId="0" borderId="0" xfId="58" applyFont="1" applyAlignment="1">
      <alignment vertical="center"/>
    </xf>
    <xf numFmtId="0" fontId="12" fillId="0" borderId="0" xfId="58" applyFont="1" applyBorder="1" applyAlignment="1">
      <alignment wrapText="1"/>
    </xf>
    <xf numFmtId="3" fontId="12" fillId="0" borderId="29" xfId="58" applyNumberFormat="1" applyFont="1" applyBorder="1" applyAlignment="1">
      <alignment horizontal="right" indent="2"/>
    </xf>
    <xf numFmtId="3" fontId="12" fillId="0" borderId="0" xfId="58" applyNumberFormat="1" applyFont="1" applyBorder="1" applyAlignment="1">
      <alignment horizontal="right" indent="2"/>
    </xf>
    <xf numFmtId="3" fontId="12" fillId="0" borderId="0" xfId="58" applyNumberFormat="1" applyFont="1" applyFill="1" applyBorder="1" applyAlignment="1">
      <alignment horizontal="right" indent="2"/>
    </xf>
    <xf numFmtId="1" fontId="12" fillId="0" borderId="0" xfId="58" applyNumberFormat="1" applyFont="1" applyBorder="1" applyAlignment="1">
      <alignment horizontal="right" indent="2"/>
    </xf>
    <xf numFmtId="1" fontId="12" fillId="0" borderId="29" xfId="58" applyNumberFormat="1" applyFont="1" applyBorder="1" applyAlignment="1">
      <alignment horizontal="right" indent="2"/>
    </xf>
    <xf numFmtId="3" fontId="12" fillId="0" borderId="0" xfId="58" applyNumberFormat="1" applyFont="1" applyAlignment="1">
      <alignment horizontal="right" indent="2"/>
    </xf>
    <xf numFmtId="1" fontId="12" fillId="0" borderId="31" xfId="58" applyNumberFormat="1" applyFont="1" applyBorder="1" applyAlignment="1">
      <alignment horizontal="right" indent="2"/>
    </xf>
    <xf numFmtId="1" fontId="12" fillId="0" borderId="30" xfId="58" applyNumberFormat="1" applyFont="1" applyBorder="1" applyAlignment="1">
      <alignment horizontal="right" indent="2"/>
    </xf>
    <xf numFmtId="0" fontId="45" fillId="0" borderId="0" xfId="58" applyFont="1" applyBorder="1" applyAlignment="1"/>
    <xf numFmtId="0" fontId="12" fillId="0" borderId="30" xfId="58" applyFont="1" applyBorder="1" applyAlignment="1"/>
    <xf numFmtId="3" fontId="45" fillId="0" borderId="29" xfId="58" applyNumberFormat="1" applyFont="1" applyBorder="1" applyAlignment="1">
      <alignment horizontal="right" indent="2"/>
    </xf>
    <xf numFmtId="3" fontId="45" fillId="0" borderId="0" xfId="58" applyNumberFormat="1" applyFont="1" applyBorder="1" applyAlignment="1">
      <alignment horizontal="right" indent="2"/>
    </xf>
    <xf numFmtId="3" fontId="45" fillId="0" borderId="0" xfId="58" applyNumberFormat="1" applyFont="1" applyFill="1" applyBorder="1" applyAlignment="1">
      <alignment horizontal="right" indent="2"/>
    </xf>
    <xf numFmtId="1" fontId="45" fillId="0" borderId="0" xfId="58" applyNumberFormat="1" applyFont="1" applyBorder="1" applyAlignment="1">
      <alignment horizontal="right" indent="2"/>
    </xf>
    <xf numFmtId="3" fontId="12" fillId="0" borderId="30" xfId="58" applyNumberFormat="1" applyFont="1" applyFill="1" applyBorder="1" applyAlignment="1">
      <alignment horizontal="right" indent="2"/>
    </xf>
    <xf numFmtId="0" fontId="41" fillId="0" borderId="0" xfId="58" applyFont="1" applyAlignment="1">
      <alignment horizontal="left"/>
    </xf>
    <xf numFmtId="174" fontId="12" fillId="0" borderId="0" xfId="58" applyNumberFormat="1" applyFont="1" applyBorder="1" applyAlignment="1">
      <alignment horizontal="right" indent="2"/>
    </xf>
    <xf numFmtId="174" fontId="45" fillId="0" borderId="0" xfId="58" applyNumberFormat="1" applyFont="1" applyBorder="1" applyAlignment="1">
      <alignment horizontal="right" indent="2"/>
    </xf>
    <xf numFmtId="174" fontId="12" fillId="0" borderId="30" xfId="58" applyNumberFormat="1" applyFont="1" applyBorder="1" applyAlignment="1">
      <alignment horizontal="right" indent="2"/>
    </xf>
    <xf numFmtId="174" fontId="12" fillId="0" borderId="0" xfId="58" applyNumberFormat="1" applyFont="1" applyBorder="1" applyAlignment="1">
      <alignment horizontal="right" vertical="center" indent="1"/>
    </xf>
    <xf numFmtId="174" fontId="45" fillId="0" borderId="0" xfId="58" applyNumberFormat="1" applyFont="1" applyBorder="1" applyAlignment="1">
      <alignment horizontal="right" vertical="center" indent="1"/>
    </xf>
    <xf numFmtId="174" fontId="12" fillId="0" borderId="30" xfId="58" applyNumberFormat="1" applyFont="1" applyBorder="1" applyAlignment="1">
      <alignment horizontal="right" vertical="center" indent="1"/>
    </xf>
    <xf numFmtId="171" fontId="12" fillId="0" borderId="0" xfId="58" applyNumberFormat="1" applyFont="1" applyBorder="1" applyAlignment="1">
      <alignment horizontal="right" vertical="center" indent="1"/>
    </xf>
    <xf numFmtId="172" fontId="12" fillId="0" borderId="0" xfId="58" applyNumberFormat="1" applyFont="1" applyBorder="1" applyAlignment="1">
      <alignment horizontal="right" vertical="center" indent="1"/>
    </xf>
    <xf numFmtId="173" fontId="12" fillId="0" borderId="0" xfId="58" applyNumberFormat="1" applyFont="1" applyBorder="1" applyAlignment="1">
      <alignment horizontal="right" vertical="center" indent="1"/>
    </xf>
    <xf numFmtId="171" fontId="45" fillId="0" borderId="0" xfId="58" applyNumberFormat="1" applyFont="1" applyBorder="1" applyAlignment="1">
      <alignment horizontal="right" vertical="center" indent="1"/>
    </xf>
    <xf numFmtId="173" fontId="45" fillId="0" borderId="0" xfId="58" applyNumberFormat="1" applyFont="1" applyBorder="1" applyAlignment="1">
      <alignment horizontal="right" vertical="center" indent="1"/>
    </xf>
    <xf numFmtId="171" fontId="12" fillId="0" borderId="30" xfId="58" applyNumberFormat="1" applyFont="1" applyBorder="1" applyAlignment="1">
      <alignment horizontal="right" vertical="center" indent="1"/>
    </xf>
    <xf numFmtId="169" fontId="12" fillId="0" borderId="30" xfId="58" applyNumberFormat="1" applyFont="1" applyBorder="1" applyAlignment="1">
      <alignment horizontal="right" vertical="center" indent="1"/>
    </xf>
    <xf numFmtId="0" fontId="45" fillId="0" borderId="33" xfId="58" applyFont="1" applyBorder="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2" fillId="0" borderId="0" xfId="50" applyFont="1" applyAlignment="1">
      <alignment horizontal="left" wrapText="1"/>
    </xf>
    <xf numFmtId="0" fontId="10" fillId="0" borderId="0" xfId="50" applyFont="1" applyAlignment="1">
      <alignment horizontal="left" wrapText="1"/>
    </xf>
    <xf numFmtId="0" fontId="38" fillId="0" borderId="0" xfId="57" applyFont="1" applyAlignment="1"/>
    <xf numFmtId="0" fontId="44" fillId="0" borderId="0" xfId="50" applyFont="1" applyAlignment="1"/>
    <xf numFmtId="0" fontId="0" fillId="0" borderId="0" xfId="0" applyAlignment="1">
      <alignment horizontal="left" vertical="top" wrapText="1"/>
    </xf>
    <xf numFmtId="0" fontId="2" fillId="0" borderId="0" xfId="0" applyFont="1" applyAlignment="1">
      <alignment horizontal="left"/>
    </xf>
    <xf numFmtId="0" fontId="3" fillId="0" borderId="0" xfId="58" applyFont="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41" fillId="0" borderId="0" xfId="58" applyFont="1" applyAlignment="1">
      <alignment horizontal="left"/>
    </xf>
    <xf numFmtId="0" fontId="9" fillId="0" borderId="0" xfId="58" applyFont="1" applyAlignment="1">
      <alignment horizontal="center" vertical="center"/>
    </xf>
    <xf numFmtId="0" fontId="12" fillId="37" borderId="23" xfId="58" applyFont="1" applyFill="1" applyBorder="1" applyAlignment="1">
      <alignment horizontal="center" vertical="center"/>
    </xf>
    <xf numFmtId="0" fontId="12" fillId="37" borderId="33" xfId="58" applyFont="1" applyFill="1" applyBorder="1" applyAlignment="1">
      <alignment horizontal="center" vertical="center"/>
    </xf>
    <xf numFmtId="0" fontId="12" fillId="37" borderId="27" xfId="58" applyFont="1" applyFill="1" applyBorder="1" applyAlignment="1">
      <alignment horizontal="center" vertical="center"/>
    </xf>
    <xf numFmtId="0" fontId="12" fillId="37" borderId="24" xfId="58" applyFont="1" applyFill="1" applyBorder="1" applyAlignment="1">
      <alignment horizontal="center" vertical="center"/>
    </xf>
    <xf numFmtId="0" fontId="12" fillId="37" borderId="28" xfId="58" applyFont="1" applyFill="1" applyBorder="1" applyAlignment="1">
      <alignment horizontal="center" vertical="center"/>
    </xf>
    <xf numFmtId="0" fontId="12" fillId="37" borderId="25" xfId="58" applyFont="1" applyFill="1" applyBorder="1" applyAlignment="1">
      <alignment horizontal="center" vertical="center"/>
    </xf>
    <xf numFmtId="0" fontId="12" fillId="37" borderId="26" xfId="58" applyFont="1" applyFill="1" applyBorder="1" applyAlignment="1">
      <alignment horizontal="center" vertical="center" wrapText="1"/>
    </xf>
    <xf numFmtId="0" fontId="12" fillId="37" borderId="24" xfId="58" applyFont="1" applyFill="1" applyBorder="1" applyAlignment="1">
      <alignment horizontal="center" vertical="center" wrapText="1"/>
    </xf>
    <xf numFmtId="0" fontId="12" fillId="37" borderId="26" xfId="58" applyFont="1" applyFill="1" applyBorder="1" applyAlignment="1">
      <alignment horizontal="center" vertical="center"/>
    </xf>
    <xf numFmtId="0" fontId="12" fillId="37" borderId="32" xfId="58" applyFont="1" applyFill="1" applyBorder="1" applyAlignment="1">
      <alignment horizontal="center" vertical="center" wrapText="1"/>
    </xf>
    <xf numFmtId="0" fontId="12" fillId="37" borderId="35" xfId="58" applyFont="1" applyFill="1" applyBorder="1" applyAlignment="1">
      <alignment horizontal="center" vertical="center" wrapText="1"/>
    </xf>
    <xf numFmtId="0" fontId="12" fillId="37" borderId="36" xfId="58" applyFont="1" applyFill="1" applyBorder="1" applyAlignment="1">
      <alignment horizontal="center" vertical="center" wrapText="1"/>
    </xf>
    <xf numFmtId="0" fontId="12" fillId="37" borderId="32" xfId="58" applyFont="1" applyFill="1" applyBorder="1" applyAlignment="1">
      <alignment horizontal="center" vertical="center"/>
    </xf>
    <xf numFmtId="0" fontId="12" fillId="37" borderId="36" xfId="58" applyFont="1" applyFill="1" applyBorder="1" applyAlignment="1">
      <alignment horizontal="center" vertical="center"/>
    </xf>
    <xf numFmtId="0" fontId="12" fillId="37" borderId="28" xfId="58"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7" fontId="43" fillId="0" borderId="0" xfId="0" quotePrefix="1" applyNumberFormat="1" applyFont="1" applyAlignment="1">
      <alignment horizontal="right"/>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152400</xdr:rowOff>
    </xdr:from>
    <xdr:to>
      <xdr:col>6</xdr:col>
      <xdr:colOff>857250</xdr:colOff>
      <xdr:row>51</xdr:row>
      <xdr:rowOff>117900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5"/>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68074</xdr:colOff>
      <xdr:row>20</xdr:row>
      <xdr:rowOff>43097</xdr:rowOff>
    </xdr:from>
    <xdr:to>
      <xdr:col>5</xdr:col>
      <xdr:colOff>872198</xdr:colOff>
      <xdr:row>28</xdr:row>
      <xdr:rowOff>7034</xdr:rowOff>
    </xdr:to>
    <xdr:sp macro="" textlink="">
      <xdr:nvSpPr>
        <xdr:cNvPr id="2" name="Text 1"/>
        <xdr:cNvSpPr txBox="1">
          <a:spLocks noChangeArrowheads="1"/>
        </xdr:cNvSpPr>
      </xdr:nvSpPr>
      <xdr:spPr bwMode="auto">
        <a:xfrm>
          <a:off x="68074" y="4664334"/>
          <a:ext cx="6360862" cy="131443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numCol="2" spcCol="432000" anchor="t" upright="1"/>
        <a:lstStyle/>
        <a:p>
          <a:pPr algn="l" rtl="0">
            <a:lnSpc>
              <a:spcPct val="100000"/>
            </a:lnSpc>
            <a:defRPr sz="1000"/>
          </a:pPr>
          <a:r>
            <a:rPr lang="de-DE" sz="1000" b="0" i="0" u="none" strike="noStrike" baseline="0">
              <a:solidFill>
                <a:srgbClr val="000000"/>
              </a:solidFill>
              <a:latin typeface="Arial"/>
              <a:cs typeface="Arial"/>
            </a:rPr>
            <a:t>Nach Auswertung von 53 Prozent der vorge-sehenen Probefelder der "Besonderen Ernteermittlung" (Erntemessung), der zweiten Ernteschätzung der amtlichen Ernteberichterstatter von Ende Juli sowie den vorläufigen Anbauflächen der repräsentativen Bodennutzungshaupterhebung, kann in Schleswig-Holstein mit einer  Getreideernte von 2,9 Mio. Tonnen gerechnet werden.                 Mit  1,9 Mio. t entfallen allein 67 Prozent der Getreideernte auf den  Winterweizen. Die Getreideanbaufläche</a:t>
          </a:r>
          <a:r>
            <a:rPr lang="de-DE" sz="1000" b="0" i="0" u="none" strike="noStrike" baseline="30000">
              <a:solidFill>
                <a:srgbClr val="000000"/>
              </a:solidFill>
              <a:latin typeface="Arial"/>
              <a:cs typeface="Arial"/>
            </a:rPr>
            <a:t>1 </a:t>
          </a:r>
          <a:r>
            <a:rPr lang="de-DE" sz="1000" b="0" i="0" u="none" strike="noStrike" baseline="0">
              <a:solidFill>
                <a:srgbClr val="000000"/>
              </a:solidFill>
              <a:latin typeface="Arial"/>
              <a:cs typeface="Arial"/>
            </a:rPr>
            <a:t>wurde um 16 000 Hektar auf 301 000 Hektar ausgeweitet. Die Anbaufläche vom Wintergetreide nahm um 5 Prozent oder 15 000 ha zu. Die unbedeutendere Sommergetreideanbau-fläche nahm um 1 000 ha  auf 16 000 ha zu.</a:t>
          </a:r>
        </a:p>
      </xdr:txBody>
    </xdr:sp>
    <xdr:clientData/>
  </xdr:twoCellAnchor>
  <xdr:twoCellAnchor>
    <xdr:from>
      <xdr:col>0</xdr:col>
      <xdr:colOff>73268</xdr:colOff>
      <xdr:row>43</xdr:row>
      <xdr:rowOff>50621</xdr:rowOff>
    </xdr:from>
    <xdr:to>
      <xdr:col>5</xdr:col>
      <xdr:colOff>852587</xdr:colOff>
      <xdr:row>46</xdr:row>
      <xdr:rowOff>102577</xdr:rowOff>
    </xdr:to>
    <xdr:sp macro="" textlink="">
      <xdr:nvSpPr>
        <xdr:cNvPr id="3" name="Textfeld 2"/>
        <xdr:cNvSpPr txBox="1"/>
      </xdr:nvSpPr>
      <xdr:spPr>
        <a:xfrm>
          <a:off x="73268" y="9419704"/>
          <a:ext cx="6343091" cy="600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  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„Land- und Forstwirtschaft,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Fischerei“, Reihe 3.2.1 Wachstum und Ernte „Feldfrüchte“</a:t>
          </a:r>
          <a:endParaRPr lang="de-DE" sz="9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71017</xdr:rowOff>
    </xdr:from>
    <xdr:to>
      <xdr:col>6</xdr:col>
      <xdr:colOff>647114</xdr:colOff>
      <xdr:row>45</xdr:row>
      <xdr:rowOff>77372</xdr:rowOff>
    </xdr:to>
    <xdr:sp macro="" textlink="">
      <xdr:nvSpPr>
        <xdr:cNvPr id="2" name="Text 1"/>
        <xdr:cNvSpPr txBox="1">
          <a:spLocks noChangeArrowheads="1"/>
        </xdr:cNvSpPr>
      </xdr:nvSpPr>
      <xdr:spPr bwMode="auto">
        <a:xfrm>
          <a:off x="0" y="5191657"/>
          <a:ext cx="6351563" cy="338260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r>
            <a:rPr lang="de-DE" sz="900">
              <a:effectLst/>
              <a:latin typeface="Arial" pitchFamily="34" charset="0"/>
              <a:ea typeface="+mn-ea"/>
              <a:cs typeface="Arial" pitchFamily="34" charset="0"/>
            </a:rPr>
            <a:t>Die Herbstbestellung konnte termingemäß und bei guten Wetterbedingungen durchgeführt werden. Ein milder Winter mit wenigen Auswinterungen führte zu einer guten Bestandsdichte im Frühjahr. Das Frühjahr war kalt und trocken, so dass die Vegetation ein bis zwei Wochen im Rückstand war. Im Mai/Juni wurde die Wasserversorgung auf leichten Standorten knapp. Durch viele Sonnen-stunden und einer ausgeglichenen Niederschlags-verteilung reiften im weiteren Verlauf gute Bestände heran. Die Getreideernte 2015 konnte bisher  bei überwiegend gutem Erntewetter durchgeführt werden. </a:t>
          </a:r>
        </a:p>
        <a:p>
          <a:r>
            <a:rPr lang="de-DE" sz="900">
              <a:effectLst/>
              <a:latin typeface="Arial" pitchFamily="34" charset="0"/>
              <a:ea typeface="+mn-ea"/>
              <a:cs typeface="Arial" pitchFamily="34" charset="0"/>
            </a:rPr>
            <a:t>Allein 2,0 Mio. t oder 67 Prozent der Getreideernte entfallen auf den </a:t>
          </a:r>
          <a:r>
            <a:rPr lang="de-DE" sz="900" b="1">
              <a:effectLst/>
              <a:latin typeface="Arial" pitchFamily="34" charset="0"/>
              <a:ea typeface="+mn-ea"/>
              <a:cs typeface="Arial" pitchFamily="34" charset="0"/>
            </a:rPr>
            <a:t>Winterweizen</a:t>
          </a:r>
          <a:r>
            <a:rPr lang="de-DE" sz="900">
              <a:effectLst/>
              <a:latin typeface="Arial" pitchFamily="34" charset="0"/>
              <a:ea typeface="+mn-ea"/>
              <a:cs typeface="Arial" pitchFamily="34" charset="0"/>
            </a:rPr>
            <a:t>. Der Durchschnittsertrag je Hektar wird bei rund 102 Dezitonnen (dt) liegen und damit die zweithöchste Hektarleistung sein, die in Schleswig-Holstein geerntet wurde (2014 = 105 dt/ha). Trotz einer leichten  Anbauausweitung (plus 2 500 ha) für die Ernte 2015 auf nunmehr 191 000 ha und dem hohen Hektarertrag, liegt die Winterweizenerntemenge leicht        (ein Prozent) unter der des Vorjahres. </a:t>
          </a:r>
        </a:p>
        <a:p>
          <a:r>
            <a:rPr lang="de-DE" sz="900">
              <a:effectLst/>
              <a:latin typeface="Arial" pitchFamily="34" charset="0"/>
              <a:ea typeface="+mn-ea"/>
              <a:cs typeface="Arial" pitchFamily="34" charset="0"/>
            </a:rPr>
            <a:t>Für den </a:t>
          </a:r>
          <a:r>
            <a:rPr lang="de-DE" sz="900" b="1">
              <a:effectLst/>
              <a:latin typeface="Arial" pitchFamily="34" charset="0"/>
              <a:ea typeface="+mn-ea"/>
              <a:cs typeface="Arial" pitchFamily="34" charset="0"/>
            </a:rPr>
            <a:t>Roggen</a:t>
          </a:r>
          <a:r>
            <a:rPr lang="de-DE" sz="900">
              <a:effectLst/>
              <a:latin typeface="Arial" pitchFamily="34" charset="0"/>
              <a:ea typeface="+mn-ea"/>
              <a:cs typeface="Arial" pitchFamily="34" charset="0"/>
            </a:rPr>
            <a:t> errechnet sich gegenüber dem Vorjahr eine Zunahme der Erntemenge um 11 Prozent auf           0,20 Mio. t. Mit einem durchschnittlichen Hektarertrag       von gut 74 dt/ha wird der Spitzenwert aus dem Vorjahr       (81 dt/ha) nicht erreicht. </a:t>
          </a:r>
        </a:p>
        <a:p>
          <a:r>
            <a:rPr lang="de-DE" sz="900">
              <a:effectLst/>
              <a:latin typeface="Arial" pitchFamily="34" charset="0"/>
              <a:ea typeface="+mn-ea"/>
              <a:cs typeface="Arial" pitchFamily="34" charset="0"/>
            </a:rPr>
            <a:t>Die </a:t>
          </a:r>
          <a:r>
            <a:rPr lang="de-DE" sz="900" b="1">
              <a:effectLst/>
              <a:latin typeface="Arial" pitchFamily="34" charset="0"/>
              <a:ea typeface="+mn-ea"/>
              <a:cs typeface="Arial" pitchFamily="34" charset="0"/>
            </a:rPr>
            <a:t>Wintergerste</a:t>
          </a:r>
          <a:r>
            <a:rPr lang="de-DE" sz="900">
              <a:effectLst/>
              <a:latin typeface="Arial" pitchFamily="34" charset="0"/>
              <a:ea typeface="+mn-ea"/>
              <a:cs typeface="Arial" pitchFamily="34" charset="0"/>
            </a:rPr>
            <a:t> erbrachte auf einer um neun Prozent ausgeweiteten Anbaufläche von nunmehr</a:t>
          </a:r>
          <a:r>
            <a:rPr lang="de-DE" sz="900" baseline="0">
              <a:effectLst/>
              <a:latin typeface="Arial" pitchFamily="34" charset="0"/>
              <a:ea typeface="+mn-ea"/>
              <a:cs typeface="Arial" pitchFamily="34" charset="0"/>
            </a:rPr>
            <a:t> </a:t>
          </a:r>
          <a:r>
            <a:rPr lang="de-DE" sz="900">
              <a:effectLst/>
              <a:latin typeface="Arial" pitchFamily="34" charset="0"/>
              <a:ea typeface="+mn-ea"/>
              <a:cs typeface="Arial" pitchFamily="34" charset="0"/>
            </a:rPr>
            <a:t>59 000 ha einen Spitzenhektarertrag von 102 dt/ha. Damit wurde der Rekordertrag der Wintergerste aus dem Vorjahr (97 dt/ha) noch übertroffen. Die </a:t>
          </a:r>
          <a:r>
            <a:rPr lang="de-DE" sz="900" b="1">
              <a:effectLst/>
              <a:latin typeface="Arial" pitchFamily="34" charset="0"/>
              <a:ea typeface="+mn-ea"/>
              <a:cs typeface="Arial" pitchFamily="34" charset="0"/>
            </a:rPr>
            <a:t>Triticale</a:t>
          </a:r>
          <a:r>
            <a:rPr lang="de-DE" sz="900">
              <a:effectLst/>
              <a:latin typeface="Arial" pitchFamily="34" charset="0"/>
              <a:ea typeface="+mn-ea"/>
              <a:cs typeface="Arial" pitchFamily="34" charset="0"/>
            </a:rPr>
            <a:t> erreichte einen Hektar-ertrag von 73 dt und eine Erntemenge von 55 000 t, die aufgrund einer starken Anbauausweitung um ein Drittel über der von 2014 liegt.</a:t>
          </a:r>
        </a:p>
        <a:p>
          <a:r>
            <a:rPr lang="de-DE" sz="900">
              <a:effectLst/>
              <a:latin typeface="Arial" pitchFamily="34" charset="0"/>
              <a:ea typeface="+mn-ea"/>
              <a:cs typeface="Arial" pitchFamily="34" charset="0"/>
            </a:rPr>
            <a:t>Beim  </a:t>
          </a:r>
          <a:r>
            <a:rPr lang="de-DE" sz="900" b="1">
              <a:effectLst/>
              <a:latin typeface="Arial" pitchFamily="34" charset="0"/>
              <a:ea typeface="+mn-ea"/>
              <a:cs typeface="Arial" pitchFamily="34" charset="0"/>
            </a:rPr>
            <a:t>Raps</a:t>
          </a:r>
          <a:r>
            <a:rPr lang="de-DE" sz="900">
              <a:effectLst/>
              <a:latin typeface="Arial" pitchFamily="34" charset="0"/>
              <a:ea typeface="+mn-ea"/>
              <a:cs typeface="Arial" pitchFamily="34" charset="0"/>
            </a:rPr>
            <a:t> wird ein Durchschnittsertrag von 43 dt/ha erwartet. Dieser Wert liegt sechs Prozent unter der des Vorjahres. Dadurch wird bei einer eingeschränkten Anbaufläche auf nunmehr  91 000 ha  eine Gesamterntemenge von 0,4 Mio. t erwartet.</a:t>
          </a:r>
        </a:p>
        <a:p>
          <a:r>
            <a:rPr lang="de-DE" sz="900">
              <a:effectLst/>
              <a:latin typeface="Arial" pitchFamily="34" charset="0"/>
              <a:ea typeface="+mn-ea"/>
              <a:cs typeface="Arial" pitchFamily="34" charset="0"/>
            </a:rPr>
            <a:t> </a:t>
          </a:r>
        </a:p>
        <a:p>
          <a:r>
            <a:rPr lang="de-DE" sz="900">
              <a:effectLst/>
              <a:latin typeface="Arial" pitchFamily="34" charset="0"/>
              <a:ea typeface="+mn-ea"/>
              <a:cs typeface="Arial" pitchFamily="34" charset="0"/>
            </a:rPr>
            <a:t>In die Ertragsmessungen sollen insgesamt 835 ausgewählte Felder im Rahmen der Stichprobe für die Besondere Ernte- und Qualitätsermittlung einbezogen werden. Es konnten noch nicht alle Proben ausgewertet werden. Somit kann die endgültige Getreidemenge noch von diesem Ergebnis abweichen. Bei den Erträgen sind regional  Unterschiede zu verzeichnen. Die höchsten</a:t>
          </a:r>
          <a:r>
            <a:rPr lang="de-DE" sz="900" baseline="0">
              <a:effectLst/>
              <a:latin typeface="Arial" pitchFamily="34" charset="0"/>
              <a:ea typeface="+mn-ea"/>
              <a:cs typeface="Arial" pitchFamily="34" charset="0"/>
            </a:rPr>
            <a:t> Erträge sind auf </a:t>
          </a:r>
          <a:r>
            <a:rPr lang="de-DE" sz="900">
              <a:effectLst/>
              <a:latin typeface="Arial" pitchFamily="34" charset="0"/>
              <a:ea typeface="+mn-ea"/>
              <a:cs typeface="Arial" pitchFamily="34" charset="0"/>
            </a:rPr>
            <a:t>den guten Marschböden und auf den Flächen im Östlichen Hügelland erzielt worden.</a:t>
          </a:r>
          <a:endParaRPr lang="de-DE" sz="10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2/AB-232/Ernte/FELDBER/STETIG/Intern/LAND/LA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beitsbereiche/AB-2/AB-232/Ernte/BEE/Erntesch&#228;tzungen/2015/BEE-1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Anbauflächen"/>
      <sheetName val="Grafik-Ertrag"/>
    </sheetNames>
    <sheetDataSet>
      <sheetData sheetId="0" refreshError="1"/>
      <sheetData sheetId="1" refreshError="1"/>
      <sheetData sheetId="2" refreshError="1"/>
      <sheetData sheetId="3" refreshError="1"/>
      <sheetData sheetId="4" refreshError="1"/>
      <sheetData sheetId="5">
        <row r="68">
          <cell r="E68">
            <v>2006586</v>
          </cell>
          <cell r="G68">
            <v>1829333.6666666667</v>
          </cell>
        </row>
      </sheetData>
      <sheetData sheetId="6">
        <row r="68">
          <cell r="E68">
            <v>184021</v>
          </cell>
          <cell r="G68">
            <v>170227.33333333334</v>
          </cell>
        </row>
      </sheetData>
      <sheetData sheetId="7" refreshError="1"/>
      <sheetData sheetId="8" refreshError="1"/>
      <sheetData sheetId="9">
        <row r="68">
          <cell r="E68">
            <v>550036</v>
          </cell>
          <cell r="G68">
            <v>484540.16666666669</v>
          </cell>
        </row>
      </sheetData>
      <sheetData sheetId="10">
        <row r="68">
          <cell r="E68">
            <v>41480</v>
          </cell>
          <cell r="G68">
            <v>41800.833333333336</v>
          </cell>
        </row>
      </sheetData>
      <sheetData sheetId="11" refreshError="1"/>
      <sheetData sheetId="12" refreshError="1"/>
      <sheetData sheetId="13">
        <row r="68">
          <cell r="E68">
            <v>38528</v>
          </cell>
          <cell r="G68">
            <v>41514.5</v>
          </cell>
        </row>
      </sheetData>
      <sheetData sheetId="14" refreshError="1"/>
      <sheetData sheetId="15" refreshError="1"/>
      <sheetData sheetId="16" refreshError="1"/>
      <sheetData sheetId="17" refreshError="1"/>
      <sheetData sheetId="18" refreshError="1"/>
      <sheetData sheetId="19" refreshError="1"/>
      <sheetData sheetId="20">
        <row r="68">
          <cell r="E68">
            <v>462421</v>
          </cell>
          <cell r="G68">
            <v>412638.5</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E "/>
      <sheetName val="BEE-1V"/>
    </sheetNames>
    <sheetDataSet>
      <sheetData sheetId="0">
        <row r="14">
          <cell r="E14">
            <v>191191.72</v>
          </cell>
          <cell r="K14">
            <v>91.590630400472179</v>
          </cell>
          <cell r="L14">
            <v>104.79</v>
          </cell>
          <cell r="M14">
            <v>102.26</v>
          </cell>
        </row>
        <row r="15">
          <cell r="E15">
            <v>3360.78</v>
          </cell>
          <cell r="K15">
            <v>70.037036933353122</v>
          </cell>
          <cell r="L15">
            <v>79.33</v>
          </cell>
          <cell r="M15">
            <v>78.930000000000007</v>
          </cell>
        </row>
        <row r="16">
          <cell r="K16">
            <v>90.88932706104346</v>
          </cell>
          <cell r="L16">
            <v>104.29</v>
          </cell>
          <cell r="M16">
            <v>101.86</v>
          </cell>
        </row>
        <row r="17">
          <cell r="E17">
            <v>27621.17</v>
          </cell>
          <cell r="K17">
            <v>70.954481172397749</v>
          </cell>
          <cell r="L17">
            <v>80.83</v>
          </cell>
          <cell r="M17">
            <v>74.11</v>
          </cell>
        </row>
        <row r="18">
          <cell r="K18">
            <v>88.766203176007707</v>
          </cell>
          <cell r="L18">
            <v>101.81</v>
          </cell>
          <cell r="M18">
            <v>98.41</v>
          </cell>
        </row>
        <row r="19">
          <cell r="E19">
            <v>59374.36</v>
          </cell>
          <cell r="K19">
            <v>85.006799469791744</v>
          </cell>
          <cell r="L19">
            <v>96.75</v>
          </cell>
          <cell r="M19">
            <v>102.24</v>
          </cell>
        </row>
        <row r="20">
          <cell r="E20">
            <v>5425.74</v>
          </cell>
          <cell r="K20">
            <v>51.602944736626398</v>
          </cell>
          <cell r="L20">
            <v>55.13</v>
          </cell>
          <cell r="M20">
            <v>57.07</v>
          </cell>
        </row>
        <row r="21">
          <cell r="K21">
            <v>81.096298711348012</v>
          </cell>
          <cell r="L21">
            <v>93.77</v>
          </cell>
          <cell r="M21">
            <v>98.46</v>
          </cell>
        </row>
        <row r="22">
          <cell r="E22">
            <v>7034.06</v>
          </cell>
          <cell r="K22">
            <v>55.379297955728042</v>
          </cell>
          <cell r="L22">
            <v>56.23</v>
          </cell>
          <cell r="M22">
            <v>58.22</v>
          </cell>
        </row>
        <row r="23">
          <cell r="E23">
            <v>7490.45</v>
          </cell>
          <cell r="K23">
            <v>71.927869371498318</v>
          </cell>
          <cell r="L23">
            <v>79.569999999999993</v>
          </cell>
          <cell r="M23">
            <v>73.44</v>
          </cell>
        </row>
        <row r="24">
          <cell r="K24">
            <v>77.728130343457778</v>
          </cell>
          <cell r="L24">
            <v>89.09</v>
          </cell>
          <cell r="M24">
            <v>92.53</v>
          </cell>
        </row>
        <row r="25">
          <cell r="K25">
            <v>86.063034191645357</v>
          </cell>
          <cell r="L25">
            <v>98.66</v>
          </cell>
          <cell r="M25">
            <v>96.86</v>
          </cell>
        </row>
        <row r="26">
          <cell r="E26">
            <v>91043.05</v>
          </cell>
          <cell r="K26">
            <v>42.066181790811292</v>
          </cell>
          <cell r="L26">
            <v>46.24</v>
          </cell>
          <cell r="M26">
            <v>43.26</v>
          </cell>
        </row>
      </sheetData>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1" t="s">
        <v>39</v>
      </c>
      <c r="B3" s="131"/>
      <c r="C3" s="131"/>
      <c r="D3" s="131"/>
    </row>
    <row r="4" spans="1:7" ht="20.25" x14ac:dyDescent="0.3">
      <c r="A4" s="131" t="s">
        <v>40</v>
      </c>
      <c r="B4" s="131"/>
      <c r="C4" s="131"/>
      <c r="D4" s="131"/>
    </row>
    <row r="11" spans="1:7" ht="15.6" x14ac:dyDescent="0.3">
      <c r="A11" s="1"/>
      <c r="F11" s="2"/>
      <c r="G11" s="3"/>
    </row>
    <row r="13" spans="1:7" x14ac:dyDescent="0.25">
      <c r="A13" s="5"/>
    </row>
    <row r="15" spans="1:7" ht="22.7" x14ac:dyDescent="0.25">
      <c r="D15" s="132" t="s">
        <v>58</v>
      </c>
      <c r="E15" s="132"/>
      <c r="F15" s="132"/>
      <c r="G15" s="132"/>
    </row>
    <row r="16" spans="1:7" ht="15.6" x14ac:dyDescent="0.25">
      <c r="D16" s="133" t="s">
        <v>102</v>
      </c>
      <c r="E16" s="133"/>
      <c r="F16" s="133"/>
      <c r="G16" s="133"/>
    </row>
    <row r="18" spans="1:7" ht="34.5" x14ac:dyDescent="0.45">
      <c r="A18" s="134" t="s">
        <v>70</v>
      </c>
      <c r="B18" s="134"/>
      <c r="C18" s="134"/>
      <c r="D18" s="134"/>
      <c r="E18" s="134"/>
      <c r="F18" s="134"/>
      <c r="G18" s="134"/>
    </row>
    <row r="19" spans="1:7" ht="34.5" x14ac:dyDescent="0.45">
      <c r="A19" s="134" t="s">
        <v>116</v>
      </c>
      <c r="B19" s="134"/>
      <c r="C19" s="134"/>
      <c r="D19" s="134"/>
      <c r="E19" s="134"/>
      <c r="F19" s="134"/>
      <c r="G19" s="134"/>
    </row>
    <row r="20" spans="1:7" ht="34.5" x14ac:dyDescent="0.45">
      <c r="A20" s="175" t="s">
        <v>117</v>
      </c>
      <c r="B20" s="134"/>
      <c r="C20" s="134"/>
      <c r="D20" s="134"/>
      <c r="E20" s="134"/>
      <c r="F20" s="134"/>
      <c r="G20" s="134"/>
    </row>
    <row r="21" spans="1:7" ht="16.149999999999999" x14ac:dyDescent="0.3">
      <c r="A21" s="41"/>
      <c r="B21" s="41"/>
      <c r="C21" s="41"/>
      <c r="D21" s="41"/>
      <c r="E21" s="41"/>
      <c r="F21" s="41"/>
    </row>
    <row r="22" spans="1:7" ht="15.6" x14ac:dyDescent="0.3">
      <c r="E22" s="129" t="s">
        <v>115</v>
      </c>
      <c r="F22" s="129"/>
      <c r="G22" s="129"/>
    </row>
    <row r="23" spans="1:7" ht="16.149999999999999" x14ac:dyDescent="0.3">
      <c r="A23" s="130"/>
      <c r="B23" s="130"/>
      <c r="C23" s="130"/>
      <c r="D23" s="130"/>
      <c r="E23" s="130"/>
      <c r="F23" s="130"/>
      <c r="G23" s="130"/>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44" t="s">
        <v>0</v>
      </c>
      <c r="B1" s="144"/>
      <c r="C1" s="144"/>
      <c r="D1" s="144"/>
      <c r="E1" s="144"/>
      <c r="F1" s="144"/>
      <c r="G1" s="144"/>
    </row>
    <row r="2" spans="1:7" s="49" customFormat="1" ht="15.6" x14ac:dyDescent="0.3">
      <c r="A2" s="50"/>
      <c r="B2" s="50"/>
      <c r="C2" s="50"/>
      <c r="D2" s="50"/>
      <c r="E2" s="50"/>
      <c r="F2" s="50"/>
      <c r="G2" s="50"/>
    </row>
    <row r="3" spans="1:7" s="49" customFormat="1" x14ac:dyDescent="0.25"/>
    <row r="4" spans="1:7" s="49" customFormat="1" ht="15.6" x14ac:dyDescent="0.3">
      <c r="A4" s="145" t="s">
        <v>1</v>
      </c>
      <c r="B4" s="146"/>
      <c r="C4" s="146"/>
      <c r="D4" s="146"/>
      <c r="E4" s="146"/>
      <c r="F4" s="146"/>
      <c r="G4" s="146"/>
    </row>
    <row r="5" spans="1:7" s="49" customFormat="1" x14ac:dyDescent="0.25">
      <c r="A5" s="147"/>
      <c r="B5" s="147"/>
      <c r="C5" s="147"/>
      <c r="D5" s="147"/>
      <c r="E5" s="147"/>
      <c r="F5" s="147"/>
      <c r="G5" s="147"/>
    </row>
    <row r="6" spans="1:7" s="49" customFormat="1" x14ac:dyDescent="0.25">
      <c r="A6" s="51" t="s">
        <v>64</v>
      </c>
    </row>
    <row r="7" spans="1:7" s="49" customFormat="1" ht="5.25" customHeight="1" x14ac:dyDescent="0.25">
      <c r="A7" s="51"/>
    </row>
    <row r="8" spans="1:7" s="49" customFormat="1" ht="12.75" customHeight="1" x14ac:dyDescent="0.2">
      <c r="A8" s="148" t="s">
        <v>41</v>
      </c>
      <c r="B8" s="143"/>
      <c r="C8" s="143"/>
      <c r="D8" s="143"/>
      <c r="E8" s="143"/>
      <c r="F8" s="143"/>
      <c r="G8" s="143"/>
    </row>
    <row r="9" spans="1:7" s="49" customFormat="1" x14ac:dyDescent="0.2">
      <c r="A9" s="142" t="s">
        <v>4</v>
      </c>
      <c r="B9" s="143"/>
      <c r="C9" s="143"/>
      <c r="D9" s="143"/>
      <c r="E9" s="143"/>
      <c r="F9" s="143"/>
      <c r="G9" s="143"/>
    </row>
    <row r="10" spans="1:7" s="49" customFormat="1" ht="5.25" customHeight="1" x14ac:dyDescent="0.25">
      <c r="A10" s="52"/>
    </row>
    <row r="11" spans="1:7" s="49" customFormat="1" ht="12.75" customHeight="1" x14ac:dyDescent="0.2">
      <c r="A11" s="140" t="s">
        <v>2</v>
      </c>
      <c r="B11" s="140"/>
      <c r="C11" s="140"/>
      <c r="D11" s="140"/>
      <c r="E11" s="140"/>
      <c r="F11" s="140"/>
      <c r="G11" s="140"/>
    </row>
    <row r="12" spans="1:7" s="49" customFormat="1" x14ac:dyDescent="0.25">
      <c r="A12" s="142" t="s">
        <v>3</v>
      </c>
      <c r="B12" s="143"/>
      <c r="C12" s="143"/>
      <c r="D12" s="143"/>
      <c r="E12" s="143"/>
      <c r="F12" s="143"/>
      <c r="G12" s="143"/>
    </row>
    <row r="13" spans="1:7" s="49" customFormat="1" x14ac:dyDescent="0.25">
      <c r="A13" s="53"/>
      <c r="B13" s="54"/>
      <c r="C13" s="54"/>
      <c r="D13" s="54"/>
      <c r="E13" s="54"/>
      <c r="F13" s="54"/>
      <c r="G13" s="54"/>
    </row>
    <row r="14" spans="1:7" s="49" customFormat="1" ht="12.75" customHeight="1" x14ac:dyDescent="0.25"/>
    <row r="15" spans="1:7" s="49" customFormat="1" ht="12.75" customHeight="1" x14ac:dyDescent="0.2">
      <c r="A15" s="136" t="s">
        <v>42</v>
      </c>
      <c r="B15" s="136"/>
      <c r="C15" s="136"/>
      <c r="D15" s="136"/>
      <c r="E15" s="136"/>
      <c r="F15" s="136"/>
      <c r="G15" s="136"/>
    </row>
    <row r="16" spans="1:7" s="49" customFormat="1" ht="5.25" customHeight="1" x14ac:dyDescent="0.25">
      <c r="A16" s="57"/>
      <c r="B16" s="58"/>
      <c r="C16" s="58"/>
      <c r="D16" s="58"/>
      <c r="E16" s="58"/>
      <c r="F16" s="58"/>
      <c r="G16" s="58"/>
    </row>
    <row r="17" spans="1:7" s="49" customFormat="1" ht="12.75" customHeight="1" x14ac:dyDescent="0.25">
      <c r="A17" s="135" t="s">
        <v>71</v>
      </c>
      <c r="B17" s="135"/>
      <c r="C17" s="135"/>
      <c r="D17" s="135"/>
      <c r="E17" s="135"/>
      <c r="F17" s="135"/>
      <c r="G17" s="135"/>
    </row>
    <row r="18" spans="1:7" s="49" customFormat="1" ht="12.75" customHeight="1" x14ac:dyDescent="0.25">
      <c r="A18" s="59" t="s">
        <v>72</v>
      </c>
      <c r="B18" s="59" t="s">
        <v>73</v>
      </c>
      <c r="C18" s="60"/>
      <c r="D18" s="60"/>
      <c r="E18" s="60"/>
      <c r="F18" s="60"/>
      <c r="G18" s="60"/>
    </row>
    <row r="19" spans="1:7" s="49" customFormat="1" ht="12.75" customHeight="1" x14ac:dyDescent="0.25">
      <c r="A19" s="59" t="s">
        <v>52</v>
      </c>
      <c r="B19" s="61" t="s">
        <v>74</v>
      </c>
      <c r="C19" s="60"/>
      <c r="D19" s="60"/>
      <c r="E19" s="60"/>
      <c r="F19" s="60"/>
      <c r="G19" s="60"/>
    </row>
    <row r="20" spans="1:7" s="49" customFormat="1" ht="12.75" customHeight="1" x14ac:dyDescent="0.25">
      <c r="A20" s="59"/>
      <c r="B20" s="61"/>
      <c r="C20" s="60"/>
      <c r="D20" s="60"/>
      <c r="E20" s="60"/>
      <c r="F20" s="60"/>
      <c r="G20" s="60"/>
    </row>
    <row r="21" spans="1:7" s="49" customFormat="1" ht="12.75" customHeight="1" x14ac:dyDescent="0.25">
      <c r="A21" s="59"/>
      <c r="B21" s="61"/>
      <c r="C21" s="60"/>
      <c r="D21" s="60"/>
      <c r="E21" s="60"/>
      <c r="F21" s="60"/>
      <c r="G21" s="60"/>
    </row>
    <row r="22" spans="1:7" s="49" customFormat="1" ht="12.75" customHeight="1" x14ac:dyDescent="0.25">
      <c r="A22" s="136" t="s">
        <v>59</v>
      </c>
      <c r="B22" s="136"/>
      <c r="C22" s="136"/>
      <c r="D22" s="136"/>
      <c r="E22" s="136"/>
      <c r="F22" s="136"/>
      <c r="G22" s="136"/>
    </row>
    <row r="23" spans="1:7" s="49" customFormat="1" ht="5.25" customHeight="1" x14ac:dyDescent="0.25">
      <c r="A23" s="57"/>
      <c r="B23" s="58"/>
      <c r="C23" s="58"/>
      <c r="D23" s="58"/>
      <c r="E23" s="58"/>
      <c r="F23" s="58"/>
      <c r="G23" s="58"/>
    </row>
    <row r="24" spans="1:7" s="49" customFormat="1" ht="12.75" customHeight="1" x14ac:dyDescent="0.25">
      <c r="A24" s="60" t="s">
        <v>53</v>
      </c>
      <c r="B24" s="135" t="s">
        <v>54</v>
      </c>
      <c r="C24" s="135"/>
      <c r="D24" s="60"/>
      <c r="E24" s="60"/>
      <c r="F24" s="60"/>
      <c r="G24" s="60"/>
    </row>
    <row r="25" spans="1:7" s="49" customFormat="1" ht="12.75" customHeight="1" x14ac:dyDescent="0.2">
      <c r="A25" s="60" t="s">
        <v>55</v>
      </c>
      <c r="B25" s="135" t="s">
        <v>56</v>
      </c>
      <c r="C25" s="135"/>
      <c r="D25" s="60"/>
      <c r="E25" s="60"/>
      <c r="F25" s="60"/>
      <c r="G25" s="60"/>
    </row>
    <row r="26" spans="1:7" s="49" customFormat="1" ht="12.75" customHeight="1" x14ac:dyDescent="0.25">
      <c r="A26" s="60"/>
      <c r="B26" s="135" t="s">
        <v>57</v>
      </c>
      <c r="C26" s="135"/>
      <c r="D26" s="62"/>
      <c r="E26" s="62"/>
      <c r="F26" s="62"/>
      <c r="G26" s="62"/>
    </row>
    <row r="27" spans="1:7" s="49" customFormat="1" ht="12.75" customHeight="1" x14ac:dyDescent="0.25">
      <c r="A27" s="57"/>
      <c r="B27" s="58"/>
      <c r="C27" s="58"/>
      <c r="D27" s="58"/>
      <c r="E27" s="58"/>
      <c r="F27" s="58"/>
      <c r="G27" s="58"/>
    </row>
    <row r="28" spans="1:7" s="49" customFormat="1" x14ac:dyDescent="0.25">
      <c r="A28" s="60" t="s">
        <v>75</v>
      </c>
      <c r="B28" s="137" t="s">
        <v>60</v>
      </c>
      <c r="C28" s="138"/>
      <c r="D28" s="138"/>
      <c r="E28" s="138"/>
      <c r="F28" s="138"/>
      <c r="G28" s="138"/>
    </row>
    <row r="29" spans="1:7" s="49" customFormat="1" ht="12.75" customHeight="1" x14ac:dyDescent="0.25">
      <c r="A29" s="60"/>
      <c r="B29" s="63"/>
      <c r="C29" s="64"/>
      <c r="D29" s="64"/>
      <c r="E29" s="64"/>
      <c r="F29" s="64"/>
      <c r="G29" s="64"/>
    </row>
    <row r="30" spans="1:7" s="49" customFormat="1" ht="14.1" customHeight="1" x14ac:dyDescent="0.25">
      <c r="A30" s="60"/>
      <c r="B30" s="63"/>
      <c r="C30" s="64"/>
      <c r="D30" s="64"/>
      <c r="E30" s="64"/>
      <c r="F30" s="64"/>
      <c r="G30" s="64"/>
    </row>
    <row r="31" spans="1:7" s="49" customFormat="1" x14ac:dyDescent="0.25">
      <c r="A31" s="60"/>
      <c r="B31" s="62"/>
      <c r="C31" s="62"/>
      <c r="D31" s="62"/>
      <c r="E31" s="62"/>
      <c r="F31" s="62"/>
      <c r="G31" s="62"/>
    </row>
    <row r="32" spans="1:7" s="49" customFormat="1" ht="28.35" customHeight="1" x14ac:dyDescent="0.2">
      <c r="A32" s="141" t="s">
        <v>76</v>
      </c>
      <c r="B32" s="141"/>
      <c r="C32" s="141"/>
      <c r="D32" s="141"/>
      <c r="E32" s="141"/>
      <c r="F32" s="141"/>
      <c r="G32" s="141"/>
    </row>
    <row r="33" spans="1:7" s="49" customFormat="1" ht="45.4" customHeight="1" x14ac:dyDescent="0.2">
      <c r="A33" s="141" t="s">
        <v>63</v>
      </c>
      <c r="B33" s="141"/>
      <c r="C33" s="141"/>
      <c r="D33" s="141"/>
      <c r="E33" s="141"/>
      <c r="F33" s="141"/>
      <c r="G33" s="141"/>
    </row>
    <row r="34" spans="1:7" s="49" customFormat="1" x14ac:dyDescent="0.25">
      <c r="A34" s="65"/>
      <c r="B34" s="65"/>
      <c r="C34" s="65"/>
      <c r="D34" s="65"/>
      <c r="E34" s="65"/>
      <c r="F34" s="65"/>
      <c r="G34" s="65"/>
    </row>
    <row r="35" spans="1:7" s="49" customFormat="1" x14ac:dyDescent="0.25">
      <c r="A35" s="65"/>
      <c r="B35" s="65"/>
      <c r="C35" s="65"/>
      <c r="D35" s="65"/>
      <c r="E35" s="65"/>
      <c r="F35" s="65"/>
      <c r="G35" s="65"/>
    </row>
    <row r="36" spans="1:7" s="49" customFormat="1" x14ac:dyDescent="0.25">
      <c r="A36" s="65"/>
      <c r="B36" s="65"/>
      <c r="C36" s="65"/>
      <c r="D36" s="65"/>
      <c r="E36" s="65"/>
      <c r="F36" s="65"/>
      <c r="G36" s="65"/>
    </row>
    <row r="37" spans="1:7" s="49" customFormat="1" x14ac:dyDescent="0.2">
      <c r="A37" s="66" t="s">
        <v>61</v>
      </c>
      <c r="B37" s="66"/>
      <c r="C37" s="62"/>
      <c r="D37" s="62"/>
      <c r="E37" s="62"/>
      <c r="F37" s="62"/>
      <c r="G37" s="65"/>
    </row>
    <row r="38" spans="1:7" s="49" customFormat="1" x14ac:dyDescent="0.25">
      <c r="A38" s="66"/>
      <c r="B38" s="66"/>
      <c r="C38" s="62"/>
      <c r="D38" s="62"/>
      <c r="E38" s="62"/>
      <c r="F38" s="62"/>
      <c r="G38" s="65"/>
    </row>
    <row r="39" spans="1:7" s="49" customFormat="1" x14ac:dyDescent="0.2">
      <c r="A39" s="67">
        <v>0</v>
      </c>
      <c r="B39" s="68" t="s">
        <v>5</v>
      </c>
      <c r="C39" s="58"/>
      <c r="D39" s="58"/>
      <c r="E39" s="58"/>
      <c r="F39" s="58"/>
      <c r="G39" s="62"/>
    </row>
    <row r="40" spans="1:7" s="49" customFormat="1" x14ac:dyDescent="0.2">
      <c r="A40" s="69" t="s">
        <v>10</v>
      </c>
      <c r="B40" s="68" t="s">
        <v>6</v>
      </c>
      <c r="C40" s="58"/>
      <c r="D40" s="58"/>
      <c r="E40" s="58"/>
      <c r="F40" s="58"/>
      <c r="G40" s="62"/>
    </row>
    <row r="41" spans="1:7" s="49" customFormat="1" ht="12.75" customHeight="1" x14ac:dyDescent="0.2">
      <c r="A41" s="70" t="s">
        <v>11</v>
      </c>
      <c r="B41" s="68" t="s">
        <v>7</v>
      </c>
      <c r="C41" s="58"/>
      <c r="D41" s="58"/>
      <c r="E41" s="58"/>
      <c r="F41" s="58"/>
      <c r="G41" s="62"/>
    </row>
    <row r="42" spans="1:7" s="49" customFormat="1" x14ac:dyDescent="0.2">
      <c r="A42" s="70" t="s">
        <v>12</v>
      </c>
      <c r="B42" s="68" t="s">
        <v>8</v>
      </c>
      <c r="C42" s="58"/>
      <c r="D42" s="58"/>
      <c r="E42" s="58"/>
      <c r="F42" s="58"/>
      <c r="G42" s="58"/>
    </row>
    <row r="43" spans="1:7" s="49" customFormat="1" x14ac:dyDescent="0.2">
      <c r="A43" s="69" t="s">
        <v>62</v>
      </c>
      <c r="B43" s="68" t="s">
        <v>9</v>
      </c>
      <c r="C43" s="58"/>
      <c r="D43" s="58"/>
      <c r="E43" s="58"/>
      <c r="F43" s="58"/>
      <c r="G43" s="58"/>
    </row>
    <row r="44" spans="1:7" s="49" customFormat="1" x14ac:dyDescent="0.2">
      <c r="A44" s="69"/>
      <c r="B44" s="68"/>
      <c r="C44" s="58"/>
      <c r="D44" s="58"/>
      <c r="E44" s="58"/>
      <c r="F44" s="58"/>
      <c r="G44" s="58"/>
    </row>
    <row r="45" spans="1:7" s="49" customFormat="1" x14ac:dyDescent="0.2">
      <c r="G45" s="58"/>
    </row>
    <row r="46" spans="1:7" s="49" customFormat="1" x14ac:dyDescent="0.2">
      <c r="A46" s="66" t="s">
        <v>103</v>
      </c>
    </row>
    <row r="47" spans="1:7" s="49" customFormat="1" x14ac:dyDescent="0.2">
      <c r="A47" s="139" t="s">
        <v>110</v>
      </c>
      <c r="B47" s="139"/>
      <c r="C47" s="139"/>
      <c r="D47" s="139"/>
      <c r="E47" s="139"/>
      <c r="F47" s="139"/>
      <c r="G47" s="139"/>
    </row>
    <row r="48" spans="1:7" s="49" customFormat="1" x14ac:dyDescent="0.2">
      <c r="A48" s="139"/>
      <c r="B48" s="139"/>
      <c r="C48" s="139"/>
      <c r="D48" s="139"/>
      <c r="E48" s="139"/>
      <c r="F48" s="139"/>
      <c r="G48" s="139"/>
    </row>
    <row r="49" spans="1:7" s="49" customFormat="1" x14ac:dyDescent="0.2">
      <c r="A49" s="139"/>
      <c r="B49" s="139"/>
      <c r="C49" s="139"/>
      <c r="D49" s="139"/>
      <c r="E49" s="139"/>
      <c r="F49" s="139"/>
      <c r="G49" s="139"/>
    </row>
    <row r="50" spans="1:7" s="49" customFormat="1" x14ac:dyDescent="0.2">
      <c r="A50" s="139"/>
      <c r="B50" s="139"/>
      <c r="C50" s="139"/>
      <c r="D50" s="139"/>
      <c r="E50" s="139"/>
      <c r="F50" s="139"/>
      <c r="G50" s="139"/>
    </row>
    <row r="51" spans="1:7" s="49" customFormat="1" x14ac:dyDescent="0.2">
      <c r="A51" s="139"/>
      <c r="B51" s="139"/>
      <c r="C51" s="139"/>
      <c r="D51" s="139"/>
      <c r="E51" s="139"/>
      <c r="F51" s="139"/>
      <c r="G51" s="139"/>
    </row>
    <row r="52" spans="1:7" s="49" customFormat="1" x14ac:dyDescent="0.2">
      <c r="A52" s="139"/>
      <c r="B52" s="139"/>
      <c r="C52" s="139"/>
      <c r="D52" s="139"/>
      <c r="E52" s="139"/>
      <c r="F52" s="139"/>
      <c r="G52" s="139"/>
    </row>
    <row r="53" spans="1:7" s="49" customFormat="1" x14ac:dyDescent="0.2">
      <c r="A53" s="55"/>
      <c r="B53" s="55"/>
    </row>
    <row r="54" spans="1:7" s="49" customFormat="1" x14ac:dyDescent="0.2">
      <c r="A54" s="55"/>
      <c r="B54" s="55"/>
    </row>
    <row r="55" spans="1:7" s="49" customFormat="1" x14ac:dyDescent="0.2">
      <c r="A55" s="72" t="s">
        <v>77</v>
      </c>
      <c r="B55" s="55"/>
    </row>
    <row r="56" spans="1:7" s="49" customFormat="1" x14ac:dyDescent="0.2">
      <c r="A56" s="72" t="s">
        <v>78</v>
      </c>
    </row>
    <row r="57" spans="1:7" x14ac:dyDescent="0.2">
      <c r="A57" s="55"/>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row r="177" spans="1:7" x14ac:dyDescent="0.2">
      <c r="A177" s="56"/>
      <c r="B177" s="56"/>
      <c r="C177" s="56"/>
      <c r="D177" s="56"/>
      <c r="E177" s="56"/>
      <c r="F177" s="56"/>
      <c r="G177" s="56"/>
    </row>
    <row r="178" spans="1:7" x14ac:dyDescent="0.2">
      <c r="A178" s="56"/>
      <c r="B178" s="56"/>
      <c r="C178" s="56"/>
      <c r="D178" s="56"/>
      <c r="E178" s="56"/>
      <c r="F178" s="56"/>
      <c r="G178" s="56"/>
    </row>
  </sheetData>
  <mergeCells count="17">
    <mergeCell ref="A1:G1"/>
    <mergeCell ref="A4:G4"/>
    <mergeCell ref="A5:G5"/>
    <mergeCell ref="A8:G8"/>
    <mergeCell ref="A9:G9"/>
    <mergeCell ref="A17:G17"/>
    <mergeCell ref="A22:G22"/>
    <mergeCell ref="B28:G28"/>
    <mergeCell ref="A47:G52"/>
    <mergeCell ref="A11:G11"/>
    <mergeCell ref="A33:G33"/>
    <mergeCell ref="A12:G12"/>
    <mergeCell ref="B24:C24"/>
    <mergeCell ref="B25:C25"/>
    <mergeCell ref="B26:C26"/>
    <mergeCell ref="A32:G32"/>
    <mergeCell ref="A15:G15"/>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8/15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Layout" zoomScaleNormal="100" workbookViewId="0">
      <selection sqref="A1:F1"/>
    </sheetView>
  </sheetViews>
  <sheetFormatPr baseColWidth="10" defaultColWidth="11.28515625" defaultRowHeight="12.75" x14ac:dyDescent="0.2"/>
  <cols>
    <col min="1" max="1" width="28.28515625" style="73" customWidth="1"/>
    <col min="2" max="6" width="12.7109375" style="73" customWidth="1"/>
    <col min="7" max="16384" width="11.28515625" style="73"/>
  </cols>
  <sheetData>
    <row r="1" spans="1:6" ht="13.7" customHeight="1" x14ac:dyDescent="0.2">
      <c r="A1" s="150" t="s">
        <v>79</v>
      </c>
      <c r="B1" s="150"/>
      <c r="C1" s="150"/>
      <c r="D1" s="150"/>
      <c r="E1" s="150"/>
      <c r="F1" s="150"/>
    </row>
    <row r="2" spans="1:6" ht="13.7" customHeight="1" x14ac:dyDescent="0.35">
      <c r="A2" s="71"/>
      <c r="B2" s="71"/>
      <c r="C2" s="71"/>
      <c r="D2" s="71"/>
      <c r="E2" s="71"/>
      <c r="F2" s="71"/>
    </row>
    <row r="3" spans="1:6" ht="36.950000000000003" customHeight="1" x14ac:dyDescent="0.2">
      <c r="A3" s="151" t="s">
        <v>65</v>
      </c>
      <c r="B3" s="154" t="s">
        <v>80</v>
      </c>
      <c r="C3" s="155"/>
      <c r="D3" s="156"/>
      <c r="E3" s="157" t="s">
        <v>107</v>
      </c>
      <c r="F3" s="158"/>
    </row>
    <row r="4" spans="1:6" ht="36.950000000000003" customHeight="1" x14ac:dyDescent="0.2">
      <c r="A4" s="152"/>
      <c r="B4" s="74" t="s">
        <v>104</v>
      </c>
      <c r="C4" s="75">
        <v>2014</v>
      </c>
      <c r="D4" s="74" t="s">
        <v>105</v>
      </c>
      <c r="E4" s="74" t="s">
        <v>106</v>
      </c>
      <c r="F4" s="76">
        <v>2014</v>
      </c>
    </row>
    <row r="5" spans="1:6" ht="22.7" customHeight="1" x14ac:dyDescent="0.2">
      <c r="A5" s="153"/>
      <c r="B5" s="159" t="s">
        <v>81</v>
      </c>
      <c r="C5" s="159"/>
      <c r="D5" s="159"/>
      <c r="E5" s="159" t="s">
        <v>82</v>
      </c>
      <c r="F5" s="154"/>
    </row>
    <row r="6" spans="1:6" ht="16.899999999999999" customHeight="1" x14ac:dyDescent="0.35">
      <c r="A6" s="77"/>
      <c r="B6" s="78"/>
      <c r="C6" s="77"/>
      <c r="D6" s="79"/>
      <c r="E6" s="80"/>
      <c r="F6" s="77"/>
    </row>
    <row r="7" spans="1:6" ht="16.899999999999999" customHeight="1" x14ac:dyDescent="0.35">
      <c r="A7" s="81" t="s">
        <v>83</v>
      </c>
      <c r="B7" s="99">
        <f>SUM('[3]Weizen zus.'!$G$68)/1000</f>
        <v>1829.3336666666667</v>
      </c>
      <c r="C7" s="100">
        <f>SUM('[3]Weizen zus.'!$E$68)/1000</f>
        <v>2006.586</v>
      </c>
      <c r="D7" s="101">
        <f>SUM(1981654/1000)</f>
        <v>1981.654</v>
      </c>
      <c r="E7" s="102">
        <f t="shared" ref="E7:E12" si="0">D7*100/B7-100</f>
        <v>8.3265473165912312</v>
      </c>
      <c r="F7" s="115">
        <f t="shared" ref="F7:F12" si="1">D7*100/C7-100</f>
        <v>-1.2425084197736851</v>
      </c>
    </row>
    <row r="8" spans="1:6" ht="16.899999999999999" customHeight="1" x14ac:dyDescent="0.35">
      <c r="A8" s="81" t="s">
        <v>84</v>
      </c>
      <c r="B8" s="103">
        <f>SUM([3]Roggen!$G$68)/1000</f>
        <v>170.22733333333335</v>
      </c>
      <c r="C8" s="102">
        <f>SUM([3]Roggen!$E$68)/1000</f>
        <v>184.02099999999999</v>
      </c>
      <c r="D8" s="101">
        <f>SUM(204700/1000)</f>
        <v>204.7</v>
      </c>
      <c r="E8" s="102">
        <f t="shared" si="0"/>
        <v>20.250958522133132</v>
      </c>
      <c r="F8" s="115">
        <f t="shared" si="1"/>
        <v>11.237304438080443</v>
      </c>
    </row>
    <row r="9" spans="1:6" ht="16.899999999999999" customHeight="1" x14ac:dyDescent="0.35">
      <c r="A9" s="107" t="s">
        <v>85</v>
      </c>
      <c r="B9" s="99">
        <f>SUM(B7:B8)</f>
        <v>1999.5609999999999</v>
      </c>
      <c r="C9" s="100">
        <f>SUM(C7:C8)</f>
        <v>2190.607</v>
      </c>
      <c r="D9" s="101">
        <f>SUM(D7:D8)</f>
        <v>2186.3539999999998</v>
      </c>
      <c r="E9" s="102">
        <f t="shared" si="0"/>
        <v>9.3417005032604692</v>
      </c>
      <c r="F9" s="115">
        <f t="shared" si="1"/>
        <v>-0.19414710169372995</v>
      </c>
    </row>
    <row r="10" spans="1:6" ht="16.899999999999999" customHeight="1" x14ac:dyDescent="0.35">
      <c r="A10" s="77" t="s">
        <v>86</v>
      </c>
      <c r="B10" s="99">
        <f>SUM('[3]Gerste zus.'!$G$68)/1000</f>
        <v>484.54016666666666</v>
      </c>
      <c r="C10" s="104">
        <f>SUM('[3]Gerste zus.'!$E$68)/1000</f>
        <v>550.03599999999994</v>
      </c>
      <c r="D10" s="101">
        <f>SUM(638008/1000)</f>
        <v>638.00800000000004</v>
      </c>
      <c r="E10" s="102">
        <f t="shared" si="0"/>
        <v>31.67288160837029</v>
      </c>
      <c r="F10" s="115">
        <f t="shared" si="1"/>
        <v>15.993862219927436</v>
      </c>
    </row>
    <row r="11" spans="1:6" ht="25.5" customHeight="1" x14ac:dyDescent="0.35">
      <c r="A11" s="98" t="s">
        <v>101</v>
      </c>
      <c r="B11" s="99">
        <f>SUM('[3]Hafer u. Sommermenggetreide'!$G$68+[3]Triticale!$G$68)/1000</f>
        <v>83.315333333333342</v>
      </c>
      <c r="C11" s="104">
        <f>SUM('[3]Hafer u. Sommermenggetreide'!$E$68+[3]Triticale!$E$68)/1000</f>
        <v>80.007999999999996</v>
      </c>
      <c r="D11" s="101">
        <f>SUM((40952+55010)/1000)</f>
        <v>95.962000000000003</v>
      </c>
      <c r="E11" s="100">
        <f t="shared" si="0"/>
        <v>15.179278724204423</v>
      </c>
      <c r="F11" s="115">
        <f t="shared" si="1"/>
        <v>19.940505949405079</v>
      </c>
    </row>
    <row r="12" spans="1:6" ht="16.899999999999999" customHeight="1" x14ac:dyDescent="0.35">
      <c r="A12" s="107" t="s">
        <v>87</v>
      </c>
      <c r="B12" s="99">
        <f>SUM(B10:B11)</f>
        <v>567.85550000000001</v>
      </c>
      <c r="C12" s="100">
        <f>SUM(C10:C11)</f>
        <v>630.04399999999998</v>
      </c>
      <c r="D12" s="101">
        <f>SUM(D10:D11)</f>
        <v>733.97</v>
      </c>
      <c r="E12" s="102">
        <f t="shared" si="0"/>
        <v>29.252952555711801</v>
      </c>
      <c r="F12" s="115">
        <f t="shared" si="1"/>
        <v>16.495038441759633</v>
      </c>
    </row>
    <row r="13" spans="1:6" ht="16.899999999999999" customHeight="1" x14ac:dyDescent="0.35">
      <c r="A13" s="107"/>
      <c r="B13" s="99"/>
      <c r="C13" s="100"/>
      <c r="D13" s="101"/>
      <c r="E13" s="102"/>
      <c r="F13" s="115"/>
    </row>
    <row r="14" spans="1:6" ht="16.899999999999999" customHeight="1" x14ac:dyDescent="0.35">
      <c r="A14" s="107" t="s">
        <v>88</v>
      </c>
      <c r="B14" s="109">
        <f>SUM(B12,B9)</f>
        <v>2567.4164999999998</v>
      </c>
      <c r="C14" s="110">
        <f>SUM(C12,C9)</f>
        <v>2820.6509999999998</v>
      </c>
      <c r="D14" s="111">
        <f>SUM(D12,D9)</f>
        <v>2920.3239999999996</v>
      </c>
      <c r="E14" s="112">
        <f>D14*100/B14-100</f>
        <v>13.745627170348087</v>
      </c>
      <c r="F14" s="116">
        <f>D14*100/C14-100</f>
        <v>3.5336877905135964</v>
      </c>
    </row>
    <row r="15" spans="1:6" ht="16.899999999999999" customHeight="1" x14ac:dyDescent="0.35">
      <c r="A15" s="108" t="s">
        <v>68</v>
      </c>
      <c r="B15" s="105">
        <f>SUM([3]Winterraps!$G$68)/1000</f>
        <v>412.63850000000002</v>
      </c>
      <c r="C15" s="106">
        <f>SUM([3]Winterraps!$E$68)/1000</f>
        <v>462.42099999999999</v>
      </c>
      <c r="D15" s="113">
        <f>SUM(393852/1000)</f>
        <v>393.85199999999998</v>
      </c>
      <c r="E15" s="117">
        <f>D15*100/B15-100</f>
        <v>-4.5527744018069143</v>
      </c>
      <c r="F15" s="117">
        <f>D15*100/C15-100</f>
        <v>-14.828262557280055</v>
      </c>
    </row>
    <row r="16" spans="1:6" ht="13.7" customHeight="1" x14ac:dyDescent="0.35">
      <c r="B16" s="82"/>
      <c r="C16" s="83"/>
      <c r="D16" s="82"/>
      <c r="E16" s="82"/>
      <c r="F16" s="82"/>
    </row>
    <row r="17" spans="1:6" ht="13.7" customHeight="1" x14ac:dyDescent="0.2">
      <c r="A17" s="149" t="s">
        <v>100</v>
      </c>
      <c r="B17" s="149"/>
      <c r="C17" s="149"/>
      <c r="D17" s="149"/>
      <c r="E17" s="149"/>
      <c r="F17" s="149"/>
    </row>
    <row r="18" spans="1:6" ht="13.7" customHeight="1" x14ac:dyDescent="0.35">
      <c r="A18" s="114"/>
      <c r="B18" s="114"/>
      <c r="C18" s="114"/>
      <c r="D18" s="114"/>
      <c r="E18" s="114"/>
      <c r="F18" s="114"/>
    </row>
    <row r="19" spans="1:6" ht="13.7" customHeight="1" x14ac:dyDescent="0.35">
      <c r="A19" s="114"/>
      <c r="B19" s="114"/>
      <c r="C19" s="114"/>
      <c r="D19" s="114"/>
      <c r="E19" s="114"/>
      <c r="F19" s="114"/>
    </row>
    <row r="20" spans="1:6" ht="13.7" customHeight="1" x14ac:dyDescent="0.35">
      <c r="A20" s="85" t="s">
        <v>109</v>
      </c>
      <c r="B20" s="71"/>
      <c r="C20" s="71" t="s">
        <v>109</v>
      </c>
      <c r="D20" s="71"/>
      <c r="E20" s="71"/>
      <c r="F20" s="71"/>
    </row>
    <row r="21" spans="1:6" ht="13.7" customHeight="1" x14ac:dyDescent="0.35">
      <c r="A21" s="71"/>
      <c r="B21" s="71"/>
      <c r="C21" s="71"/>
      <c r="D21" s="71"/>
      <c r="E21" s="71"/>
      <c r="F21" s="71"/>
    </row>
    <row r="22" spans="1:6" ht="13.7" customHeight="1" x14ac:dyDescent="0.35">
      <c r="A22" s="71"/>
      <c r="C22" s="71"/>
      <c r="D22" s="71"/>
      <c r="E22" s="71"/>
      <c r="F22" s="71"/>
    </row>
    <row r="23" spans="1:6" ht="13.7" customHeight="1" x14ac:dyDescent="0.35">
      <c r="A23" s="71"/>
      <c r="B23" s="71"/>
      <c r="C23" s="71"/>
      <c r="D23" s="71"/>
      <c r="E23" s="71"/>
      <c r="F23" s="71"/>
    </row>
    <row r="24" spans="1:6" ht="13.7" customHeight="1" x14ac:dyDescent="0.35">
      <c r="A24" s="71"/>
      <c r="B24" s="71"/>
      <c r="C24" s="71"/>
      <c r="D24" s="71"/>
      <c r="E24" s="71"/>
      <c r="F24" s="71"/>
    </row>
    <row r="25" spans="1:6" ht="13.7" customHeight="1" x14ac:dyDescent="0.35">
      <c r="A25" s="84"/>
      <c r="B25" s="71"/>
      <c r="C25" s="71"/>
      <c r="D25" s="71"/>
      <c r="E25" s="71"/>
      <c r="F25" s="71"/>
    </row>
    <row r="26" spans="1:6" ht="13.7" customHeight="1" x14ac:dyDescent="0.35">
      <c r="A26" s="84"/>
      <c r="B26" s="71"/>
      <c r="C26" s="71"/>
      <c r="D26" s="71"/>
      <c r="E26" s="71"/>
      <c r="F26" s="71"/>
    </row>
    <row r="27" spans="1:6" ht="13.7" customHeight="1" x14ac:dyDescent="0.35">
      <c r="A27" s="84"/>
      <c r="B27" s="71"/>
      <c r="C27" s="71"/>
      <c r="D27" s="71"/>
      <c r="E27" s="71"/>
      <c r="F27" s="71"/>
    </row>
    <row r="28" spans="1:6" ht="13.7" customHeight="1" x14ac:dyDescent="0.35">
      <c r="B28" s="71"/>
      <c r="C28" s="71"/>
      <c r="D28" s="71"/>
      <c r="E28" s="71"/>
      <c r="F28" s="71"/>
    </row>
    <row r="29" spans="1:6" ht="13.7" customHeight="1" x14ac:dyDescent="0.35">
      <c r="B29" s="71"/>
      <c r="C29" s="71"/>
      <c r="D29" s="71"/>
      <c r="E29" s="71"/>
      <c r="F29" s="71"/>
    </row>
    <row r="30" spans="1:6" ht="13.7" customHeight="1" x14ac:dyDescent="0.35">
      <c r="B30" s="71"/>
      <c r="C30" s="71"/>
      <c r="D30" s="71"/>
      <c r="E30" s="71"/>
      <c r="F30" s="71"/>
    </row>
  </sheetData>
  <mergeCells count="7">
    <mergeCell ref="A17:F17"/>
    <mergeCell ref="A1:F1"/>
    <mergeCell ref="A3:A5"/>
    <mergeCell ref="B3:D3"/>
    <mergeCell ref="E3:F3"/>
    <mergeCell ref="B5:D5"/>
    <mergeCell ref="E5:F5"/>
  </mergeCells>
  <conditionalFormatting sqref="A6:F15">
    <cfRule type="expression" dxfId="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08.28515625" defaultRowHeight="12.75" x14ac:dyDescent="0.2"/>
  <cols>
    <col min="1" max="1" width="27.7109375" style="71" customWidth="1"/>
    <col min="2" max="6" width="10.7109375" style="71" customWidth="1"/>
    <col min="7" max="7" width="10.140625" style="71" customWidth="1"/>
    <col min="8" max="16384" width="108.28515625" style="71"/>
  </cols>
  <sheetData>
    <row r="1" spans="1:7" ht="13.7" customHeight="1" x14ac:dyDescent="0.2">
      <c r="A1" s="150" t="s">
        <v>89</v>
      </c>
      <c r="B1" s="150"/>
      <c r="C1" s="150"/>
      <c r="D1" s="150"/>
      <c r="E1" s="150"/>
      <c r="F1" s="150"/>
      <c r="G1" s="150"/>
    </row>
    <row r="2" spans="1:7" ht="13.7" customHeight="1" x14ac:dyDescent="0.25">
      <c r="A2" s="87"/>
      <c r="B2" s="87"/>
      <c r="C2" s="87"/>
      <c r="D2" s="87"/>
      <c r="E2" s="87"/>
      <c r="F2" s="87"/>
      <c r="G2" s="87"/>
    </row>
    <row r="3" spans="1:7" ht="13.7" hidden="1" customHeight="1" x14ac:dyDescent="0.25"/>
    <row r="4" spans="1:7" ht="27.2" customHeight="1" x14ac:dyDescent="0.2">
      <c r="A4" s="151" t="s">
        <v>65</v>
      </c>
      <c r="B4" s="160" t="s">
        <v>113</v>
      </c>
      <c r="C4" s="154" t="s">
        <v>90</v>
      </c>
      <c r="D4" s="155"/>
      <c r="E4" s="155"/>
      <c r="F4" s="155"/>
      <c r="G4" s="155"/>
    </row>
    <row r="5" spans="1:7" ht="34.15" customHeight="1" x14ac:dyDescent="0.2">
      <c r="A5" s="152"/>
      <c r="B5" s="161"/>
      <c r="C5" s="160" t="s">
        <v>111</v>
      </c>
      <c r="D5" s="163">
        <v>2014</v>
      </c>
      <c r="E5" s="160" t="s">
        <v>112</v>
      </c>
      <c r="F5" s="158" t="s">
        <v>108</v>
      </c>
      <c r="G5" s="165"/>
    </row>
    <row r="6" spans="1:7" ht="53.85" customHeight="1" x14ac:dyDescent="0.2">
      <c r="A6" s="152"/>
      <c r="B6" s="162"/>
      <c r="C6" s="162"/>
      <c r="D6" s="164"/>
      <c r="E6" s="162"/>
      <c r="F6" s="74" t="s">
        <v>111</v>
      </c>
      <c r="G6" s="76">
        <v>2014</v>
      </c>
    </row>
    <row r="7" spans="1:7" ht="22.7" customHeight="1" x14ac:dyDescent="0.2">
      <c r="A7" s="152"/>
      <c r="B7" s="75" t="s">
        <v>66</v>
      </c>
      <c r="C7" s="154" t="s">
        <v>91</v>
      </c>
      <c r="D7" s="155"/>
      <c r="E7" s="155"/>
      <c r="F7" s="154" t="s">
        <v>82</v>
      </c>
      <c r="G7" s="155"/>
    </row>
    <row r="8" spans="1:7" ht="13.7" customHeight="1" x14ac:dyDescent="0.25">
      <c r="A8" s="88"/>
      <c r="B8" s="89"/>
      <c r="C8" s="77"/>
      <c r="D8" s="77"/>
      <c r="E8" s="77"/>
      <c r="F8" s="77"/>
      <c r="G8" s="77"/>
    </row>
    <row r="9" spans="1:7" ht="13.7" customHeight="1" x14ac:dyDescent="0.25">
      <c r="A9" s="90" t="s">
        <v>92</v>
      </c>
      <c r="B9" s="121">
        <f>SUM('[4]BEE '!$E$14)/1000</f>
        <v>191.19172</v>
      </c>
      <c r="C9" s="121">
        <f>SUM('[4]BEE '!$K$14)</f>
        <v>91.590630400472179</v>
      </c>
      <c r="D9" s="121">
        <f>SUM('[4]BEE '!$L$14)</f>
        <v>104.79</v>
      </c>
      <c r="E9" s="122">
        <f>SUM('[4]BEE '!$M$14)</f>
        <v>102.26</v>
      </c>
      <c r="F9" s="123">
        <f t="shared" ref="F9:F21" si="0">E9*100/C9-100</f>
        <v>11.648974958330257</v>
      </c>
      <c r="G9" s="118">
        <f t="shared" ref="G9:G22" si="1">E9*100/D9-100</f>
        <v>-2.4143525145529168</v>
      </c>
    </row>
    <row r="10" spans="1:7" ht="13.7" customHeight="1" x14ac:dyDescent="0.25">
      <c r="A10" s="90" t="s">
        <v>93</v>
      </c>
      <c r="B10" s="121">
        <f>SUM('[4]BEE '!$E$15)/1000</f>
        <v>3.3607800000000001</v>
      </c>
      <c r="C10" s="121">
        <f>SUM('[4]BEE '!$K$15)</f>
        <v>70.037036933353122</v>
      </c>
      <c r="D10" s="121">
        <f>SUM('[4]BEE '!$L$15)</f>
        <v>79.33</v>
      </c>
      <c r="E10" s="121">
        <f>SUM('[4]BEE '!$M$15)</f>
        <v>78.930000000000007</v>
      </c>
      <c r="F10" s="123">
        <f t="shared" si="0"/>
        <v>12.697514709409234</v>
      </c>
      <c r="G10" s="118">
        <f t="shared" si="1"/>
        <v>-0.50422286650697856</v>
      </c>
    </row>
    <row r="11" spans="1:7" ht="13.7" customHeight="1" x14ac:dyDescent="0.25">
      <c r="A11" s="128" t="s">
        <v>94</v>
      </c>
      <c r="B11" s="121">
        <f>SUM(B9:B10)</f>
        <v>194.55250000000001</v>
      </c>
      <c r="C11" s="121">
        <f>SUM('[4]BEE '!$K$16)</f>
        <v>90.88932706104346</v>
      </c>
      <c r="D11" s="121">
        <f>SUM('[4]BEE '!$L$16)</f>
        <v>104.29</v>
      </c>
      <c r="E11" s="121">
        <f>SUM('[4]BEE '!$M$16)</f>
        <v>101.86</v>
      </c>
      <c r="F11" s="123">
        <f t="shared" si="0"/>
        <v>12.070364358169769</v>
      </c>
      <c r="G11" s="118">
        <f t="shared" si="1"/>
        <v>-2.3300412311822924</v>
      </c>
    </row>
    <row r="12" spans="1:7" ht="13.7" customHeight="1" x14ac:dyDescent="0.25">
      <c r="A12" s="88" t="s">
        <v>95</v>
      </c>
      <c r="B12" s="121">
        <f>SUM('[4]BEE '!$E$17)/1000</f>
        <v>27.621169999999999</v>
      </c>
      <c r="C12" s="121">
        <f>SUM('[4]BEE '!$K$17)</f>
        <v>70.954481172397749</v>
      </c>
      <c r="D12" s="121">
        <f>SUM('[4]BEE '!$L$17)</f>
        <v>80.83</v>
      </c>
      <c r="E12" s="122">
        <f>SUM('[4]BEE '!$M$17)</f>
        <v>74.11</v>
      </c>
      <c r="F12" s="123">
        <f t="shared" si="0"/>
        <v>4.4472438885646994</v>
      </c>
      <c r="G12" s="118">
        <f t="shared" si="1"/>
        <v>-8.3137448966967753</v>
      </c>
    </row>
    <row r="13" spans="1:7" ht="13.7" customHeight="1" x14ac:dyDescent="0.25">
      <c r="A13" s="91" t="s">
        <v>85</v>
      </c>
      <c r="B13" s="121">
        <f>SUM(B11:B12)</f>
        <v>222.17367000000002</v>
      </c>
      <c r="C13" s="121">
        <f>SUM('[4]BEE '!$K$18)</f>
        <v>88.766203176007707</v>
      </c>
      <c r="D13" s="121">
        <f>SUM('[4]BEE '!$L$18)</f>
        <v>101.81</v>
      </c>
      <c r="E13" s="121">
        <f>SUM('[4]BEE '!$M$18)</f>
        <v>98.41</v>
      </c>
      <c r="F13" s="123">
        <f t="shared" si="0"/>
        <v>10.864266442567498</v>
      </c>
      <c r="G13" s="118">
        <f t="shared" si="1"/>
        <v>-3.3395540713093084</v>
      </c>
    </row>
    <row r="14" spans="1:7" ht="13.7" customHeight="1" x14ac:dyDescent="0.25">
      <c r="A14" s="90" t="s">
        <v>67</v>
      </c>
      <c r="B14" s="121">
        <f>SUM('[4]BEE '!$E$19)/1000</f>
        <v>59.374360000000003</v>
      </c>
      <c r="C14" s="121">
        <f>SUM('[4]BEE '!$K$19)</f>
        <v>85.006799469791744</v>
      </c>
      <c r="D14" s="121">
        <f>SUM('[4]BEE '!$L$19)</f>
        <v>96.75</v>
      </c>
      <c r="E14" s="122">
        <f>SUM('[4]BEE '!$M$19)</f>
        <v>102.24</v>
      </c>
      <c r="F14" s="123">
        <f t="shared" si="0"/>
        <v>20.272731872857179</v>
      </c>
      <c r="G14" s="118">
        <f t="shared" si="1"/>
        <v>5.6744186046511658</v>
      </c>
    </row>
    <row r="15" spans="1:7" ht="13.7" customHeight="1" x14ac:dyDescent="0.25">
      <c r="A15" s="90" t="s">
        <v>69</v>
      </c>
      <c r="B15" s="121">
        <f>SUM('[4]BEE '!$E$20)/1000</f>
        <v>5.4257399999999993</v>
      </c>
      <c r="C15" s="121">
        <f>SUM('[4]BEE '!$K$20)</f>
        <v>51.602944736626398</v>
      </c>
      <c r="D15" s="121">
        <f>SUM('[4]BEE '!$L$20)</f>
        <v>55.13</v>
      </c>
      <c r="E15" s="122">
        <f>SUM('[4]BEE '!$M$20)</f>
        <v>57.07</v>
      </c>
      <c r="F15" s="123">
        <f t="shared" si="0"/>
        <v>10.594463729301921</v>
      </c>
      <c r="G15" s="118">
        <f t="shared" si="1"/>
        <v>3.5189551968075392</v>
      </c>
    </row>
    <row r="16" spans="1:7" ht="13.7" customHeight="1" x14ac:dyDescent="0.25">
      <c r="A16" s="128" t="s">
        <v>96</v>
      </c>
      <c r="B16" s="121">
        <f>SUM(B14:B15)</f>
        <v>64.8001</v>
      </c>
      <c r="C16" s="121">
        <f>SUM('[4]BEE '!$K$21)</f>
        <v>81.096298711348012</v>
      </c>
      <c r="D16" s="121">
        <f>SUM('[4]BEE '!$L$21)</f>
        <v>93.77</v>
      </c>
      <c r="E16" s="122">
        <f>SUM('[4]BEE '!$M$21)</f>
        <v>98.46</v>
      </c>
      <c r="F16" s="123">
        <f t="shared" si="0"/>
        <v>21.411213044945342</v>
      </c>
      <c r="G16" s="118">
        <f t="shared" si="1"/>
        <v>5.0015996587394795</v>
      </c>
    </row>
    <row r="17" spans="1:7" ht="13.7" customHeight="1" x14ac:dyDescent="0.25">
      <c r="A17" s="88" t="s">
        <v>97</v>
      </c>
      <c r="B17" s="121">
        <f>SUM('[4]BEE '!$E$22)/1000</f>
        <v>7.0340600000000002</v>
      </c>
      <c r="C17" s="121">
        <f>SUM('[4]BEE '!$K$22)</f>
        <v>55.379297955728042</v>
      </c>
      <c r="D17" s="121">
        <f>SUM('[4]BEE '!$L$22)</f>
        <v>56.23</v>
      </c>
      <c r="E17" s="122">
        <f>SUM('[4]BEE '!$M$22)</f>
        <v>58.22</v>
      </c>
      <c r="F17" s="123">
        <f t="shared" si="0"/>
        <v>5.1295378401923841</v>
      </c>
      <c r="G17" s="118">
        <f t="shared" si="1"/>
        <v>3.5390361017250598</v>
      </c>
    </row>
    <row r="18" spans="1:7" ht="13.7" customHeight="1" x14ac:dyDescent="0.25">
      <c r="A18" s="88" t="s">
        <v>98</v>
      </c>
      <c r="B18" s="121">
        <f>SUM('[4]BEE '!$E$23)/1000</f>
        <v>7.4904500000000001</v>
      </c>
      <c r="C18" s="121">
        <f>SUM('[4]BEE '!$K$23)</f>
        <v>71.927869371498318</v>
      </c>
      <c r="D18" s="121">
        <f>SUM('[4]BEE '!$L$23)</f>
        <v>79.569999999999993</v>
      </c>
      <c r="E18" s="122">
        <f>SUM('[4]BEE '!$M$23)</f>
        <v>73.44</v>
      </c>
      <c r="F18" s="123">
        <f t="shared" si="0"/>
        <v>2.1022875301529069</v>
      </c>
      <c r="G18" s="118">
        <f t="shared" si="1"/>
        <v>-7.7039085082317342</v>
      </c>
    </row>
    <row r="19" spans="1:7" ht="13.7" customHeight="1" x14ac:dyDescent="0.25">
      <c r="A19" s="91" t="s">
        <v>87</v>
      </c>
      <c r="B19" s="121">
        <f>SUM(B16:B18)</f>
        <v>79.324609999999993</v>
      </c>
      <c r="C19" s="121">
        <f>SUM('[4]BEE '!$K$24)</f>
        <v>77.728130343457778</v>
      </c>
      <c r="D19" s="121">
        <f>SUM('[4]BEE '!$L$24)</f>
        <v>89.09</v>
      </c>
      <c r="E19" s="122">
        <f>SUM('[4]BEE '!$M$24)</f>
        <v>92.53</v>
      </c>
      <c r="F19" s="123">
        <f t="shared" si="0"/>
        <v>19.043130963188105</v>
      </c>
      <c r="G19" s="118">
        <f t="shared" si="1"/>
        <v>3.8612638904478587</v>
      </c>
    </row>
    <row r="20" spans="1:7" ht="13.7" customHeight="1" x14ac:dyDescent="0.25">
      <c r="A20" s="91"/>
      <c r="B20" s="121"/>
      <c r="C20" s="121"/>
      <c r="D20" s="121"/>
      <c r="E20" s="122"/>
      <c r="F20" s="123"/>
      <c r="G20" s="118"/>
    </row>
    <row r="21" spans="1:7" ht="13.7" customHeight="1" x14ac:dyDescent="0.25">
      <c r="A21" s="91" t="s">
        <v>99</v>
      </c>
      <c r="B21" s="124">
        <f>SUM(B13,B19)</f>
        <v>301.49828000000002</v>
      </c>
      <c r="C21" s="124">
        <f>SUM('[4]BEE '!$K$25)</f>
        <v>86.063034191645357</v>
      </c>
      <c r="D21" s="124">
        <f>SUM('[4]BEE '!$L$25)</f>
        <v>98.66</v>
      </c>
      <c r="E21" s="124">
        <f>SUM('[4]BEE '!$M$25)</f>
        <v>96.86</v>
      </c>
      <c r="F21" s="125">
        <f t="shared" si="0"/>
        <v>12.545416170561609</v>
      </c>
      <c r="G21" s="119">
        <f t="shared" si="1"/>
        <v>-1.8244475978106607</v>
      </c>
    </row>
    <row r="22" spans="1:7" ht="13.7" customHeight="1" x14ac:dyDescent="0.25">
      <c r="A22" s="92" t="s">
        <v>68</v>
      </c>
      <c r="B22" s="126">
        <f>SUM('[4]BEE '!$E$26)/1000</f>
        <v>91.043050000000008</v>
      </c>
      <c r="C22" s="126">
        <f>SUM('[4]BEE '!$K$26)</f>
        <v>42.066181790811292</v>
      </c>
      <c r="D22" s="126">
        <f>SUM('[4]BEE '!$L$26)</f>
        <v>46.24</v>
      </c>
      <c r="E22" s="126">
        <f>SUM('[4]BEE '!$M$26)</f>
        <v>43.26</v>
      </c>
      <c r="F22" s="127">
        <f>E22*100/C22-100</f>
        <v>2.8379523844721177</v>
      </c>
      <c r="G22" s="120">
        <f t="shared" si="1"/>
        <v>-6.4446366782006947</v>
      </c>
    </row>
    <row r="23" spans="1:7" ht="13.7" customHeight="1" x14ac:dyDescent="0.25">
      <c r="B23" s="93"/>
      <c r="C23" s="94"/>
      <c r="D23" s="94"/>
      <c r="E23" s="94"/>
      <c r="F23" s="95"/>
      <c r="G23" s="95"/>
    </row>
    <row r="24" spans="1:7" ht="13.7" customHeight="1" x14ac:dyDescent="0.2">
      <c r="A24" s="84" t="s">
        <v>114</v>
      </c>
      <c r="B24" s="96"/>
      <c r="C24" s="96"/>
      <c r="D24" s="86"/>
      <c r="E24" s="86" t="s">
        <v>109</v>
      </c>
      <c r="F24" s="86"/>
      <c r="G24" s="86"/>
    </row>
    <row r="25" spans="1:7" ht="13.7" customHeight="1" x14ac:dyDescent="0.25">
      <c r="B25" s="86"/>
      <c r="C25" s="86"/>
      <c r="D25" s="86"/>
      <c r="E25" s="86"/>
      <c r="F25" s="86"/>
      <c r="G25" s="86"/>
    </row>
    <row r="26" spans="1:7" ht="13.7" customHeight="1" x14ac:dyDescent="0.25">
      <c r="B26" s="86"/>
      <c r="C26" s="86"/>
      <c r="D26" s="86"/>
      <c r="E26" s="86"/>
      <c r="F26" s="86"/>
      <c r="G26" s="86"/>
    </row>
    <row r="27" spans="1:7" ht="13.7" customHeight="1" x14ac:dyDescent="0.25">
      <c r="B27" s="86"/>
      <c r="C27" s="86"/>
      <c r="D27" s="86"/>
      <c r="E27" s="86"/>
      <c r="F27" s="86"/>
      <c r="G27" s="86"/>
    </row>
    <row r="28" spans="1:7" ht="13.7" customHeight="1" x14ac:dyDescent="0.25">
      <c r="B28" s="86"/>
      <c r="C28" s="86"/>
      <c r="D28" s="86"/>
      <c r="E28" s="86"/>
      <c r="F28" s="86"/>
      <c r="G28" s="86"/>
    </row>
    <row r="29" spans="1:7" ht="13.7" customHeight="1" x14ac:dyDescent="0.25">
      <c r="B29" s="86"/>
      <c r="C29" s="86"/>
      <c r="D29" s="86"/>
      <c r="E29" s="86"/>
      <c r="F29" s="86"/>
      <c r="G29" s="86"/>
    </row>
    <row r="30" spans="1:7" ht="13.7" customHeight="1" x14ac:dyDescent="0.25">
      <c r="B30" s="86"/>
      <c r="C30" s="86"/>
      <c r="D30" s="86"/>
      <c r="E30" s="86"/>
      <c r="F30" s="86"/>
      <c r="G30" s="86"/>
    </row>
    <row r="31" spans="1:7" ht="13.7" customHeight="1" x14ac:dyDescent="0.25">
      <c r="B31" s="86"/>
      <c r="C31" s="86"/>
      <c r="D31" s="86"/>
      <c r="E31" s="86"/>
      <c r="F31" s="86"/>
      <c r="G31" s="86"/>
    </row>
    <row r="32" spans="1:7" ht="13.7" customHeight="1" x14ac:dyDescent="0.25">
      <c r="B32" s="86"/>
      <c r="C32" s="86"/>
      <c r="D32" s="86"/>
      <c r="E32" s="86"/>
      <c r="F32" s="86"/>
      <c r="G32" s="86"/>
    </row>
    <row r="33" spans="1:7" ht="13.7" customHeight="1" x14ac:dyDescent="0.25">
      <c r="B33" s="86"/>
      <c r="C33" s="86"/>
      <c r="D33" s="86"/>
      <c r="E33" s="86"/>
      <c r="F33" s="86"/>
      <c r="G33" s="86"/>
    </row>
    <row r="34" spans="1:7" s="73" customFormat="1" ht="13.7" customHeight="1" x14ac:dyDescent="0.35">
      <c r="A34" s="81"/>
    </row>
    <row r="35" spans="1:7" ht="13.7" customHeight="1" x14ac:dyDescent="0.25"/>
    <row r="36" spans="1:7" s="97" customFormat="1" ht="13.7" customHeight="1" x14ac:dyDescent="0.25"/>
    <row r="37" spans="1:7" ht="13.7" customHeight="1" x14ac:dyDescent="0.25"/>
    <row r="38" spans="1:7" ht="13.7" customHeight="1" x14ac:dyDescent="0.2"/>
    <row r="39" spans="1:7" ht="13.7" customHeight="1" x14ac:dyDescent="0.2"/>
    <row r="40" spans="1:7" ht="13.7" customHeight="1" x14ac:dyDescent="0.2"/>
    <row r="41" spans="1:7" ht="13.7" customHeight="1" x14ac:dyDescent="0.2"/>
    <row r="42" spans="1:7" ht="13.7" customHeight="1" x14ac:dyDescent="0.2"/>
    <row r="43" spans="1:7" ht="13.7" customHeight="1" x14ac:dyDescent="0.2"/>
    <row r="44" spans="1:7" ht="13.7" customHeight="1" x14ac:dyDescent="0.2"/>
    <row r="45" spans="1:7" ht="13.7" customHeight="1" x14ac:dyDescent="0.2"/>
    <row r="46" spans="1:7" ht="13.7" customHeight="1" x14ac:dyDescent="0.2"/>
  </sheetData>
  <mergeCells count="10">
    <mergeCell ref="F7:G7"/>
    <mergeCell ref="A1:G1"/>
    <mergeCell ref="A4:A7"/>
    <mergeCell ref="B4:B6"/>
    <mergeCell ref="C4:G4"/>
    <mergeCell ref="C5:C6"/>
    <mergeCell ref="D5:D6"/>
    <mergeCell ref="E5:E6"/>
    <mergeCell ref="F5:G5"/>
    <mergeCell ref="C7:E7"/>
  </mergeCells>
  <conditionalFormatting sqref="A4:G7">
    <cfRule type="expression" dxfId="2" priority="3" stopIfTrue="1">
      <formula>MOD(ROW(),2)=1</formula>
    </cfRule>
  </conditionalFormatting>
  <conditionalFormatting sqref="B7:G7">
    <cfRule type="expression" dxfId="1" priority="2" stopIfTrue="1">
      <formula>MOD(ROW(),2)=1</formula>
    </cfRule>
  </conditionalFormatting>
  <conditionalFormatting sqref="A8:G2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8/15 SH</oddFooter>
  </headerFooter>
  <ignoredErrors>
    <ignoredError sqref="B1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24</v>
      </c>
      <c r="B3" s="171" t="s">
        <v>25</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43</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1508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2015-08-21T10:11:56Z</cp:lastPrinted>
  <dcterms:created xsi:type="dcterms:W3CDTF">2012-03-28T07:56:08Z</dcterms:created>
  <dcterms:modified xsi:type="dcterms:W3CDTF">2015-08-21T10:12:05Z</dcterms:modified>
  <cp:category>LIS-Bericht</cp:category>
</cp:coreProperties>
</file>