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2055" windowWidth="17280" windowHeight="9630" activeTab="0"/>
  </bookViews>
  <sheets>
    <sheet name="Statistischer Bericht" sheetId="1" r:id="rId1"/>
    <sheet name="Seite 1" sheetId="2" r:id="rId2"/>
    <sheet name="Seite 2" sheetId="3" r:id="rId3"/>
    <sheet name="Seite 3" sheetId="4" r:id="rId4"/>
    <sheet name="Seite 4" sheetId="5" r:id="rId5"/>
    <sheet name="Seite 5" sheetId="6" r:id="rId6"/>
    <sheet name="Seite 6" sheetId="7" r:id="rId7"/>
  </sheets>
  <externalReferences>
    <externalReference r:id="rId10"/>
    <externalReference r:id="rId11"/>
    <externalReference r:id="rId12"/>
    <externalReference r:id="rId13"/>
  </externalReferences>
  <definedNames>
    <definedName name="DATABASE">'[1]3GÜTER'!#REF!</definedName>
    <definedName name="_xlnm.Print_Area" localSheetId="1">'Seite 1'!$A$1:$H$41</definedName>
    <definedName name="_xlnm.Print_Area" localSheetId="2">'Seite 2'!$A$1:$K$57</definedName>
    <definedName name="_xlnm.Print_Area" localSheetId="3">'Seite 3'!$A$1:$H$49</definedName>
    <definedName name="_xlnm.Print_Area" localSheetId="4">'Seite 4'!$A$1:$J$50</definedName>
    <definedName name="_xlnm.Print_Area" localSheetId="5">'Seite 5'!$A$1:$G$51</definedName>
    <definedName name="_xlnm.Print_Area" localSheetId="6">'Seite 6'!$A$1:$G$51</definedName>
    <definedName name="Jahr" localSheetId="0">'Statistischer Bericht'!#REF!</definedName>
    <definedName name="Jahr">#REF!</definedName>
    <definedName name="MoName">#REF!</definedName>
    <definedName name="Monat">#REF!</definedName>
    <definedName name="MonKurz">#REF!</definedName>
    <definedName name="Quartal" localSheetId="0">'Statistischer Bericht'!#REF!</definedName>
    <definedName name="Quartal">#REF!</definedName>
    <definedName name="StatBericht" localSheetId="1">'Seite 1'!$A$1</definedName>
    <definedName name="STJ">'[3]Januar bis Juni 94 (B)'!$F$2</definedName>
    <definedName name="CRITERIA">'[4]Januar bis Dezember 92 (A)'!#REF!</definedName>
    <definedName name="VorKurz">#REF!</definedName>
    <definedName name="VorMoName">#REF!</definedName>
    <definedName name="x">'[2]3GÜTER'!$AA$13</definedName>
  </definedNames>
  <calcPr fullCalcOnLoad="1"/>
</workbook>
</file>

<file path=xl/sharedStrings.xml><?xml version="1.0" encoding="utf-8"?>
<sst xmlns="http://schemas.openxmlformats.org/spreadsheetml/2006/main" count="282" uniqueCount="146">
  <si>
    <t>1. Halbjahr</t>
  </si>
  <si>
    <t>2. Halbjahr</t>
  </si>
  <si>
    <t>Januar - Dezember</t>
  </si>
  <si>
    <t>Verände-</t>
  </si>
  <si>
    <t xml:space="preserve"> </t>
  </si>
  <si>
    <t>in %</t>
  </si>
  <si>
    <t>Angekommene Schiffe</t>
  </si>
  <si>
    <t>Tragfähigkeit (in 1000 t)</t>
  </si>
  <si>
    <t xml:space="preserve">                1000 t</t>
  </si>
  <si>
    <t>rung in %</t>
  </si>
  <si>
    <t>Verkehrsbezirk</t>
  </si>
  <si>
    <t>Schleswig-Holstein insgesamt</t>
  </si>
  <si>
    <t>Zahl der umgeschlagenen Container</t>
  </si>
  <si>
    <t>Art</t>
  </si>
  <si>
    <t>davon Empfang</t>
  </si>
  <si>
    <t>umgerechnet auf 20-Fuß-Einheiten (TEU)</t>
  </si>
  <si>
    <t>Empfang</t>
  </si>
  <si>
    <t>Versand</t>
  </si>
  <si>
    <t>Insgesamt</t>
  </si>
  <si>
    <t>Nr.</t>
  </si>
  <si>
    <t>Güterart</t>
  </si>
  <si>
    <t>Verän-</t>
  </si>
  <si>
    <t>derung</t>
  </si>
  <si>
    <t>1000 t</t>
  </si>
  <si>
    <t>Landwirtschaftliche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</si>
  <si>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</si>
  <si>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darunter Getreide</t>
  </si>
  <si>
    <t>Andere Nahrungs-</t>
  </si>
  <si>
    <t>und Futtermittel</t>
  </si>
  <si>
    <t>darunter Futtermittel</t>
  </si>
  <si>
    <t>Feste mineralische</t>
  </si>
  <si>
    <t>Brennstoffe</t>
  </si>
  <si>
    <t>dar. Steinkohle, -briketts</t>
  </si>
  <si>
    <t>Erdöl, Mineralöl-</t>
  </si>
  <si>
    <t>erzeugnisse, Gase</t>
  </si>
  <si>
    <t>dar. Kraftstoffe, Heizöl</t>
  </si>
  <si>
    <t>Erze und Metallabfälle</t>
  </si>
  <si>
    <t xml:space="preserve">Eisen, Stahl, </t>
  </si>
  <si>
    <t>Nichteisen-Metalle</t>
  </si>
  <si>
    <t>Steine und Erden</t>
  </si>
  <si>
    <t>dar. Sand, Kies, Ton</t>
  </si>
  <si>
    <t>Düngemittel</t>
  </si>
  <si>
    <t>Fahrzeuge, Maschinen,</t>
  </si>
  <si>
    <t>sonst. Halb- und Fertig-</t>
  </si>
  <si>
    <t>waren, besondere</t>
  </si>
  <si>
    <t>Transportgüter</t>
  </si>
  <si>
    <t>Nr. des</t>
  </si>
  <si>
    <t>Verkehrs-</t>
  </si>
  <si>
    <t>Hafen</t>
  </si>
  <si>
    <t>Gesamtumschlag</t>
  </si>
  <si>
    <t>bezirks</t>
  </si>
  <si>
    <t>Ankunft</t>
  </si>
  <si>
    <t>Abgang</t>
  </si>
  <si>
    <t>Schiffe</t>
  </si>
  <si>
    <t xml:space="preserve">Davon im Verkehr </t>
  </si>
  <si>
    <t>mit dem Ausland</t>
  </si>
  <si>
    <t>Jahr</t>
  </si>
  <si>
    <t>V</t>
  </si>
  <si>
    <t>E</t>
  </si>
  <si>
    <t>Erzeugnisse</t>
  </si>
  <si>
    <t>Chemische</t>
  </si>
  <si>
    <t>Brunsbüttel</t>
  </si>
  <si>
    <t>Kiel</t>
  </si>
  <si>
    <t>Lübeck</t>
  </si>
  <si>
    <t>Mölln</t>
  </si>
  <si>
    <t>Rendsburg</t>
  </si>
  <si>
    <t>Lauenburg</t>
  </si>
  <si>
    <t>1000 Tonnen</t>
  </si>
  <si>
    <t>Friedrichstadt</t>
  </si>
  <si>
    <t>Geesthacht</t>
  </si>
  <si>
    <t>Glückstadt</t>
  </si>
  <si>
    <t>Göttin</t>
  </si>
  <si>
    <t>Hochdonn</t>
  </si>
  <si>
    <t>Hohenhörn - Nord</t>
  </si>
  <si>
    <t>Itzehoe</t>
  </si>
  <si>
    <t>Siebeneichen</t>
  </si>
  <si>
    <t xml:space="preserve">          Versand</t>
  </si>
  <si>
    <r>
      <t xml:space="preserve">Tabelle 1     </t>
    </r>
    <r>
      <rPr>
        <b/>
        <sz val="10"/>
        <rFont val="Arial"/>
        <family val="2"/>
      </rPr>
      <t>Schiffsverkehr</t>
    </r>
  </si>
  <si>
    <r>
      <t xml:space="preserve">Tabelle 2     </t>
    </r>
    <r>
      <rPr>
        <b/>
        <sz val="10"/>
        <rFont val="Arial"/>
        <family val="2"/>
      </rPr>
      <t>Güterverkehr der schleswig-holsteinischen Verkehrsbezirke</t>
    </r>
  </si>
  <si>
    <r>
      <t xml:space="preserve">Tabelle 3    </t>
    </r>
    <r>
      <rPr>
        <b/>
        <sz val="10"/>
        <rFont val="Arial"/>
        <family val="2"/>
      </rPr>
      <t>Containerverkehr</t>
    </r>
  </si>
  <si>
    <t>013   Friedrichstadt</t>
  </si>
  <si>
    <t>014   Itzehoe</t>
  </si>
  <si>
    <t>015   Kiel</t>
  </si>
  <si>
    <t>016   Neumünster</t>
  </si>
  <si>
    <t>018   Lübeck</t>
  </si>
  <si>
    <t>019   Segeberg/Ratzeburg</t>
  </si>
  <si>
    <t>dar. Zellstoff u. Altpapier</t>
  </si>
  <si>
    <t>Güterumschlag der Häfen in der Binnenschifffahrt Schleswig-Holsteins</t>
  </si>
  <si>
    <t>Tabelle 5</t>
  </si>
  <si>
    <r>
      <t xml:space="preserve">Tabelle 6   </t>
    </r>
    <r>
      <rPr>
        <b/>
        <sz val="10"/>
        <rFont val="Arial"/>
        <family val="2"/>
      </rPr>
      <t>Schiffsverkehr der Häfen in der Binnenschifffahrt Schleswig-Holsteins</t>
    </r>
  </si>
  <si>
    <t xml:space="preserve"> ---</t>
  </si>
  <si>
    <t>Übrige Häfen</t>
  </si>
  <si>
    <t xml:space="preserve">rung in % </t>
  </si>
  <si>
    <t>Beidenfleth</t>
  </si>
  <si>
    <r>
      <t xml:space="preserve">Tabelle 7   </t>
    </r>
    <r>
      <rPr>
        <b/>
        <sz val="9.5"/>
        <rFont val="Arial"/>
        <family val="2"/>
      </rPr>
      <t>Entwicklung des Güterverkehrs der Binnenschifffahrt Schleswig-Holsteins seit 1980</t>
    </r>
  </si>
  <si>
    <t>Tragfähig- keit           in 1000 t</t>
  </si>
  <si>
    <r>
      <t xml:space="preserve">Tabelle 8  </t>
    </r>
    <r>
      <rPr>
        <b/>
        <sz val="9.5"/>
        <rFont val="Arial"/>
        <family val="2"/>
      </rPr>
      <t xml:space="preserve">Güterumschlag in der Binnenschifffahrt in ausgewählten Häfen seit 1980 </t>
    </r>
    <r>
      <rPr>
        <sz val="9.5"/>
        <rFont val="Arial"/>
        <family val="2"/>
      </rPr>
      <t>in 1000 Tonnen</t>
    </r>
  </si>
  <si>
    <t>E = V</t>
  </si>
  <si>
    <t>Statistisches Amt für Hamburg und Schleswig-Holstein</t>
  </si>
  <si>
    <t>Anstalt des öffentlichen Rechts</t>
  </si>
  <si>
    <t>www.statistik-nord.de</t>
  </si>
  <si>
    <t>Standort Hamburg:</t>
  </si>
  <si>
    <t>D-20457 Hamburg, Steckelhörn 12</t>
  </si>
  <si>
    <t>Standort Kiel:</t>
  </si>
  <si>
    <t>D-24113 Kiel, Fröbelstraße 15-17</t>
  </si>
  <si>
    <t>Postanschrift:</t>
  </si>
  <si>
    <t>D-20453 Hamburg</t>
  </si>
  <si>
    <t>Postfach 71 30, D-24171 Kiel</t>
  </si>
  <si>
    <t>Telefon:</t>
  </si>
  <si>
    <t>040 42831-0</t>
  </si>
  <si>
    <t>0431 6895-0</t>
  </si>
  <si>
    <t>Fax:</t>
  </si>
  <si>
    <t>040 42831-1700</t>
  </si>
  <si>
    <t>0431 6895-9498</t>
  </si>
  <si>
    <t>E-Mail:</t>
  </si>
  <si>
    <t>poststelle@statistik-nord.de</t>
  </si>
  <si>
    <t>poststelleSH@statistik-nord.de</t>
  </si>
  <si>
    <t>Statistischer Bericht</t>
  </si>
  <si>
    <t>Die Binnenschifffahrt in Schleswig-Holstein</t>
  </si>
  <si>
    <t>Auskunft zu dieser Veröffentlichung</t>
  </si>
  <si>
    <t>Ausgabedatum</t>
  </si>
  <si>
    <t>Name:</t>
  </si>
  <si>
    <t>Jürgen Kost</t>
  </si>
  <si>
    <t>040 42831-2152</t>
  </si>
  <si>
    <t>Hafen@statistik-nord.de</t>
  </si>
  <si>
    <t>© Für nichtgewerbliche Zwecke sind Vervielfältigung und unentgeltliche Verbreitung – auch auszugsweise –  mit Quellenangabe gestattet.</t>
  </si>
  <si>
    <t>Die Verbreitung – auch auszugsweise – über elektronische Systeme/Datenträger bedarf der vorherigen Zustimmung.  </t>
  </si>
  <si>
    <t>Alle übrigen Rechte bleiben vorbehalten.</t>
  </si>
  <si>
    <t xml:space="preserve">           -</t>
  </si>
  <si>
    <t xml:space="preserve">                        -</t>
  </si>
  <si>
    <t>_________________</t>
  </si>
  <si>
    <t>X =  Nachweis nicht sinnvoll</t>
  </si>
  <si>
    <t>Beförderte    Gütermenge     insgesamt</t>
  </si>
  <si>
    <t>innerhalb   Schleswig-         Holsteins</t>
  </si>
  <si>
    <t>mit den                            übrigen                                                Bundesländern</t>
  </si>
  <si>
    <t xml:space="preserve">Uetersen   </t>
  </si>
  <si>
    <t xml:space="preserve">        -</t>
  </si>
  <si>
    <t xml:space="preserve">Uetersen    </t>
  </si>
  <si>
    <t>Veränderung Gesamt-             umschlag        2008 zu 2007              in %</t>
  </si>
  <si>
    <t>H II 1 - j/09 S</t>
  </si>
  <si>
    <t xml:space="preserve">              x</t>
  </si>
  <si>
    <t xml:space="preserve">               x</t>
  </si>
  <si>
    <t xml:space="preserve">               -</t>
  </si>
  <si>
    <t xml:space="preserve">          -</t>
  </si>
  <si>
    <t xml:space="preserve">             -</t>
  </si>
  <si>
    <r>
      <t xml:space="preserve">Tabelle 4   </t>
    </r>
    <r>
      <rPr>
        <b/>
        <sz val="10"/>
        <rFont val="Arial"/>
        <family val="2"/>
      </rPr>
      <t>Güterverkehr in der Binnenschifffahrt Schleswig-Holsteins nach Güterarten</t>
    </r>
  </si>
</sst>
</file>

<file path=xl/styles.xml><?xml version="1.0" encoding="utf-8"?>
<styleSheet xmlns="http://schemas.openxmlformats.org/spreadsheetml/2006/main">
  <numFmts count="5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DM&quot;_-;\-* #,##0\ &quot;DM&quot;_-;_-* &quot;-&quot;\ &quot;DM&quot;_-;_-@_-"/>
    <numFmt numFmtId="165" formatCode="_-* #,##0\ _D_M_-;\-* #,##0\ _D_M_-;_-* &quot;-&quot;\ _D_M_-;_-@_-"/>
    <numFmt numFmtId="166" formatCode="_-* #,##0.00\ &quot;DM&quot;_-;\-* #,##0.00\ &quot;DM&quot;_-;_-* &quot;-&quot;??\ &quot;DM&quot;_-;_-@_-"/>
    <numFmt numFmtId="167" formatCode="_-* #,##0.00\ _D_M_-;\-* #,##0.00\ _D_M_-;_-* &quot;-&quot;??\ _D_M_-;_-@_-"/>
    <numFmt numFmtId="168" formatCode="dd/\ mmmm\ yy"/>
    <numFmt numFmtId="169" formatCode="#\ ##0"/>
    <numFmt numFmtId="170" formatCode="#\ ##0\ \ \ \ \ "/>
    <numFmt numFmtId="171" formatCode="###0"/>
    <numFmt numFmtId="172" formatCode="\ \+* ##.0;\ \ \-* ##.0;"/>
    <numFmt numFmtId="173" formatCode="#\ ###\ \ \ \ \ "/>
    <numFmt numFmtId="174" formatCode="0.0\ \ \ "/>
    <numFmt numFmtId="175" formatCode="\ \ \ \ \ \+* #,##0.0\ \ \ \ \ ;\ \ \ \ \ \-* #,##0.0\ \ \ \ \ "/>
    <numFmt numFmtId="176" formatCode="#\ ##\ #\ ##0.0\ \ \ \ "/>
    <numFmt numFmtId="177" formatCode="#\ ###\ ##0.0\ \ \ \ "/>
    <numFmt numFmtId="178" formatCode="#\ ###\ ##0.0\ \ \ \ \ "/>
    <numFmt numFmtId="179" formatCode="\ \ \+\ * #0.0\ \ \ \ \ ;\ \ \-\ * #0.0\ \ \ \ \ "/>
    <numFmt numFmtId="180" formatCode="###\ ##0.0"/>
    <numFmt numFmtId="181" formatCode="###\ ##0"/>
    <numFmt numFmtId="182" formatCode="###\ ###\ ###"/>
    <numFmt numFmtId="183" formatCode="0#"/>
    <numFmt numFmtId="184" formatCode="\ \+\ * #0.0\ \ \ \ ;\ \ \-\ * #0.0\ \ \ \ "/>
    <numFmt numFmtId="185" formatCode="###\ ##0\ \ \ \ "/>
    <numFmt numFmtId="186" formatCode="###\ ##0\ \ "/>
    <numFmt numFmtId="187" formatCode="###\ ##0\ \ \ "/>
    <numFmt numFmtId="188" formatCode="###\ ##0.0\ \ \ \ "/>
    <numFmt numFmtId="189" formatCode="###\ ##0\ "/>
    <numFmt numFmtId="190" formatCode="###\ ##0.0\ "/>
    <numFmt numFmtId="191" formatCode="###\ ###\ ###\ \ \ \ \ "/>
    <numFmt numFmtId="192" formatCode="0\ \ \ \ \ "/>
    <numFmt numFmtId="193" formatCode="###0\ \ \ \ \ "/>
    <numFmt numFmtId="194" formatCode="d/\ mmmm\ yyyy"/>
    <numFmt numFmtId="195" formatCode="\ \ \ \ \ \ \ \ \ \ \ \+\ * #0.0\ \ \ \ ;\ \ \-\ * #0.0\ \ \ \ "/>
    <numFmt numFmtId="196" formatCode="\ \ \ \ \ \ \ \ \ \ \ \ \+\ * #0.0\ \ \ \ ;\ \ \-\ * #0.0\ \ \ \ "/>
    <numFmt numFmtId="197" formatCode="\ \ \ \ \ \ \ \ \ \+\ * #0.0\ \ \ \ ;\ \ \ \ \ \ \ \ \ \ \ \ \ \-\ * #0.0\ \ \ \ "/>
    <numFmt numFmtId="198" formatCode="0.0"/>
    <numFmt numFmtId="199" formatCode="#\ ##0.0\ \ \ \ \ "/>
    <numFmt numFmtId="200" formatCode="#\ ##0.0\ \ "/>
    <numFmt numFmtId="201" formatCode="\ \ \ \ \ \ \ \ \ \+\ * #0.0\ \ ;\ \ \ \ \ \ \ \ \ \ \ \ \ \-\ * #0.0\ \ \ \ "/>
    <numFmt numFmtId="202" formatCode="\ \ \ \ \ \ \ \ \ \+\ * #0.0;\ \ \ \ \ \ \ \ \ \ \ \ \ \-\ * #0.0\ \ \ \ "/>
    <numFmt numFmtId="203" formatCode="\ \ \ \ \ \ \ \ \ \+\ * #0.0\ \ \ \ ;\ \ \ \ \ \ \ \ \ \ \ \ \ \ \ \-\ * #0.0\ \ \ \ "/>
    <numFmt numFmtId="204" formatCode="\ \ \ \ \ \ \ \ \ \+\ * #0.0\ \ \ \ ;\ \ \ \ \ \ \ \ \ \ \ \ \ \-\ \ \ * #0.0\ \ \ \ "/>
    <numFmt numFmtId="205" formatCode="\ \ \ \ \ \ \ \ \ \+\ * #0.0\ \ \ \ ;\ \ \ \ \ \ \ \ \ \ \ \ \ \-\ * #0.0\ \ "/>
    <numFmt numFmtId="206" formatCode="\ \ \ \ \ \ \ \ \ \+\ * #0.0\ \ \ \ ;\ \ \ \ \ \ \ \ \ \ \ \ \ \-\ * #0.0\ \ \ "/>
    <numFmt numFmtId="207" formatCode="\ \ \ \ \ \ \ \ \ \+\ * #0.0\ \ \ \ ;\ \ \ \ \ \ \ \ \ \ \ \-\ * #0.0\ \ \ \ "/>
    <numFmt numFmtId="208" formatCode="\ \ \ \ \ \ \ \ \ \+\ * #0.0\ \ \ \ ;\ \ \ \ \ \ \ \ \ \ \-\ * #0.0\ \ \ \ "/>
    <numFmt numFmtId="209" formatCode="#\ ##0.0\ \ \ "/>
    <numFmt numFmtId="210" formatCode="###\ ##0\ \ \ \ \ \ \ \ "/>
    <numFmt numFmtId="211" formatCode="###\ ##0\ \ \ \ \ \ \ "/>
  </numFmts>
  <fonts count="1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Helvetica"/>
      <family val="0"/>
    </font>
    <font>
      <sz val="9"/>
      <name val="Arial"/>
      <family val="2"/>
    </font>
    <font>
      <sz val="11"/>
      <name val="Arial"/>
      <family val="2"/>
    </font>
    <font>
      <sz val="8"/>
      <name val="Arial"/>
      <family val="0"/>
    </font>
    <font>
      <vertAlign val="superscript"/>
      <sz val="10"/>
      <name val="Arial"/>
      <family val="2"/>
    </font>
    <font>
      <sz val="9.5"/>
      <name val="Arial"/>
      <family val="2"/>
    </font>
    <font>
      <b/>
      <sz val="9.5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u val="single"/>
      <sz val="6.75"/>
      <color indexed="12"/>
      <name val="Helvetica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u val="single"/>
      <sz val="9"/>
      <name val="Arial"/>
      <family val="2"/>
    </font>
    <font>
      <b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38" fontId="4" fillId="0" borderId="0">
      <alignment horizontal="center"/>
      <protection/>
    </xf>
    <xf numFmtId="38" fontId="4" fillId="0" borderId="0">
      <alignment horizontal="center"/>
      <protection/>
    </xf>
    <xf numFmtId="16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311">
    <xf numFmtId="0" fontId="0" fillId="0" borderId="0" xfId="0" applyAlignment="1">
      <alignment/>
    </xf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1" fillId="2" borderId="0" xfId="0" applyFont="1" applyFill="1" applyAlignment="1">
      <alignment/>
    </xf>
    <xf numFmtId="170" fontId="0" fillId="2" borderId="0" xfId="0" applyNumberFormat="1" applyFont="1" applyFill="1" applyAlignment="1">
      <alignment/>
    </xf>
    <xf numFmtId="172" fontId="0" fillId="2" borderId="0" xfId="0" applyNumberFormat="1" applyFont="1" applyFill="1" applyBorder="1" applyAlignment="1">
      <alignment horizontal="center"/>
    </xf>
    <xf numFmtId="0" fontId="0" fillId="2" borderId="0" xfId="27" applyFont="1" applyFill="1">
      <alignment/>
      <protection/>
    </xf>
    <xf numFmtId="0" fontId="1" fillId="2" borderId="1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184" fontId="5" fillId="2" borderId="0" xfId="0" applyNumberFormat="1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0" fillId="2" borderId="0" xfId="0" applyFont="1" applyFill="1" applyBorder="1" applyAlignment="1">
      <alignment horizontal="center"/>
    </xf>
    <xf numFmtId="0" fontId="9" fillId="2" borderId="0" xfId="0" applyFont="1" applyFill="1" applyAlignment="1">
      <alignment/>
    </xf>
    <xf numFmtId="0" fontId="0" fillId="2" borderId="0" xfId="26" applyFont="1" applyFill="1">
      <alignment/>
      <protection/>
    </xf>
    <xf numFmtId="0" fontId="0" fillId="2" borderId="0" xfId="0" applyFont="1" applyFill="1" applyBorder="1" applyAlignment="1">
      <alignment/>
    </xf>
    <xf numFmtId="180" fontId="0" fillId="2" borderId="0" xfId="0" applyNumberFormat="1" applyFont="1" applyFill="1" applyBorder="1" applyAlignment="1">
      <alignment/>
    </xf>
    <xf numFmtId="0" fontId="8" fillId="2" borderId="0" xfId="0" applyFont="1" applyFill="1" applyAlignment="1">
      <alignment/>
    </xf>
    <xf numFmtId="0" fontId="1" fillId="2" borderId="2" xfId="0" applyFont="1" applyFill="1" applyBorder="1" applyAlignment="1">
      <alignment horizontal="center"/>
    </xf>
    <xf numFmtId="181" fontId="1" fillId="2" borderId="3" xfId="0" applyNumberFormat="1" applyFont="1" applyFill="1" applyBorder="1" applyAlignment="1">
      <alignment/>
    </xf>
    <xf numFmtId="186" fontId="1" fillId="2" borderId="1" xfId="0" applyNumberFormat="1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1" fillId="2" borderId="5" xfId="24" applyFont="1" applyFill="1" applyBorder="1" applyAlignment="1" applyProtection="1">
      <alignment/>
      <protection hidden="1"/>
    </xf>
    <xf numFmtId="0" fontId="1" fillId="3" borderId="6" xfId="24" applyFont="1" applyFill="1" applyBorder="1" applyAlignment="1" applyProtection="1">
      <alignment/>
      <protection hidden="1"/>
    </xf>
    <xf numFmtId="0" fontId="0" fillId="3" borderId="6" xfId="24" applyFont="1" applyFill="1" applyBorder="1" applyAlignment="1" applyProtection="1">
      <alignment/>
      <protection hidden="1"/>
    </xf>
    <xf numFmtId="0" fontId="0" fillId="3" borderId="7" xfId="24" applyFont="1" applyFill="1" applyBorder="1" applyAlignment="1" applyProtection="1">
      <alignment/>
      <protection hidden="1"/>
    </xf>
    <xf numFmtId="0" fontId="4" fillId="0" borderId="0" xfId="25">
      <alignment/>
      <protection/>
    </xf>
    <xf numFmtId="0" fontId="0" fillId="2" borderId="1" xfId="24" applyFont="1" applyFill="1" applyBorder="1" applyAlignment="1" applyProtection="1">
      <alignment/>
      <protection hidden="1"/>
    </xf>
    <xf numFmtId="0" fontId="0" fillId="3" borderId="0" xfId="24" applyFont="1" applyFill="1" applyBorder="1" applyAlignment="1" applyProtection="1">
      <alignment vertical="top"/>
      <protection hidden="1"/>
    </xf>
    <xf numFmtId="0" fontId="0" fillId="3" borderId="0" xfId="24" applyFont="1" applyFill="1" applyBorder="1" applyAlignment="1" applyProtection="1">
      <alignment/>
      <protection hidden="1"/>
    </xf>
    <xf numFmtId="0" fontId="0" fillId="3" borderId="2" xfId="24" applyFont="1" applyFill="1" applyBorder="1" applyAlignment="1" applyProtection="1">
      <alignment/>
      <protection hidden="1"/>
    </xf>
    <xf numFmtId="0" fontId="14" fillId="2" borderId="8" xfId="21" applyFont="1" applyFill="1" applyBorder="1" applyAlignment="1" applyProtection="1">
      <alignment horizontal="left"/>
      <protection hidden="1"/>
    </xf>
    <xf numFmtId="0" fontId="14" fillId="3" borderId="4" xfId="21" applyFont="1" applyFill="1" applyBorder="1" applyAlignment="1" applyProtection="1">
      <alignment horizontal="left"/>
      <protection hidden="1"/>
    </xf>
    <xf numFmtId="0" fontId="0" fillId="3" borderId="4" xfId="24" applyFont="1" applyFill="1" applyBorder="1" applyAlignment="1" applyProtection="1">
      <alignment/>
      <protection hidden="1"/>
    </xf>
    <xf numFmtId="0" fontId="0" fillId="3" borderId="9" xfId="24" applyFont="1" applyFill="1" applyBorder="1" applyAlignment="1" applyProtection="1">
      <alignment/>
      <protection hidden="1"/>
    </xf>
    <xf numFmtId="0" fontId="0" fillId="3" borderId="5" xfId="24" applyFont="1" applyFill="1" applyBorder="1" applyProtection="1">
      <alignment/>
      <protection hidden="1"/>
    </xf>
    <xf numFmtId="0" fontId="0" fillId="3" borderId="6" xfId="24" applyFont="1" applyFill="1" applyBorder="1" applyProtection="1">
      <alignment/>
      <protection hidden="1"/>
    </xf>
    <xf numFmtId="0" fontId="0" fillId="3" borderId="7" xfId="24" applyFont="1" applyFill="1" applyBorder="1" applyProtection="1">
      <alignment/>
      <protection hidden="1"/>
    </xf>
    <xf numFmtId="0" fontId="0" fillId="3" borderId="1" xfId="24" applyFont="1" applyFill="1" applyBorder="1" applyProtection="1">
      <alignment/>
      <protection hidden="1"/>
    </xf>
    <xf numFmtId="0" fontId="0" fillId="3" borderId="0" xfId="24" applyFont="1" applyFill="1" applyBorder="1" applyProtection="1">
      <alignment/>
      <protection hidden="1"/>
    </xf>
    <xf numFmtId="0" fontId="0" fillId="3" borderId="2" xfId="24" applyFont="1" applyFill="1" applyBorder="1" applyProtection="1">
      <alignment/>
      <protection hidden="1"/>
    </xf>
    <xf numFmtId="49" fontId="0" fillId="3" borderId="0" xfId="24" applyNumberFormat="1" applyFont="1" applyFill="1" applyBorder="1" applyProtection="1">
      <alignment/>
      <protection hidden="1"/>
    </xf>
    <xf numFmtId="0" fontId="0" fillId="3" borderId="0" xfId="24" applyFont="1" applyFill="1" applyBorder="1" applyProtection="1" quotePrefix="1">
      <alignment/>
      <protection hidden="1"/>
    </xf>
    <xf numFmtId="0" fontId="0" fillId="3" borderId="8" xfId="24" applyFont="1" applyFill="1" applyBorder="1" applyProtection="1">
      <alignment/>
      <protection hidden="1"/>
    </xf>
    <xf numFmtId="0" fontId="0" fillId="3" borderId="4" xfId="24" applyFont="1" applyFill="1" applyBorder="1" applyProtection="1">
      <alignment/>
      <protection hidden="1"/>
    </xf>
    <xf numFmtId="0" fontId="1" fillId="3" borderId="1" xfId="24" applyFont="1" applyFill="1" applyBorder="1" applyAlignment="1" applyProtection="1">
      <alignment/>
      <protection hidden="1"/>
    </xf>
    <xf numFmtId="0" fontId="1" fillId="2" borderId="1" xfId="24" applyFont="1" applyFill="1" applyBorder="1" applyAlignment="1" applyProtection="1">
      <alignment/>
      <protection hidden="1"/>
    </xf>
    <xf numFmtId="0" fontId="0" fillId="2" borderId="0" xfId="24" applyFont="1" applyFill="1" applyBorder="1" applyProtection="1">
      <alignment/>
      <protection hidden="1"/>
    </xf>
    <xf numFmtId="0" fontId="1" fillId="2" borderId="0" xfId="24" applyFont="1" applyFill="1" applyBorder="1" applyAlignment="1" applyProtection="1">
      <alignment horizontal="centerContinuous"/>
      <protection hidden="1"/>
    </xf>
    <xf numFmtId="0" fontId="1" fillId="3" borderId="0" xfId="24" applyFont="1" applyFill="1" applyBorder="1" applyAlignment="1" applyProtection="1">
      <alignment horizontal="centerContinuous"/>
      <protection hidden="1"/>
    </xf>
    <xf numFmtId="0" fontId="1" fillId="3" borderId="2" xfId="24" applyFont="1" applyFill="1" applyBorder="1" applyAlignment="1" applyProtection="1">
      <alignment horizontal="centerContinuous"/>
      <protection hidden="1"/>
    </xf>
    <xf numFmtId="0" fontId="1" fillId="2" borderId="1" xfId="24" applyFont="1" applyFill="1" applyBorder="1" applyAlignment="1" applyProtection="1">
      <alignment horizontal="left"/>
      <protection hidden="1"/>
    </xf>
    <xf numFmtId="1" fontId="1" fillId="2" borderId="1" xfId="24" applyNumberFormat="1" applyFont="1" applyFill="1" applyBorder="1" applyAlignment="1" applyProtection="1">
      <alignment horizontal="left"/>
      <protection hidden="1"/>
    </xf>
    <xf numFmtId="0" fontId="0" fillId="3" borderId="0" xfId="24" applyFont="1" applyFill="1" applyProtection="1">
      <alignment/>
      <protection hidden="1"/>
    </xf>
    <xf numFmtId="0" fontId="15" fillId="2" borderId="9" xfId="21" applyFont="1" applyFill="1" applyBorder="1" applyAlignment="1" applyProtection="1">
      <alignment horizontal="left"/>
      <protection hidden="1"/>
    </xf>
    <xf numFmtId="0" fontId="0" fillId="3" borderId="10" xfId="24" applyFont="1" applyFill="1" applyBorder="1" applyProtection="1">
      <alignment/>
      <protection hidden="1"/>
    </xf>
    <xf numFmtId="0" fontId="0" fillId="3" borderId="11" xfId="24" applyFont="1" applyFill="1" applyBorder="1" applyProtection="1">
      <alignment/>
      <protection hidden="1"/>
    </xf>
    <xf numFmtId="0" fontId="0" fillId="3" borderId="12" xfId="24" applyFont="1" applyFill="1" applyBorder="1" applyProtection="1">
      <alignment/>
      <protection hidden="1"/>
    </xf>
    <xf numFmtId="0" fontId="0" fillId="0" borderId="0" xfId="24" applyFont="1" applyProtection="1">
      <alignment/>
      <protection hidden="1"/>
    </xf>
    <xf numFmtId="188" fontId="1" fillId="2" borderId="1" xfId="0" applyNumberFormat="1" applyFont="1" applyFill="1" applyBorder="1" applyAlignment="1">
      <alignment/>
    </xf>
    <xf numFmtId="200" fontId="1" fillId="2" borderId="1" xfId="0" applyNumberFormat="1" applyFont="1" applyFill="1" applyBorder="1" applyAlignment="1">
      <alignment/>
    </xf>
    <xf numFmtId="209" fontId="1" fillId="2" borderId="1" xfId="0" applyNumberFormat="1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0" fillId="2" borderId="0" xfId="0" applyFont="1" applyFill="1" applyAlignment="1">
      <alignment horizontal="left"/>
    </xf>
    <xf numFmtId="0" fontId="0" fillId="3" borderId="8" xfId="24" applyFont="1" applyFill="1" applyBorder="1" applyAlignment="1" applyProtection="1">
      <alignment horizontal="left" vertical="top" wrapText="1"/>
      <protection hidden="1"/>
    </xf>
    <xf numFmtId="0" fontId="0" fillId="3" borderId="4" xfId="24" applyFont="1" applyFill="1" applyBorder="1" applyAlignment="1" applyProtection="1">
      <alignment horizontal="left" vertical="top" wrapText="1"/>
      <protection hidden="1"/>
    </xf>
    <xf numFmtId="0" fontId="0" fillId="3" borderId="9" xfId="24" applyFont="1" applyFill="1" applyBorder="1" applyAlignment="1" applyProtection="1">
      <alignment horizontal="left" vertical="top" wrapText="1"/>
      <protection hidden="1"/>
    </xf>
    <xf numFmtId="0" fontId="0" fillId="2" borderId="0" xfId="0" applyFont="1" applyFill="1" applyAlignment="1">
      <alignment horizontal="left"/>
    </xf>
    <xf numFmtId="49" fontId="0" fillId="2" borderId="0" xfId="24" applyNumberFormat="1" applyFont="1" applyFill="1" applyBorder="1" applyAlignment="1" applyProtection="1">
      <alignment horizontal="left"/>
      <protection hidden="1"/>
    </xf>
    <xf numFmtId="49" fontId="0" fillId="2" borderId="2" xfId="24" applyNumberFormat="1" applyFont="1" applyFill="1" applyBorder="1" applyAlignment="1" applyProtection="1">
      <alignment horizontal="left"/>
      <protection hidden="1"/>
    </xf>
    <xf numFmtId="0" fontId="15" fillId="3" borderId="4" xfId="22" applyFont="1" applyFill="1" applyBorder="1" applyAlignment="1" applyProtection="1">
      <alignment horizontal="left"/>
      <protection hidden="1"/>
    </xf>
    <xf numFmtId="0" fontId="15" fillId="3" borderId="4" xfId="21" applyFont="1" applyFill="1" applyBorder="1" applyAlignment="1" applyProtection="1">
      <alignment horizontal="left"/>
      <protection hidden="1"/>
    </xf>
    <xf numFmtId="0" fontId="15" fillId="3" borderId="9" xfId="21" applyFont="1" applyFill="1" applyBorder="1" applyAlignment="1" applyProtection="1">
      <alignment horizontal="left"/>
      <protection hidden="1"/>
    </xf>
    <xf numFmtId="194" fontId="0" fillId="2" borderId="10" xfId="24" applyNumberFormat="1" applyFont="1" applyFill="1" applyBorder="1" applyAlignment="1" applyProtection="1">
      <alignment horizontal="left"/>
      <protection hidden="1"/>
    </xf>
    <xf numFmtId="194" fontId="0" fillId="2" borderId="12" xfId="24" applyNumberFormat="1" applyFont="1" applyFill="1" applyBorder="1" applyAlignment="1" applyProtection="1">
      <alignment horizontal="left"/>
      <protection hidden="1"/>
    </xf>
    <xf numFmtId="49" fontId="0" fillId="2" borderId="6" xfId="24" applyNumberFormat="1" applyFont="1" applyFill="1" applyBorder="1" applyAlignment="1" applyProtection="1">
      <alignment horizontal="left"/>
      <protection hidden="1"/>
    </xf>
    <xf numFmtId="49" fontId="0" fillId="2" borderId="7" xfId="24" applyNumberFormat="1" applyFont="1" applyFill="1" applyBorder="1" applyAlignment="1" applyProtection="1">
      <alignment horizontal="left"/>
      <protection hidden="1"/>
    </xf>
    <xf numFmtId="0" fontId="0" fillId="3" borderId="1" xfId="24" applyFont="1" applyFill="1" applyBorder="1" applyAlignment="1" applyProtection="1">
      <alignment horizontal="left" vertical="top" wrapText="1"/>
      <protection hidden="1"/>
    </xf>
    <xf numFmtId="0" fontId="0" fillId="3" borderId="0" xfId="24" applyFont="1" applyFill="1" applyBorder="1" applyAlignment="1" applyProtection="1">
      <alignment horizontal="left" vertical="top" wrapText="1"/>
      <protection hidden="1"/>
    </xf>
    <xf numFmtId="0" fontId="0" fillId="3" borderId="2" xfId="24" applyFont="1" applyFill="1" applyBorder="1" applyAlignment="1" applyProtection="1">
      <alignment horizontal="left" vertical="top" wrapText="1"/>
      <protection hidden="1"/>
    </xf>
    <xf numFmtId="0" fontId="0" fillId="3" borderId="5" xfId="24" applyFont="1" applyFill="1" applyBorder="1" applyAlignment="1" applyProtection="1">
      <alignment horizontal="left" vertical="top" wrapText="1"/>
      <protection hidden="1"/>
    </xf>
    <xf numFmtId="0" fontId="0" fillId="3" borderId="6" xfId="24" applyFont="1" applyFill="1" applyBorder="1" applyAlignment="1" applyProtection="1">
      <alignment horizontal="left" vertical="top" wrapText="1"/>
      <protection hidden="1"/>
    </xf>
    <xf numFmtId="0" fontId="0" fillId="3" borderId="7" xfId="24" applyFont="1" applyFill="1" applyBorder="1" applyAlignment="1" applyProtection="1">
      <alignment horizontal="left" vertical="top" wrapText="1"/>
      <protection hidden="1"/>
    </xf>
    <xf numFmtId="0" fontId="15" fillId="2" borderId="4" xfId="20" applyFont="1" applyFill="1" applyBorder="1" applyAlignment="1" applyProtection="1">
      <alignment horizontal="left"/>
      <protection hidden="1"/>
    </xf>
    <xf numFmtId="0" fontId="15" fillId="2" borderId="4" xfId="21" applyFont="1" applyFill="1" applyBorder="1" applyAlignment="1" applyProtection="1">
      <alignment horizontal="left"/>
      <protection hidden="1"/>
    </xf>
    <xf numFmtId="0" fontId="0" fillId="2" borderId="6" xfId="0" applyFont="1" applyFill="1" applyBorder="1" applyAlignment="1">
      <alignment/>
    </xf>
    <xf numFmtId="0" fontId="0" fillId="2" borderId="7" xfId="0" applyFont="1" applyFill="1" applyBorder="1" applyAlignment="1">
      <alignment/>
    </xf>
    <xf numFmtId="170" fontId="0" fillId="2" borderId="13" xfId="0" applyNumberFormat="1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171" fontId="0" fillId="2" borderId="5" xfId="0" applyNumberFormat="1" applyFont="1" applyFill="1" applyBorder="1" applyAlignment="1">
      <alignment horizontal="center" vertical="center"/>
    </xf>
    <xf numFmtId="171" fontId="0" fillId="0" borderId="7" xfId="0" applyNumberFormat="1" applyFont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left"/>
    </xf>
    <xf numFmtId="0" fontId="0" fillId="2" borderId="9" xfId="0" applyFont="1" applyFill="1" applyBorder="1" applyAlignment="1">
      <alignment/>
    </xf>
    <xf numFmtId="171" fontId="0" fillId="0" borderId="8" xfId="0" applyNumberFormat="1" applyFont="1" applyBorder="1" applyAlignment="1">
      <alignment horizontal="center" vertical="center"/>
    </xf>
    <xf numFmtId="171" fontId="0" fillId="0" borderId="9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2" borderId="1" xfId="0" applyFont="1" applyFill="1" applyBorder="1" applyAlignment="1">
      <alignment horizontal="center"/>
    </xf>
    <xf numFmtId="170" fontId="0" fillId="2" borderId="5" xfId="0" applyNumberFormat="1" applyFont="1" applyFill="1" applyBorder="1" applyAlignment="1">
      <alignment/>
    </xf>
    <xf numFmtId="0" fontId="0" fillId="2" borderId="5" xfId="0" applyFont="1" applyFill="1" applyBorder="1" applyAlignment="1">
      <alignment/>
    </xf>
    <xf numFmtId="172" fontId="0" fillId="2" borderId="5" xfId="0" applyNumberFormat="1" applyFont="1" applyFill="1" applyBorder="1" applyAlignment="1">
      <alignment horizontal="center"/>
    </xf>
    <xf numFmtId="0" fontId="0" fillId="2" borderId="0" xfId="0" applyFont="1" applyFill="1" applyAlignment="1">
      <alignment horizontal="centerContinuous"/>
    </xf>
    <xf numFmtId="181" fontId="0" fillId="2" borderId="15" xfId="27" applyNumberFormat="1" applyFont="1" applyFill="1" applyBorder="1" applyAlignment="1">
      <alignment horizontal="center"/>
      <protection/>
    </xf>
    <xf numFmtId="169" fontId="0" fillId="2" borderId="1" xfId="0" applyNumberFormat="1" applyFont="1" applyFill="1" applyBorder="1" applyAlignment="1">
      <alignment horizontal="center"/>
    </xf>
    <xf numFmtId="170" fontId="0" fillId="2" borderId="15" xfId="0" applyNumberFormat="1" applyFont="1" applyFill="1" applyBorder="1" applyAlignment="1">
      <alignment/>
    </xf>
    <xf numFmtId="179" fontId="0" fillId="2" borderId="0" xfId="0" applyNumberFormat="1" applyFont="1" applyFill="1" applyBorder="1" applyAlignment="1">
      <alignment/>
    </xf>
    <xf numFmtId="169" fontId="0" fillId="2" borderId="0" xfId="0" applyNumberFormat="1" applyFont="1" applyFill="1" applyBorder="1" applyAlignment="1">
      <alignment horizontal="center"/>
    </xf>
    <xf numFmtId="170" fontId="0" fillId="2" borderId="0" xfId="0" applyNumberFormat="1" applyFont="1" applyFill="1" applyBorder="1" applyAlignment="1">
      <alignment/>
    </xf>
    <xf numFmtId="173" fontId="0" fillId="2" borderId="0" xfId="0" applyNumberFormat="1" applyFont="1" applyFill="1" applyBorder="1" applyAlignment="1">
      <alignment horizontal="right"/>
    </xf>
    <xf numFmtId="0" fontId="0" fillId="2" borderId="0" xfId="0" applyFont="1" applyFill="1" applyBorder="1" applyAlignment="1">
      <alignment horizontal="centerContinuous"/>
    </xf>
    <xf numFmtId="0" fontId="0" fillId="2" borderId="0" xfId="0" applyFont="1" applyFill="1" applyBorder="1" applyAlignment="1">
      <alignment horizontal="left"/>
    </xf>
    <xf numFmtId="171" fontId="0" fillId="2" borderId="1" xfId="0" applyNumberFormat="1" applyFont="1" applyFill="1" applyBorder="1" applyAlignment="1">
      <alignment horizontal="centerContinuous" vertical="center"/>
    </xf>
    <xf numFmtId="0" fontId="0" fillId="2" borderId="15" xfId="0" applyFont="1" applyFill="1" applyBorder="1" applyAlignment="1">
      <alignment horizontal="centerContinuous" vertical="center"/>
    </xf>
    <xf numFmtId="170" fontId="0" fillId="2" borderId="10" xfId="0" applyNumberFormat="1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/>
    </xf>
    <xf numFmtId="0" fontId="0" fillId="2" borderId="8" xfId="0" applyFont="1" applyFill="1" applyBorder="1" applyAlignment="1">
      <alignment horizontal="center"/>
    </xf>
    <xf numFmtId="185" fontId="0" fillId="2" borderId="15" xfId="27" applyNumberFormat="1" applyFont="1" applyFill="1" applyBorder="1" applyAlignment="1">
      <alignment/>
      <protection/>
    </xf>
    <xf numFmtId="174" fontId="0" fillId="2" borderId="15" xfId="0" applyNumberFormat="1" applyFont="1" applyFill="1" applyBorder="1" applyAlignment="1">
      <alignment/>
    </xf>
    <xf numFmtId="172" fontId="0" fillId="2" borderId="0" xfId="0" applyNumberFormat="1" applyFont="1" applyFill="1" applyBorder="1" applyAlignment="1">
      <alignment/>
    </xf>
    <xf numFmtId="185" fontId="0" fillId="2" borderId="15" xfId="28" applyNumberFormat="1" applyFont="1" applyFill="1" applyBorder="1" applyAlignment="1">
      <alignment horizontal="left"/>
      <protection/>
    </xf>
    <xf numFmtId="185" fontId="0" fillId="2" borderId="15" xfId="28" applyNumberFormat="1" applyFont="1" applyFill="1" applyBorder="1" applyAlignment="1">
      <alignment horizontal="right"/>
      <protection/>
    </xf>
    <xf numFmtId="185" fontId="5" fillId="2" borderId="14" xfId="27" applyNumberFormat="1" applyFont="1" applyFill="1" applyBorder="1">
      <alignment/>
      <protection/>
    </xf>
    <xf numFmtId="181" fontId="0" fillId="2" borderId="14" xfId="28" applyNumberFormat="1" applyFont="1" applyFill="1" applyBorder="1" applyAlignment="1">
      <alignment horizontal="right"/>
      <protection/>
    </xf>
    <xf numFmtId="179" fontId="0" fillId="2" borderId="8" xfId="0" applyNumberFormat="1" applyFont="1" applyFill="1" applyBorder="1" applyAlignment="1">
      <alignment/>
    </xf>
    <xf numFmtId="185" fontId="5" fillId="2" borderId="3" xfId="27" applyNumberFormat="1" applyFont="1" applyFill="1" applyBorder="1">
      <alignment/>
      <protection/>
    </xf>
    <xf numFmtId="181" fontId="0" fillId="2" borderId="15" xfId="28" applyNumberFormat="1" applyFont="1" applyFill="1" applyBorder="1" applyAlignment="1">
      <alignment horizontal="right"/>
      <protection/>
    </xf>
    <xf numFmtId="185" fontId="1" fillId="2" borderId="15" xfId="28" applyNumberFormat="1" applyFont="1" applyFill="1" applyBorder="1" applyAlignment="1">
      <alignment horizontal="right"/>
      <protection/>
    </xf>
    <xf numFmtId="185" fontId="1" fillId="2" borderId="15" xfId="27" applyNumberFormat="1" applyFont="1" applyFill="1" applyBorder="1" applyAlignment="1">
      <alignment/>
      <protection/>
    </xf>
    <xf numFmtId="179" fontId="1" fillId="2" borderId="0" xfId="0" applyNumberFormat="1" applyFont="1" applyFill="1" applyBorder="1" applyAlignment="1">
      <alignment/>
    </xf>
    <xf numFmtId="178" fontId="1" fillId="2" borderId="0" xfId="28" applyNumberFormat="1" applyFont="1" applyFill="1" applyBorder="1" applyAlignment="1">
      <alignment horizontal="right"/>
      <protection/>
    </xf>
    <xf numFmtId="177" fontId="1" fillId="2" borderId="0" xfId="27" applyNumberFormat="1" applyFont="1" applyFill="1" applyBorder="1" applyAlignment="1">
      <alignment/>
      <protection/>
    </xf>
    <xf numFmtId="178" fontId="0" fillId="2" borderId="0" xfId="28" applyNumberFormat="1" applyFont="1" applyFill="1" applyBorder="1" applyAlignment="1">
      <alignment horizontal="right"/>
      <protection/>
    </xf>
    <xf numFmtId="177" fontId="0" fillId="2" borderId="0" xfId="27" applyNumberFormat="1" applyFont="1" applyFill="1" applyBorder="1" applyAlignment="1">
      <alignment/>
      <protection/>
    </xf>
    <xf numFmtId="0" fontId="0" fillId="2" borderId="6" xfId="0" applyFont="1" applyFill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193" fontId="0" fillId="2" borderId="5" xfId="0" applyNumberFormat="1" applyFont="1" applyFill="1" applyBorder="1" applyAlignment="1">
      <alignment horizontal="center" vertical="center"/>
    </xf>
    <xf numFmtId="0" fontId="0" fillId="0" borderId="7" xfId="0" applyFont="1" applyBorder="1" applyAlignment="1">
      <alignment/>
    </xf>
    <xf numFmtId="193" fontId="0" fillId="2" borderId="7" xfId="0" applyNumberFormat="1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8" xfId="0" applyFont="1" applyBorder="1" applyAlignment="1">
      <alignment/>
    </xf>
    <xf numFmtId="0" fontId="0" fillId="0" borderId="9" xfId="0" applyFont="1" applyBorder="1" applyAlignment="1">
      <alignment/>
    </xf>
    <xf numFmtId="193" fontId="0" fillId="2" borderId="8" xfId="0" applyNumberFormat="1" applyFont="1" applyFill="1" applyBorder="1" applyAlignment="1">
      <alignment horizontal="center" vertical="center"/>
    </xf>
    <xf numFmtId="193" fontId="0" fillId="2" borderId="9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/>
    </xf>
    <xf numFmtId="169" fontId="0" fillId="2" borderId="1" xfId="0" applyNumberFormat="1" applyFont="1" applyFill="1" applyBorder="1" applyAlignment="1">
      <alignment/>
    </xf>
    <xf numFmtId="169" fontId="0" fillId="2" borderId="2" xfId="0" applyNumberFormat="1" applyFont="1" applyFill="1" applyBorder="1" applyAlignment="1">
      <alignment/>
    </xf>
    <xf numFmtId="186" fontId="0" fillId="2" borderId="1" xfId="0" applyNumberFormat="1" applyFont="1" applyFill="1" applyBorder="1" applyAlignment="1">
      <alignment horizontal="center"/>
    </xf>
    <xf numFmtId="186" fontId="0" fillId="2" borderId="2" xfId="0" applyNumberFormat="1" applyFont="1" applyFill="1" applyBorder="1" applyAlignment="1">
      <alignment horizontal="center"/>
    </xf>
    <xf numFmtId="186" fontId="0" fillId="2" borderId="1" xfId="0" applyNumberFormat="1" applyFont="1" applyFill="1" applyBorder="1" applyAlignment="1">
      <alignment/>
    </xf>
    <xf numFmtId="186" fontId="0" fillId="2" borderId="2" xfId="0" applyNumberFormat="1" applyFont="1" applyFill="1" applyBorder="1" applyAlignment="1">
      <alignment/>
    </xf>
    <xf numFmtId="0" fontId="7" fillId="2" borderId="0" xfId="0" applyFont="1" applyFill="1" applyAlignment="1">
      <alignment/>
    </xf>
    <xf numFmtId="0" fontId="0" fillId="2" borderId="4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0" fillId="2" borderId="0" xfId="0" applyFont="1" applyFill="1" applyAlignment="1">
      <alignment horizontal="center"/>
    </xf>
    <xf numFmtId="191" fontId="0" fillId="2" borderId="1" xfId="0" applyNumberFormat="1" applyFont="1" applyFill="1" applyBorder="1" applyAlignment="1">
      <alignment/>
    </xf>
    <xf numFmtId="192" fontId="0" fillId="2" borderId="1" xfId="0" applyNumberFormat="1" applyFont="1" applyFill="1" applyBorder="1" applyAlignment="1">
      <alignment/>
    </xf>
    <xf numFmtId="191" fontId="0" fillId="2" borderId="15" xfId="0" applyNumberFormat="1" applyFont="1" applyFill="1" applyBorder="1" applyAlignment="1">
      <alignment/>
    </xf>
    <xf numFmtId="191" fontId="0" fillId="2" borderId="0" xfId="0" applyNumberFormat="1" applyFont="1" applyFill="1" applyBorder="1" applyAlignment="1">
      <alignment/>
    </xf>
    <xf numFmtId="0" fontId="0" fillId="2" borderId="7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/>
    </xf>
    <xf numFmtId="182" fontId="0" fillId="2" borderId="1" xfId="0" applyNumberFormat="1" applyFont="1" applyFill="1" applyBorder="1" applyAlignment="1">
      <alignment/>
    </xf>
    <xf numFmtId="191" fontId="0" fillId="2" borderId="0" xfId="0" applyNumberFormat="1" applyFont="1" applyFill="1" applyAlignment="1">
      <alignment/>
    </xf>
    <xf numFmtId="0" fontId="0" fillId="2" borderId="2" xfId="0" applyFont="1" applyFill="1" applyBorder="1" applyAlignment="1">
      <alignment horizontal="center"/>
    </xf>
    <xf numFmtId="0" fontId="5" fillId="2" borderId="0" xfId="26" applyFont="1" applyFill="1" applyBorder="1">
      <alignment/>
      <protection/>
    </xf>
    <xf numFmtId="0" fontId="5" fillId="2" borderId="4" xfId="26" applyFont="1" applyFill="1" applyBorder="1">
      <alignment/>
      <protection/>
    </xf>
    <xf numFmtId="0" fontId="5" fillId="2" borderId="0" xfId="26" applyFont="1" applyFill="1">
      <alignment/>
      <protection/>
    </xf>
    <xf numFmtId="0" fontId="0" fillId="2" borderId="0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0" fontId="0" fillId="2" borderId="15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/>
    </xf>
    <xf numFmtId="0" fontId="0" fillId="2" borderId="2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/>
    </xf>
    <xf numFmtId="189" fontId="0" fillId="2" borderId="1" xfId="0" applyNumberFormat="1" applyFont="1" applyFill="1" applyBorder="1" applyAlignment="1">
      <alignment/>
    </xf>
    <xf numFmtId="189" fontId="0" fillId="2" borderId="15" xfId="0" applyNumberFormat="1" applyFont="1" applyFill="1" applyBorder="1" applyAlignment="1">
      <alignment/>
    </xf>
    <xf numFmtId="189" fontId="0" fillId="2" borderId="8" xfId="0" applyNumberFormat="1" applyFont="1" applyFill="1" applyBorder="1" applyAlignment="1">
      <alignment/>
    </xf>
    <xf numFmtId="186" fontId="0" fillId="2" borderId="8" xfId="0" applyNumberFormat="1" applyFont="1" applyFill="1" applyBorder="1" applyAlignment="1">
      <alignment/>
    </xf>
    <xf numFmtId="189" fontId="0" fillId="2" borderId="14" xfId="0" applyNumberFormat="1" applyFont="1" applyFill="1" applyBorder="1" applyAlignment="1">
      <alignment/>
    </xf>
    <xf numFmtId="0" fontId="1" fillId="2" borderId="0" xfId="26" applyFont="1" applyFill="1">
      <alignment/>
      <protection/>
    </xf>
    <xf numFmtId="0" fontId="6" fillId="2" borderId="0" xfId="26" applyFont="1" applyFill="1">
      <alignment/>
      <protection/>
    </xf>
    <xf numFmtId="0" fontId="1" fillId="2" borderId="4" xfId="26" applyFont="1" applyFill="1" applyBorder="1">
      <alignment/>
      <protection/>
    </xf>
    <xf numFmtId="0" fontId="6" fillId="2" borderId="4" xfId="26" applyFont="1" applyFill="1" applyBorder="1">
      <alignment/>
      <protection/>
    </xf>
    <xf numFmtId="0" fontId="0" fillId="2" borderId="0" xfId="0" applyFont="1" applyFill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180" fontId="0" fillId="2" borderId="1" xfId="0" applyNumberFormat="1" applyFont="1" applyFill="1" applyBorder="1" applyAlignment="1">
      <alignment/>
    </xf>
    <xf numFmtId="1" fontId="0" fillId="2" borderId="0" xfId="0" applyNumberFormat="1" applyFont="1" applyFill="1" applyAlignment="1">
      <alignment horizontal="center"/>
    </xf>
    <xf numFmtId="1" fontId="0" fillId="2" borderId="1" xfId="0" applyNumberFormat="1" applyFont="1" applyFill="1" applyBorder="1" applyAlignment="1">
      <alignment horizontal="center"/>
    </xf>
    <xf numFmtId="188" fontId="0" fillId="2" borderId="1" xfId="0" applyNumberFormat="1" applyFont="1" applyFill="1" applyBorder="1" applyAlignment="1">
      <alignment/>
    </xf>
    <xf numFmtId="209" fontId="0" fillId="2" borderId="1" xfId="0" applyNumberFormat="1" applyFont="1" applyFill="1" applyBorder="1" applyAlignment="1">
      <alignment/>
    </xf>
    <xf numFmtId="200" fontId="0" fillId="0" borderId="1" xfId="29" applyNumberFormat="1" applyFont="1" applyBorder="1" applyAlignment="1">
      <alignment/>
      <protection/>
    </xf>
    <xf numFmtId="208" fontId="0" fillId="2" borderId="1" xfId="0" applyNumberFormat="1" applyFont="1" applyFill="1" applyBorder="1" applyAlignment="1">
      <alignment/>
    </xf>
    <xf numFmtId="200" fontId="0" fillId="2" borderId="1" xfId="0" applyNumberFormat="1" applyFont="1" applyFill="1" applyBorder="1" applyAlignment="1">
      <alignment/>
    </xf>
    <xf numFmtId="206" fontId="0" fillId="2" borderId="1" xfId="0" applyNumberFormat="1" applyFont="1" applyFill="1" applyBorder="1" applyAlignment="1">
      <alignment/>
    </xf>
    <xf numFmtId="209" fontId="5" fillId="0" borderId="1" xfId="29" applyNumberFormat="1" applyFont="1" applyBorder="1" applyAlignment="1">
      <alignment/>
      <protection/>
    </xf>
    <xf numFmtId="209" fontId="0" fillId="2" borderId="15" xfId="0" applyNumberFormat="1" applyFont="1" applyFill="1" applyBorder="1" applyAlignment="1">
      <alignment/>
    </xf>
    <xf numFmtId="200" fontId="0" fillId="2" borderId="15" xfId="0" applyNumberFormat="1" applyFont="1" applyFill="1" applyBorder="1" applyAlignment="1">
      <alignment/>
    </xf>
    <xf numFmtId="188" fontId="0" fillId="2" borderId="15" xfId="0" applyNumberFormat="1" applyFont="1" applyFill="1" applyBorder="1" applyAlignment="1">
      <alignment/>
    </xf>
    <xf numFmtId="209" fontId="0" fillId="2" borderId="1" xfId="0" applyNumberFormat="1" applyFont="1" applyFill="1" applyBorder="1" applyAlignment="1">
      <alignment horizontal="right"/>
    </xf>
    <xf numFmtId="200" fontId="0" fillId="2" borderId="1" xfId="0" applyNumberFormat="1" applyFont="1" applyFill="1" applyBorder="1" applyAlignment="1">
      <alignment horizontal="right"/>
    </xf>
    <xf numFmtId="209" fontId="0" fillId="0" borderId="1" xfId="29" applyNumberFormat="1" applyFont="1" applyBorder="1" applyAlignment="1">
      <alignment/>
      <protection/>
    </xf>
    <xf numFmtId="176" fontId="0" fillId="0" borderId="1" xfId="29" applyNumberFormat="1" applyFont="1" applyBorder="1" applyAlignment="1">
      <alignment/>
      <protection/>
    </xf>
    <xf numFmtId="176" fontId="5" fillId="0" borderId="1" xfId="29" applyNumberFormat="1" applyFont="1" applyBorder="1" applyAlignment="1">
      <alignment/>
      <protection/>
    </xf>
    <xf numFmtId="206" fontId="0" fillId="2" borderId="1" xfId="0" applyNumberFormat="1" applyFont="1" applyFill="1" applyBorder="1" applyAlignment="1">
      <alignment horizontal="left"/>
    </xf>
    <xf numFmtId="0" fontId="0" fillId="2" borderId="4" xfId="0" applyFont="1" applyFill="1" applyBorder="1" applyAlignment="1">
      <alignment horizontal="center"/>
    </xf>
    <xf numFmtId="188" fontId="0" fillId="2" borderId="14" xfId="0" applyNumberFormat="1" applyFont="1" applyFill="1" applyBorder="1" applyAlignment="1">
      <alignment/>
    </xf>
    <xf numFmtId="209" fontId="0" fillId="2" borderId="14" xfId="0" applyNumberFormat="1" applyFont="1" applyFill="1" applyBorder="1" applyAlignment="1">
      <alignment/>
    </xf>
    <xf numFmtId="200" fontId="0" fillId="2" borderId="8" xfId="0" applyNumberFormat="1" applyFont="1" applyFill="1" applyBorder="1" applyAlignment="1">
      <alignment/>
    </xf>
    <xf numFmtId="206" fontId="0" fillId="2" borderId="8" xfId="0" applyNumberFormat="1" applyFont="1" applyFill="1" applyBorder="1" applyAlignment="1">
      <alignment/>
    </xf>
    <xf numFmtId="208" fontId="1" fillId="2" borderId="1" xfId="0" applyNumberFormat="1" applyFont="1" applyFill="1" applyBorder="1" applyAlignment="1">
      <alignment/>
    </xf>
    <xf numFmtId="180" fontId="1" fillId="2" borderId="0" xfId="0" applyNumberFormat="1" applyFont="1" applyFill="1" applyBorder="1" applyAlignment="1">
      <alignment/>
    </xf>
    <xf numFmtId="0" fontId="5" fillId="2" borderId="0" xfId="0" applyFont="1" applyFill="1" applyAlignment="1">
      <alignment/>
    </xf>
    <xf numFmtId="0" fontId="5" fillId="2" borderId="0" xfId="0" applyFont="1" applyFill="1" applyBorder="1" applyAlignment="1">
      <alignment/>
    </xf>
    <xf numFmtId="0" fontId="5" fillId="2" borderId="3" xfId="0" applyFont="1" applyFill="1" applyBorder="1" applyAlignment="1">
      <alignment/>
    </xf>
    <xf numFmtId="0" fontId="5" fillId="2" borderId="6" xfId="26" applyFont="1" applyFill="1" applyBorder="1">
      <alignment/>
      <protection/>
    </xf>
    <xf numFmtId="0" fontId="5" fillId="2" borderId="6" xfId="26" applyFont="1" applyFill="1" applyBorder="1" applyAlignment="1">
      <alignment horizontal="center"/>
      <protection/>
    </xf>
    <xf numFmtId="0" fontId="5" fillId="2" borderId="7" xfId="26" applyFont="1" applyFill="1" applyBorder="1">
      <alignment/>
      <protection/>
    </xf>
    <xf numFmtId="0" fontId="5" fillId="2" borderId="5" xfId="26" applyFont="1" applyFill="1" applyBorder="1">
      <alignment/>
      <protection/>
    </xf>
    <xf numFmtId="0" fontId="5" fillId="2" borderId="1" xfId="0" applyFont="1" applyFill="1" applyBorder="1" applyAlignment="1">
      <alignment/>
    </xf>
    <xf numFmtId="0" fontId="5" fillId="2" borderId="1" xfId="26" applyFont="1" applyFill="1" applyBorder="1">
      <alignment/>
      <protection/>
    </xf>
    <xf numFmtId="0" fontId="5" fillId="2" borderId="0" xfId="26" applyFont="1" applyFill="1" applyBorder="1" applyAlignment="1">
      <alignment horizontal="center"/>
      <protection/>
    </xf>
    <xf numFmtId="0" fontId="5" fillId="2" borderId="2" xfId="26" applyFont="1" applyFill="1" applyBorder="1">
      <alignment/>
      <protection/>
    </xf>
    <xf numFmtId="0" fontId="5" fillId="2" borderId="1" xfId="26" applyFont="1" applyFill="1" applyBorder="1" applyAlignment="1">
      <alignment horizontal="center"/>
      <protection/>
    </xf>
    <xf numFmtId="0" fontId="5" fillId="2" borderId="0" xfId="26" applyFont="1" applyFill="1" applyBorder="1" applyAlignment="1">
      <alignment horizontal="center"/>
      <protection/>
    </xf>
    <xf numFmtId="0" fontId="5" fillId="2" borderId="2" xfId="26" applyFont="1" applyFill="1" applyBorder="1" applyAlignment="1">
      <alignment horizontal="center"/>
      <protection/>
    </xf>
    <xf numFmtId="0" fontId="5" fillId="2" borderId="8" xfId="26" applyFont="1" applyFill="1" applyBorder="1">
      <alignment/>
      <protection/>
    </xf>
    <xf numFmtId="0" fontId="5" fillId="2" borderId="4" xfId="26" applyFont="1" applyFill="1" applyBorder="1" applyAlignment="1">
      <alignment horizontal="center"/>
      <protection/>
    </xf>
    <xf numFmtId="0" fontId="5" fillId="2" borderId="9" xfId="26" applyFont="1" applyFill="1" applyBorder="1">
      <alignment/>
      <protection/>
    </xf>
    <xf numFmtId="0" fontId="5" fillId="2" borderId="1" xfId="0" applyFont="1" applyFill="1" applyBorder="1" applyAlignment="1">
      <alignment horizontal="center"/>
    </xf>
    <xf numFmtId="0" fontId="5" fillId="2" borderId="3" xfId="26" applyFont="1" applyFill="1" applyBorder="1" applyAlignment="1">
      <alignment horizontal="center" vertical="center"/>
      <protection/>
    </xf>
    <xf numFmtId="0" fontId="5" fillId="2" borderId="3" xfId="26" applyFont="1" applyFill="1" applyBorder="1" applyAlignment="1">
      <alignment horizontal="center"/>
      <protection/>
    </xf>
    <xf numFmtId="0" fontId="5" fillId="2" borderId="1" xfId="26" applyFont="1" applyFill="1" applyBorder="1" applyAlignment="1">
      <alignment horizontal="center"/>
      <protection/>
    </xf>
    <xf numFmtId="0" fontId="5" fillId="2" borderId="14" xfId="0" applyFont="1" applyFill="1" applyBorder="1" applyAlignment="1">
      <alignment horizontal="center" vertical="center"/>
    </xf>
    <xf numFmtId="0" fontId="5" fillId="2" borderId="15" xfId="26" applyFont="1" applyFill="1" applyBorder="1" applyAlignment="1">
      <alignment horizontal="center"/>
      <protection/>
    </xf>
    <xf numFmtId="0" fontId="5" fillId="2" borderId="4" xfId="0" applyFont="1" applyFill="1" applyBorder="1" applyAlignment="1">
      <alignment horizontal="center"/>
    </xf>
    <xf numFmtId="0" fontId="5" fillId="2" borderId="14" xfId="0" applyFont="1" applyFill="1" applyBorder="1" applyAlignment="1">
      <alignment/>
    </xf>
    <xf numFmtId="0" fontId="5" fillId="2" borderId="10" xfId="26" applyFont="1" applyFill="1" applyBorder="1" applyAlignment="1">
      <alignment horizontal="center" vertical="center"/>
      <protection/>
    </xf>
    <xf numFmtId="0" fontId="5" fillId="2" borderId="12" xfId="26" applyFont="1" applyFill="1" applyBorder="1" applyAlignment="1">
      <alignment horizontal="center" vertical="center"/>
      <protection/>
    </xf>
    <xf numFmtId="0" fontId="5" fillId="2" borderId="14" xfId="26" applyFont="1" applyFill="1" applyBorder="1" applyAlignment="1">
      <alignment horizontal="center"/>
      <protection/>
    </xf>
    <xf numFmtId="0" fontId="5" fillId="2" borderId="8" xfId="26" applyFont="1" applyFill="1" applyBorder="1" applyAlignment="1">
      <alignment horizontal="center"/>
      <protection/>
    </xf>
    <xf numFmtId="180" fontId="5" fillId="2" borderId="15" xfId="29" applyNumberFormat="1" applyFont="1" applyFill="1" applyBorder="1">
      <alignment/>
      <protection/>
    </xf>
    <xf numFmtId="175" fontId="5" fillId="2" borderId="1" xfId="29" applyNumberFormat="1" applyFont="1" applyFill="1" applyBorder="1">
      <alignment/>
      <protection/>
    </xf>
    <xf numFmtId="176" fontId="5" fillId="2" borderId="15" xfId="29" applyNumberFormat="1" applyFont="1" applyFill="1" applyBorder="1">
      <alignment/>
      <protection/>
    </xf>
    <xf numFmtId="0" fontId="5" fillId="2" borderId="1" xfId="29" applyFont="1" applyFill="1" applyBorder="1">
      <alignment/>
      <protection/>
    </xf>
    <xf numFmtId="179" fontId="5" fillId="2" borderId="1" xfId="0" applyNumberFormat="1" applyFont="1" applyFill="1" applyBorder="1" applyAlignment="1">
      <alignment/>
    </xf>
    <xf numFmtId="175" fontId="5" fillId="2" borderId="15" xfId="29" applyNumberFormat="1" applyFont="1" applyFill="1" applyBorder="1">
      <alignment/>
      <protection/>
    </xf>
    <xf numFmtId="180" fontId="5" fillId="2" borderId="1" xfId="29" applyNumberFormat="1" applyFont="1" applyFill="1" applyBorder="1">
      <alignment/>
      <protection/>
    </xf>
    <xf numFmtId="190" fontId="5" fillId="2" borderId="15" xfId="29" applyNumberFormat="1" applyFont="1" applyFill="1" applyBorder="1">
      <alignment/>
      <protection/>
    </xf>
    <xf numFmtId="184" fontId="5" fillId="2" borderId="1" xfId="0" applyNumberFormat="1" applyFont="1" applyFill="1" applyBorder="1" applyAlignment="1">
      <alignment/>
    </xf>
    <xf numFmtId="190" fontId="5" fillId="2" borderId="1" xfId="29" applyNumberFormat="1" applyFont="1" applyFill="1" applyBorder="1">
      <alignment/>
      <protection/>
    </xf>
    <xf numFmtId="183" fontId="5" fillId="2" borderId="0" xfId="0" applyNumberFormat="1" applyFont="1" applyFill="1" applyAlignment="1">
      <alignment horizontal="center"/>
    </xf>
    <xf numFmtId="184" fontId="5" fillId="2" borderId="1" xfId="0" applyNumberFormat="1" applyFont="1" applyFill="1" applyBorder="1" applyAlignment="1">
      <alignment horizontal="left"/>
    </xf>
    <xf numFmtId="190" fontId="5" fillId="2" borderId="15" xfId="29" applyNumberFormat="1" applyFont="1" applyFill="1" applyBorder="1" applyAlignment="1">
      <alignment/>
      <protection/>
    </xf>
    <xf numFmtId="190" fontId="5" fillId="2" borderId="15" xfId="29" applyNumberFormat="1" applyFont="1" applyFill="1" applyBorder="1" applyAlignment="1">
      <alignment horizontal="right"/>
      <protection/>
    </xf>
    <xf numFmtId="190" fontId="5" fillId="2" borderId="1" xfId="0" applyNumberFormat="1" applyFont="1" applyFill="1" applyBorder="1" applyAlignment="1">
      <alignment/>
    </xf>
    <xf numFmtId="0" fontId="5" fillId="2" borderId="9" xfId="0" applyFont="1" applyFill="1" applyBorder="1" applyAlignment="1">
      <alignment horizontal="center"/>
    </xf>
    <xf numFmtId="0" fontId="16" fillId="2" borderId="1" xfId="29" applyFont="1" applyFill="1" applyBorder="1">
      <alignment/>
      <protection/>
    </xf>
    <xf numFmtId="184" fontId="5" fillId="2" borderId="14" xfId="0" applyNumberFormat="1" applyFont="1" applyFill="1" applyBorder="1" applyAlignment="1">
      <alignment/>
    </xf>
    <xf numFmtId="190" fontId="5" fillId="2" borderId="14" xfId="0" applyNumberFormat="1" applyFont="1" applyFill="1" applyBorder="1" applyAlignment="1">
      <alignment/>
    </xf>
    <xf numFmtId="184" fontId="5" fillId="2" borderId="8" xfId="0" applyNumberFormat="1" applyFont="1" applyFill="1" applyBorder="1" applyAlignment="1">
      <alignment/>
    </xf>
    <xf numFmtId="0" fontId="5" fillId="2" borderId="5" xfId="29" applyFont="1" applyFill="1" applyBorder="1">
      <alignment/>
      <protection/>
    </xf>
    <xf numFmtId="190" fontId="5" fillId="2" borderId="3" xfId="29" applyNumberFormat="1" applyFont="1" applyFill="1" applyBorder="1">
      <alignment/>
      <protection/>
    </xf>
    <xf numFmtId="190" fontId="5" fillId="2" borderId="3" xfId="0" applyNumberFormat="1" applyFont="1" applyFill="1" applyBorder="1" applyAlignment="1">
      <alignment/>
    </xf>
    <xf numFmtId="0" fontId="17" fillId="2" borderId="0" xfId="0" applyFont="1" applyFill="1" applyAlignment="1">
      <alignment/>
    </xf>
    <xf numFmtId="180" fontId="17" fillId="2" borderId="1" xfId="29" applyNumberFormat="1" applyFont="1" applyFill="1" applyBorder="1" applyAlignment="1">
      <alignment horizontal="center"/>
      <protection/>
    </xf>
    <xf numFmtId="190" fontId="17" fillId="2" borderId="15" xfId="29" applyNumberFormat="1" applyFont="1" applyFill="1" applyBorder="1">
      <alignment/>
      <protection/>
    </xf>
    <xf numFmtId="184" fontId="17" fillId="2" borderId="1" xfId="0" applyNumberFormat="1" applyFont="1" applyFill="1" applyBorder="1" applyAlignment="1">
      <alignment/>
    </xf>
    <xf numFmtId="0" fontId="17" fillId="2" borderId="0" xfId="0" applyFont="1" applyFill="1" applyBorder="1" applyAlignment="1">
      <alignment/>
    </xf>
    <xf numFmtId="180" fontId="5" fillId="2" borderId="0" xfId="29" applyNumberFormat="1" applyFont="1" applyFill="1" applyBorder="1" applyAlignment="1">
      <alignment horizontal="center"/>
      <protection/>
    </xf>
    <xf numFmtId="180" fontId="5" fillId="2" borderId="0" xfId="29" applyNumberFormat="1" applyFont="1" applyFill="1" applyBorder="1">
      <alignment/>
      <protection/>
    </xf>
    <xf numFmtId="176" fontId="5" fillId="2" borderId="0" xfId="29" applyNumberFormat="1" applyFont="1" applyFill="1" applyBorder="1">
      <alignment/>
      <protection/>
    </xf>
    <xf numFmtId="190" fontId="17" fillId="2" borderId="0" xfId="29" applyNumberFormat="1" applyFont="1" applyFill="1" applyBorder="1">
      <alignment/>
      <protection/>
    </xf>
    <xf numFmtId="0" fontId="5" fillId="2" borderId="0" xfId="0" applyFont="1" applyFill="1" applyAlignment="1">
      <alignment horizontal="center" vertical="center"/>
    </xf>
    <xf numFmtId="0" fontId="5" fillId="2" borderId="0" xfId="27" applyFont="1" applyFill="1">
      <alignment/>
      <protection/>
    </xf>
    <xf numFmtId="178" fontId="0" fillId="2" borderId="0" xfId="28" applyNumberFormat="1" applyFont="1" applyFill="1" applyBorder="1" applyAlignment="1">
      <alignment/>
      <protection/>
    </xf>
    <xf numFmtId="0" fontId="17" fillId="2" borderId="0" xfId="27" applyFont="1" applyFill="1">
      <alignment/>
      <protection/>
    </xf>
    <xf numFmtId="187" fontId="0" fillId="2" borderId="0" xfId="0" applyNumberFormat="1" applyFont="1" applyFill="1" applyBorder="1" applyAlignment="1">
      <alignment horizontal="center"/>
    </xf>
    <xf numFmtId="186" fontId="0" fillId="2" borderId="0" xfId="0" applyNumberFormat="1" applyFont="1" applyFill="1" applyBorder="1" applyAlignment="1">
      <alignment horizontal="center"/>
    </xf>
    <xf numFmtId="186" fontId="0" fillId="2" borderId="0" xfId="0" applyNumberFormat="1" applyFont="1" applyFill="1" applyBorder="1" applyAlignment="1">
      <alignment/>
    </xf>
  </cellXfs>
  <cellStyles count="18">
    <cellStyle name="Normal" xfId="0"/>
    <cellStyle name="Followed Hyperlink" xfId="15"/>
    <cellStyle name="Comma" xfId="16"/>
    <cellStyle name="Dezimal [0,0]" xfId="17"/>
    <cellStyle name="Dezimal [0,00]" xfId="18"/>
    <cellStyle name="Comma [0]" xfId="19"/>
    <cellStyle name="Hyperlink" xfId="20"/>
    <cellStyle name="Hyperlink_A_I_2_vj061_S" xfId="21"/>
    <cellStyle name="Hyperlink_EXCEL-Vorblatt für Statistische Berichte" xfId="22"/>
    <cellStyle name="Percent" xfId="23"/>
    <cellStyle name="Standard_A_I_2_vj061_S" xfId="24"/>
    <cellStyle name="Standard_EXCEL-Vorblatt für Statistische Berichte" xfId="25"/>
    <cellStyle name="Standard_H2J_95A (2)" xfId="26"/>
    <cellStyle name="Standard_IMP94A" xfId="27"/>
    <cellStyle name="Standard_Jahr 1996" xfId="28"/>
    <cellStyle name="Standard_Jahr 1996 A" xfId="29"/>
    <cellStyle name="Currency" xfId="30"/>
    <cellStyle name="Currency [0]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28575</xdr:rowOff>
    </xdr:from>
    <xdr:to>
      <xdr:col>0</xdr:col>
      <xdr:colOff>1028700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8575"/>
          <a:ext cx="885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266700</xdr:colOff>
      <xdr:row>56</xdr:row>
      <xdr:rowOff>0</xdr:rowOff>
    </xdr:from>
    <xdr:to>
      <xdr:col>15</xdr:col>
      <xdr:colOff>409575</xdr:colOff>
      <xdr:row>56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9163050"/>
          <a:ext cx="64674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47</xdr:row>
      <xdr:rowOff>28575</xdr:rowOff>
    </xdr:from>
    <xdr:to>
      <xdr:col>8</xdr:col>
      <xdr:colOff>304800</xdr:colOff>
      <xdr:row>47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639175"/>
          <a:ext cx="64674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47625</xdr:colOff>
      <xdr:row>49</xdr:row>
      <xdr:rowOff>0</xdr:rowOff>
    </xdr:from>
    <xdr:to>
      <xdr:col>14</xdr:col>
      <xdr:colOff>323850</xdr:colOff>
      <xdr:row>49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1350" y="8877300"/>
          <a:ext cx="64674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50</xdr:row>
      <xdr:rowOff>0</xdr:rowOff>
    </xdr:from>
    <xdr:to>
      <xdr:col>9</xdr:col>
      <xdr:colOff>104775</xdr:colOff>
      <xdr:row>50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220200"/>
          <a:ext cx="64674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552450</xdr:colOff>
      <xdr:row>50</xdr:row>
      <xdr:rowOff>9525</xdr:rowOff>
    </xdr:from>
    <xdr:to>
      <xdr:col>12</xdr:col>
      <xdr:colOff>619125</xdr:colOff>
      <xdr:row>50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9229725"/>
          <a:ext cx="64674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onderbericht%20Au&#223;enhandel\Sonderbericht%202004\Schifff_Aussenhandel20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onderbericht%20Au&#223;enhandel\Sonderbericht19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eeverkehr\Statistischer%20Bericht\Statistischer_Bericht_mona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HAFEN\STATBERI\ST_JAH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onderbericht 2004"/>
      <sheetName val="Tabelle2 (2)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9BINNEN 2"/>
      <sheetName val="10DURCHF"/>
      <sheetName val="10DURCHF (2)"/>
      <sheetName val="11+12Seite16desLandesHH"/>
      <sheetName val="11+12Seite17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98"/>
      <sheetName val="DIA 1999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10DURCHF"/>
      <sheetName val="11DAÜHH"/>
      <sheetName val="12DAÜHH"/>
      <sheetName val="13IMEXPORT"/>
      <sheetName val="14EIN15AUSDLHH"/>
      <sheetName val="Tabelle1"/>
      <sheetName val="Tabelle2"/>
      <sheetName val="Tabelle3"/>
      <sheetName val="Tabelle4"/>
      <sheetName val="Tabelle5"/>
      <sheetName val="Tabelle6"/>
      <sheetName val="Tabelle7"/>
      <sheetName val="Tabelle8"/>
      <sheetName val="Tabelle9"/>
      <sheetName val="Tabelle10"/>
      <sheetName val="Tabelle11"/>
      <sheetName val="Tabelle12"/>
      <sheetName val="Tabelle13"/>
      <sheetName val="Tabelle14"/>
      <sheetName val="Tabelle15"/>
      <sheetName val="Tabelle16"/>
    </sheetNames>
    <sheetDataSet>
      <sheetData sheetId="4">
        <row r="13">
          <cell r="AA13">
            <v>11029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uster (LOGO)"/>
      <sheetName val="Januar bis Juni 94 (A)"/>
      <sheetName val="Januar bis Juni 94 (B)"/>
      <sheetName val="Januar bis Juni 95 (A) "/>
      <sheetName val="Januar bis Juni 95 (B) "/>
      <sheetName val="Januar bis Juni 96 (A)"/>
      <sheetName val="Januar bis Juni 96 (B)"/>
      <sheetName val="Januar bis März 97 (A)"/>
      <sheetName val="Januar bis März 97 (B)"/>
      <sheetName val="Januar bis Juni 97 (A) "/>
      <sheetName val="Januar bis Juni 97 (B) "/>
      <sheetName val="Jan bis März 98 (A)"/>
      <sheetName val="Januar bis Maerz 98 (B)"/>
      <sheetName val="Jan bis Juni 98 (A)"/>
      <sheetName val="Jan bis Juni98 (B)"/>
      <sheetName val="Januar bis Sep 97 (A)"/>
      <sheetName val="Januar bis Sep 97 (B)"/>
      <sheetName val="Jan bis Sept 98 (A) "/>
      <sheetName val="Jan bis Sept 98 (B)"/>
      <sheetName val="Januar bis Maerz 99 (A)"/>
      <sheetName val="Januar bis Maerz 99 (B)"/>
      <sheetName val="Januar bis Juni 99 (A)"/>
      <sheetName val="Januar bis Juni 99 (B)"/>
      <sheetName val="Januar bis Juni 00 (A)"/>
      <sheetName val="Januar bis Juni 00 (B)"/>
      <sheetName val="Januar bis Sept99 (A)"/>
      <sheetName val="Januar bis Sept 99 (B)"/>
      <sheetName val="Januar bis März 01 (A)"/>
      <sheetName val="Januar bis März 01 (B)"/>
      <sheetName val="Januar bis Juni 01 (A)"/>
      <sheetName val="Januar bis Juni 01 (B)"/>
      <sheetName val="Januar bis September 01 (A)"/>
      <sheetName val="Januar bis September 01 (B)"/>
      <sheetName val="Januar bis März 02 (A)"/>
      <sheetName val="Januar bis März 02 (B)"/>
      <sheetName val="Januar bis Juni 02 (A)"/>
      <sheetName val="Januar bis Juni 02 (B)"/>
      <sheetName val="Januar bis September 02 (A)"/>
      <sheetName val="Januar bis September 02 (B)"/>
      <sheetName val="Januar bis März 03 (B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Januar bis Dezember 92 (A)"/>
      <sheetName val="Januar bis Dezember 92 (B)"/>
      <sheetName val="Januar bis Dezember 93 (A)"/>
      <sheetName val="Januar bis Dezember 93 (B)"/>
      <sheetName val="Januar bis Dezember 94 (A)"/>
      <sheetName val="Januar bis Dezember 94 (B)  "/>
      <sheetName val="Januar bis Dezember 96 (A)"/>
      <sheetName val="Januar bis Dezember 96 (B)"/>
      <sheetName val="Januar bis Dezember 97 (A)"/>
      <sheetName val="Januar bis Dezember 97 (B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oststelle@statistik-nord.de" TargetMode="External" /><Relationship Id="rId2" Type="http://schemas.openxmlformats.org/officeDocument/2006/relationships/hyperlink" Target="mailto:poststelleSH@statistik-nord.de" TargetMode="External" /><Relationship Id="rId3" Type="http://schemas.openxmlformats.org/officeDocument/2006/relationships/hyperlink" Target="mailto:isolde.schlueter@statistik-nord.de" TargetMode="External" /><Relationship Id="rId4" Type="http://schemas.openxmlformats.org/officeDocument/2006/relationships/hyperlink" Target="mailto:Hafen@statistik-nord.de" TargetMode="External" /><Relationship Id="rId5" Type="http://schemas.openxmlformats.org/officeDocument/2006/relationships/hyperlink" Target="http://www.statistik-nord.de/" TargetMode="Externa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H44"/>
  <sheetViews>
    <sheetView tabSelected="1" workbookViewId="0" topLeftCell="A1">
      <selection activeCell="J1" sqref="J1"/>
    </sheetView>
  </sheetViews>
  <sheetFormatPr defaultColWidth="11.421875" defaultRowHeight="12.75"/>
  <cols>
    <col min="1" max="1" width="17.28125" style="59" customWidth="1"/>
    <col min="2" max="4" width="11.8515625" style="59" customWidth="1"/>
    <col min="5" max="5" width="12.421875" style="59" customWidth="1"/>
    <col min="6" max="7" width="11.8515625" style="59" customWidth="1"/>
    <col min="8" max="8" width="7.140625" style="59" customWidth="1"/>
    <col min="9" max="16384" width="11.421875" style="27" customWidth="1"/>
  </cols>
  <sheetData>
    <row r="1" spans="1:8" ht="19.5" customHeight="1">
      <c r="A1" s="23"/>
      <c r="B1" s="24" t="s">
        <v>98</v>
      </c>
      <c r="C1" s="25"/>
      <c r="D1" s="25"/>
      <c r="E1" s="25"/>
      <c r="F1" s="25"/>
      <c r="G1" s="25"/>
      <c r="H1" s="26"/>
    </row>
    <row r="2" spans="1:8" ht="19.5" customHeight="1">
      <c r="A2" s="28"/>
      <c r="B2" s="29" t="s">
        <v>99</v>
      </c>
      <c r="C2" s="30"/>
      <c r="D2" s="30"/>
      <c r="E2" s="30"/>
      <c r="F2" s="30"/>
      <c r="G2" s="30"/>
      <c r="H2" s="31"/>
    </row>
    <row r="3" spans="1:8" ht="12.75">
      <c r="A3" s="32"/>
      <c r="B3" s="33" t="s">
        <v>100</v>
      </c>
      <c r="C3" s="34"/>
      <c r="D3" s="34"/>
      <c r="E3" s="34"/>
      <c r="F3" s="34"/>
      <c r="G3" s="34"/>
      <c r="H3" s="35"/>
    </row>
    <row r="4" spans="1:8" ht="12.75">
      <c r="A4" s="36" t="s">
        <v>101</v>
      </c>
      <c r="B4" s="37" t="s">
        <v>102</v>
      </c>
      <c r="C4" s="37"/>
      <c r="D4" s="38"/>
      <c r="E4" s="37" t="s">
        <v>103</v>
      </c>
      <c r="F4" s="37" t="s">
        <v>104</v>
      </c>
      <c r="G4" s="37"/>
      <c r="H4" s="38"/>
    </row>
    <row r="5" spans="1:8" ht="12.75">
      <c r="A5" s="39" t="s">
        <v>105</v>
      </c>
      <c r="B5" s="40" t="s">
        <v>106</v>
      </c>
      <c r="C5" s="40"/>
      <c r="D5" s="41"/>
      <c r="E5" s="40" t="s">
        <v>105</v>
      </c>
      <c r="F5" s="40" t="s">
        <v>107</v>
      </c>
      <c r="G5" s="40"/>
      <c r="H5" s="41"/>
    </row>
    <row r="6" spans="1:8" ht="12.75">
      <c r="A6" s="39" t="s">
        <v>108</v>
      </c>
      <c r="B6" s="42" t="s">
        <v>109</v>
      </c>
      <c r="C6" s="40"/>
      <c r="D6" s="41"/>
      <c r="E6" s="40" t="s">
        <v>108</v>
      </c>
      <c r="F6" s="42" t="s">
        <v>110</v>
      </c>
      <c r="G6" s="43"/>
      <c r="H6" s="41"/>
    </row>
    <row r="7" spans="1:8" ht="12.75">
      <c r="A7" s="39" t="s">
        <v>111</v>
      </c>
      <c r="B7" s="42" t="s">
        <v>112</v>
      </c>
      <c r="C7" s="40"/>
      <c r="D7" s="41"/>
      <c r="E7" s="40" t="s">
        <v>111</v>
      </c>
      <c r="F7" s="42" t="s">
        <v>113</v>
      </c>
      <c r="G7" s="43"/>
      <c r="H7" s="41"/>
    </row>
    <row r="8" spans="1:8" ht="12.75">
      <c r="A8" s="44" t="s">
        <v>114</v>
      </c>
      <c r="B8" s="71" t="s">
        <v>115</v>
      </c>
      <c r="C8" s="72"/>
      <c r="D8" s="73"/>
      <c r="E8" s="45" t="s">
        <v>114</v>
      </c>
      <c r="F8" s="72" t="s">
        <v>116</v>
      </c>
      <c r="G8" s="72"/>
      <c r="H8" s="73"/>
    </row>
    <row r="9" spans="1:8" ht="12.75">
      <c r="A9" s="36"/>
      <c r="B9" s="37"/>
      <c r="C9" s="37"/>
      <c r="D9" s="37"/>
      <c r="E9" s="37"/>
      <c r="F9" s="37"/>
      <c r="G9" s="37"/>
      <c r="H9" s="38"/>
    </row>
    <row r="10" spans="1:8" ht="12.75">
      <c r="A10" s="46" t="s">
        <v>117</v>
      </c>
      <c r="B10" s="40"/>
      <c r="C10" s="40"/>
      <c r="D10" s="40"/>
      <c r="E10" s="40"/>
      <c r="F10" s="40"/>
      <c r="G10" s="40"/>
      <c r="H10" s="41"/>
    </row>
    <row r="11" spans="1:8" ht="12.75">
      <c r="A11" s="47" t="s">
        <v>139</v>
      </c>
      <c r="B11" s="48"/>
      <c r="C11" s="49"/>
      <c r="D11" s="49"/>
      <c r="E11" s="49"/>
      <c r="F11" s="49"/>
      <c r="G11" s="50"/>
      <c r="H11" s="51"/>
    </row>
    <row r="12" spans="1:8" ht="12.75">
      <c r="A12" s="52" t="s">
        <v>118</v>
      </c>
      <c r="B12" s="48"/>
      <c r="C12" s="49"/>
      <c r="D12" s="49"/>
      <c r="E12" s="49"/>
      <c r="F12" s="49"/>
      <c r="G12" s="50"/>
      <c r="H12" s="51"/>
    </row>
    <row r="13" spans="1:8" ht="12.75">
      <c r="A13" s="53">
        <v>2009</v>
      </c>
      <c r="B13" s="48"/>
      <c r="C13" s="48"/>
      <c r="D13" s="48"/>
      <c r="E13" s="48"/>
      <c r="F13" s="48"/>
      <c r="G13" s="40"/>
      <c r="H13" s="41"/>
    </row>
    <row r="14" spans="1:8" ht="12.75">
      <c r="A14" s="39"/>
      <c r="B14" s="40"/>
      <c r="C14" s="40"/>
      <c r="D14" s="40"/>
      <c r="E14" s="40"/>
      <c r="F14" s="40"/>
      <c r="G14" s="40"/>
      <c r="H14" s="41"/>
    </row>
    <row r="15" spans="1:8" ht="12.75">
      <c r="A15" s="39" t="s">
        <v>119</v>
      </c>
      <c r="B15" s="40"/>
      <c r="C15" s="54"/>
      <c r="D15" s="54"/>
      <c r="E15" s="54"/>
      <c r="F15" s="54"/>
      <c r="G15" s="40" t="s">
        <v>120</v>
      </c>
      <c r="H15" s="41"/>
    </row>
    <row r="16" spans="1:8" ht="12.75">
      <c r="A16" s="36" t="s">
        <v>121</v>
      </c>
      <c r="B16" s="76" t="s">
        <v>122</v>
      </c>
      <c r="C16" s="76"/>
      <c r="D16" s="76"/>
      <c r="E16" s="77"/>
      <c r="F16" s="54"/>
      <c r="G16" s="74">
        <v>40647</v>
      </c>
      <c r="H16" s="75"/>
    </row>
    <row r="17" spans="1:8" ht="12.75">
      <c r="A17" s="39" t="s">
        <v>108</v>
      </c>
      <c r="B17" s="69" t="s">
        <v>123</v>
      </c>
      <c r="C17" s="69"/>
      <c r="D17" s="69"/>
      <c r="E17" s="70"/>
      <c r="F17" s="40"/>
      <c r="G17" s="40"/>
      <c r="H17" s="41"/>
    </row>
    <row r="18" spans="1:8" ht="12.75">
      <c r="A18" s="44" t="s">
        <v>114</v>
      </c>
      <c r="B18" s="84" t="s">
        <v>124</v>
      </c>
      <c r="C18" s="85"/>
      <c r="D18" s="85"/>
      <c r="E18" s="55"/>
      <c r="F18" s="40"/>
      <c r="G18" s="40"/>
      <c r="H18" s="41"/>
    </row>
    <row r="19" spans="1:8" ht="12.75">
      <c r="A19" s="39"/>
      <c r="B19" s="40"/>
      <c r="C19" s="40"/>
      <c r="D19" s="40"/>
      <c r="E19" s="40"/>
      <c r="F19" s="40"/>
      <c r="G19" s="40"/>
      <c r="H19" s="41"/>
    </row>
    <row r="20" spans="1:8" ht="27" customHeight="1">
      <c r="A20" s="81" t="s">
        <v>125</v>
      </c>
      <c r="B20" s="82"/>
      <c r="C20" s="82"/>
      <c r="D20" s="82"/>
      <c r="E20" s="82"/>
      <c r="F20" s="82"/>
      <c r="G20" s="82"/>
      <c r="H20" s="83"/>
    </row>
    <row r="21" spans="1:8" ht="28.5" customHeight="1">
      <c r="A21" s="78" t="s">
        <v>126</v>
      </c>
      <c r="B21" s="79"/>
      <c r="C21" s="79"/>
      <c r="D21" s="79"/>
      <c r="E21" s="79"/>
      <c r="F21" s="79"/>
      <c r="G21" s="79"/>
      <c r="H21" s="80"/>
    </row>
    <row r="22" spans="1:8" ht="12.75">
      <c r="A22" s="65" t="s">
        <v>127</v>
      </c>
      <c r="B22" s="66"/>
      <c r="C22" s="66"/>
      <c r="D22" s="66"/>
      <c r="E22" s="66"/>
      <c r="F22" s="66"/>
      <c r="G22" s="66"/>
      <c r="H22" s="67"/>
    </row>
    <row r="23" spans="1:8" ht="12.75">
      <c r="A23" s="56"/>
      <c r="B23" s="57"/>
      <c r="C23" s="57"/>
      <c r="D23" s="57"/>
      <c r="E23" s="57"/>
      <c r="F23" s="57"/>
      <c r="G23" s="57"/>
      <c r="H23" s="58"/>
    </row>
    <row r="24" spans="1:8" ht="12">
      <c r="A24" s="27"/>
      <c r="B24" s="27"/>
      <c r="C24" s="27"/>
      <c r="D24" s="27"/>
      <c r="E24" s="27"/>
      <c r="F24" s="27"/>
      <c r="G24" s="27"/>
      <c r="H24" s="27"/>
    </row>
    <row r="25" spans="1:8" ht="12">
      <c r="A25" s="27"/>
      <c r="B25" s="27"/>
      <c r="C25" s="27"/>
      <c r="D25" s="27"/>
      <c r="E25" s="27"/>
      <c r="F25" s="27"/>
      <c r="G25" s="27"/>
      <c r="H25" s="27"/>
    </row>
    <row r="26" spans="1:8" ht="12">
      <c r="A26" s="27"/>
      <c r="B26" s="27"/>
      <c r="C26" s="27"/>
      <c r="D26" s="27"/>
      <c r="E26" s="27"/>
      <c r="F26" s="27"/>
      <c r="G26" s="27"/>
      <c r="H26" s="27"/>
    </row>
    <row r="27" spans="1:8" ht="12">
      <c r="A27" s="27"/>
      <c r="B27" s="27"/>
      <c r="C27" s="27"/>
      <c r="D27" s="27"/>
      <c r="E27" s="27"/>
      <c r="F27" s="27"/>
      <c r="G27" s="27"/>
      <c r="H27" s="27"/>
    </row>
    <row r="28" spans="1:8" ht="12">
      <c r="A28" s="27"/>
      <c r="B28" s="27"/>
      <c r="C28" s="27"/>
      <c r="D28" s="27"/>
      <c r="E28" s="27"/>
      <c r="F28" s="27"/>
      <c r="G28" s="27"/>
      <c r="H28" s="27"/>
    </row>
    <row r="29" spans="1:8" ht="12">
      <c r="A29" s="27"/>
      <c r="B29" s="27"/>
      <c r="C29" s="27"/>
      <c r="D29" s="27"/>
      <c r="E29" s="27"/>
      <c r="F29" s="27"/>
      <c r="G29" s="27"/>
      <c r="H29" s="27"/>
    </row>
    <row r="30" spans="1:8" ht="12">
      <c r="A30" s="27"/>
      <c r="B30" s="27"/>
      <c r="C30" s="27"/>
      <c r="D30" s="27"/>
      <c r="E30" s="27"/>
      <c r="F30" s="27"/>
      <c r="G30" s="27"/>
      <c r="H30" s="27"/>
    </row>
    <row r="31" spans="1:8" ht="12">
      <c r="A31" s="27"/>
      <c r="B31" s="27"/>
      <c r="C31" s="27"/>
      <c r="D31" s="27"/>
      <c r="E31" s="27"/>
      <c r="F31" s="27"/>
      <c r="G31" s="27"/>
      <c r="H31" s="27"/>
    </row>
    <row r="32" spans="1:8" ht="12">
      <c r="A32" s="27"/>
      <c r="B32" s="27"/>
      <c r="C32" s="27"/>
      <c r="D32" s="27"/>
      <c r="E32" s="27"/>
      <c r="F32" s="27"/>
      <c r="G32" s="27"/>
      <c r="H32" s="27"/>
    </row>
    <row r="33" spans="1:8" ht="12">
      <c r="A33" s="27"/>
      <c r="B33" s="27"/>
      <c r="C33" s="27"/>
      <c r="D33" s="27"/>
      <c r="E33" s="27"/>
      <c r="F33" s="27"/>
      <c r="G33" s="27"/>
      <c r="H33" s="27"/>
    </row>
    <row r="34" spans="1:8" ht="12">
      <c r="A34" s="27"/>
      <c r="B34" s="27"/>
      <c r="C34" s="27"/>
      <c r="D34" s="27"/>
      <c r="E34" s="27"/>
      <c r="F34" s="27"/>
      <c r="G34" s="27"/>
      <c r="H34" s="27"/>
    </row>
    <row r="35" spans="1:8" ht="12">
      <c r="A35" s="27"/>
      <c r="B35" s="27"/>
      <c r="C35" s="27"/>
      <c r="D35" s="27"/>
      <c r="E35" s="27"/>
      <c r="F35" s="27"/>
      <c r="G35" s="27"/>
      <c r="H35" s="27"/>
    </row>
    <row r="36" spans="1:8" ht="12">
      <c r="A36" s="27"/>
      <c r="B36" s="27"/>
      <c r="C36" s="27"/>
      <c r="D36" s="27"/>
      <c r="E36" s="27"/>
      <c r="F36" s="27"/>
      <c r="G36" s="27"/>
      <c r="H36" s="27"/>
    </row>
    <row r="37" spans="1:8" ht="12">
      <c r="A37" s="27"/>
      <c r="B37" s="27"/>
      <c r="C37" s="27"/>
      <c r="D37" s="27"/>
      <c r="E37" s="27"/>
      <c r="F37" s="27"/>
      <c r="G37" s="27"/>
      <c r="H37" s="27"/>
    </row>
    <row r="38" spans="1:8" ht="12">
      <c r="A38" s="27"/>
      <c r="B38" s="27"/>
      <c r="C38" s="27"/>
      <c r="D38" s="27"/>
      <c r="E38" s="27"/>
      <c r="F38" s="27"/>
      <c r="G38" s="27"/>
      <c r="H38" s="27"/>
    </row>
    <row r="39" spans="1:8" ht="12">
      <c r="A39" s="27"/>
      <c r="B39" s="27"/>
      <c r="C39" s="27"/>
      <c r="D39" s="27"/>
      <c r="E39" s="27"/>
      <c r="F39" s="27"/>
      <c r="G39" s="27"/>
      <c r="H39" s="27"/>
    </row>
    <row r="40" spans="1:8" ht="12">
      <c r="A40" s="27"/>
      <c r="B40" s="27"/>
      <c r="C40" s="27"/>
      <c r="D40" s="27"/>
      <c r="E40" s="27"/>
      <c r="F40" s="27"/>
      <c r="G40" s="27"/>
      <c r="H40" s="27"/>
    </row>
    <row r="41" spans="1:8" ht="12">
      <c r="A41" s="27"/>
      <c r="B41" s="27"/>
      <c r="C41" s="27"/>
      <c r="D41" s="27"/>
      <c r="E41" s="27"/>
      <c r="F41" s="27"/>
      <c r="G41" s="27"/>
      <c r="H41" s="27"/>
    </row>
    <row r="42" spans="1:8" ht="12">
      <c r="A42" s="27"/>
      <c r="B42" s="27"/>
      <c r="C42" s="27"/>
      <c r="D42" s="27"/>
      <c r="E42" s="27"/>
      <c r="F42" s="27"/>
      <c r="G42" s="27"/>
      <c r="H42" s="27"/>
    </row>
    <row r="43" spans="1:8" ht="12">
      <c r="A43" s="27"/>
      <c r="B43" s="27"/>
      <c r="C43" s="27"/>
      <c r="D43" s="27"/>
      <c r="E43" s="27"/>
      <c r="F43" s="27"/>
      <c r="G43" s="27"/>
      <c r="H43" s="27"/>
    </row>
    <row r="44" spans="1:8" ht="12">
      <c r="A44" s="27"/>
      <c r="B44" s="27"/>
      <c r="C44" s="27"/>
      <c r="D44" s="27"/>
      <c r="E44" s="27"/>
      <c r="F44" s="27"/>
      <c r="G44" s="27"/>
      <c r="H44" s="27"/>
    </row>
  </sheetData>
  <sheetProtection/>
  <mergeCells count="9">
    <mergeCell ref="A21:H21"/>
    <mergeCell ref="A20:H20"/>
    <mergeCell ref="B18:D18"/>
    <mergeCell ref="A22:H22"/>
    <mergeCell ref="B17:E17"/>
    <mergeCell ref="B8:D8"/>
    <mergeCell ref="G16:H16"/>
    <mergeCell ref="F8:H8"/>
    <mergeCell ref="B16:E16"/>
  </mergeCells>
  <hyperlinks>
    <hyperlink ref="B8" r:id="rId1" display="poststelle@statistik-nord.de"/>
    <hyperlink ref="F8" r:id="rId2" display="mailto:poststelleSH@statistik-nord.de"/>
    <hyperlink ref="B18:E18" r:id="rId3" display="isolde.schlueter@statistik-nord.de"/>
    <hyperlink ref="B18" r:id="rId4" display="Hafen@statistik-nord.de"/>
    <hyperlink ref="B3" r:id="rId5" display="http://www.statistik-nord.de/"/>
  </hyperlinks>
  <printOptions headings="1" horizontalCentered="1"/>
  <pageMargins left="0.7874015748031497" right="0.7874015748031497" top="0.984251968503937" bottom="0.984251968503937" header="0.5118110236220472" footer="0.5118110236220472"/>
  <pageSetup blackAndWhite="1" fitToHeight="1" fitToWidth="1" horizontalDpi="300" verticalDpi="300" orientation="portrait" paperSize="9" scale="85" r:id="rId7"/>
  <headerFooter alignWithMargins="0">
    <oddHeader>&amp;C&amp;F&amp;R&amp;D</oddHeader>
    <oddFooter>&amp;C&amp;A</oddFooter>
  </headerFooter>
  <drawing r:id="rId6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M310"/>
  <sheetViews>
    <sheetView workbookViewId="0" topLeftCell="A1">
      <selection activeCell="K1" sqref="K1"/>
    </sheetView>
  </sheetViews>
  <sheetFormatPr defaultColWidth="11.421875" defaultRowHeight="12.75"/>
  <cols>
    <col min="1" max="1" width="6.421875" style="305" customWidth="1"/>
    <col min="2" max="2" width="2.00390625" style="305" customWidth="1"/>
    <col min="3" max="3" width="29.00390625" style="305" customWidth="1"/>
    <col min="4" max="7" width="11.140625" style="305" customWidth="1"/>
    <col min="8" max="8" width="10.28125" style="305" bestFit="1" customWidth="1"/>
    <col min="9" max="9" width="2.28125" style="305" hidden="1" customWidth="1"/>
    <col min="10" max="10" width="1.28515625" style="3" customWidth="1"/>
    <col min="11" max="16384" width="11.421875" style="305" customWidth="1"/>
  </cols>
  <sheetData>
    <row r="1" spans="1:11" ht="13.5" customHeight="1">
      <c r="A1" s="68" t="s">
        <v>77</v>
      </c>
      <c r="B1" s="68"/>
      <c r="C1" s="68"/>
      <c r="D1" s="68"/>
      <c r="E1" s="3"/>
      <c r="F1" s="3"/>
      <c r="G1" s="3"/>
      <c r="H1" s="12"/>
      <c r="I1" s="3"/>
      <c r="K1" s="3"/>
    </row>
    <row r="2" spans="1:11" ht="7.5" customHeight="1">
      <c r="A2" s="3"/>
      <c r="B2" s="3"/>
      <c r="C2" s="3"/>
      <c r="D2" s="5"/>
      <c r="E2" s="3"/>
      <c r="F2" s="3"/>
      <c r="G2" s="3"/>
      <c r="H2" s="12"/>
      <c r="I2" s="3"/>
      <c r="K2" s="3"/>
    </row>
    <row r="3" spans="1:11" ht="20.25" customHeight="1">
      <c r="A3" s="86"/>
      <c r="B3" s="86"/>
      <c r="C3" s="87"/>
      <c r="D3" s="88" t="s">
        <v>0</v>
      </c>
      <c r="E3" s="89" t="s">
        <v>1</v>
      </c>
      <c r="F3" s="90" t="s">
        <v>2</v>
      </c>
      <c r="G3" s="91"/>
      <c r="H3" s="91"/>
      <c r="I3" s="3"/>
      <c r="K3" s="3"/>
    </row>
    <row r="4" spans="1:11" ht="12.75">
      <c r="A4" s="92" t="s">
        <v>13</v>
      </c>
      <c r="B4" s="92"/>
      <c r="C4" s="93"/>
      <c r="D4" s="94">
        <v>2009</v>
      </c>
      <c r="E4" s="95"/>
      <c r="F4" s="96">
        <v>2009</v>
      </c>
      <c r="G4" s="96">
        <v>2008</v>
      </c>
      <c r="H4" s="97" t="s">
        <v>3</v>
      </c>
      <c r="I4" s="3"/>
      <c r="K4" s="3"/>
    </row>
    <row r="5" spans="1:9" ht="12.75">
      <c r="A5" s="21"/>
      <c r="B5" s="98" t="s">
        <v>4</v>
      </c>
      <c r="C5" s="99"/>
      <c r="D5" s="100"/>
      <c r="E5" s="101"/>
      <c r="F5" s="102"/>
      <c r="G5" s="102"/>
      <c r="H5" s="103" t="s">
        <v>92</v>
      </c>
      <c r="I5" s="3"/>
    </row>
    <row r="6" spans="1:11" ht="6.75" customHeight="1">
      <c r="A6" s="15"/>
      <c r="B6" s="15"/>
      <c r="C6" s="3"/>
      <c r="D6" s="104"/>
      <c r="E6" s="105"/>
      <c r="F6" s="105"/>
      <c r="G6" s="105"/>
      <c r="H6" s="106"/>
      <c r="I6" s="3"/>
      <c r="K6" s="3"/>
    </row>
    <row r="7" spans="1:11" ht="12.75" customHeight="1">
      <c r="A7" s="1" t="s">
        <v>4</v>
      </c>
      <c r="B7" s="107"/>
      <c r="C7" s="64" t="s">
        <v>6</v>
      </c>
      <c r="D7" s="108">
        <v>855</v>
      </c>
      <c r="E7" s="109">
        <f>F7-D7</f>
        <v>3170</v>
      </c>
      <c r="F7" s="110">
        <v>4025</v>
      </c>
      <c r="G7" s="110">
        <v>4809</v>
      </c>
      <c r="H7" s="111">
        <f>SUM(F7/G7)*100-100</f>
        <v>-16.30276564774381</v>
      </c>
      <c r="I7" s="3"/>
      <c r="J7" s="2"/>
      <c r="K7" s="3"/>
    </row>
    <row r="8" spans="1:13" ht="15" customHeight="1">
      <c r="A8" s="15" t="s">
        <v>4</v>
      </c>
      <c r="B8" s="15"/>
      <c r="C8" s="64" t="s">
        <v>7</v>
      </c>
      <c r="D8" s="108">
        <v>988</v>
      </c>
      <c r="E8" s="109">
        <f>F8-D8</f>
        <v>4820.1849999999995</v>
      </c>
      <c r="F8" s="110">
        <v>5808.1849999999995</v>
      </c>
      <c r="G8" s="110">
        <v>6437</v>
      </c>
      <c r="H8" s="111">
        <f>SUM(F8/G8)*100-100</f>
        <v>-9.7687587385428</v>
      </c>
      <c r="I8" s="3"/>
      <c r="K8" s="3"/>
      <c r="L8" s="7"/>
      <c r="M8" s="7"/>
    </row>
    <row r="9" spans="1:13" ht="12.75">
      <c r="A9" s="15"/>
      <c r="B9" s="15"/>
      <c r="C9" s="64"/>
      <c r="D9" s="112"/>
      <c r="E9" s="112"/>
      <c r="F9" s="113"/>
      <c r="G9" s="113"/>
      <c r="H9" s="111"/>
      <c r="I9" s="3"/>
      <c r="K9" s="3"/>
      <c r="M9" s="305" t="s">
        <v>4</v>
      </c>
    </row>
    <row r="10" spans="1:13" ht="12.75">
      <c r="A10" s="15"/>
      <c r="B10" s="12"/>
      <c r="C10" s="3"/>
      <c r="D10" s="3"/>
      <c r="E10" s="3"/>
      <c r="F10" s="114" t="s">
        <v>4</v>
      </c>
      <c r="G10" s="114"/>
      <c r="H10" s="111"/>
      <c r="I10" s="3"/>
      <c r="K10" s="3"/>
      <c r="L10" s="3"/>
      <c r="M10" s="3"/>
    </row>
    <row r="11" spans="1:13" s="7" customFormat="1" ht="12.75">
      <c r="A11" s="3" t="s">
        <v>78</v>
      </c>
      <c r="B11" s="4"/>
      <c r="C11" s="3"/>
      <c r="D11" s="5"/>
      <c r="E11" s="3"/>
      <c r="F11" s="3"/>
      <c r="G11" s="3"/>
      <c r="H11" s="6"/>
      <c r="I11" s="3"/>
      <c r="J11" s="3"/>
      <c r="K11" s="3"/>
      <c r="L11" s="305"/>
      <c r="M11" s="305"/>
    </row>
    <row r="12" spans="1:13" ht="7.5" customHeight="1">
      <c r="A12" s="3"/>
      <c r="B12" s="3"/>
      <c r="C12" s="3"/>
      <c r="D12" s="5"/>
      <c r="E12" s="3"/>
      <c r="F12" s="3"/>
      <c r="G12" s="3"/>
      <c r="H12" s="6"/>
      <c r="I12" s="3"/>
      <c r="K12" s="3"/>
      <c r="L12" s="3"/>
      <c r="M12" s="3"/>
    </row>
    <row r="13" spans="1:11" ht="20.25" customHeight="1">
      <c r="A13" s="86"/>
      <c r="B13" s="86"/>
      <c r="C13" s="87"/>
      <c r="D13" s="88" t="s">
        <v>0</v>
      </c>
      <c r="E13" s="89" t="s">
        <v>1</v>
      </c>
      <c r="F13" s="90" t="s">
        <v>2</v>
      </c>
      <c r="G13" s="91"/>
      <c r="H13" s="91"/>
      <c r="I13" s="3"/>
      <c r="K13" s="3"/>
    </row>
    <row r="14" spans="1:11" ht="18.75" customHeight="1">
      <c r="A14" s="7" t="s">
        <v>19</v>
      </c>
      <c r="B14" s="115"/>
      <c r="C14" s="116" t="s">
        <v>10</v>
      </c>
      <c r="D14" s="117">
        <v>2009</v>
      </c>
      <c r="E14" s="107"/>
      <c r="F14" s="118">
        <v>2009</v>
      </c>
      <c r="G14" s="118">
        <v>2008</v>
      </c>
      <c r="H14" s="12" t="s">
        <v>3</v>
      </c>
      <c r="I14" s="3"/>
      <c r="K14" s="3"/>
    </row>
    <row r="15" spans="1:11" ht="12.75">
      <c r="A15" s="21"/>
      <c r="B15" s="21"/>
      <c r="C15" s="99"/>
      <c r="D15" s="119"/>
      <c r="E15" s="120" t="s">
        <v>8</v>
      </c>
      <c r="F15" s="121"/>
      <c r="G15" s="121"/>
      <c r="H15" s="122" t="s">
        <v>9</v>
      </c>
      <c r="I15" s="3"/>
      <c r="K15" s="3"/>
    </row>
    <row r="16" spans="1:11" ht="6" customHeight="1">
      <c r="A16" s="15"/>
      <c r="B16" s="15"/>
      <c r="C16" s="3"/>
      <c r="D16" s="123"/>
      <c r="E16" s="124"/>
      <c r="F16" s="124"/>
      <c r="G16" s="124"/>
      <c r="H16" s="125"/>
      <c r="I16" s="3"/>
      <c r="K16" s="3"/>
    </row>
    <row r="17" spans="1:11" ht="12.75">
      <c r="A17" s="3" t="s">
        <v>80</v>
      </c>
      <c r="B17" s="3"/>
      <c r="C17" s="3"/>
      <c r="D17" s="126" t="s">
        <v>142</v>
      </c>
      <c r="E17" s="127">
        <v>4</v>
      </c>
      <c r="F17" s="123">
        <v>4</v>
      </c>
      <c r="G17" s="123">
        <v>3</v>
      </c>
      <c r="H17" s="111">
        <f aca="true" t="shared" si="0" ref="H17:H25">SUM(F17/G17)*100-100</f>
        <v>33.333333333333314</v>
      </c>
      <c r="I17" s="3"/>
      <c r="K17" s="3"/>
    </row>
    <row r="18" spans="1:11" ht="12.75">
      <c r="A18" s="3" t="s">
        <v>81</v>
      </c>
      <c r="B18" s="3"/>
      <c r="C18" s="3"/>
      <c r="D18" s="123">
        <v>1549</v>
      </c>
      <c r="E18" s="127">
        <f>F18-D18</f>
        <v>1653</v>
      </c>
      <c r="F18" s="123">
        <v>3202</v>
      </c>
      <c r="G18" s="123">
        <v>3626</v>
      </c>
      <c r="H18" s="111">
        <f t="shared" si="0"/>
        <v>-11.693325979040267</v>
      </c>
      <c r="I18" s="3"/>
      <c r="K18" s="3"/>
    </row>
    <row r="19" spans="1:11" ht="12.75">
      <c r="A19" s="3" t="s">
        <v>82</v>
      </c>
      <c r="B19" s="3"/>
      <c r="C19" s="3"/>
      <c r="D19" s="123">
        <v>80</v>
      </c>
      <c r="E19" s="127">
        <f>F19-D19</f>
        <v>104</v>
      </c>
      <c r="F19" s="123">
        <v>184</v>
      </c>
      <c r="G19" s="123">
        <v>251</v>
      </c>
      <c r="H19" s="111">
        <f t="shared" si="0"/>
        <v>-26.69322709163346</v>
      </c>
      <c r="I19" s="3"/>
      <c r="K19" s="3"/>
    </row>
    <row r="20" spans="1:11" ht="12.75">
      <c r="A20" s="3" t="s">
        <v>83</v>
      </c>
      <c r="B20" s="3"/>
      <c r="C20" s="3"/>
      <c r="D20" s="123">
        <v>58</v>
      </c>
      <c r="E20" s="127">
        <f>F20-D20</f>
        <v>54</v>
      </c>
      <c r="F20" s="123">
        <v>112</v>
      </c>
      <c r="G20" s="123">
        <v>180</v>
      </c>
      <c r="H20" s="111">
        <f t="shared" si="0"/>
        <v>-37.77777777777778</v>
      </c>
      <c r="I20" s="3"/>
      <c r="K20" s="306" t="s">
        <v>4</v>
      </c>
    </row>
    <row r="21" spans="1:11" ht="12.75">
      <c r="A21" s="3" t="s">
        <v>84</v>
      </c>
      <c r="B21" s="3"/>
      <c r="C21" s="3"/>
      <c r="D21" s="123">
        <v>220</v>
      </c>
      <c r="E21" s="127">
        <f>F21-D21</f>
        <v>263</v>
      </c>
      <c r="F21" s="123">
        <v>483</v>
      </c>
      <c r="G21" s="123">
        <v>676</v>
      </c>
      <c r="H21" s="111">
        <f t="shared" si="0"/>
        <v>-28.55029585798816</v>
      </c>
      <c r="I21" s="3"/>
      <c r="K21" s="3"/>
    </row>
    <row r="22" spans="1:11" ht="12.75">
      <c r="A22" s="3" t="s">
        <v>85</v>
      </c>
      <c r="B22" s="3"/>
      <c r="C22" s="3"/>
      <c r="D22" s="123">
        <v>213</v>
      </c>
      <c r="E22" s="127">
        <f>F22-D22</f>
        <v>258</v>
      </c>
      <c r="F22" s="123">
        <v>471</v>
      </c>
      <c r="G22" s="123">
        <v>491</v>
      </c>
      <c r="H22" s="111">
        <f t="shared" si="0"/>
        <v>-4.0733197556008065</v>
      </c>
      <c r="I22" s="3"/>
      <c r="K22" s="3"/>
    </row>
    <row r="23" spans="1:11" ht="6" customHeight="1">
      <c r="A23" s="3"/>
      <c r="B23" s="3"/>
      <c r="C23" s="3"/>
      <c r="D23" s="128"/>
      <c r="E23" s="129"/>
      <c r="F23" s="128"/>
      <c r="G23" s="128"/>
      <c r="H23" s="130"/>
      <c r="I23" s="3"/>
      <c r="K23" s="3"/>
    </row>
    <row r="24" spans="1:11" ht="5.25" customHeight="1">
      <c r="A24" s="86"/>
      <c r="B24" s="86"/>
      <c r="C24" s="86"/>
      <c r="D24" s="131"/>
      <c r="E24" s="132"/>
      <c r="F24" s="131"/>
      <c r="G24" s="131"/>
      <c r="H24" s="111"/>
      <c r="I24" s="3"/>
      <c r="K24" s="3"/>
    </row>
    <row r="25" spans="1:11" s="307" customFormat="1" ht="12.75">
      <c r="A25" s="4" t="s">
        <v>11</v>
      </c>
      <c r="B25" s="4"/>
      <c r="C25" s="4"/>
      <c r="D25" s="133">
        <f>SUM(D18:D24)</f>
        <v>2120</v>
      </c>
      <c r="E25" s="133">
        <f>F25-D25</f>
        <v>2336</v>
      </c>
      <c r="F25" s="134">
        <f>SUM(F17:F24)</f>
        <v>4456</v>
      </c>
      <c r="G25" s="134">
        <v>5227</v>
      </c>
      <c r="H25" s="135">
        <f t="shared" si="0"/>
        <v>-14.75033480007653</v>
      </c>
      <c r="I25" s="4"/>
      <c r="J25" s="4"/>
      <c r="K25" s="4"/>
    </row>
    <row r="26" spans="1:13" s="307" customFormat="1" ht="12.75">
      <c r="A26" s="4"/>
      <c r="B26" s="4"/>
      <c r="C26" s="4"/>
      <c r="D26" s="136"/>
      <c r="E26" s="136"/>
      <c r="F26" s="137"/>
      <c r="G26" s="137"/>
      <c r="H26" s="135"/>
      <c r="I26" s="4"/>
      <c r="J26" s="4"/>
      <c r="K26" s="4"/>
      <c r="L26" s="305"/>
      <c r="M26" s="305"/>
    </row>
    <row r="27" spans="1:11" ht="12.75">
      <c r="A27" s="3"/>
      <c r="B27" s="3"/>
      <c r="C27" s="3"/>
      <c r="D27" s="138"/>
      <c r="E27" s="138"/>
      <c r="F27" s="139"/>
      <c r="G27" s="139"/>
      <c r="H27" s="111"/>
      <c r="I27" s="3"/>
      <c r="K27" s="3"/>
    </row>
    <row r="28" spans="1:13" s="7" customFormat="1" ht="12.75">
      <c r="A28" s="3" t="s">
        <v>79</v>
      </c>
      <c r="B28" s="4"/>
      <c r="C28" s="3"/>
      <c r="D28" s="5"/>
      <c r="E28" s="3"/>
      <c r="F28" s="3"/>
      <c r="G28" s="3"/>
      <c r="H28" s="6"/>
      <c r="I28" s="3"/>
      <c r="J28" s="3"/>
      <c r="K28" s="3"/>
      <c r="L28" s="305"/>
      <c r="M28" s="305"/>
    </row>
    <row r="29" spans="1:11" ht="7.5" customHeight="1">
      <c r="A29" s="21"/>
      <c r="B29" s="21"/>
      <c r="C29" s="21"/>
      <c r="D29" s="21"/>
      <c r="E29" s="21"/>
      <c r="F29" s="21"/>
      <c r="G29" s="21"/>
      <c r="H29" s="21"/>
      <c r="I29" s="3"/>
      <c r="K29" s="3"/>
    </row>
    <row r="30" spans="1:13" s="3" customFormat="1" ht="12.75">
      <c r="A30" s="140" t="s">
        <v>13</v>
      </c>
      <c r="B30" s="141"/>
      <c r="C30" s="142"/>
      <c r="D30" s="143">
        <v>2009</v>
      </c>
      <c r="E30" s="144"/>
      <c r="F30" s="143">
        <v>2008</v>
      </c>
      <c r="G30" s="145"/>
      <c r="H30" s="103" t="s">
        <v>3</v>
      </c>
      <c r="L30" s="305"/>
      <c r="M30" s="305"/>
    </row>
    <row r="31" spans="1:8" ht="12.75">
      <c r="A31" s="146"/>
      <c r="B31" s="146"/>
      <c r="C31" s="147"/>
      <c r="D31" s="148"/>
      <c r="E31" s="149"/>
      <c r="F31" s="150"/>
      <c r="G31" s="151"/>
      <c r="H31" s="122" t="s">
        <v>9</v>
      </c>
    </row>
    <row r="32" spans="4:13" s="3" customFormat="1" ht="6.75" customHeight="1">
      <c r="D32" s="152"/>
      <c r="E32" s="15"/>
      <c r="F32" s="152"/>
      <c r="G32" s="15"/>
      <c r="H32" s="152"/>
      <c r="L32" s="305"/>
      <c r="M32" s="305"/>
    </row>
    <row r="33" spans="1:11" ht="12.75">
      <c r="A33" s="3" t="s">
        <v>12</v>
      </c>
      <c r="B33" s="3"/>
      <c r="C33" s="3"/>
      <c r="D33" s="153">
        <f>SUM(D34:D35)</f>
        <v>2002</v>
      </c>
      <c r="E33" s="154"/>
      <c r="F33" s="155">
        <v>4855</v>
      </c>
      <c r="G33" s="156"/>
      <c r="H33" s="111">
        <f>SUM(D33/F33)*100-100</f>
        <v>-58.76416065911432</v>
      </c>
      <c r="I33" s="3"/>
      <c r="K33" s="3"/>
    </row>
    <row r="34" spans="1:11" ht="12.75">
      <c r="A34" s="3"/>
      <c r="B34" s="3"/>
      <c r="C34" s="3" t="s">
        <v>14</v>
      </c>
      <c r="D34" s="153">
        <v>1115</v>
      </c>
      <c r="E34" s="154"/>
      <c r="F34" s="155">
        <v>2591</v>
      </c>
      <c r="G34" s="156"/>
      <c r="H34" s="111">
        <f aca="true" t="shared" si="1" ref="H34:H39">SUM(D34/F34)*100-100</f>
        <v>-56.96642223079892</v>
      </c>
      <c r="I34" s="3"/>
      <c r="K34" s="3"/>
    </row>
    <row r="35" spans="1:11" ht="12.75">
      <c r="A35" s="3"/>
      <c r="B35" s="3"/>
      <c r="C35" s="3" t="s">
        <v>76</v>
      </c>
      <c r="D35" s="153">
        <v>887</v>
      </c>
      <c r="E35" s="154"/>
      <c r="F35" s="155">
        <v>2264</v>
      </c>
      <c r="G35" s="156"/>
      <c r="H35" s="111">
        <f t="shared" si="1"/>
        <v>-60.82155477031802</v>
      </c>
      <c r="I35" s="3"/>
      <c r="K35" s="3"/>
    </row>
    <row r="36" spans="1:11" ht="6" customHeight="1">
      <c r="A36" s="3"/>
      <c r="B36" s="3"/>
      <c r="C36" s="3"/>
      <c r="D36" s="153"/>
      <c r="E36" s="154"/>
      <c r="F36" s="157"/>
      <c r="G36" s="158"/>
      <c r="H36" s="111"/>
      <c r="I36" s="3"/>
      <c r="K36" s="3"/>
    </row>
    <row r="37" spans="1:11" ht="12.75">
      <c r="A37" s="68" t="s">
        <v>15</v>
      </c>
      <c r="B37" s="68"/>
      <c r="C37" s="68"/>
      <c r="D37" s="153">
        <f>SUM(D38:D39)</f>
        <v>2447</v>
      </c>
      <c r="E37" s="154"/>
      <c r="F37" s="155">
        <v>6275</v>
      </c>
      <c r="G37" s="156"/>
      <c r="H37" s="111">
        <f t="shared" si="1"/>
        <v>-61.00398406374502</v>
      </c>
      <c r="I37" s="3"/>
      <c r="K37" s="3"/>
    </row>
    <row r="38" spans="1:11" ht="12.75">
      <c r="A38" s="3"/>
      <c r="B38" s="3"/>
      <c r="C38" s="3" t="s">
        <v>14</v>
      </c>
      <c r="D38" s="153">
        <v>1357</v>
      </c>
      <c r="E38" s="154"/>
      <c r="F38" s="155">
        <v>3352</v>
      </c>
      <c r="G38" s="156"/>
      <c r="H38" s="111">
        <f t="shared" si="1"/>
        <v>-59.51670644391408</v>
      </c>
      <c r="I38" s="3"/>
      <c r="K38" s="3"/>
    </row>
    <row r="39" spans="1:11" ht="12.75">
      <c r="A39" s="3"/>
      <c r="B39" s="3"/>
      <c r="C39" s="3" t="s">
        <v>76</v>
      </c>
      <c r="D39" s="153">
        <v>1090</v>
      </c>
      <c r="E39" s="154"/>
      <c r="F39" s="155">
        <v>2923</v>
      </c>
      <c r="G39" s="156"/>
      <c r="H39" s="111">
        <f t="shared" si="1"/>
        <v>-62.709544988026</v>
      </c>
      <c r="I39" s="3"/>
      <c r="K39" s="3"/>
    </row>
    <row r="40" spans="1:11" ht="13.5" customHeight="1">
      <c r="A40" s="3" t="s">
        <v>130</v>
      </c>
      <c r="B40" s="3"/>
      <c r="C40" s="3"/>
      <c r="D40" s="3"/>
      <c r="E40" s="3"/>
      <c r="F40" s="3"/>
      <c r="G40" s="3"/>
      <c r="H40" s="3"/>
      <c r="I40" s="3"/>
      <c r="K40" s="3"/>
    </row>
    <row r="41" spans="1:11" ht="12.75">
      <c r="A41" s="159" t="s">
        <v>131</v>
      </c>
      <c r="B41" s="3"/>
      <c r="C41" s="3"/>
      <c r="D41" s="15"/>
      <c r="E41" s="15"/>
      <c r="F41" s="3"/>
      <c r="G41" s="3"/>
      <c r="H41" s="3"/>
      <c r="I41" s="3"/>
      <c r="K41" s="3"/>
    </row>
    <row r="42" spans="1:11" ht="12.75">
      <c r="A42" s="3"/>
      <c r="B42" s="3"/>
      <c r="C42" s="3"/>
      <c r="D42" s="308"/>
      <c r="E42" s="308"/>
      <c r="F42" s="3"/>
      <c r="G42" s="3"/>
      <c r="H42" s="3"/>
      <c r="I42" s="3"/>
      <c r="K42" s="3"/>
    </row>
    <row r="43" spans="1:11" ht="12.75">
      <c r="A43" s="3"/>
      <c r="B43" s="3"/>
      <c r="C43" s="3"/>
      <c r="D43" s="309"/>
      <c r="E43" s="309"/>
      <c r="F43" s="3"/>
      <c r="G43" s="3"/>
      <c r="H43" s="3"/>
      <c r="I43" s="3"/>
      <c r="K43" s="3"/>
    </row>
    <row r="44" spans="1:11" ht="12.75">
      <c r="A44" s="3"/>
      <c r="B44" s="3"/>
      <c r="C44" s="3"/>
      <c r="D44" s="309"/>
      <c r="E44" s="309"/>
      <c r="F44" s="3"/>
      <c r="G44" s="3"/>
      <c r="H44" s="3"/>
      <c r="I44" s="3"/>
      <c r="K44" s="3"/>
    </row>
    <row r="45" spans="1:11" ht="12.75">
      <c r="A45" s="3"/>
      <c r="B45" s="3"/>
      <c r="C45" s="3"/>
      <c r="D45" s="310"/>
      <c r="E45" s="310"/>
      <c r="F45" s="3"/>
      <c r="G45" s="3"/>
      <c r="H45" s="3"/>
      <c r="I45" s="3"/>
      <c r="K45" s="3"/>
    </row>
    <row r="46" spans="1:11" ht="12.75">
      <c r="A46" s="3"/>
      <c r="B46" s="3"/>
      <c r="C46" s="3"/>
      <c r="D46" s="308"/>
      <c r="E46" s="308"/>
      <c r="F46" s="3"/>
      <c r="G46" s="3"/>
      <c r="H46" s="3"/>
      <c r="I46" s="3"/>
      <c r="K46" s="3"/>
    </row>
    <row r="47" spans="1:11" ht="12.75">
      <c r="A47" s="3"/>
      <c r="B47" s="3"/>
      <c r="C47" s="3"/>
      <c r="D47" s="309"/>
      <c r="E47" s="309"/>
      <c r="F47" s="3"/>
      <c r="G47" s="3"/>
      <c r="H47" s="3"/>
      <c r="I47" s="3"/>
      <c r="K47" s="3"/>
    </row>
    <row r="48" spans="1:11" ht="12.75">
      <c r="A48" s="3"/>
      <c r="B48" s="3"/>
      <c r="C48" s="3"/>
      <c r="D48" s="309"/>
      <c r="E48" s="309"/>
      <c r="F48" s="3"/>
      <c r="G48" s="3"/>
      <c r="H48" s="3"/>
      <c r="I48" s="3"/>
      <c r="K48" s="3"/>
    </row>
    <row r="49" spans="1:11" ht="12.75">
      <c r="A49" s="3"/>
      <c r="B49" s="3"/>
      <c r="C49" s="3"/>
      <c r="D49" s="15"/>
      <c r="E49" s="15"/>
      <c r="F49" s="3"/>
      <c r="G49" s="3"/>
      <c r="H49" s="3"/>
      <c r="I49" s="3"/>
      <c r="K49" s="3"/>
    </row>
    <row r="50" spans="1:11" ht="12.75">
      <c r="A50" s="3"/>
      <c r="B50" s="3"/>
      <c r="C50" s="3"/>
      <c r="D50" s="3"/>
      <c r="E50" s="3"/>
      <c r="F50" s="3"/>
      <c r="G50" s="3"/>
      <c r="H50" s="3"/>
      <c r="I50" s="3"/>
      <c r="K50" s="3"/>
    </row>
    <row r="51" spans="1:11" ht="12.75">
      <c r="A51" s="3"/>
      <c r="B51" s="3"/>
      <c r="C51" s="3"/>
      <c r="D51" s="3"/>
      <c r="E51" s="3"/>
      <c r="F51" s="3"/>
      <c r="G51" s="3"/>
      <c r="H51" s="3"/>
      <c r="I51" s="3"/>
      <c r="K51" s="3"/>
    </row>
    <row r="52" spans="1:11" ht="12.75">
      <c r="A52" s="3"/>
      <c r="B52" s="3"/>
      <c r="C52" s="3"/>
      <c r="D52" s="3"/>
      <c r="E52" s="3"/>
      <c r="F52" s="3"/>
      <c r="G52" s="3"/>
      <c r="H52" s="3"/>
      <c r="I52" s="3"/>
      <c r="K52" s="3"/>
    </row>
    <row r="53" spans="1:11" ht="12.75">
      <c r="A53" s="3"/>
      <c r="B53" s="3"/>
      <c r="C53" s="3"/>
      <c r="D53" s="3"/>
      <c r="E53" s="3"/>
      <c r="F53" s="3"/>
      <c r="G53" s="3"/>
      <c r="H53" s="3"/>
      <c r="I53" s="3"/>
      <c r="K53" s="3"/>
    </row>
    <row r="54" spans="1:11" ht="12.75">
      <c r="A54" s="3"/>
      <c r="B54" s="3"/>
      <c r="C54" s="3"/>
      <c r="D54" s="3"/>
      <c r="E54" s="3"/>
      <c r="F54" s="3"/>
      <c r="G54" s="3"/>
      <c r="H54" s="3"/>
      <c r="I54" s="3"/>
      <c r="K54" s="3"/>
    </row>
    <row r="55" spans="1:11" ht="12.75">
      <c r="A55" s="3"/>
      <c r="B55" s="3"/>
      <c r="C55" s="3"/>
      <c r="D55" s="3"/>
      <c r="E55" s="3"/>
      <c r="F55" s="3"/>
      <c r="G55" s="3"/>
      <c r="H55" s="3"/>
      <c r="I55" s="3"/>
      <c r="K55" s="3"/>
    </row>
    <row r="56" spans="1:11" ht="12.75">
      <c r="A56" s="3"/>
      <c r="B56" s="3"/>
      <c r="C56" s="3"/>
      <c r="D56" s="3"/>
      <c r="E56" s="3"/>
      <c r="F56" s="3"/>
      <c r="G56" s="3"/>
      <c r="H56" s="3"/>
      <c r="I56" s="3"/>
      <c r="K56" s="3"/>
    </row>
    <row r="57" spans="1:11" ht="12.75">
      <c r="A57" s="3"/>
      <c r="B57" s="3"/>
      <c r="C57" s="3"/>
      <c r="D57" s="3"/>
      <c r="E57" s="3"/>
      <c r="F57" s="3"/>
      <c r="G57" s="3"/>
      <c r="H57" s="3"/>
      <c r="I57" s="3"/>
      <c r="K57" s="3"/>
    </row>
    <row r="58" spans="1:11" ht="12.75">
      <c r="A58" s="3"/>
      <c r="B58" s="3"/>
      <c r="C58" s="3"/>
      <c r="D58" s="3"/>
      <c r="E58" s="3"/>
      <c r="F58" s="3"/>
      <c r="G58" s="3"/>
      <c r="H58" s="3"/>
      <c r="I58" s="3"/>
      <c r="K58" s="3"/>
    </row>
    <row r="59" spans="1:11" ht="12.75">
      <c r="A59" s="3"/>
      <c r="B59" s="3"/>
      <c r="C59" s="3"/>
      <c r="D59" s="3"/>
      <c r="E59" s="3"/>
      <c r="F59" s="3"/>
      <c r="G59" s="3"/>
      <c r="H59" s="3"/>
      <c r="I59" s="3"/>
      <c r="K59" s="3"/>
    </row>
    <row r="60" spans="1:11" ht="12.75">
      <c r="A60" s="3"/>
      <c r="B60" s="3"/>
      <c r="C60" s="3"/>
      <c r="D60" s="3"/>
      <c r="E60" s="3"/>
      <c r="F60" s="3"/>
      <c r="G60" s="3"/>
      <c r="H60" s="3"/>
      <c r="I60" s="3"/>
      <c r="K60" s="3"/>
    </row>
    <row r="61" spans="1:11" ht="12.75">
      <c r="A61" s="3"/>
      <c r="B61" s="3"/>
      <c r="C61" s="3"/>
      <c r="D61" s="3"/>
      <c r="E61" s="3"/>
      <c r="F61" s="3"/>
      <c r="G61" s="3"/>
      <c r="H61" s="3"/>
      <c r="I61" s="3"/>
      <c r="K61" s="3"/>
    </row>
    <row r="62" spans="1:11" ht="12.75">
      <c r="A62" s="3"/>
      <c r="B62" s="3"/>
      <c r="C62" s="3"/>
      <c r="D62" s="3"/>
      <c r="E62" s="3"/>
      <c r="F62" s="3"/>
      <c r="G62" s="3"/>
      <c r="H62" s="3"/>
      <c r="I62" s="3"/>
      <c r="K62" s="3"/>
    </row>
    <row r="63" spans="1:11" ht="12.75">
      <c r="A63" s="3"/>
      <c r="B63" s="3"/>
      <c r="C63" s="3"/>
      <c r="D63" s="3"/>
      <c r="E63" s="3"/>
      <c r="F63" s="3"/>
      <c r="G63" s="3"/>
      <c r="H63" s="3"/>
      <c r="I63" s="3"/>
      <c r="K63" s="3"/>
    </row>
    <row r="64" spans="1:11" ht="12.75">
      <c r="A64" s="3"/>
      <c r="B64" s="3"/>
      <c r="C64" s="3"/>
      <c r="D64" s="3"/>
      <c r="E64" s="3"/>
      <c r="F64" s="3"/>
      <c r="G64" s="3"/>
      <c r="H64" s="3"/>
      <c r="I64" s="3"/>
      <c r="K64" s="3"/>
    </row>
    <row r="65" spans="1:11" ht="12.75">
      <c r="A65" s="3"/>
      <c r="B65" s="3"/>
      <c r="C65" s="3"/>
      <c r="D65" s="3"/>
      <c r="E65" s="3"/>
      <c r="F65" s="3"/>
      <c r="G65" s="3"/>
      <c r="H65" s="3"/>
      <c r="I65" s="3"/>
      <c r="K65" s="3"/>
    </row>
    <row r="66" spans="1:11" ht="12.75">
      <c r="A66" s="3"/>
      <c r="B66" s="3"/>
      <c r="C66" s="3"/>
      <c r="D66" s="3"/>
      <c r="E66" s="3"/>
      <c r="F66" s="3"/>
      <c r="G66" s="3"/>
      <c r="H66" s="3"/>
      <c r="I66" s="3"/>
      <c r="K66" s="3"/>
    </row>
    <row r="67" spans="1:11" ht="12.75">
      <c r="A67" s="3"/>
      <c r="B67" s="3"/>
      <c r="C67" s="3"/>
      <c r="D67" s="3"/>
      <c r="E67" s="3"/>
      <c r="F67" s="3"/>
      <c r="G67" s="3"/>
      <c r="H67" s="3"/>
      <c r="I67" s="3"/>
      <c r="K67" s="3"/>
    </row>
    <row r="68" spans="1:11" ht="12.75">
      <c r="A68" s="3"/>
      <c r="B68" s="3"/>
      <c r="C68" s="3"/>
      <c r="D68" s="3"/>
      <c r="E68" s="3"/>
      <c r="F68" s="3"/>
      <c r="G68" s="3"/>
      <c r="H68" s="3"/>
      <c r="I68" s="3"/>
      <c r="K68" s="3"/>
    </row>
    <row r="69" spans="1:11" ht="12.75">
      <c r="A69" s="3"/>
      <c r="B69" s="3"/>
      <c r="C69" s="3"/>
      <c r="D69" s="3"/>
      <c r="E69" s="3"/>
      <c r="F69" s="3"/>
      <c r="G69" s="3"/>
      <c r="H69" s="3"/>
      <c r="I69" s="3"/>
      <c r="K69" s="3"/>
    </row>
    <row r="70" spans="1:11" ht="12.75">
      <c r="A70" s="3"/>
      <c r="B70" s="3"/>
      <c r="C70" s="3"/>
      <c r="D70" s="3"/>
      <c r="E70" s="3"/>
      <c r="F70" s="3"/>
      <c r="G70" s="3"/>
      <c r="H70" s="3"/>
      <c r="I70" s="3"/>
      <c r="K70" s="3"/>
    </row>
    <row r="71" spans="1:11" ht="12.75">
      <c r="A71" s="3"/>
      <c r="B71" s="3"/>
      <c r="C71" s="3"/>
      <c r="D71" s="3"/>
      <c r="E71" s="3"/>
      <c r="F71" s="3"/>
      <c r="G71" s="3"/>
      <c r="H71" s="3"/>
      <c r="I71" s="3"/>
      <c r="K71" s="3"/>
    </row>
    <row r="72" spans="1:11" ht="12.75">
      <c r="A72" s="3"/>
      <c r="B72" s="3"/>
      <c r="C72" s="3"/>
      <c r="D72" s="3"/>
      <c r="E72" s="3"/>
      <c r="F72" s="3"/>
      <c r="G72" s="3"/>
      <c r="H72" s="3"/>
      <c r="I72" s="3"/>
      <c r="K72" s="3"/>
    </row>
    <row r="73" spans="1:11" ht="12.75">
      <c r="A73" s="3"/>
      <c r="B73" s="3"/>
      <c r="C73" s="3"/>
      <c r="D73" s="3"/>
      <c r="E73" s="3"/>
      <c r="F73" s="3"/>
      <c r="G73" s="3"/>
      <c r="H73" s="3"/>
      <c r="I73" s="3"/>
      <c r="K73" s="3"/>
    </row>
    <row r="74" spans="1:11" ht="12.75">
      <c r="A74" s="3"/>
      <c r="B74" s="3"/>
      <c r="C74" s="3"/>
      <c r="D74" s="3"/>
      <c r="E74" s="3"/>
      <c r="F74" s="3"/>
      <c r="G74" s="3"/>
      <c r="H74" s="3"/>
      <c r="I74" s="3"/>
      <c r="K74" s="3"/>
    </row>
    <row r="75" spans="1:11" ht="12.75">
      <c r="A75" s="3"/>
      <c r="B75" s="3"/>
      <c r="C75" s="3"/>
      <c r="D75" s="3"/>
      <c r="E75" s="3"/>
      <c r="F75" s="3"/>
      <c r="G75" s="3"/>
      <c r="H75" s="3"/>
      <c r="I75" s="3"/>
      <c r="K75" s="3"/>
    </row>
    <row r="76" spans="1:11" ht="12.75">
      <c r="A76" s="3"/>
      <c r="B76" s="3"/>
      <c r="C76" s="3"/>
      <c r="D76" s="3"/>
      <c r="E76" s="3"/>
      <c r="F76" s="3"/>
      <c r="G76" s="3"/>
      <c r="H76" s="3"/>
      <c r="I76" s="3"/>
      <c r="K76" s="3"/>
    </row>
    <row r="77" spans="1:11" ht="12.75">
      <c r="A77" s="3"/>
      <c r="B77" s="3"/>
      <c r="C77" s="3"/>
      <c r="D77" s="3"/>
      <c r="E77" s="3"/>
      <c r="F77" s="3"/>
      <c r="G77" s="3"/>
      <c r="H77" s="3"/>
      <c r="I77" s="3"/>
      <c r="K77" s="3"/>
    </row>
    <row r="78" spans="1:11" ht="12.75">
      <c r="A78" s="3"/>
      <c r="B78" s="3"/>
      <c r="C78" s="3"/>
      <c r="D78" s="3"/>
      <c r="E78" s="3"/>
      <c r="F78" s="3"/>
      <c r="G78" s="3"/>
      <c r="H78" s="3"/>
      <c r="I78" s="3"/>
      <c r="K78" s="3"/>
    </row>
    <row r="79" spans="1:11" ht="12.75">
      <c r="A79" s="3"/>
      <c r="B79" s="3"/>
      <c r="C79" s="3"/>
      <c r="D79" s="3"/>
      <c r="E79" s="3"/>
      <c r="F79" s="3"/>
      <c r="G79" s="3"/>
      <c r="H79" s="3"/>
      <c r="I79" s="3"/>
      <c r="K79" s="3"/>
    </row>
    <row r="80" spans="1:11" ht="12.75">
      <c r="A80" s="3"/>
      <c r="B80" s="3"/>
      <c r="C80" s="3"/>
      <c r="D80" s="3"/>
      <c r="E80" s="3"/>
      <c r="F80" s="3"/>
      <c r="G80" s="3"/>
      <c r="H80" s="3"/>
      <c r="I80" s="3"/>
      <c r="K80" s="3"/>
    </row>
    <row r="81" spans="1:11" ht="12.75">
      <c r="A81" s="3"/>
      <c r="B81" s="3"/>
      <c r="C81" s="3"/>
      <c r="D81" s="3"/>
      <c r="E81" s="3"/>
      <c r="F81" s="3"/>
      <c r="G81" s="3"/>
      <c r="H81" s="3"/>
      <c r="I81" s="3"/>
      <c r="K81" s="3"/>
    </row>
    <row r="82" spans="1:11" ht="12.75">
      <c r="A82" s="3"/>
      <c r="B82" s="3"/>
      <c r="C82" s="3"/>
      <c r="D82" s="3"/>
      <c r="E82" s="3"/>
      <c r="F82" s="3"/>
      <c r="G82" s="3"/>
      <c r="H82" s="3"/>
      <c r="I82" s="3"/>
      <c r="K82" s="3"/>
    </row>
    <row r="83" spans="1:11" ht="12.75">
      <c r="A83" s="3"/>
      <c r="B83" s="3"/>
      <c r="C83" s="3"/>
      <c r="D83" s="3"/>
      <c r="E83" s="3"/>
      <c r="F83" s="3"/>
      <c r="G83" s="3"/>
      <c r="H83" s="3"/>
      <c r="I83" s="3"/>
      <c r="K83" s="3"/>
    </row>
    <row r="84" spans="1:11" ht="12.75">
      <c r="A84" s="3"/>
      <c r="B84" s="3"/>
      <c r="C84" s="3"/>
      <c r="D84" s="3"/>
      <c r="E84" s="3"/>
      <c r="F84" s="3"/>
      <c r="G84" s="3"/>
      <c r="H84" s="3"/>
      <c r="I84" s="3"/>
      <c r="K84" s="3"/>
    </row>
    <row r="85" spans="1:11" ht="12.75">
      <c r="A85" s="3"/>
      <c r="B85" s="3"/>
      <c r="C85" s="3"/>
      <c r="D85" s="3"/>
      <c r="E85" s="3"/>
      <c r="F85" s="3"/>
      <c r="G85" s="3"/>
      <c r="H85" s="3"/>
      <c r="I85" s="3"/>
      <c r="K85" s="3"/>
    </row>
    <row r="86" spans="1:11" ht="12.75">
      <c r="A86" s="3"/>
      <c r="B86" s="3"/>
      <c r="C86" s="3"/>
      <c r="D86" s="3"/>
      <c r="E86" s="3"/>
      <c r="F86" s="3"/>
      <c r="G86" s="3"/>
      <c r="H86" s="3"/>
      <c r="I86" s="3"/>
      <c r="K86" s="3"/>
    </row>
    <row r="87" spans="1:11" ht="12.75">
      <c r="A87" s="3"/>
      <c r="B87" s="3"/>
      <c r="C87" s="3"/>
      <c r="D87" s="3"/>
      <c r="E87" s="3"/>
      <c r="F87" s="3"/>
      <c r="G87" s="3"/>
      <c r="H87" s="3"/>
      <c r="I87" s="3"/>
      <c r="K87" s="3"/>
    </row>
    <row r="88" spans="1:11" ht="12.75">
      <c r="A88" s="3"/>
      <c r="B88" s="3"/>
      <c r="C88" s="3"/>
      <c r="D88" s="3"/>
      <c r="E88" s="3"/>
      <c r="F88" s="3"/>
      <c r="G88" s="3"/>
      <c r="H88" s="3"/>
      <c r="I88" s="3"/>
      <c r="K88" s="3"/>
    </row>
    <row r="89" spans="1:11" ht="12.75">
      <c r="A89" s="3"/>
      <c r="B89" s="3"/>
      <c r="C89" s="3"/>
      <c r="D89" s="3"/>
      <c r="E89" s="3"/>
      <c r="F89" s="3"/>
      <c r="G89" s="3"/>
      <c r="H89" s="3"/>
      <c r="I89" s="3"/>
      <c r="K89" s="3"/>
    </row>
    <row r="90" spans="1:11" ht="12.75">
      <c r="A90" s="3"/>
      <c r="B90" s="3"/>
      <c r="C90" s="3"/>
      <c r="D90" s="3"/>
      <c r="E90" s="3"/>
      <c r="F90" s="3"/>
      <c r="G90" s="3"/>
      <c r="H90" s="3"/>
      <c r="I90" s="3"/>
      <c r="K90" s="3"/>
    </row>
    <row r="91" spans="1:11" ht="12.75">
      <c r="A91" s="3"/>
      <c r="B91" s="3"/>
      <c r="C91" s="3"/>
      <c r="D91" s="3"/>
      <c r="E91" s="3"/>
      <c r="F91" s="3"/>
      <c r="G91" s="3"/>
      <c r="H91" s="3"/>
      <c r="I91" s="3"/>
      <c r="K91" s="3"/>
    </row>
    <row r="92" spans="1:11" ht="12.75">
      <c r="A92" s="3"/>
      <c r="B92" s="3"/>
      <c r="C92" s="3"/>
      <c r="D92" s="3"/>
      <c r="E92" s="3"/>
      <c r="F92" s="3"/>
      <c r="G92" s="3"/>
      <c r="H92" s="3"/>
      <c r="I92" s="3"/>
      <c r="K92" s="3"/>
    </row>
    <row r="93" spans="1:11" ht="12.75">
      <c r="A93" s="3"/>
      <c r="B93" s="3"/>
      <c r="C93" s="3"/>
      <c r="D93" s="3"/>
      <c r="E93" s="3"/>
      <c r="F93" s="3"/>
      <c r="G93" s="3"/>
      <c r="H93" s="3"/>
      <c r="I93" s="3"/>
      <c r="K93" s="3"/>
    </row>
    <row r="94" spans="1:11" ht="12.75">
      <c r="A94" s="3"/>
      <c r="B94" s="3"/>
      <c r="C94" s="3"/>
      <c r="D94" s="3"/>
      <c r="E94" s="3"/>
      <c r="F94" s="3"/>
      <c r="G94" s="3"/>
      <c r="H94" s="3"/>
      <c r="I94" s="3"/>
      <c r="K94" s="3"/>
    </row>
    <row r="95" spans="1:11" ht="12.75">
      <c r="A95" s="3"/>
      <c r="B95" s="3"/>
      <c r="C95" s="3"/>
      <c r="D95" s="3"/>
      <c r="E95" s="3"/>
      <c r="F95" s="3"/>
      <c r="G95" s="3"/>
      <c r="H95" s="3"/>
      <c r="I95" s="3"/>
      <c r="K95" s="3"/>
    </row>
    <row r="96" spans="1:11" ht="12.75">
      <c r="A96" s="3"/>
      <c r="B96" s="3"/>
      <c r="C96" s="3"/>
      <c r="D96" s="3"/>
      <c r="E96" s="3"/>
      <c r="F96" s="3"/>
      <c r="G96" s="3"/>
      <c r="H96" s="3"/>
      <c r="I96" s="3"/>
      <c r="K96" s="3"/>
    </row>
    <row r="97" spans="1:11" ht="12.75">
      <c r="A97" s="3"/>
      <c r="B97" s="3"/>
      <c r="C97" s="3"/>
      <c r="D97" s="3"/>
      <c r="E97" s="3"/>
      <c r="F97" s="3"/>
      <c r="G97" s="3"/>
      <c r="H97" s="3"/>
      <c r="I97" s="3"/>
      <c r="K97" s="3"/>
    </row>
    <row r="98" spans="1:11" ht="12.75">
      <c r="A98" s="3"/>
      <c r="B98" s="3"/>
      <c r="C98" s="3"/>
      <c r="D98" s="3"/>
      <c r="E98" s="3"/>
      <c r="F98" s="3"/>
      <c r="G98" s="3"/>
      <c r="H98" s="3"/>
      <c r="I98" s="3"/>
      <c r="K98" s="3"/>
    </row>
    <row r="99" spans="1:11" ht="12.75">
      <c r="A99" s="3"/>
      <c r="B99" s="3"/>
      <c r="C99" s="3"/>
      <c r="D99" s="3"/>
      <c r="E99" s="3"/>
      <c r="F99" s="3"/>
      <c r="G99" s="3"/>
      <c r="H99" s="3"/>
      <c r="I99" s="3"/>
      <c r="K99" s="3"/>
    </row>
    <row r="100" spans="1:11" ht="12.75">
      <c r="A100" s="3"/>
      <c r="B100" s="3"/>
      <c r="C100" s="3"/>
      <c r="D100" s="3"/>
      <c r="E100" s="3"/>
      <c r="F100" s="3"/>
      <c r="G100" s="3"/>
      <c r="H100" s="3"/>
      <c r="I100" s="3"/>
      <c r="K100" s="3"/>
    </row>
    <row r="101" spans="1:11" ht="12.75">
      <c r="A101" s="3"/>
      <c r="B101" s="3"/>
      <c r="C101" s="3"/>
      <c r="D101" s="3"/>
      <c r="E101" s="3"/>
      <c r="F101" s="3"/>
      <c r="G101" s="3"/>
      <c r="H101" s="3"/>
      <c r="I101" s="3"/>
      <c r="K101" s="3"/>
    </row>
    <row r="102" spans="1:11" ht="12.75">
      <c r="A102" s="3"/>
      <c r="B102" s="3"/>
      <c r="C102" s="3"/>
      <c r="D102" s="3"/>
      <c r="E102" s="3"/>
      <c r="F102" s="3"/>
      <c r="G102" s="3"/>
      <c r="H102" s="3"/>
      <c r="I102" s="3"/>
      <c r="K102" s="3"/>
    </row>
    <row r="103" spans="1:11" ht="12.75">
      <c r="A103" s="3"/>
      <c r="B103" s="3"/>
      <c r="C103" s="3"/>
      <c r="D103" s="3"/>
      <c r="E103" s="3"/>
      <c r="F103" s="3"/>
      <c r="G103" s="3"/>
      <c r="H103" s="3"/>
      <c r="I103" s="3"/>
      <c r="K103" s="3"/>
    </row>
    <row r="104" spans="1:11" ht="12.75">
      <c r="A104" s="3"/>
      <c r="B104" s="3"/>
      <c r="C104" s="3"/>
      <c r="D104" s="3"/>
      <c r="E104" s="3"/>
      <c r="F104" s="3"/>
      <c r="G104" s="3"/>
      <c r="H104" s="3"/>
      <c r="I104" s="3"/>
      <c r="K104" s="3"/>
    </row>
    <row r="105" spans="1:11" ht="12.75">
      <c r="A105" s="3"/>
      <c r="B105" s="3"/>
      <c r="C105" s="3"/>
      <c r="D105" s="3"/>
      <c r="E105" s="3"/>
      <c r="F105" s="3"/>
      <c r="G105" s="3"/>
      <c r="H105" s="3"/>
      <c r="I105" s="3"/>
      <c r="K105" s="3"/>
    </row>
    <row r="106" spans="1:11" ht="12.75">
      <c r="A106" s="3"/>
      <c r="B106" s="3"/>
      <c r="C106" s="3"/>
      <c r="D106" s="3"/>
      <c r="E106" s="3"/>
      <c r="F106" s="3"/>
      <c r="G106" s="3"/>
      <c r="H106" s="3"/>
      <c r="I106" s="3"/>
      <c r="K106" s="3"/>
    </row>
    <row r="107" spans="1:11" ht="12.75">
      <c r="A107" s="3"/>
      <c r="B107" s="3"/>
      <c r="C107" s="3"/>
      <c r="D107" s="3"/>
      <c r="E107" s="3"/>
      <c r="F107" s="3"/>
      <c r="G107" s="3"/>
      <c r="H107" s="3"/>
      <c r="I107" s="3"/>
      <c r="K107" s="3"/>
    </row>
    <row r="108" spans="1:11" ht="12.75">
      <c r="A108" s="3"/>
      <c r="B108" s="3"/>
      <c r="C108" s="3"/>
      <c r="D108" s="3"/>
      <c r="E108" s="3"/>
      <c r="F108" s="3"/>
      <c r="G108" s="3"/>
      <c r="H108" s="3"/>
      <c r="I108" s="3"/>
      <c r="K108" s="3"/>
    </row>
    <row r="109" spans="1:11" ht="12.75">
      <c r="A109" s="3"/>
      <c r="B109" s="3"/>
      <c r="C109" s="3"/>
      <c r="D109" s="3"/>
      <c r="E109" s="3"/>
      <c r="F109" s="3"/>
      <c r="G109" s="3"/>
      <c r="H109" s="3"/>
      <c r="I109" s="3"/>
      <c r="K109" s="3"/>
    </row>
    <row r="110" spans="1:11" ht="12.75">
      <c r="A110" s="3"/>
      <c r="B110" s="3"/>
      <c r="C110" s="3"/>
      <c r="D110" s="3"/>
      <c r="E110" s="3"/>
      <c r="F110" s="3"/>
      <c r="G110" s="3"/>
      <c r="H110" s="3"/>
      <c r="I110" s="3"/>
      <c r="K110" s="3"/>
    </row>
    <row r="111" spans="1:11" ht="12.75">
      <c r="A111" s="3"/>
      <c r="B111" s="3"/>
      <c r="C111" s="3"/>
      <c r="D111" s="3"/>
      <c r="E111" s="3"/>
      <c r="F111" s="3"/>
      <c r="G111" s="3"/>
      <c r="H111" s="3"/>
      <c r="I111" s="3"/>
      <c r="K111" s="3"/>
    </row>
    <row r="112" spans="1:11" ht="12.75">
      <c r="A112" s="3"/>
      <c r="B112" s="3"/>
      <c r="C112" s="3"/>
      <c r="D112" s="3"/>
      <c r="E112" s="3"/>
      <c r="F112" s="3"/>
      <c r="G112" s="3"/>
      <c r="H112" s="3"/>
      <c r="I112" s="3"/>
      <c r="K112" s="3"/>
    </row>
    <row r="113" spans="1:11" ht="12.75">
      <c r="A113" s="3"/>
      <c r="B113" s="3"/>
      <c r="C113" s="3"/>
      <c r="D113" s="3"/>
      <c r="E113" s="3"/>
      <c r="F113" s="3"/>
      <c r="G113" s="3"/>
      <c r="H113" s="3"/>
      <c r="I113" s="3"/>
      <c r="K113" s="3"/>
    </row>
    <row r="114" spans="1:11" ht="12.75">
      <c r="A114" s="3"/>
      <c r="B114" s="3"/>
      <c r="C114" s="3"/>
      <c r="D114" s="3"/>
      <c r="E114" s="3"/>
      <c r="F114" s="3"/>
      <c r="G114" s="3"/>
      <c r="H114" s="3"/>
      <c r="I114" s="3"/>
      <c r="K114" s="3"/>
    </row>
    <row r="115" spans="1:11" ht="12.75">
      <c r="A115" s="3"/>
      <c r="B115" s="3"/>
      <c r="C115" s="3"/>
      <c r="D115" s="3"/>
      <c r="E115" s="3"/>
      <c r="F115" s="3"/>
      <c r="G115" s="3"/>
      <c r="H115" s="3"/>
      <c r="I115" s="3"/>
      <c r="K115" s="3"/>
    </row>
    <row r="116" spans="1:11" ht="12.75">
      <c r="A116" s="3"/>
      <c r="B116" s="3"/>
      <c r="C116" s="3"/>
      <c r="D116" s="3"/>
      <c r="E116" s="3"/>
      <c r="F116" s="3"/>
      <c r="G116" s="3"/>
      <c r="H116" s="3"/>
      <c r="I116" s="3"/>
      <c r="K116" s="3"/>
    </row>
    <row r="117" spans="1:11" ht="12.75">
      <c r="A117" s="3"/>
      <c r="B117" s="3"/>
      <c r="C117" s="3"/>
      <c r="D117" s="3"/>
      <c r="E117" s="3"/>
      <c r="F117" s="3"/>
      <c r="G117" s="3"/>
      <c r="H117" s="3"/>
      <c r="I117" s="3"/>
      <c r="K117" s="3"/>
    </row>
    <row r="118" spans="1:11" ht="12.75">
      <c r="A118" s="3"/>
      <c r="B118" s="3"/>
      <c r="C118" s="3"/>
      <c r="D118" s="3"/>
      <c r="E118" s="3"/>
      <c r="F118" s="3"/>
      <c r="G118" s="3"/>
      <c r="H118" s="3"/>
      <c r="I118" s="3"/>
      <c r="K118" s="3"/>
    </row>
    <row r="119" spans="1:11" ht="12.75">
      <c r="A119" s="3"/>
      <c r="B119" s="3"/>
      <c r="C119" s="3"/>
      <c r="D119" s="3"/>
      <c r="E119" s="3"/>
      <c r="F119" s="3"/>
      <c r="G119" s="3"/>
      <c r="H119" s="3"/>
      <c r="I119" s="3"/>
      <c r="K119" s="3"/>
    </row>
    <row r="120" spans="1:11" ht="12.75">
      <c r="A120" s="3"/>
      <c r="B120" s="3"/>
      <c r="C120" s="3"/>
      <c r="D120" s="3"/>
      <c r="E120" s="3"/>
      <c r="F120" s="3"/>
      <c r="G120" s="3"/>
      <c r="H120" s="3"/>
      <c r="I120" s="3"/>
      <c r="K120" s="3"/>
    </row>
    <row r="121" spans="1:11" ht="12.75">
      <c r="A121" s="3"/>
      <c r="B121" s="3"/>
      <c r="C121" s="3"/>
      <c r="D121" s="3"/>
      <c r="E121" s="3"/>
      <c r="F121" s="3"/>
      <c r="G121" s="3"/>
      <c r="H121" s="3"/>
      <c r="I121" s="3"/>
      <c r="K121" s="3"/>
    </row>
    <row r="122" spans="1:11" ht="12.75">
      <c r="A122" s="3"/>
      <c r="B122" s="3"/>
      <c r="C122" s="3"/>
      <c r="D122" s="3"/>
      <c r="E122" s="3"/>
      <c r="F122" s="3"/>
      <c r="G122" s="3"/>
      <c r="H122" s="3"/>
      <c r="I122" s="3"/>
      <c r="K122" s="3"/>
    </row>
    <row r="123" spans="1:11" ht="12.75">
      <c r="A123" s="3"/>
      <c r="B123" s="3"/>
      <c r="C123" s="3"/>
      <c r="D123" s="3"/>
      <c r="E123" s="3"/>
      <c r="F123" s="3"/>
      <c r="G123" s="3"/>
      <c r="H123" s="3"/>
      <c r="I123" s="3"/>
      <c r="K123" s="3"/>
    </row>
    <row r="124" spans="1:11" ht="12.75">
      <c r="A124" s="3"/>
      <c r="B124" s="3"/>
      <c r="C124" s="3"/>
      <c r="D124" s="3"/>
      <c r="E124" s="3"/>
      <c r="F124" s="3"/>
      <c r="G124" s="3"/>
      <c r="H124" s="3"/>
      <c r="I124" s="3"/>
      <c r="K124" s="3"/>
    </row>
    <row r="125" spans="1:11" ht="12.75">
      <c r="A125" s="3"/>
      <c r="B125" s="3"/>
      <c r="C125" s="3"/>
      <c r="D125" s="3"/>
      <c r="E125" s="3"/>
      <c r="F125" s="3"/>
      <c r="G125" s="3"/>
      <c r="H125" s="3"/>
      <c r="I125" s="3"/>
      <c r="K125" s="3"/>
    </row>
    <row r="126" spans="1:11" ht="12.75">
      <c r="A126" s="3"/>
      <c r="B126" s="3"/>
      <c r="C126" s="3"/>
      <c r="D126" s="3"/>
      <c r="E126" s="3"/>
      <c r="F126" s="3"/>
      <c r="G126" s="3"/>
      <c r="H126" s="3"/>
      <c r="I126" s="3"/>
      <c r="K126" s="3"/>
    </row>
    <row r="127" spans="1:11" ht="12.75">
      <c r="A127" s="3"/>
      <c r="B127" s="3"/>
      <c r="C127" s="3"/>
      <c r="D127" s="3"/>
      <c r="E127" s="3"/>
      <c r="F127" s="3"/>
      <c r="G127" s="3"/>
      <c r="H127" s="3"/>
      <c r="I127" s="3"/>
      <c r="K127" s="3"/>
    </row>
    <row r="128" spans="1:11" ht="12.75">
      <c r="A128" s="3"/>
      <c r="B128" s="3"/>
      <c r="C128" s="3"/>
      <c r="D128" s="3"/>
      <c r="E128" s="3"/>
      <c r="F128" s="3"/>
      <c r="G128" s="3"/>
      <c r="H128" s="3"/>
      <c r="I128" s="3"/>
      <c r="K128" s="3"/>
    </row>
    <row r="129" spans="1:11" ht="12.75">
      <c r="A129" s="3"/>
      <c r="B129" s="3"/>
      <c r="C129" s="3"/>
      <c r="D129" s="3"/>
      <c r="E129" s="3"/>
      <c r="F129" s="3"/>
      <c r="G129" s="3"/>
      <c r="H129" s="3"/>
      <c r="I129" s="3"/>
      <c r="K129" s="3"/>
    </row>
    <row r="130" spans="1:11" ht="12.75">
      <c r="A130" s="3"/>
      <c r="B130" s="3"/>
      <c r="C130" s="3"/>
      <c r="D130" s="3"/>
      <c r="E130" s="3"/>
      <c r="F130" s="3"/>
      <c r="G130" s="3"/>
      <c r="H130" s="3"/>
      <c r="I130" s="3"/>
      <c r="K130" s="3"/>
    </row>
    <row r="131" spans="1:11" ht="12.75">
      <c r="A131" s="3"/>
      <c r="B131" s="3"/>
      <c r="C131" s="3"/>
      <c r="D131" s="3"/>
      <c r="E131" s="3"/>
      <c r="F131" s="3"/>
      <c r="G131" s="3"/>
      <c r="H131" s="3"/>
      <c r="I131" s="3"/>
      <c r="K131" s="3"/>
    </row>
    <row r="132" spans="1:11" ht="12.75">
      <c r="A132" s="3"/>
      <c r="B132" s="3"/>
      <c r="C132" s="3"/>
      <c r="D132" s="3"/>
      <c r="E132" s="3"/>
      <c r="F132" s="3"/>
      <c r="G132" s="3"/>
      <c r="H132" s="3"/>
      <c r="I132" s="3"/>
      <c r="K132" s="3"/>
    </row>
    <row r="133" spans="1:11" ht="12.75">
      <c r="A133" s="3"/>
      <c r="B133" s="3"/>
      <c r="C133" s="3"/>
      <c r="D133" s="3"/>
      <c r="E133" s="3"/>
      <c r="F133" s="3"/>
      <c r="G133" s="3"/>
      <c r="H133" s="3"/>
      <c r="I133" s="3"/>
      <c r="K133" s="3"/>
    </row>
    <row r="134" spans="1:11" ht="12.75">
      <c r="A134" s="3"/>
      <c r="B134" s="3"/>
      <c r="C134" s="3"/>
      <c r="D134" s="3"/>
      <c r="E134" s="3"/>
      <c r="F134" s="3"/>
      <c r="G134" s="3"/>
      <c r="H134" s="3"/>
      <c r="I134" s="3"/>
      <c r="K134" s="3"/>
    </row>
    <row r="135" spans="1:11" ht="12.75">
      <c r="A135" s="3"/>
      <c r="B135" s="3"/>
      <c r="C135" s="3"/>
      <c r="D135" s="3"/>
      <c r="E135" s="3"/>
      <c r="F135" s="3"/>
      <c r="G135" s="3"/>
      <c r="H135" s="3"/>
      <c r="I135" s="3"/>
      <c r="K135" s="3"/>
    </row>
    <row r="136" spans="1:11" ht="12.75">
      <c r="A136" s="3"/>
      <c r="B136" s="3"/>
      <c r="C136" s="3"/>
      <c r="D136" s="3"/>
      <c r="E136" s="3"/>
      <c r="F136" s="3"/>
      <c r="G136" s="3"/>
      <c r="H136" s="3"/>
      <c r="I136" s="3"/>
      <c r="K136" s="3"/>
    </row>
    <row r="137" spans="1:11" ht="12.75">
      <c r="A137" s="3"/>
      <c r="B137" s="3"/>
      <c r="C137" s="3"/>
      <c r="D137" s="3"/>
      <c r="E137" s="3"/>
      <c r="F137" s="3"/>
      <c r="G137" s="3"/>
      <c r="H137" s="3"/>
      <c r="I137" s="3"/>
      <c r="K137" s="3"/>
    </row>
    <row r="138" spans="1:11" ht="12.75">
      <c r="A138" s="3"/>
      <c r="B138" s="3"/>
      <c r="C138" s="3"/>
      <c r="D138" s="3"/>
      <c r="E138" s="3"/>
      <c r="F138" s="3"/>
      <c r="G138" s="3"/>
      <c r="H138" s="3"/>
      <c r="I138" s="3"/>
      <c r="K138" s="3"/>
    </row>
    <row r="139" spans="1:11" ht="12.75">
      <c r="A139" s="3"/>
      <c r="B139" s="3"/>
      <c r="C139" s="3"/>
      <c r="D139" s="3"/>
      <c r="E139" s="3"/>
      <c r="F139" s="3"/>
      <c r="G139" s="3"/>
      <c r="H139" s="3"/>
      <c r="I139" s="3"/>
      <c r="K139" s="3"/>
    </row>
    <row r="140" spans="1:11" ht="12.75">
      <c r="A140" s="3"/>
      <c r="B140" s="3"/>
      <c r="C140" s="3"/>
      <c r="D140" s="3"/>
      <c r="E140" s="3"/>
      <c r="F140" s="3"/>
      <c r="G140" s="3"/>
      <c r="H140" s="3"/>
      <c r="I140" s="3"/>
      <c r="K140" s="3"/>
    </row>
    <row r="141" spans="1:11" ht="12.75">
      <c r="A141" s="3"/>
      <c r="B141" s="3"/>
      <c r="C141" s="3"/>
      <c r="D141" s="3"/>
      <c r="E141" s="3"/>
      <c r="F141" s="3"/>
      <c r="G141" s="3"/>
      <c r="H141" s="3"/>
      <c r="I141" s="3"/>
      <c r="K141" s="3"/>
    </row>
    <row r="142" spans="1:11" ht="12.75">
      <c r="A142" s="3"/>
      <c r="B142" s="3"/>
      <c r="C142" s="3"/>
      <c r="D142" s="3"/>
      <c r="E142" s="3"/>
      <c r="F142" s="3"/>
      <c r="G142" s="3"/>
      <c r="H142" s="3"/>
      <c r="I142" s="3"/>
      <c r="K142" s="3"/>
    </row>
    <row r="143" spans="1:11" ht="12.75">
      <c r="A143" s="3"/>
      <c r="B143" s="3"/>
      <c r="C143" s="3"/>
      <c r="D143" s="3"/>
      <c r="E143" s="3"/>
      <c r="F143" s="3"/>
      <c r="G143" s="3"/>
      <c r="H143" s="3"/>
      <c r="I143" s="3"/>
      <c r="K143" s="3"/>
    </row>
    <row r="144" spans="1:11" ht="12.75">
      <c r="A144" s="3"/>
      <c r="B144" s="3"/>
      <c r="C144" s="3"/>
      <c r="D144" s="3"/>
      <c r="E144" s="3"/>
      <c r="F144" s="3"/>
      <c r="G144" s="3"/>
      <c r="H144" s="3"/>
      <c r="I144" s="3"/>
      <c r="K144" s="3"/>
    </row>
    <row r="145" spans="1:11" ht="12.75">
      <c r="A145" s="3"/>
      <c r="B145" s="3"/>
      <c r="C145" s="3"/>
      <c r="D145" s="3"/>
      <c r="E145" s="3"/>
      <c r="F145" s="3"/>
      <c r="G145" s="3"/>
      <c r="H145" s="3"/>
      <c r="I145" s="3"/>
      <c r="K145" s="3"/>
    </row>
    <row r="146" spans="1:11" ht="12.75">
      <c r="A146" s="3"/>
      <c r="B146" s="3"/>
      <c r="C146" s="3"/>
      <c r="D146" s="3"/>
      <c r="E146" s="3"/>
      <c r="F146" s="3"/>
      <c r="G146" s="3"/>
      <c r="H146" s="3"/>
      <c r="I146" s="3"/>
      <c r="K146" s="3"/>
    </row>
    <row r="147" spans="1:11" ht="12.75">
      <c r="A147" s="3"/>
      <c r="B147" s="3"/>
      <c r="C147" s="3"/>
      <c r="D147" s="3"/>
      <c r="E147" s="3"/>
      <c r="F147" s="3"/>
      <c r="G147" s="3"/>
      <c r="H147" s="3"/>
      <c r="I147" s="3"/>
      <c r="K147" s="3"/>
    </row>
    <row r="148" spans="1:11" ht="12.75">
      <c r="A148" s="3"/>
      <c r="B148" s="3"/>
      <c r="C148" s="3"/>
      <c r="D148" s="3"/>
      <c r="E148" s="3"/>
      <c r="F148" s="3"/>
      <c r="G148" s="3"/>
      <c r="H148" s="3"/>
      <c r="I148" s="3"/>
      <c r="K148" s="3"/>
    </row>
    <row r="149" spans="1:11" ht="12.75">
      <c r="A149" s="3"/>
      <c r="B149" s="3"/>
      <c r="C149" s="3"/>
      <c r="D149" s="3"/>
      <c r="E149" s="3"/>
      <c r="F149" s="3"/>
      <c r="G149" s="3"/>
      <c r="H149" s="3"/>
      <c r="I149" s="3"/>
      <c r="K149" s="3"/>
    </row>
    <row r="150" spans="1:11" ht="12.75">
      <c r="A150" s="3"/>
      <c r="B150" s="3"/>
      <c r="C150" s="3"/>
      <c r="D150" s="3"/>
      <c r="E150" s="3"/>
      <c r="F150" s="3"/>
      <c r="G150" s="3"/>
      <c r="H150" s="3"/>
      <c r="I150" s="3"/>
      <c r="K150" s="3"/>
    </row>
    <row r="151" spans="1:11" ht="12.75">
      <c r="A151" s="3"/>
      <c r="B151" s="3"/>
      <c r="C151" s="3"/>
      <c r="D151" s="3"/>
      <c r="E151" s="3"/>
      <c r="F151" s="3"/>
      <c r="G151" s="3"/>
      <c r="H151" s="3"/>
      <c r="I151" s="3"/>
      <c r="K151" s="3"/>
    </row>
    <row r="152" spans="1:11" ht="12.75">
      <c r="A152" s="3"/>
      <c r="B152" s="3"/>
      <c r="C152" s="3"/>
      <c r="D152" s="3"/>
      <c r="E152" s="3"/>
      <c r="F152" s="3"/>
      <c r="G152" s="3"/>
      <c r="H152" s="3"/>
      <c r="I152" s="3"/>
      <c r="K152" s="3"/>
    </row>
    <row r="153" spans="1:11" ht="12.75">
      <c r="A153" s="3"/>
      <c r="B153" s="3"/>
      <c r="C153" s="3"/>
      <c r="D153" s="3"/>
      <c r="E153" s="3"/>
      <c r="F153" s="3"/>
      <c r="G153" s="3"/>
      <c r="H153" s="3"/>
      <c r="I153" s="3"/>
      <c r="K153" s="3"/>
    </row>
    <row r="154" spans="1:11" ht="12.75">
      <c r="A154" s="3"/>
      <c r="B154" s="3"/>
      <c r="C154" s="3"/>
      <c r="D154" s="3"/>
      <c r="E154" s="3"/>
      <c r="F154" s="3"/>
      <c r="G154" s="3"/>
      <c r="H154" s="3"/>
      <c r="I154" s="3"/>
      <c r="K154" s="3"/>
    </row>
    <row r="155" spans="1:11" ht="12.75">
      <c r="A155" s="3"/>
      <c r="B155" s="3"/>
      <c r="C155" s="3"/>
      <c r="D155" s="3"/>
      <c r="E155" s="3"/>
      <c r="F155" s="3"/>
      <c r="G155" s="3"/>
      <c r="H155" s="3"/>
      <c r="I155" s="3"/>
      <c r="K155" s="3"/>
    </row>
    <row r="156" spans="1:11" ht="12.75">
      <c r="A156" s="3"/>
      <c r="B156" s="3"/>
      <c r="C156" s="3"/>
      <c r="D156" s="3"/>
      <c r="E156" s="3"/>
      <c r="F156" s="3"/>
      <c r="G156" s="3"/>
      <c r="H156" s="3"/>
      <c r="I156" s="3"/>
      <c r="K156" s="3"/>
    </row>
    <row r="157" spans="1:11" ht="12.75">
      <c r="A157" s="3"/>
      <c r="B157" s="3"/>
      <c r="C157" s="3"/>
      <c r="D157" s="3"/>
      <c r="E157" s="3"/>
      <c r="F157" s="3"/>
      <c r="G157" s="3"/>
      <c r="H157" s="3"/>
      <c r="I157" s="3"/>
      <c r="K157" s="3"/>
    </row>
    <row r="158" spans="1:11" ht="12.75">
      <c r="A158" s="3"/>
      <c r="B158" s="3"/>
      <c r="C158" s="3"/>
      <c r="D158" s="3"/>
      <c r="E158" s="3"/>
      <c r="F158" s="3"/>
      <c r="G158" s="3"/>
      <c r="H158" s="3"/>
      <c r="I158" s="3"/>
      <c r="K158" s="3"/>
    </row>
    <row r="159" spans="1:11" ht="12.75">
      <c r="A159" s="3"/>
      <c r="B159" s="3"/>
      <c r="C159" s="3"/>
      <c r="D159" s="3"/>
      <c r="E159" s="3"/>
      <c r="F159" s="3"/>
      <c r="G159" s="3"/>
      <c r="H159" s="3"/>
      <c r="I159" s="3"/>
      <c r="K159" s="3"/>
    </row>
    <row r="160" spans="1:11" ht="12.75">
      <c r="A160" s="3"/>
      <c r="B160" s="3"/>
      <c r="C160" s="3"/>
      <c r="D160" s="3"/>
      <c r="E160" s="3"/>
      <c r="F160" s="3"/>
      <c r="G160" s="3"/>
      <c r="H160" s="3"/>
      <c r="I160" s="3"/>
      <c r="K160" s="3"/>
    </row>
    <row r="161" spans="1:11" ht="12.75">
      <c r="A161" s="3"/>
      <c r="B161" s="3"/>
      <c r="C161" s="3"/>
      <c r="D161" s="3"/>
      <c r="E161" s="3"/>
      <c r="F161" s="3"/>
      <c r="G161" s="3"/>
      <c r="H161" s="3"/>
      <c r="I161" s="3"/>
      <c r="K161" s="3"/>
    </row>
    <row r="162" spans="1:11" ht="12.75">
      <c r="A162" s="3"/>
      <c r="B162" s="3"/>
      <c r="C162" s="3"/>
      <c r="D162" s="3"/>
      <c r="E162" s="3"/>
      <c r="F162" s="3"/>
      <c r="G162" s="3"/>
      <c r="H162" s="3"/>
      <c r="I162" s="3"/>
      <c r="K162" s="3"/>
    </row>
    <row r="163" spans="1:11" ht="12.75">
      <c r="A163" s="3"/>
      <c r="B163" s="3"/>
      <c r="C163" s="3"/>
      <c r="D163" s="3"/>
      <c r="E163" s="3"/>
      <c r="F163" s="3"/>
      <c r="G163" s="3"/>
      <c r="H163" s="3"/>
      <c r="I163" s="3"/>
      <c r="K163" s="3"/>
    </row>
    <row r="164" spans="1:11" ht="12.75">
      <c r="A164" s="3"/>
      <c r="B164" s="3"/>
      <c r="C164" s="3"/>
      <c r="D164" s="3"/>
      <c r="E164" s="3"/>
      <c r="F164" s="3"/>
      <c r="G164" s="3"/>
      <c r="H164" s="3"/>
      <c r="I164" s="3"/>
      <c r="K164" s="3"/>
    </row>
    <row r="165" spans="1:11" ht="12.75">
      <c r="A165" s="3"/>
      <c r="B165" s="3"/>
      <c r="C165" s="3"/>
      <c r="D165" s="3"/>
      <c r="E165" s="3"/>
      <c r="F165" s="3"/>
      <c r="G165" s="3"/>
      <c r="H165" s="3"/>
      <c r="I165" s="3"/>
      <c r="K165" s="3"/>
    </row>
    <row r="166" spans="1:11" ht="12.75">
      <c r="A166" s="3"/>
      <c r="B166" s="3"/>
      <c r="C166" s="3"/>
      <c r="D166" s="3"/>
      <c r="E166" s="3"/>
      <c r="F166" s="3"/>
      <c r="G166" s="3"/>
      <c r="H166" s="3"/>
      <c r="I166" s="3"/>
      <c r="K166" s="3"/>
    </row>
    <row r="167" spans="1:11" ht="12.75">
      <c r="A167" s="3"/>
      <c r="B167" s="3"/>
      <c r="C167" s="3"/>
      <c r="D167" s="3"/>
      <c r="E167" s="3"/>
      <c r="F167" s="3"/>
      <c r="G167" s="3"/>
      <c r="H167" s="3"/>
      <c r="I167" s="3"/>
      <c r="K167" s="3"/>
    </row>
    <row r="168" spans="1:11" ht="12.75">
      <c r="A168" s="3"/>
      <c r="B168" s="3"/>
      <c r="C168" s="3"/>
      <c r="D168" s="3"/>
      <c r="E168" s="3"/>
      <c r="F168" s="3"/>
      <c r="G168" s="3"/>
      <c r="H168" s="3"/>
      <c r="I168" s="3"/>
      <c r="K168" s="3"/>
    </row>
    <row r="169" spans="1:11" ht="12.75">
      <c r="A169" s="3"/>
      <c r="B169" s="3"/>
      <c r="C169" s="3"/>
      <c r="D169" s="3"/>
      <c r="E169" s="3"/>
      <c r="F169" s="3"/>
      <c r="G169" s="3"/>
      <c r="H169" s="3"/>
      <c r="I169" s="3"/>
      <c r="K169" s="3"/>
    </row>
    <row r="170" spans="1:11" ht="12.75">
      <c r="A170" s="3"/>
      <c r="B170" s="3"/>
      <c r="C170" s="3"/>
      <c r="D170" s="3"/>
      <c r="E170" s="3"/>
      <c r="F170" s="3"/>
      <c r="G170" s="3"/>
      <c r="H170" s="3"/>
      <c r="I170" s="3"/>
      <c r="K170" s="3"/>
    </row>
    <row r="171" spans="1:11" ht="12.75">
      <c r="A171" s="3"/>
      <c r="B171" s="3"/>
      <c r="C171" s="3"/>
      <c r="D171" s="3"/>
      <c r="E171" s="3"/>
      <c r="F171" s="3"/>
      <c r="G171" s="3"/>
      <c r="H171" s="3"/>
      <c r="I171" s="3"/>
      <c r="K171" s="3"/>
    </row>
    <row r="172" spans="1:11" ht="12.75">
      <c r="A172" s="3"/>
      <c r="B172" s="3"/>
      <c r="C172" s="3"/>
      <c r="D172" s="3"/>
      <c r="E172" s="3"/>
      <c r="F172" s="3"/>
      <c r="G172" s="3"/>
      <c r="H172" s="3"/>
      <c r="I172" s="3"/>
      <c r="K172" s="3"/>
    </row>
    <row r="173" spans="1:11" ht="12.75">
      <c r="A173" s="3"/>
      <c r="B173" s="3"/>
      <c r="C173" s="3"/>
      <c r="D173" s="3"/>
      <c r="E173" s="3"/>
      <c r="F173" s="3"/>
      <c r="G173" s="3"/>
      <c r="H173" s="3"/>
      <c r="I173" s="3"/>
      <c r="K173" s="3"/>
    </row>
    <row r="174" spans="1:11" ht="12.75">
      <c r="A174" s="3"/>
      <c r="B174" s="3"/>
      <c r="C174" s="3"/>
      <c r="D174" s="3"/>
      <c r="E174" s="3"/>
      <c r="F174" s="3"/>
      <c r="G174" s="3"/>
      <c r="H174" s="3"/>
      <c r="I174" s="3"/>
      <c r="K174" s="3"/>
    </row>
    <row r="175" spans="1:11" ht="12.75">
      <c r="A175" s="3"/>
      <c r="B175" s="3"/>
      <c r="C175" s="3"/>
      <c r="D175" s="3"/>
      <c r="E175" s="3"/>
      <c r="F175" s="3"/>
      <c r="G175" s="3"/>
      <c r="H175" s="3"/>
      <c r="I175" s="3"/>
      <c r="K175" s="3"/>
    </row>
    <row r="176" spans="1:11" ht="12.75">
      <c r="A176" s="3"/>
      <c r="B176" s="3"/>
      <c r="C176" s="3"/>
      <c r="D176" s="3"/>
      <c r="E176" s="3"/>
      <c r="F176" s="3"/>
      <c r="G176" s="3"/>
      <c r="H176" s="3"/>
      <c r="I176" s="3"/>
      <c r="K176" s="3"/>
    </row>
    <row r="177" spans="1:11" ht="12.75">
      <c r="A177" s="3"/>
      <c r="B177" s="3"/>
      <c r="C177" s="3"/>
      <c r="D177" s="3"/>
      <c r="E177" s="3"/>
      <c r="F177" s="3"/>
      <c r="G177" s="3"/>
      <c r="H177" s="3"/>
      <c r="I177" s="3"/>
      <c r="K177" s="3"/>
    </row>
    <row r="178" spans="1:11" ht="12.75">
      <c r="A178" s="3"/>
      <c r="B178" s="3"/>
      <c r="C178" s="3"/>
      <c r="D178" s="3"/>
      <c r="E178" s="3"/>
      <c r="F178" s="3"/>
      <c r="G178" s="3"/>
      <c r="H178" s="3"/>
      <c r="I178" s="3"/>
      <c r="K178" s="3"/>
    </row>
    <row r="179" spans="1:11" ht="12.75">
      <c r="A179" s="3"/>
      <c r="B179" s="3"/>
      <c r="C179" s="3"/>
      <c r="D179" s="3"/>
      <c r="E179" s="3"/>
      <c r="F179" s="3"/>
      <c r="G179" s="3"/>
      <c r="H179" s="3"/>
      <c r="I179" s="3"/>
      <c r="K179" s="3"/>
    </row>
    <row r="180" spans="1:11" ht="12.75">
      <c r="A180" s="3"/>
      <c r="B180" s="3"/>
      <c r="C180" s="3"/>
      <c r="D180" s="3"/>
      <c r="E180" s="3"/>
      <c r="F180" s="3"/>
      <c r="G180" s="3"/>
      <c r="H180" s="3"/>
      <c r="I180" s="3"/>
      <c r="K180" s="3"/>
    </row>
    <row r="181" spans="1:11" ht="12.75">
      <c r="A181" s="3"/>
      <c r="B181" s="3"/>
      <c r="C181" s="3"/>
      <c r="D181" s="3"/>
      <c r="E181" s="3"/>
      <c r="F181" s="3"/>
      <c r="G181" s="3"/>
      <c r="H181" s="3"/>
      <c r="I181" s="3"/>
      <c r="K181" s="3"/>
    </row>
    <row r="182" spans="1:11" ht="12.75">
      <c r="A182" s="3"/>
      <c r="B182" s="3"/>
      <c r="C182" s="3"/>
      <c r="D182" s="3"/>
      <c r="E182" s="3"/>
      <c r="F182" s="3"/>
      <c r="G182" s="3"/>
      <c r="H182" s="3"/>
      <c r="I182" s="3"/>
      <c r="K182" s="3"/>
    </row>
    <row r="183" spans="1:11" ht="12.75">
      <c r="A183" s="3"/>
      <c r="B183" s="3"/>
      <c r="C183" s="3"/>
      <c r="D183" s="3"/>
      <c r="E183" s="3"/>
      <c r="F183" s="3"/>
      <c r="G183" s="3"/>
      <c r="H183" s="3"/>
      <c r="I183" s="3"/>
      <c r="K183" s="3"/>
    </row>
    <row r="184" spans="1:11" ht="12.75">
      <c r="A184" s="3"/>
      <c r="B184" s="3"/>
      <c r="C184" s="3"/>
      <c r="D184" s="3"/>
      <c r="E184" s="3"/>
      <c r="F184" s="3"/>
      <c r="G184" s="3"/>
      <c r="H184" s="3"/>
      <c r="I184" s="3"/>
      <c r="K184" s="3"/>
    </row>
    <row r="185" spans="1:11" ht="12.75">
      <c r="A185" s="3"/>
      <c r="B185" s="3"/>
      <c r="C185" s="3"/>
      <c r="D185" s="3"/>
      <c r="E185" s="3"/>
      <c r="F185" s="3"/>
      <c r="G185" s="3"/>
      <c r="H185" s="3"/>
      <c r="I185" s="3"/>
      <c r="K185" s="3"/>
    </row>
    <row r="186" spans="1:11" ht="12.75">
      <c r="A186" s="3"/>
      <c r="B186" s="3"/>
      <c r="C186" s="3"/>
      <c r="D186" s="3"/>
      <c r="E186" s="3"/>
      <c r="F186" s="3"/>
      <c r="G186" s="3"/>
      <c r="H186" s="3"/>
      <c r="I186" s="3"/>
      <c r="K186" s="3"/>
    </row>
    <row r="187" spans="1:11" ht="12.75">
      <c r="A187" s="3"/>
      <c r="B187" s="3"/>
      <c r="C187" s="3"/>
      <c r="D187" s="3"/>
      <c r="E187" s="3"/>
      <c r="F187" s="3"/>
      <c r="G187" s="3"/>
      <c r="H187" s="3"/>
      <c r="I187" s="3"/>
      <c r="K187" s="3"/>
    </row>
    <row r="188" spans="1:11" ht="12.75">
      <c r="A188" s="3"/>
      <c r="B188" s="3"/>
      <c r="C188" s="3"/>
      <c r="D188" s="3"/>
      <c r="E188" s="3"/>
      <c r="F188" s="3"/>
      <c r="G188" s="3"/>
      <c r="H188" s="3"/>
      <c r="I188" s="3"/>
      <c r="K188" s="3"/>
    </row>
    <row r="189" spans="1:11" ht="12.75">
      <c r="A189" s="3"/>
      <c r="B189" s="3"/>
      <c r="C189" s="3"/>
      <c r="D189" s="3"/>
      <c r="E189" s="3"/>
      <c r="F189" s="3"/>
      <c r="G189" s="3"/>
      <c r="H189" s="3"/>
      <c r="I189" s="3"/>
      <c r="K189" s="3"/>
    </row>
    <row r="190" spans="1:11" ht="12.75">
      <c r="A190" s="3"/>
      <c r="B190" s="3"/>
      <c r="C190" s="3"/>
      <c r="D190" s="3"/>
      <c r="E190" s="3"/>
      <c r="F190" s="3"/>
      <c r="G190" s="3"/>
      <c r="H190" s="3"/>
      <c r="I190" s="3"/>
      <c r="K190" s="3"/>
    </row>
    <row r="191" spans="1:11" ht="12.75">
      <c r="A191" s="3"/>
      <c r="B191" s="3"/>
      <c r="C191" s="3"/>
      <c r="D191" s="3"/>
      <c r="E191" s="3"/>
      <c r="F191" s="3"/>
      <c r="G191" s="3"/>
      <c r="H191" s="3"/>
      <c r="I191" s="3"/>
      <c r="K191" s="3"/>
    </row>
    <row r="192" spans="1:11" ht="12.75">
      <c r="A192" s="3"/>
      <c r="B192" s="3"/>
      <c r="C192" s="3"/>
      <c r="D192" s="3"/>
      <c r="E192" s="3"/>
      <c r="F192" s="3"/>
      <c r="G192" s="3"/>
      <c r="H192" s="3"/>
      <c r="I192" s="3"/>
      <c r="K192" s="3"/>
    </row>
    <row r="193" spans="1:11" ht="12.75">
      <c r="A193" s="3"/>
      <c r="B193" s="3"/>
      <c r="C193" s="3"/>
      <c r="D193" s="3"/>
      <c r="E193" s="3"/>
      <c r="F193" s="3"/>
      <c r="G193" s="3"/>
      <c r="H193" s="3"/>
      <c r="I193" s="3"/>
      <c r="K193" s="3"/>
    </row>
    <row r="194" spans="1:11" ht="12.75">
      <c r="A194" s="3"/>
      <c r="B194" s="3"/>
      <c r="C194" s="3"/>
      <c r="D194" s="3"/>
      <c r="E194" s="3"/>
      <c r="F194" s="3"/>
      <c r="G194" s="3"/>
      <c r="H194" s="3"/>
      <c r="I194" s="3"/>
      <c r="K194" s="3"/>
    </row>
    <row r="195" spans="1:11" ht="12.75">
      <c r="A195" s="3"/>
      <c r="B195" s="3"/>
      <c r="C195" s="3"/>
      <c r="D195" s="3"/>
      <c r="E195" s="3"/>
      <c r="F195" s="3"/>
      <c r="G195" s="3"/>
      <c r="H195" s="3"/>
      <c r="I195" s="3"/>
      <c r="K195" s="3"/>
    </row>
    <row r="196" spans="1:11" ht="12.75">
      <c r="A196" s="3"/>
      <c r="B196" s="3"/>
      <c r="C196" s="3"/>
      <c r="D196" s="3"/>
      <c r="E196" s="3"/>
      <c r="F196" s="3"/>
      <c r="G196" s="3"/>
      <c r="H196" s="3"/>
      <c r="I196" s="3"/>
      <c r="K196" s="3"/>
    </row>
    <row r="197" spans="1:11" ht="12.75">
      <c r="A197" s="3"/>
      <c r="B197" s="3"/>
      <c r="C197" s="3"/>
      <c r="D197" s="3"/>
      <c r="E197" s="3"/>
      <c r="F197" s="3"/>
      <c r="G197" s="3"/>
      <c r="H197" s="3"/>
      <c r="I197" s="3"/>
      <c r="K197" s="3"/>
    </row>
    <row r="198" spans="1:11" ht="12.75">
      <c r="A198" s="3"/>
      <c r="B198" s="3"/>
      <c r="C198" s="3"/>
      <c r="D198" s="3"/>
      <c r="E198" s="3"/>
      <c r="F198" s="3"/>
      <c r="G198" s="3"/>
      <c r="H198" s="3"/>
      <c r="I198" s="3"/>
      <c r="K198" s="3"/>
    </row>
    <row r="199" spans="1:11" ht="12.75">
      <c r="A199" s="3"/>
      <c r="B199" s="3"/>
      <c r="C199" s="3"/>
      <c r="D199" s="3"/>
      <c r="E199" s="3"/>
      <c r="F199" s="3"/>
      <c r="G199" s="3"/>
      <c r="H199" s="3"/>
      <c r="I199" s="3"/>
      <c r="K199" s="3"/>
    </row>
    <row r="200" spans="1:11" ht="12.75">
      <c r="A200" s="3"/>
      <c r="B200" s="3"/>
      <c r="C200" s="3"/>
      <c r="D200" s="3"/>
      <c r="E200" s="3"/>
      <c r="F200" s="3"/>
      <c r="G200" s="3"/>
      <c r="H200" s="3"/>
      <c r="I200" s="3"/>
      <c r="K200" s="3"/>
    </row>
    <row r="201" spans="1:11" ht="12.75">
      <c r="A201" s="3"/>
      <c r="B201" s="3"/>
      <c r="C201" s="3"/>
      <c r="D201" s="3"/>
      <c r="E201" s="3"/>
      <c r="F201" s="3"/>
      <c r="G201" s="3"/>
      <c r="H201" s="3"/>
      <c r="I201" s="3"/>
      <c r="K201" s="3"/>
    </row>
    <row r="202" spans="1:11" ht="12.75">
      <c r="A202" s="3"/>
      <c r="B202" s="3"/>
      <c r="C202" s="3"/>
      <c r="D202" s="3"/>
      <c r="E202" s="3"/>
      <c r="F202" s="3"/>
      <c r="G202" s="3"/>
      <c r="H202" s="3"/>
      <c r="I202" s="3"/>
      <c r="K202" s="3"/>
    </row>
    <row r="203" spans="1:11" ht="12.75">
      <c r="A203" s="3"/>
      <c r="B203" s="3"/>
      <c r="C203" s="3"/>
      <c r="D203" s="3"/>
      <c r="E203" s="3"/>
      <c r="F203" s="3"/>
      <c r="G203" s="3"/>
      <c r="H203" s="3"/>
      <c r="I203" s="3"/>
      <c r="K203" s="3"/>
    </row>
    <row r="204" spans="1:11" ht="12.75">
      <c r="A204" s="3"/>
      <c r="B204" s="3"/>
      <c r="C204" s="3"/>
      <c r="D204" s="3"/>
      <c r="E204" s="3"/>
      <c r="F204" s="3"/>
      <c r="G204" s="3"/>
      <c r="H204" s="3"/>
      <c r="I204" s="3"/>
      <c r="K204" s="3"/>
    </row>
    <row r="205" spans="1:8" ht="12.75">
      <c r="A205" s="3"/>
      <c r="B205" s="3"/>
      <c r="C205" s="3"/>
      <c r="D205" s="3"/>
      <c r="E205" s="3"/>
      <c r="F205" s="3"/>
      <c r="G205" s="3"/>
      <c r="H205" s="3"/>
    </row>
    <row r="206" spans="1:8" ht="12.75">
      <c r="A206" s="3"/>
      <c r="B206" s="3"/>
      <c r="C206" s="3"/>
      <c r="D206" s="3"/>
      <c r="E206" s="3"/>
      <c r="F206" s="3"/>
      <c r="G206" s="3"/>
      <c r="H206" s="3"/>
    </row>
    <row r="207" spans="1:8" ht="12.75">
      <c r="A207" s="3"/>
      <c r="B207" s="3"/>
      <c r="C207" s="3"/>
      <c r="D207" s="3"/>
      <c r="E207" s="3"/>
      <c r="F207" s="3"/>
      <c r="G207" s="3"/>
      <c r="H207" s="3"/>
    </row>
    <row r="208" spans="1:8" ht="12.75">
      <c r="A208" s="3"/>
      <c r="B208" s="3"/>
      <c r="C208" s="3"/>
      <c r="D208" s="3"/>
      <c r="E208" s="3"/>
      <c r="F208" s="3"/>
      <c r="G208" s="3"/>
      <c r="H208" s="3"/>
    </row>
    <row r="209" spans="1:8" ht="12.75">
      <c r="A209" s="3"/>
      <c r="B209" s="3"/>
      <c r="C209" s="3"/>
      <c r="D209" s="3"/>
      <c r="E209" s="3"/>
      <c r="F209" s="3"/>
      <c r="G209" s="3"/>
      <c r="H209" s="3"/>
    </row>
    <row r="210" spans="1:8" ht="12.75">
      <c r="A210" s="3"/>
      <c r="B210" s="3"/>
      <c r="C210" s="3"/>
      <c r="D210" s="3"/>
      <c r="E210" s="3"/>
      <c r="F210" s="3"/>
      <c r="G210" s="3"/>
      <c r="H210" s="3"/>
    </row>
    <row r="211" spans="1:8" ht="12.75">
      <c r="A211" s="3"/>
      <c r="B211" s="3"/>
      <c r="C211" s="3"/>
      <c r="D211" s="3"/>
      <c r="E211" s="3"/>
      <c r="F211" s="3"/>
      <c r="G211" s="3"/>
      <c r="H211" s="3"/>
    </row>
    <row r="212" spans="1:8" ht="12.75">
      <c r="A212" s="3"/>
      <c r="B212" s="3"/>
      <c r="C212" s="3"/>
      <c r="D212" s="3"/>
      <c r="E212" s="3"/>
      <c r="F212" s="3"/>
      <c r="G212" s="3"/>
      <c r="H212" s="3"/>
    </row>
    <row r="213" spans="1:8" ht="12.75">
      <c r="A213" s="3"/>
      <c r="B213" s="3"/>
      <c r="C213" s="3"/>
      <c r="D213" s="3"/>
      <c r="E213" s="3"/>
      <c r="F213" s="3"/>
      <c r="G213" s="3"/>
      <c r="H213" s="3"/>
    </row>
    <row r="214" spans="1:8" ht="12.75">
      <c r="A214" s="3"/>
      <c r="B214" s="3"/>
      <c r="C214" s="3"/>
      <c r="D214" s="3"/>
      <c r="E214" s="3"/>
      <c r="F214" s="3"/>
      <c r="G214" s="3"/>
      <c r="H214" s="3"/>
    </row>
    <row r="215" spans="1:8" ht="12.75">
      <c r="A215" s="3"/>
      <c r="B215" s="3"/>
      <c r="C215" s="3"/>
      <c r="D215" s="3"/>
      <c r="E215" s="3"/>
      <c r="F215" s="3"/>
      <c r="G215" s="3"/>
      <c r="H215" s="3"/>
    </row>
    <row r="216" spans="1:8" ht="12.75">
      <c r="A216" s="3"/>
      <c r="B216" s="3"/>
      <c r="C216" s="3"/>
      <c r="D216" s="3"/>
      <c r="E216" s="3"/>
      <c r="F216" s="3"/>
      <c r="G216" s="3"/>
      <c r="H216" s="3"/>
    </row>
    <row r="217" spans="1:8" ht="12.75">
      <c r="A217" s="3"/>
      <c r="B217" s="3"/>
      <c r="C217" s="3"/>
      <c r="D217" s="3"/>
      <c r="E217" s="3"/>
      <c r="F217" s="3"/>
      <c r="G217" s="3"/>
      <c r="H217" s="3"/>
    </row>
    <row r="218" spans="1:8" ht="12.75">
      <c r="A218" s="3"/>
      <c r="B218" s="3"/>
      <c r="C218" s="3"/>
      <c r="D218" s="3"/>
      <c r="E218" s="3"/>
      <c r="F218" s="3"/>
      <c r="G218" s="3"/>
      <c r="H218" s="3"/>
    </row>
    <row r="219" spans="1:8" ht="12.75">
      <c r="A219" s="3"/>
      <c r="B219" s="3"/>
      <c r="C219" s="3"/>
      <c r="D219" s="3"/>
      <c r="E219" s="3"/>
      <c r="F219" s="3"/>
      <c r="G219" s="3"/>
      <c r="H219" s="3"/>
    </row>
    <row r="220" spans="1:8" ht="12.75">
      <c r="A220" s="3"/>
      <c r="B220" s="3"/>
      <c r="C220" s="3"/>
      <c r="D220" s="3"/>
      <c r="E220" s="3"/>
      <c r="F220" s="3"/>
      <c r="G220" s="3"/>
      <c r="H220" s="3"/>
    </row>
    <row r="221" spans="1:8" ht="12.75">
      <c r="A221" s="3"/>
      <c r="B221" s="3"/>
      <c r="C221" s="3"/>
      <c r="D221" s="3"/>
      <c r="E221" s="3"/>
      <c r="F221" s="3"/>
      <c r="G221" s="3"/>
      <c r="H221" s="3"/>
    </row>
    <row r="222" spans="1:8" ht="12.75">
      <c r="A222" s="3"/>
      <c r="B222" s="3"/>
      <c r="C222" s="3"/>
      <c r="D222" s="3"/>
      <c r="E222" s="3"/>
      <c r="F222" s="3"/>
      <c r="G222" s="3"/>
      <c r="H222" s="3"/>
    </row>
    <row r="223" spans="1:8" ht="12.75">
      <c r="A223" s="3"/>
      <c r="B223" s="3"/>
      <c r="C223" s="3"/>
      <c r="D223" s="3"/>
      <c r="E223" s="3"/>
      <c r="F223" s="3"/>
      <c r="G223" s="3"/>
      <c r="H223" s="3"/>
    </row>
    <row r="224" spans="1:8" ht="12.75">
      <c r="A224" s="3"/>
      <c r="B224" s="3"/>
      <c r="C224" s="3"/>
      <c r="D224" s="3"/>
      <c r="E224" s="3"/>
      <c r="F224" s="3"/>
      <c r="G224" s="3"/>
      <c r="H224" s="3"/>
    </row>
    <row r="225" spans="1:8" ht="12.75">
      <c r="A225" s="3"/>
      <c r="B225" s="3"/>
      <c r="C225" s="3"/>
      <c r="D225" s="3"/>
      <c r="E225" s="3"/>
      <c r="F225" s="3"/>
      <c r="G225" s="3"/>
      <c r="H225" s="3"/>
    </row>
    <row r="226" spans="1:8" ht="12.75">
      <c r="A226" s="3"/>
      <c r="B226" s="3"/>
      <c r="C226" s="3"/>
      <c r="D226" s="3"/>
      <c r="E226" s="3"/>
      <c r="F226" s="3"/>
      <c r="G226" s="3"/>
      <c r="H226" s="3"/>
    </row>
    <row r="227" spans="1:8" ht="12.75">
      <c r="A227" s="3"/>
      <c r="B227" s="3"/>
      <c r="C227" s="3"/>
      <c r="D227" s="3"/>
      <c r="E227" s="3"/>
      <c r="F227" s="3"/>
      <c r="G227" s="3"/>
      <c r="H227" s="3"/>
    </row>
    <row r="228" spans="1:8" ht="12.75">
      <c r="A228" s="3"/>
      <c r="B228" s="3"/>
      <c r="C228" s="3"/>
      <c r="D228" s="3"/>
      <c r="E228" s="3"/>
      <c r="F228" s="3"/>
      <c r="G228" s="3"/>
      <c r="H228" s="3"/>
    </row>
    <row r="229" spans="1:8" ht="12.75">
      <c r="A229" s="3"/>
      <c r="B229" s="3"/>
      <c r="C229" s="3"/>
      <c r="D229" s="3"/>
      <c r="E229" s="3"/>
      <c r="F229" s="3"/>
      <c r="G229" s="3"/>
      <c r="H229" s="3"/>
    </row>
    <row r="230" spans="1:8" ht="12.75">
      <c r="A230" s="3"/>
      <c r="B230" s="3"/>
      <c r="C230" s="3"/>
      <c r="D230" s="3"/>
      <c r="E230" s="3"/>
      <c r="F230" s="3"/>
      <c r="G230" s="3"/>
      <c r="H230" s="3"/>
    </row>
    <row r="231" spans="1:8" ht="12.75">
      <c r="A231" s="3"/>
      <c r="B231" s="3"/>
      <c r="C231" s="3"/>
      <c r="D231" s="3"/>
      <c r="E231" s="3"/>
      <c r="F231" s="3"/>
      <c r="G231" s="3"/>
      <c r="H231" s="3"/>
    </row>
    <row r="232" spans="1:8" ht="12.75">
      <c r="A232" s="3"/>
      <c r="B232" s="3"/>
      <c r="C232" s="3"/>
      <c r="D232" s="3"/>
      <c r="E232" s="3"/>
      <c r="F232" s="3"/>
      <c r="G232" s="3"/>
      <c r="H232" s="3"/>
    </row>
    <row r="233" spans="1:8" ht="12.75">
      <c r="A233" s="3"/>
      <c r="B233" s="3"/>
      <c r="C233" s="3"/>
      <c r="D233" s="3"/>
      <c r="E233" s="3"/>
      <c r="F233" s="3"/>
      <c r="G233" s="3"/>
      <c r="H233" s="3"/>
    </row>
    <row r="234" spans="1:8" ht="12.75">
      <c r="A234" s="3"/>
      <c r="B234" s="3"/>
      <c r="C234" s="3"/>
      <c r="D234" s="3"/>
      <c r="E234" s="3"/>
      <c r="F234" s="3"/>
      <c r="G234" s="3"/>
      <c r="H234" s="3"/>
    </row>
    <row r="235" spans="1:8" ht="12.75">
      <c r="A235" s="3"/>
      <c r="B235" s="3"/>
      <c r="C235" s="3"/>
      <c r="D235" s="3"/>
      <c r="E235" s="3"/>
      <c r="F235" s="3"/>
      <c r="G235" s="3"/>
      <c r="H235" s="3"/>
    </row>
    <row r="236" spans="1:8" ht="12.75">
      <c r="A236" s="3"/>
      <c r="B236" s="3"/>
      <c r="C236" s="3"/>
      <c r="D236" s="3"/>
      <c r="E236" s="3"/>
      <c r="F236" s="3"/>
      <c r="G236" s="3"/>
      <c r="H236" s="3"/>
    </row>
    <row r="237" spans="1:8" ht="12.75">
      <c r="A237" s="3"/>
      <c r="B237" s="3"/>
      <c r="C237" s="3"/>
      <c r="D237" s="3"/>
      <c r="E237" s="3"/>
      <c r="F237" s="3"/>
      <c r="G237" s="3"/>
      <c r="H237" s="3"/>
    </row>
    <row r="238" spans="1:8" ht="12.75">
      <c r="A238" s="3"/>
      <c r="B238" s="3"/>
      <c r="C238" s="3"/>
      <c r="D238" s="3"/>
      <c r="E238" s="3"/>
      <c r="F238" s="3"/>
      <c r="G238" s="3"/>
      <c r="H238" s="3"/>
    </row>
    <row r="239" spans="1:8" ht="12.75">
      <c r="A239" s="3"/>
      <c r="B239" s="3"/>
      <c r="C239" s="3"/>
      <c r="D239" s="3"/>
      <c r="E239" s="3"/>
      <c r="F239" s="3"/>
      <c r="G239" s="3"/>
      <c r="H239" s="3"/>
    </row>
    <row r="240" spans="1:8" ht="12.75">
      <c r="A240" s="3"/>
      <c r="B240" s="3"/>
      <c r="C240" s="3"/>
      <c r="D240" s="3"/>
      <c r="E240" s="3"/>
      <c r="F240" s="3"/>
      <c r="G240" s="3"/>
      <c r="H240" s="3"/>
    </row>
    <row r="241" spans="1:8" ht="12.75">
      <c r="A241" s="3"/>
      <c r="B241" s="3"/>
      <c r="C241" s="3"/>
      <c r="D241" s="3"/>
      <c r="E241" s="3"/>
      <c r="F241" s="3"/>
      <c r="G241" s="3"/>
      <c r="H241" s="3"/>
    </row>
    <row r="242" spans="1:8" ht="12.75">
      <c r="A242" s="3"/>
      <c r="B242" s="3"/>
      <c r="C242" s="3"/>
      <c r="D242" s="3"/>
      <c r="E242" s="3"/>
      <c r="F242" s="3"/>
      <c r="G242" s="3"/>
      <c r="H242" s="3"/>
    </row>
    <row r="243" spans="1:8" ht="12.75">
      <c r="A243" s="3"/>
      <c r="B243" s="3"/>
      <c r="C243" s="3"/>
      <c r="D243" s="3"/>
      <c r="E243" s="3"/>
      <c r="F243" s="3"/>
      <c r="G243" s="3"/>
      <c r="H243" s="3"/>
    </row>
    <row r="244" spans="1:8" ht="12.75">
      <c r="A244" s="3"/>
      <c r="B244" s="3"/>
      <c r="C244" s="3"/>
      <c r="D244" s="3"/>
      <c r="E244" s="3"/>
      <c r="F244" s="3"/>
      <c r="G244" s="3"/>
      <c r="H244" s="3"/>
    </row>
    <row r="245" spans="1:8" ht="12.75">
      <c r="A245" s="3"/>
      <c r="B245" s="3"/>
      <c r="C245" s="3"/>
      <c r="D245" s="3"/>
      <c r="E245" s="3"/>
      <c r="F245" s="3"/>
      <c r="G245" s="3"/>
      <c r="H245" s="3"/>
    </row>
    <row r="246" spans="1:8" ht="12.75">
      <c r="A246" s="3"/>
      <c r="B246" s="3"/>
      <c r="C246" s="3"/>
      <c r="D246" s="3"/>
      <c r="E246" s="3"/>
      <c r="F246" s="3"/>
      <c r="G246" s="3"/>
      <c r="H246" s="3"/>
    </row>
    <row r="247" spans="1:8" ht="12.75">
      <c r="A247" s="3"/>
      <c r="B247" s="3"/>
      <c r="C247" s="3"/>
      <c r="D247" s="3"/>
      <c r="E247" s="3"/>
      <c r="F247" s="3"/>
      <c r="G247" s="3"/>
      <c r="H247" s="3"/>
    </row>
    <row r="248" spans="1:8" ht="12.75">
      <c r="A248" s="3"/>
      <c r="B248" s="3"/>
      <c r="C248" s="3"/>
      <c r="D248" s="3"/>
      <c r="E248" s="3"/>
      <c r="F248" s="3"/>
      <c r="G248" s="3"/>
      <c r="H248" s="3"/>
    </row>
    <row r="249" spans="1:8" ht="12.75">
      <c r="A249" s="3"/>
      <c r="B249" s="3"/>
      <c r="C249" s="3"/>
      <c r="D249" s="3"/>
      <c r="E249" s="3"/>
      <c r="F249" s="3"/>
      <c r="G249" s="3"/>
      <c r="H249" s="3"/>
    </row>
    <row r="250" spans="1:8" ht="12.75">
      <c r="A250" s="3"/>
      <c r="B250" s="3"/>
      <c r="C250" s="3"/>
      <c r="D250" s="3"/>
      <c r="E250" s="3"/>
      <c r="F250" s="3"/>
      <c r="G250" s="3"/>
      <c r="H250" s="3"/>
    </row>
    <row r="251" spans="1:8" ht="12.75">
      <c r="A251" s="3"/>
      <c r="B251" s="3"/>
      <c r="C251" s="3"/>
      <c r="D251" s="3"/>
      <c r="E251" s="3"/>
      <c r="F251" s="3"/>
      <c r="G251" s="3"/>
      <c r="H251" s="3"/>
    </row>
    <row r="252" spans="1:8" ht="12.75">
      <c r="A252" s="3"/>
      <c r="B252" s="3"/>
      <c r="C252" s="3"/>
      <c r="D252" s="3"/>
      <c r="E252" s="3"/>
      <c r="F252" s="3"/>
      <c r="G252" s="3"/>
      <c r="H252" s="3"/>
    </row>
    <row r="253" spans="1:8" ht="12.75">
      <c r="A253" s="3"/>
      <c r="B253" s="3"/>
      <c r="C253" s="3"/>
      <c r="D253" s="3"/>
      <c r="E253" s="3"/>
      <c r="F253" s="3"/>
      <c r="G253" s="3"/>
      <c r="H253" s="3"/>
    </row>
    <row r="254" spans="1:8" ht="12.75">
      <c r="A254" s="3"/>
      <c r="B254" s="3"/>
      <c r="C254" s="3"/>
      <c r="D254" s="3"/>
      <c r="E254" s="3"/>
      <c r="F254" s="3"/>
      <c r="G254" s="3"/>
      <c r="H254" s="3"/>
    </row>
    <row r="255" spans="1:8" ht="12.75">
      <c r="A255" s="3"/>
      <c r="B255" s="3"/>
      <c r="C255" s="3"/>
      <c r="D255" s="3"/>
      <c r="E255" s="3"/>
      <c r="F255" s="3"/>
      <c r="G255" s="3"/>
      <c r="H255" s="3"/>
    </row>
    <row r="256" spans="1:8" ht="12.75">
      <c r="A256" s="3"/>
      <c r="B256" s="3"/>
      <c r="C256" s="3"/>
      <c r="D256" s="3"/>
      <c r="E256" s="3"/>
      <c r="F256" s="3"/>
      <c r="G256" s="3"/>
      <c r="H256" s="3"/>
    </row>
    <row r="257" spans="1:8" ht="12.75">
      <c r="A257" s="3"/>
      <c r="B257" s="3"/>
      <c r="C257" s="3"/>
      <c r="D257" s="3"/>
      <c r="E257" s="3"/>
      <c r="F257" s="3"/>
      <c r="G257" s="3"/>
      <c r="H257" s="3"/>
    </row>
    <row r="258" spans="1:8" ht="12.75">
      <c r="A258" s="3"/>
      <c r="B258" s="3"/>
      <c r="C258" s="3"/>
      <c r="D258" s="3"/>
      <c r="E258" s="3"/>
      <c r="F258" s="3"/>
      <c r="G258" s="3"/>
      <c r="H258" s="3"/>
    </row>
    <row r="259" spans="1:8" ht="12.75">
      <c r="A259" s="3"/>
      <c r="B259" s="3"/>
      <c r="C259" s="3"/>
      <c r="D259" s="3"/>
      <c r="E259" s="3"/>
      <c r="F259" s="3"/>
      <c r="G259" s="3"/>
      <c r="H259" s="3"/>
    </row>
    <row r="260" spans="1:8" ht="12.75">
      <c r="A260" s="3"/>
      <c r="B260" s="3"/>
      <c r="C260" s="3"/>
      <c r="D260" s="3"/>
      <c r="E260" s="3"/>
      <c r="F260" s="3"/>
      <c r="G260" s="3"/>
      <c r="H260" s="3"/>
    </row>
    <row r="261" spans="1:8" ht="12.75">
      <c r="A261" s="3"/>
      <c r="B261" s="3"/>
      <c r="C261" s="3"/>
      <c r="D261" s="3"/>
      <c r="E261" s="3"/>
      <c r="F261" s="3"/>
      <c r="G261" s="3"/>
      <c r="H261" s="3"/>
    </row>
    <row r="262" spans="1:8" ht="12.75">
      <c r="A262" s="3"/>
      <c r="B262" s="3"/>
      <c r="C262" s="3"/>
      <c r="D262" s="3"/>
      <c r="E262" s="3"/>
      <c r="F262" s="3"/>
      <c r="G262" s="3"/>
      <c r="H262" s="3"/>
    </row>
    <row r="263" spans="1:8" ht="12.75">
      <c r="A263" s="3"/>
      <c r="B263" s="3"/>
      <c r="C263" s="3"/>
      <c r="D263" s="3"/>
      <c r="E263" s="3"/>
      <c r="F263" s="3"/>
      <c r="G263" s="3"/>
      <c r="H263" s="3"/>
    </row>
    <row r="264" spans="1:8" ht="12.75">
      <c r="A264" s="3"/>
      <c r="B264" s="3"/>
      <c r="C264" s="3"/>
      <c r="D264" s="3"/>
      <c r="E264" s="3"/>
      <c r="F264" s="3"/>
      <c r="G264" s="3"/>
      <c r="H264" s="3"/>
    </row>
    <row r="265" spans="1:8" ht="12.75">
      <c r="A265" s="3"/>
      <c r="B265" s="3"/>
      <c r="C265" s="3"/>
      <c r="D265" s="3"/>
      <c r="E265" s="3"/>
      <c r="F265" s="3"/>
      <c r="G265" s="3"/>
      <c r="H265" s="3"/>
    </row>
    <row r="266" spans="1:8" ht="12.75">
      <c r="A266" s="3"/>
      <c r="B266" s="3"/>
      <c r="C266" s="3"/>
      <c r="D266" s="3"/>
      <c r="E266" s="3"/>
      <c r="F266" s="3"/>
      <c r="G266" s="3"/>
      <c r="H266" s="3"/>
    </row>
    <row r="267" spans="1:8" ht="12.75">
      <c r="A267" s="3"/>
      <c r="B267" s="3"/>
      <c r="C267" s="3"/>
      <c r="D267" s="3"/>
      <c r="E267" s="3"/>
      <c r="F267" s="3"/>
      <c r="G267" s="3"/>
      <c r="H267" s="3"/>
    </row>
    <row r="268" spans="1:8" ht="12.75">
      <c r="A268" s="3"/>
      <c r="B268" s="3"/>
      <c r="C268" s="3"/>
      <c r="D268" s="3"/>
      <c r="E268" s="3"/>
      <c r="F268" s="3"/>
      <c r="G268" s="3"/>
      <c r="H268" s="3"/>
    </row>
    <row r="269" spans="1:8" ht="12.75">
      <c r="A269" s="3"/>
      <c r="B269" s="3"/>
      <c r="C269" s="3"/>
      <c r="D269" s="3"/>
      <c r="E269" s="3"/>
      <c r="F269" s="3"/>
      <c r="G269" s="3"/>
      <c r="H269" s="3"/>
    </row>
    <row r="270" spans="1:8" ht="12.75">
      <c r="A270" s="3"/>
      <c r="B270" s="3"/>
      <c r="C270" s="3"/>
      <c r="D270" s="3"/>
      <c r="E270" s="3"/>
      <c r="F270" s="3"/>
      <c r="G270" s="3"/>
      <c r="H270" s="3"/>
    </row>
    <row r="271" spans="1:8" ht="12.75">
      <c r="A271" s="3"/>
      <c r="B271" s="3"/>
      <c r="C271" s="3"/>
      <c r="D271" s="3"/>
      <c r="E271" s="3"/>
      <c r="F271" s="3"/>
      <c r="G271" s="3"/>
      <c r="H271" s="3"/>
    </row>
    <row r="272" spans="1:8" ht="12.75">
      <c r="A272" s="3"/>
      <c r="B272" s="3"/>
      <c r="C272" s="3"/>
      <c r="D272" s="3"/>
      <c r="E272" s="3"/>
      <c r="F272" s="3"/>
      <c r="G272" s="3"/>
      <c r="H272" s="3"/>
    </row>
    <row r="273" spans="1:8" ht="12.75">
      <c r="A273" s="3"/>
      <c r="B273" s="3"/>
      <c r="C273" s="3"/>
      <c r="D273" s="3"/>
      <c r="E273" s="3"/>
      <c r="F273" s="3"/>
      <c r="G273" s="3"/>
      <c r="H273" s="3"/>
    </row>
    <row r="274" spans="1:8" ht="12.75">
      <c r="A274" s="3"/>
      <c r="B274" s="3"/>
      <c r="C274" s="3"/>
      <c r="D274" s="3"/>
      <c r="E274" s="3"/>
      <c r="F274" s="3"/>
      <c r="G274" s="3"/>
      <c r="H274" s="3"/>
    </row>
    <row r="275" spans="1:8" ht="12.75">
      <c r="A275" s="3"/>
      <c r="B275" s="3"/>
      <c r="C275" s="3"/>
      <c r="D275" s="3"/>
      <c r="E275" s="3"/>
      <c r="F275" s="3"/>
      <c r="G275" s="3"/>
      <c r="H275" s="3"/>
    </row>
    <row r="276" spans="1:8" ht="12.75">
      <c r="A276" s="3"/>
      <c r="B276" s="3"/>
      <c r="C276" s="3"/>
      <c r="D276" s="3"/>
      <c r="E276" s="3"/>
      <c r="F276" s="3"/>
      <c r="G276" s="3"/>
      <c r="H276" s="3"/>
    </row>
    <row r="277" spans="1:8" ht="12.75">
      <c r="A277" s="3"/>
      <c r="B277" s="3"/>
      <c r="C277" s="3"/>
      <c r="D277" s="3"/>
      <c r="E277" s="3"/>
      <c r="F277" s="3"/>
      <c r="G277" s="3"/>
      <c r="H277" s="3"/>
    </row>
    <row r="278" spans="1:8" ht="12.75">
      <c r="A278" s="3"/>
      <c r="B278" s="3"/>
      <c r="C278" s="3"/>
      <c r="D278" s="3"/>
      <c r="E278" s="3"/>
      <c r="F278" s="3"/>
      <c r="G278" s="3"/>
      <c r="H278" s="3"/>
    </row>
    <row r="279" spans="1:8" ht="12.75">
      <c r="A279" s="3"/>
      <c r="B279" s="3"/>
      <c r="C279" s="3"/>
      <c r="D279" s="3"/>
      <c r="E279" s="3"/>
      <c r="F279" s="3"/>
      <c r="G279" s="3"/>
      <c r="H279" s="3"/>
    </row>
    <row r="280" spans="1:8" ht="12.75">
      <c r="A280" s="3"/>
      <c r="B280" s="3"/>
      <c r="C280" s="3"/>
      <c r="D280" s="3"/>
      <c r="E280" s="3"/>
      <c r="F280" s="3"/>
      <c r="G280" s="3"/>
      <c r="H280" s="3"/>
    </row>
    <row r="281" spans="1:8" ht="12.75">
      <c r="A281" s="3"/>
      <c r="B281" s="3"/>
      <c r="C281" s="3"/>
      <c r="D281" s="3"/>
      <c r="E281" s="3"/>
      <c r="F281" s="3"/>
      <c r="G281" s="3"/>
      <c r="H281" s="3"/>
    </row>
    <row r="282" spans="1:8" ht="12.75">
      <c r="A282" s="3"/>
      <c r="B282" s="3"/>
      <c r="C282" s="3"/>
      <c r="D282" s="3"/>
      <c r="E282" s="3"/>
      <c r="F282" s="3"/>
      <c r="G282" s="3"/>
      <c r="H282" s="3"/>
    </row>
    <row r="283" spans="1:8" ht="12.75">
      <c r="A283" s="3"/>
      <c r="B283" s="3"/>
      <c r="C283" s="3"/>
      <c r="D283" s="3"/>
      <c r="E283" s="3"/>
      <c r="F283" s="3"/>
      <c r="G283" s="3"/>
      <c r="H283" s="3"/>
    </row>
    <row r="284" spans="1:8" ht="12.75">
      <c r="A284" s="3"/>
      <c r="B284" s="3"/>
      <c r="C284" s="3"/>
      <c r="D284" s="3"/>
      <c r="E284" s="3"/>
      <c r="F284" s="3"/>
      <c r="G284" s="3"/>
      <c r="H284" s="3"/>
    </row>
    <row r="285" spans="1:8" ht="12.75">
      <c r="A285" s="3"/>
      <c r="B285" s="3"/>
      <c r="C285" s="3"/>
      <c r="D285" s="3"/>
      <c r="E285" s="3"/>
      <c r="F285" s="3"/>
      <c r="G285" s="3"/>
      <c r="H285" s="3"/>
    </row>
    <row r="286" spans="1:8" ht="12.75">
      <c r="A286" s="3"/>
      <c r="B286" s="3"/>
      <c r="C286" s="3"/>
      <c r="D286" s="3"/>
      <c r="E286" s="3"/>
      <c r="F286" s="3"/>
      <c r="G286" s="3"/>
      <c r="H286" s="3"/>
    </row>
    <row r="287" spans="1:8" ht="12.75">
      <c r="A287" s="3"/>
      <c r="B287" s="3"/>
      <c r="C287" s="3"/>
      <c r="D287" s="3"/>
      <c r="E287" s="3"/>
      <c r="F287" s="3"/>
      <c r="G287" s="3"/>
      <c r="H287" s="3"/>
    </row>
    <row r="288" spans="1:8" ht="12.75">
      <c r="A288" s="3"/>
      <c r="B288" s="3"/>
      <c r="C288" s="3"/>
      <c r="D288" s="3"/>
      <c r="E288" s="3"/>
      <c r="F288" s="3"/>
      <c r="G288" s="3"/>
      <c r="H288" s="3"/>
    </row>
    <row r="289" spans="1:8" ht="12.75">
      <c r="A289" s="3"/>
      <c r="B289" s="3"/>
      <c r="C289" s="3"/>
      <c r="D289" s="3"/>
      <c r="E289" s="3"/>
      <c r="F289" s="3"/>
      <c r="G289" s="3"/>
      <c r="H289" s="3"/>
    </row>
    <row r="290" spans="1:8" ht="12.75">
      <c r="A290" s="3"/>
      <c r="B290" s="3"/>
      <c r="C290" s="3"/>
      <c r="D290" s="3"/>
      <c r="E290" s="3"/>
      <c r="F290" s="3"/>
      <c r="G290" s="3"/>
      <c r="H290" s="3"/>
    </row>
    <row r="291" spans="1:8" ht="12.75">
      <c r="A291" s="3"/>
      <c r="B291" s="3"/>
      <c r="C291" s="3"/>
      <c r="D291" s="3"/>
      <c r="E291" s="3"/>
      <c r="F291" s="3"/>
      <c r="G291" s="3"/>
      <c r="H291" s="3"/>
    </row>
    <row r="292" spans="1:8" ht="12.75">
      <c r="A292" s="3"/>
      <c r="B292" s="3"/>
      <c r="C292" s="3"/>
      <c r="D292" s="3"/>
      <c r="E292" s="3"/>
      <c r="F292" s="3"/>
      <c r="G292" s="3"/>
      <c r="H292" s="3"/>
    </row>
    <row r="293" spans="1:8" ht="12.75">
      <c r="A293" s="3"/>
      <c r="B293" s="3"/>
      <c r="C293" s="3"/>
      <c r="D293" s="3"/>
      <c r="E293" s="3"/>
      <c r="F293" s="3"/>
      <c r="G293" s="3"/>
      <c r="H293" s="3"/>
    </row>
    <row r="294" spans="1:8" ht="12.75">
      <c r="A294" s="3"/>
      <c r="B294" s="3"/>
      <c r="C294" s="3"/>
      <c r="D294" s="3"/>
      <c r="E294" s="3"/>
      <c r="F294" s="3"/>
      <c r="G294" s="3"/>
      <c r="H294" s="3"/>
    </row>
    <row r="295" spans="1:8" ht="12.75">
      <c r="A295" s="3"/>
      <c r="B295" s="3"/>
      <c r="C295" s="3"/>
      <c r="D295" s="3"/>
      <c r="E295" s="3"/>
      <c r="F295" s="3"/>
      <c r="G295" s="3"/>
      <c r="H295" s="3"/>
    </row>
    <row r="296" spans="1:8" ht="12.75">
      <c r="A296" s="3"/>
      <c r="B296" s="3"/>
      <c r="C296" s="3"/>
      <c r="D296" s="3"/>
      <c r="E296" s="3"/>
      <c r="F296" s="3"/>
      <c r="G296" s="3"/>
      <c r="H296" s="3"/>
    </row>
    <row r="297" spans="1:8" ht="12.75">
      <c r="A297" s="3"/>
      <c r="B297" s="3"/>
      <c r="C297" s="3"/>
      <c r="D297" s="3"/>
      <c r="E297" s="3"/>
      <c r="F297" s="3"/>
      <c r="G297" s="3"/>
      <c r="H297" s="3"/>
    </row>
    <row r="298" spans="1:8" ht="12.75">
      <c r="A298" s="3"/>
      <c r="B298" s="3"/>
      <c r="C298" s="3"/>
      <c r="D298" s="3"/>
      <c r="E298" s="3"/>
      <c r="F298" s="3"/>
      <c r="G298" s="3"/>
      <c r="H298" s="3"/>
    </row>
    <row r="299" spans="1:8" ht="12.75">
      <c r="A299" s="3"/>
      <c r="B299" s="3"/>
      <c r="C299" s="3"/>
      <c r="D299" s="3"/>
      <c r="E299" s="3"/>
      <c r="F299" s="3"/>
      <c r="G299" s="3"/>
      <c r="H299" s="3"/>
    </row>
    <row r="300" spans="1:8" ht="12.75">
      <c r="A300" s="3"/>
      <c r="B300" s="3"/>
      <c r="C300" s="3"/>
      <c r="D300" s="3"/>
      <c r="E300" s="3"/>
      <c r="F300" s="3"/>
      <c r="G300" s="3"/>
      <c r="H300" s="3"/>
    </row>
    <row r="301" spans="1:8" ht="12.75">
      <c r="A301" s="3"/>
      <c r="B301" s="3"/>
      <c r="C301" s="3"/>
      <c r="D301" s="3"/>
      <c r="E301" s="3"/>
      <c r="F301" s="3"/>
      <c r="G301" s="3"/>
      <c r="H301" s="3"/>
    </row>
    <row r="302" spans="1:8" ht="12.75">
      <c r="A302" s="3"/>
      <c r="B302" s="3"/>
      <c r="C302" s="3"/>
      <c r="D302" s="3"/>
      <c r="E302" s="3"/>
      <c r="F302" s="3"/>
      <c r="G302" s="3"/>
      <c r="H302" s="3"/>
    </row>
    <row r="303" spans="1:8" ht="12.75">
      <c r="A303" s="3"/>
      <c r="B303" s="3"/>
      <c r="C303" s="3"/>
      <c r="D303" s="3"/>
      <c r="E303" s="3"/>
      <c r="F303" s="3"/>
      <c r="G303" s="3"/>
      <c r="H303" s="3"/>
    </row>
    <row r="304" spans="1:8" ht="12.75">
      <c r="A304" s="3"/>
      <c r="B304" s="3"/>
      <c r="C304" s="3"/>
      <c r="D304" s="3"/>
      <c r="E304" s="3"/>
      <c r="F304" s="3"/>
      <c r="G304" s="3"/>
      <c r="H304" s="3"/>
    </row>
    <row r="305" spans="1:8" ht="12.75">
      <c r="A305" s="3"/>
      <c r="B305" s="3"/>
      <c r="C305" s="3"/>
      <c r="D305" s="3"/>
      <c r="E305" s="3"/>
      <c r="F305" s="3"/>
      <c r="G305" s="3"/>
      <c r="H305" s="3"/>
    </row>
    <row r="306" spans="1:8" ht="12.75">
      <c r="A306" s="3"/>
      <c r="B306" s="3"/>
      <c r="C306" s="3"/>
      <c r="D306" s="3"/>
      <c r="E306" s="3"/>
      <c r="F306" s="3"/>
      <c r="G306" s="3"/>
      <c r="H306" s="3"/>
    </row>
    <row r="307" spans="1:8" ht="12.75">
      <c r="A307" s="3"/>
      <c r="B307" s="3"/>
      <c r="C307" s="3"/>
      <c r="D307" s="3"/>
      <c r="E307" s="3"/>
      <c r="F307" s="3"/>
      <c r="G307" s="3"/>
      <c r="H307" s="3"/>
    </row>
    <row r="308" spans="1:8" ht="12.75">
      <c r="A308" s="3"/>
      <c r="B308" s="3"/>
      <c r="C308" s="3"/>
      <c r="D308" s="3"/>
      <c r="E308" s="3"/>
      <c r="F308" s="3"/>
      <c r="G308" s="3"/>
      <c r="H308" s="3"/>
    </row>
    <row r="309" spans="1:8" ht="12.75">
      <c r="A309" s="3"/>
      <c r="B309" s="3"/>
      <c r="C309" s="3"/>
      <c r="D309" s="3"/>
      <c r="E309" s="3"/>
      <c r="F309" s="3"/>
      <c r="G309" s="3"/>
      <c r="H309" s="3"/>
    </row>
    <row r="310" spans="1:8" ht="12.75">
      <c r="A310" s="3"/>
      <c r="B310" s="3"/>
      <c r="C310" s="3"/>
      <c r="D310" s="3"/>
      <c r="E310" s="3"/>
      <c r="F310" s="3"/>
      <c r="G310" s="3"/>
      <c r="H310" s="3"/>
    </row>
  </sheetData>
  <mergeCells count="23">
    <mergeCell ref="F35:G35"/>
    <mergeCell ref="F37:G37"/>
    <mergeCell ref="F30:G31"/>
    <mergeCell ref="A37:C37"/>
    <mergeCell ref="D30:E31"/>
    <mergeCell ref="F38:G38"/>
    <mergeCell ref="D48:E48"/>
    <mergeCell ref="D44:E44"/>
    <mergeCell ref="D42:E42"/>
    <mergeCell ref="D43:E43"/>
    <mergeCell ref="D46:E46"/>
    <mergeCell ref="D47:E47"/>
    <mergeCell ref="F39:G39"/>
    <mergeCell ref="A1:D1"/>
    <mergeCell ref="F33:G33"/>
    <mergeCell ref="F34:G34"/>
    <mergeCell ref="F3:H3"/>
    <mergeCell ref="A30:C31"/>
    <mergeCell ref="A4:C4"/>
    <mergeCell ref="F13:H13"/>
    <mergeCell ref="D4:E5"/>
    <mergeCell ref="F4:F5"/>
    <mergeCell ref="G4:G5"/>
  </mergeCells>
  <printOptions/>
  <pageMargins left="0.46" right="0.2" top="0.41" bottom="0.24" header="0.46" footer="0.24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L74"/>
  <sheetViews>
    <sheetView workbookViewId="0" topLeftCell="A1">
      <selection activeCell="L1" sqref="L1"/>
    </sheetView>
  </sheetViews>
  <sheetFormatPr defaultColWidth="11.421875" defaultRowHeight="12.75"/>
  <cols>
    <col min="1" max="1" width="3.7109375" style="243" customWidth="1"/>
    <col min="2" max="2" width="21.57421875" style="243" bestFit="1" customWidth="1"/>
    <col min="3" max="4" width="7.57421875" style="243" customWidth="1"/>
    <col min="5" max="5" width="8.7109375" style="243" customWidth="1"/>
    <col min="6" max="7" width="7.57421875" style="243" customWidth="1"/>
    <col min="8" max="8" width="10.140625" style="243" customWidth="1"/>
    <col min="9" max="10" width="7.57421875" style="243" customWidth="1"/>
    <col min="11" max="11" width="8.7109375" style="243" customWidth="1"/>
    <col min="12" max="12" width="11.421875" style="244" customWidth="1"/>
    <col min="13" max="16384" width="11.421875" style="243" customWidth="1"/>
  </cols>
  <sheetData>
    <row r="1" spans="1:8" ht="12.75">
      <c r="A1" s="14" t="s">
        <v>145</v>
      </c>
      <c r="C1" s="187"/>
      <c r="D1" s="187"/>
      <c r="E1" s="187"/>
      <c r="F1" s="187"/>
      <c r="G1" s="187"/>
      <c r="H1" s="187"/>
    </row>
    <row r="2" spans="1:8" ht="12">
      <c r="A2" s="186"/>
      <c r="B2" s="186"/>
      <c r="C2" s="186"/>
      <c r="D2" s="185"/>
      <c r="E2" s="185"/>
      <c r="F2" s="187"/>
      <c r="G2" s="187"/>
      <c r="H2" s="187"/>
    </row>
    <row r="3" spans="1:11" ht="6" customHeight="1">
      <c r="A3" s="1"/>
      <c r="B3" s="245"/>
      <c r="C3" s="246"/>
      <c r="D3" s="247"/>
      <c r="E3" s="248"/>
      <c r="F3" s="249"/>
      <c r="G3" s="247"/>
      <c r="H3" s="246"/>
      <c r="I3" s="249"/>
      <c r="J3" s="247"/>
      <c r="K3" s="246"/>
    </row>
    <row r="4" spans="1:11" ht="12">
      <c r="A4" s="1"/>
      <c r="B4" s="250"/>
      <c r="C4" s="251"/>
      <c r="D4" s="252" t="s">
        <v>16</v>
      </c>
      <c r="E4" s="253"/>
      <c r="F4" s="251"/>
      <c r="G4" s="252" t="s">
        <v>17</v>
      </c>
      <c r="H4" s="185"/>
      <c r="I4" s="251"/>
      <c r="J4" s="252" t="s">
        <v>18</v>
      </c>
      <c r="K4" s="185"/>
    </row>
    <row r="5" spans="1:11" ht="6" customHeight="1">
      <c r="A5" s="1"/>
      <c r="B5" s="250"/>
      <c r="C5" s="251"/>
      <c r="D5" s="252"/>
      <c r="E5" s="253"/>
      <c r="F5" s="251"/>
      <c r="G5" s="252"/>
      <c r="H5" s="185"/>
      <c r="I5" s="251"/>
      <c r="J5" s="252"/>
      <c r="K5" s="185"/>
    </row>
    <row r="6" spans="1:11" ht="6" customHeight="1">
      <c r="A6" s="1"/>
      <c r="B6" s="250"/>
      <c r="C6" s="249"/>
      <c r="D6" s="247"/>
      <c r="E6" s="248"/>
      <c r="F6" s="249"/>
      <c r="G6" s="247"/>
      <c r="H6" s="246"/>
      <c r="I6" s="249"/>
      <c r="J6" s="247"/>
      <c r="K6" s="246"/>
    </row>
    <row r="7" spans="1:11" ht="12">
      <c r="A7" s="1"/>
      <c r="B7" s="250" t="s">
        <v>4</v>
      </c>
      <c r="C7" s="254" t="s">
        <v>2</v>
      </c>
      <c r="D7" s="255"/>
      <c r="E7" s="256"/>
      <c r="F7" s="254" t="s">
        <v>2</v>
      </c>
      <c r="G7" s="255"/>
      <c r="H7" s="256"/>
      <c r="I7" s="254" t="s">
        <v>2</v>
      </c>
      <c r="J7" s="255"/>
      <c r="K7" s="255"/>
    </row>
    <row r="8" spans="1:11" ht="6" customHeight="1">
      <c r="A8" s="1"/>
      <c r="B8" s="250"/>
      <c r="C8" s="257"/>
      <c r="D8" s="258"/>
      <c r="E8" s="259"/>
      <c r="F8" s="257"/>
      <c r="G8" s="258"/>
      <c r="H8" s="186"/>
      <c r="I8" s="257"/>
      <c r="J8" s="258"/>
      <c r="K8" s="186"/>
    </row>
    <row r="9" spans="1:11" ht="12">
      <c r="A9" s="1" t="s">
        <v>19</v>
      </c>
      <c r="B9" s="260" t="s">
        <v>20</v>
      </c>
      <c r="C9" s="261">
        <v>2009</v>
      </c>
      <c r="D9" s="261">
        <v>2008</v>
      </c>
      <c r="E9" s="262" t="s">
        <v>21</v>
      </c>
      <c r="F9" s="261">
        <v>2009</v>
      </c>
      <c r="G9" s="261">
        <v>2008</v>
      </c>
      <c r="H9" s="262" t="s">
        <v>21</v>
      </c>
      <c r="I9" s="261">
        <v>2009</v>
      </c>
      <c r="J9" s="261">
        <v>2008</v>
      </c>
      <c r="K9" s="263" t="s">
        <v>21</v>
      </c>
    </row>
    <row r="10" spans="1:11" ht="12">
      <c r="A10" s="1" t="s">
        <v>4</v>
      </c>
      <c r="B10" s="250"/>
      <c r="C10" s="264"/>
      <c r="D10" s="264"/>
      <c r="E10" s="265" t="s">
        <v>22</v>
      </c>
      <c r="F10" s="264"/>
      <c r="G10" s="264"/>
      <c r="H10" s="265" t="s">
        <v>22</v>
      </c>
      <c r="I10" s="264"/>
      <c r="J10" s="264"/>
      <c r="K10" s="263" t="s">
        <v>22</v>
      </c>
    </row>
    <row r="11" spans="1:11" ht="15" customHeight="1">
      <c r="A11" s="266"/>
      <c r="B11" s="267"/>
      <c r="C11" s="268" t="s">
        <v>23</v>
      </c>
      <c r="D11" s="269"/>
      <c r="E11" s="270" t="s">
        <v>5</v>
      </c>
      <c r="F11" s="268" t="s">
        <v>23</v>
      </c>
      <c r="G11" s="269"/>
      <c r="H11" s="270" t="s">
        <v>5</v>
      </c>
      <c r="I11" s="268" t="s">
        <v>23</v>
      </c>
      <c r="J11" s="269"/>
      <c r="K11" s="271" t="s">
        <v>5</v>
      </c>
    </row>
    <row r="12" spans="1:11" ht="14.25" customHeight="1">
      <c r="A12" s="1"/>
      <c r="B12" s="250"/>
      <c r="C12" s="272"/>
      <c r="D12" s="272"/>
      <c r="E12" s="273" t="s">
        <v>4</v>
      </c>
      <c r="F12" s="274"/>
      <c r="G12" s="274"/>
      <c r="H12" s="273" t="s">
        <v>4</v>
      </c>
      <c r="I12" s="274"/>
      <c r="K12" s="250"/>
    </row>
    <row r="13" spans="1:11" ht="12">
      <c r="A13" s="1">
        <v>0</v>
      </c>
      <c r="B13" s="275" t="s">
        <v>24</v>
      </c>
      <c r="C13" s="272"/>
      <c r="D13" s="272"/>
      <c r="E13" s="276"/>
      <c r="F13" s="274"/>
      <c r="G13" s="274"/>
      <c r="H13" s="277"/>
      <c r="I13" s="278"/>
      <c r="J13" s="278"/>
      <c r="K13" s="273"/>
    </row>
    <row r="14" spans="1:11" ht="12">
      <c r="A14" s="1" t="s">
        <v>4</v>
      </c>
      <c r="B14" s="275" t="s">
        <v>59</v>
      </c>
      <c r="C14" s="279">
        <v>95.9</v>
      </c>
      <c r="D14" s="279">
        <v>83.8</v>
      </c>
      <c r="E14" s="280">
        <f>SUM(C14/D14)*100-100</f>
        <v>14.439140811455857</v>
      </c>
      <c r="F14" s="279">
        <v>133.5</v>
      </c>
      <c r="G14" s="279">
        <v>316.2</v>
      </c>
      <c r="H14" s="280">
        <f>SUM(F14/G14)*100-100</f>
        <v>-57.779886148007584</v>
      </c>
      <c r="I14" s="281">
        <f>SUM(C14+F14)</f>
        <v>229.4</v>
      </c>
      <c r="J14" s="281">
        <v>400</v>
      </c>
      <c r="K14" s="280">
        <f>SUM(I14/J14)*100-100</f>
        <v>-42.65</v>
      </c>
    </row>
    <row r="15" spans="1:11" ht="16.5" customHeight="1">
      <c r="A15" s="282">
        <v>1</v>
      </c>
      <c r="B15" s="275" t="s">
        <v>26</v>
      </c>
      <c r="C15" s="279">
        <v>95.9</v>
      </c>
      <c r="D15" s="279">
        <v>78.8</v>
      </c>
      <c r="E15" s="280">
        <f>SUM(C15/D15)*100-100</f>
        <v>21.70050761421321</v>
      </c>
      <c r="F15" s="279">
        <v>128.8</v>
      </c>
      <c r="G15" s="279">
        <v>313.9</v>
      </c>
      <c r="H15" s="280">
        <f>SUM(F15/G15)*100-100</f>
        <v>-58.96782414781777</v>
      </c>
      <c r="I15" s="281">
        <f>SUM(C15+F15)</f>
        <v>224.70000000000002</v>
      </c>
      <c r="J15" s="281">
        <v>392.7</v>
      </c>
      <c r="K15" s="280">
        <f>SUM(I15/J15)*100-100</f>
        <v>-42.7807486631016</v>
      </c>
    </row>
    <row r="16" spans="1:11" ht="15" customHeight="1">
      <c r="A16" s="1" t="s">
        <v>4</v>
      </c>
      <c r="B16" s="250"/>
      <c r="C16" s="279"/>
      <c r="D16" s="279"/>
      <c r="E16" s="280"/>
      <c r="F16" s="279"/>
      <c r="G16" s="279"/>
      <c r="H16" s="280"/>
      <c r="I16" s="281"/>
      <c r="J16" s="281"/>
      <c r="K16" s="280"/>
    </row>
    <row r="17" spans="1:11" ht="12">
      <c r="A17" s="1">
        <v>1</v>
      </c>
      <c r="B17" s="275" t="s">
        <v>27</v>
      </c>
      <c r="C17" s="279"/>
      <c r="D17" s="279"/>
      <c r="E17" s="280"/>
      <c r="F17" s="279"/>
      <c r="G17" s="279"/>
      <c r="H17" s="280"/>
      <c r="I17" s="279"/>
      <c r="J17" s="279"/>
      <c r="K17" s="280"/>
    </row>
    <row r="18" spans="2:11" ht="12">
      <c r="B18" s="275" t="s">
        <v>28</v>
      </c>
      <c r="C18" s="279">
        <v>206.2</v>
      </c>
      <c r="D18" s="279">
        <v>238.1</v>
      </c>
      <c r="E18" s="280">
        <f>SUM(C18/D18)*100-100</f>
        <v>-13.397732045359106</v>
      </c>
      <c r="F18" s="279">
        <v>82.5</v>
      </c>
      <c r="G18" s="279">
        <v>88.9</v>
      </c>
      <c r="H18" s="280">
        <f>SUM(F18/G18)*100-100</f>
        <v>-7.199100112485951</v>
      </c>
      <c r="I18" s="281">
        <f>SUM(C18+F18)</f>
        <v>288.7</v>
      </c>
      <c r="J18" s="279">
        <v>327</v>
      </c>
      <c r="K18" s="280">
        <f>SUM(I18/J18)*100-100</f>
        <v>-11.7125382262997</v>
      </c>
    </row>
    <row r="19" spans="1:11" ht="16.5" customHeight="1">
      <c r="A19" s="1">
        <v>17</v>
      </c>
      <c r="B19" s="275" t="s">
        <v>29</v>
      </c>
      <c r="C19" s="279">
        <v>193</v>
      </c>
      <c r="D19" s="279">
        <v>228.8</v>
      </c>
      <c r="E19" s="280">
        <f>SUM(C19/D19)*100-100</f>
        <v>-15.646853146853147</v>
      </c>
      <c r="F19" s="279">
        <v>2.2</v>
      </c>
      <c r="G19" s="157" t="s">
        <v>136</v>
      </c>
      <c r="H19" s="283" t="s">
        <v>140</v>
      </c>
      <c r="I19" s="281">
        <f>SUM(C19+F19)</f>
        <v>195.2</v>
      </c>
      <c r="J19" s="279">
        <v>228.8</v>
      </c>
      <c r="K19" s="280">
        <f>SUM(I19/J19)*100-100</f>
        <v>-14.685314685314694</v>
      </c>
    </row>
    <row r="20" spans="1:11" ht="15" customHeight="1">
      <c r="A20" s="1"/>
      <c r="B20" s="275"/>
      <c r="C20" s="279"/>
      <c r="D20" s="279"/>
      <c r="E20" s="277"/>
      <c r="F20" s="279"/>
      <c r="G20" s="279"/>
      <c r="H20" s="277"/>
      <c r="I20" s="279"/>
      <c r="J20" s="279"/>
      <c r="K20" s="273"/>
    </row>
    <row r="21" spans="1:10" ht="12">
      <c r="A21" s="1">
        <v>2</v>
      </c>
      <c r="B21" s="275" t="s">
        <v>30</v>
      </c>
      <c r="C21" s="279"/>
      <c r="D21" s="279"/>
      <c r="F21" s="279"/>
      <c r="G21" s="279"/>
      <c r="I21" s="279"/>
      <c r="J21" s="279"/>
    </row>
    <row r="22" spans="1:11" ht="12.75">
      <c r="A22" s="1"/>
      <c r="B22" s="275" t="s">
        <v>31</v>
      </c>
      <c r="C22" s="279">
        <v>44.2</v>
      </c>
      <c r="D22" s="279">
        <v>79.6</v>
      </c>
      <c r="E22" s="280">
        <f>SUM(C22/D22)*100-100</f>
        <v>-44.47236180904521</v>
      </c>
      <c r="F22" s="157" t="s">
        <v>136</v>
      </c>
      <c r="G22" s="279">
        <v>50.5</v>
      </c>
      <c r="H22" s="283" t="s">
        <v>140</v>
      </c>
      <c r="I22" s="281">
        <f>SUM(C22)</f>
        <v>44.2</v>
      </c>
      <c r="J22" s="279">
        <v>130.1</v>
      </c>
      <c r="K22" s="280">
        <f>SUM(I22/J22)*100-100</f>
        <v>-66.0261337432744</v>
      </c>
    </row>
    <row r="23" spans="1:11" ht="16.5" customHeight="1">
      <c r="A23" s="1">
        <v>21</v>
      </c>
      <c r="B23" s="275" t="s">
        <v>32</v>
      </c>
      <c r="C23" s="279">
        <v>44.2</v>
      </c>
      <c r="D23" s="279">
        <v>79.6</v>
      </c>
      <c r="E23" s="280">
        <f>SUM(C23/D23)*100-100</f>
        <v>-44.47236180904521</v>
      </c>
      <c r="F23" s="157" t="s">
        <v>136</v>
      </c>
      <c r="G23" s="279">
        <v>50.5</v>
      </c>
      <c r="H23" s="283" t="s">
        <v>140</v>
      </c>
      <c r="I23" s="281">
        <f>SUM(C23)</f>
        <v>44.2</v>
      </c>
      <c r="J23" s="279">
        <v>130.1</v>
      </c>
      <c r="K23" s="280">
        <f>SUM(I23/J23)*100-100</f>
        <v>-66.0261337432744</v>
      </c>
    </row>
    <row r="24" spans="1:11" ht="15" customHeight="1">
      <c r="A24" s="1"/>
      <c r="B24" s="275"/>
      <c r="C24" s="279"/>
      <c r="D24" s="279"/>
      <c r="E24" s="280"/>
      <c r="F24" s="279"/>
      <c r="G24" s="279"/>
      <c r="H24" s="280"/>
      <c r="I24" s="279"/>
      <c r="J24" s="279"/>
      <c r="K24" s="280"/>
    </row>
    <row r="25" spans="1:11" ht="12">
      <c r="A25" s="1">
        <v>3</v>
      </c>
      <c r="B25" s="275" t="s">
        <v>33</v>
      </c>
      <c r="C25" s="279"/>
      <c r="D25" s="279"/>
      <c r="E25" s="280"/>
      <c r="F25" s="279"/>
      <c r="G25" s="279"/>
      <c r="H25" s="280"/>
      <c r="I25" s="279"/>
      <c r="J25" s="279"/>
      <c r="K25" s="280"/>
    </row>
    <row r="26" spans="1:11" ht="12">
      <c r="A26" s="1"/>
      <c r="B26" s="275" t="s">
        <v>34</v>
      </c>
      <c r="C26" s="279">
        <v>440</v>
      </c>
      <c r="D26" s="279">
        <v>585.4</v>
      </c>
      <c r="E26" s="280">
        <f>SUM(C26/D26)*100-100</f>
        <v>-24.837717799795016</v>
      </c>
      <c r="F26" s="279">
        <v>1117.2</v>
      </c>
      <c r="G26" s="279">
        <v>1193.6</v>
      </c>
      <c r="H26" s="280">
        <f>SUM(F26/G26)*100-100</f>
        <v>-6.400804289544226</v>
      </c>
      <c r="I26" s="281">
        <f>SUM(C26+F26)</f>
        <v>1557.2</v>
      </c>
      <c r="J26" s="279">
        <v>1779</v>
      </c>
      <c r="K26" s="280">
        <f>SUM(I26/J26)*100-100</f>
        <v>-12.467678471051144</v>
      </c>
    </row>
    <row r="27" spans="1:11" ht="16.5" customHeight="1">
      <c r="A27" s="1">
        <v>32</v>
      </c>
      <c r="B27" s="275" t="s">
        <v>35</v>
      </c>
      <c r="C27" s="284">
        <v>440</v>
      </c>
      <c r="D27" s="284">
        <v>585.4</v>
      </c>
      <c r="E27" s="280">
        <f>SUM(C27/D27)*100-100</f>
        <v>-24.837717799795016</v>
      </c>
      <c r="F27" s="284">
        <v>1091.5</v>
      </c>
      <c r="G27" s="284">
        <v>1170.6</v>
      </c>
      <c r="H27" s="280">
        <f>SUM(F27/G27)*100-100</f>
        <v>-6.75721852041687</v>
      </c>
      <c r="I27" s="281">
        <f>SUM(C27+F27)</f>
        <v>1531.5</v>
      </c>
      <c r="J27" s="281">
        <v>1756</v>
      </c>
      <c r="K27" s="280">
        <f>SUM(I27/J27)*100-100</f>
        <v>-12.78473804100227</v>
      </c>
    </row>
    <row r="28" spans="1:11" ht="15" customHeight="1">
      <c r="A28" s="1"/>
      <c r="B28" s="275"/>
      <c r="C28" s="279"/>
      <c r="D28" s="279"/>
      <c r="E28" s="280" t="s">
        <v>4</v>
      </c>
      <c r="F28" s="279"/>
      <c r="G28" s="279"/>
      <c r="H28" s="280"/>
      <c r="I28" s="279"/>
      <c r="J28" s="279"/>
      <c r="K28" s="280"/>
    </row>
    <row r="29" spans="1:11" ht="12">
      <c r="A29" s="1">
        <v>4</v>
      </c>
      <c r="B29" s="275" t="s">
        <v>36</v>
      </c>
      <c r="C29" s="279">
        <v>10.1</v>
      </c>
      <c r="D29" s="279">
        <v>6.2</v>
      </c>
      <c r="E29" s="280">
        <f>SUM(C29/D29)*100-100</f>
        <v>62.90322580645159</v>
      </c>
      <c r="F29" s="279">
        <v>1261</v>
      </c>
      <c r="G29" s="279">
        <v>1230.9</v>
      </c>
      <c r="H29" s="280">
        <f>SUM(F29/G29)*100-100</f>
        <v>2.4453651799496186</v>
      </c>
      <c r="I29" s="281">
        <f>SUM(C29+F29)</f>
        <v>1271.1</v>
      </c>
      <c r="J29" s="279">
        <v>1237.1</v>
      </c>
      <c r="K29" s="280">
        <f>SUM(I29/J29)*100-100</f>
        <v>2.7483631072670107</v>
      </c>
    </row>
    <row r="30" spans="1:11" ht="14.25" customHeight="1">
      <c r="A30" s="1"/>
      <c r="B30" s="275"/>
      <c r="C30" s="279"/>
      <c r="D30" s="279"/>
      <c r="E30" s="280" t="s">
        <v>4</v>
      </c>
      <c r="F30" s="279"/>
      <c r="G30" s="279"/>
      <c r="H30" s="280"/>
      <c r="I30" s="279"/>
      <c r="J30" s="279"/>
      <c r="K30" s="280"/>
    </row>
    <row r="31" spans="1:11" ht="15" customHeight="1">
      <c r="A31" s="1">
        <v>5</v>
      </c>
      <c r="B31" s="275" t="s">
        <v>37</v>
      </c>
      <c r="C31" s="279"/>
      <c r="D31" s="279"/>
      <c r="E31" s="280"/>
      <c r="F31" s="279"/>
      <c r="G31" s="279"/>
      <c r="H31" s="280"/>
      <c r="I31" s="279"/>
      <c r="J31" s="279"/>
      <c r="K31" s="280"/>
    </row>
    <row r="32" spans="1:11" ht="12">
      <c r="A32" s="1"/>
      <c r="B32" s="275" t="s">
        <v>38</v>
      </c>
      <c r="C32" s="279">
        <v>0.6</v>
      </c>
      <c r="D32" s="279">
        <v>1.3</v>
      </c>
      <c r="E32" s="280">
        <f>SUM(C32/D32)*100-100</f>
        <v>-53.84615384615385</v>
      </c>
      <c r="F32" s="279">
        <v>19.9</v>
      </c>
      <c r="G32" s="279">
        <v>19.8</v>
      </c>
      <c r="H32" s="280">
        <f>SUM(F32/G32)*100-100</f>
        <v>0.505050505050491</v>
      </c>
      <c r="I32" s="281">
        <f>SUM(C32+F32)</f>
        <v>20.5</v>
      </c>
      <c r="J32" s="279">
        <v>21.1</v>
      </c>
      <c r="K32" s="280">
        <f>SUM(I32/J32)*100-100</f>
        <v>-2.843601895734608</v>
      </c>
    </row>
    <row r="33" spans="1:11" ht="15" customHeight="1">
      <c r="A33" s="1"/>
      <c r="B33" s="275"/>
      <c r="C33" s="279"/>
      <c r="D33" s="279"/>
      <c r="E33" s="280" t="s">
        <v>4</v>
      </c>
      <c r="F33" s="279"/>
      <c r="G33" s="279"/>
      <c r="H33" s="280"/>
      <c r="I33" s="279"/>
      <c r="J33" s="279"/>
      <c r="K33" s="280"/>
    </row>
    <row r="34" spans="1:11" ht="12">
      <c r="A34" s="1">
        <v>6</v>
      </c>
      <c r="B34" s="275" t="s">
        <v>39</v>
      </c>
      <c r="C34" s="279">
        <v>443.5</v>
      </c>
      <c r="D34" s="279">
        <v>415.5</v>
      </c>
      <c r="E34" s="280">
        <f>SUM(C34/D34)*100-100</f>
        <v>6.738868832731654</v>
      </c>
      <c r="F34" s="279">
        <v>225.2</v>
      </c>
      <c r="G34" s="279">
        <v>321.9</v>
      </c>
      <c r="H34" s="280">
        <f>SUM(F34/G34)*100-100</f>
        <v>-30.04038521279901</v>
      </c>
      <c r="I34" s="281">
        <f>SUM(C34+F34)</f>
        <v>668.7</v>
      </c>
      <c r="J34" s="279">
        <v>737.4</v>
      </c>
      <c r="K34" s="280">
        <f>SUM(I34/J34)*100-100</f>
        <v>-9.316517493897464</v>
      </c>
    </row>
    <row r="35" spans="1:11" ht="16.5" customHeight="1">
      <c r="A35" s="1">
        <v>61</v>
      </c>
      <c r="B35" s="275" t="s">
        <v>40</v>
      </c>
      <c r="C35" s="279">
        <v>107.8</v>
      </c>
      <c r="D35" s="279">
        <v>134</v>
      </c>
      <c r="E35" s="280">
        <f>SUM(C35/D35)*100-100</f>
        <v>-19.552238805970163</v>
      </c>
      <c r="F35" s="285">
        <v>132</v>
      </c>
      <c r="G35" s="285">
        <v>142.2</v>
      </c>
      <c r="H35" s="280">
        <f>SUM(F35/G35)*100-100</f>
        <v>-7.1729957805907105</v>
      </c>
      <c r="I35" s="281">
        <f>SUM(C35+F35)</f>
        <v>239.8</v>
      </c>
      <c r="J35" s="279">
        <v>276.2</v>
      </c>
      <c r="K35" s="280">
        <f>SUM(I35/J35)*100-100</f>
        <v>-13.17885590152062</v>
      </c>
    </row>
    <row r="36" spans="1:11" ht="15" customHeight="1">
      <c r="A36" s="1"/>
      <c r="B36" s="275" t="s">
        <v>4</v>
      </c>
      <c r="C36" s="279"/>
      <c r="D36" s="279"/>
      <c r="E36" s="280" t="s">
        <v>4</v>
      </c>
      <c r="F36" s="279"/>
      <c r="G36" s="279"/>
      <c r="H36" s="280"/>
      <c r="I36" s="279"/>
      <c r="J36" s="279"/>
      <c r="K36" s="280"/>
    </row>
    <row r="37" spans="1:11" ht="12">
      <c r="A37" s="1">
        <v>7</v>
      </c>
      <c r="B37" s="275" t="s">
        <v>41</v>
      </c>
      <c r="C37" s="279">
        <v>66.7</v>
      </c>
      <c r="D37" s="279">
        <v>100.2</v>
      </c>
      <c r="E37" s="280">
        <f>SUM(C37/D37)*100-100</f>
        <v>-33.43313373253493</v>
      </c>
      <c r="F37" s="279">
        <v>55.6</v>
      </c>
      <c r="G37" s="279">
        <v>58.5</v>
      </c>
      <c r="H37" s="280">
        <f>SUM(F37/G37)*100-100</f>
        <v>-4.957264957264954</v>
      </c>
      <c r="I37" s="281">
        <f>SUM(C37+F37)</f>
        <v>122.30000000000001</v>
      </c>
      <c r="J37" s="279">
        <v>158.7</v>
      </c>
      <c r="K37" s="280">
        <f>SUM(I37/J37)*100-100</f>
        <v>-22.936357908002506</v>
      </c>
    </row>
    <row r="38" spans="1:11" ht="15" customHeight="1">
      <c r="A38" s="1"/>
      <c r="B38" s="275"/>
      <c r="C38" s="279"/>
      <c r="D38" s="279"/>
      <c r="E38" s="280" t="s">
        <v>4</v>
      </c>
      <c r="F38" s="279"/>
      <c r="G38" s="279"/>
      <c r="H38" s="280"/>
      <c r="I38" s="279"/>
      <c r="J38" s="279"/>
      <c r="K38" s="280"/>
    </row>
    <row r="39" spans="1:11" ht="12">
      <c r="A39" s="1">
        <v>8</v>
      </c>
      <c r="B39" s="275" t="s">
        <v>60</v>
      </c>
      <c r="C39" s="286"/>
      <c r="D39" s="286"/>
      <c r="E39" s="280" t="s">
        <v>4</v>
      </c>
      <c r="F39" s="286"/>
      <c r="G39" s="286"/>
      <c r="H39" s="280"/>
      <c r="I39" s="286"/>
      <c r="J39" s="286"/>
      <c r="K39" s="280"/>
    </row>
    <row r="40" spans="1:11" ht="12">
      <c r="A40" s="1"/>
      <c r="B40" s="275" t="s">
        <v>59</v>
      </c>
      <c r="C40" s="279">
        <v>210.6</v>
      </c>
      <c r="D40" s="279">
        <v>313</v>
      </c>
      <c r="E40" s="280">
        <f>SUM(C40/D40)*100-100</f>
        <v>-32.715654952076676</v>
      </c>
      <c r="F40" s="279">
        <v>32.9</v>
      </c>
      <c r="G40" s="279">
        <v>108.7</v>
      </c>
      <c r="H40" s="280">
        <f>SUM(F40/G40)*100-100</f>
        <v>-69.73321067157313</v>
      </c>
      <c r="I40" s="281">
        <f>SUM(C40+F40)</f>
        <v>243.5</v>
      </c>
      <c r="J40" s="279">
        <v>421.7</v>
      </c>
      <c r="K40" s="280">
        <f>SUM(I40/J40)*100-100</f>
        <v>-42.257529049087026</v>
      </c>
    </row>
    <row r="41" spans="1:11" ht="13.5" customHeight="1">
      <c r="A41" s="1"/>
      <c r="B41" s="275"/>
      <c r="C41" s="279"/>
      <c r="D41" s="279"/>
      <c r="E41" s="280" t="s">
        <v>4</v>
      </c>
      <c r="F41" s="279"/>
      <c r="G41" s="279"/>
      <c r="H41" s="280"/>
      <c r="I41" s="279"/>
      <c r="J41" s="279"/>
      <c r="K41" s="280"/>
    </row>
    <row r="42" spans="1:11" ht="16.5" customHeight="1">
      <c r="A42" s="1">
        <v>84</v>
      </c>
      <c r="B42" s="275" t="s">
        <v>86</v>
      </c>
      <c r="C42" s="279">
        <v>7</v>
      </c>
      <c r="D42" s="279">
        <v>31.7</v>
      </c>
      <c r="E42" s="280">
        <f>SUM(C42/D42)*100-100</f>
        <v>-77.91798107255521</v>
      </c>
      <c r="F42" s="285">
        <v>11.4</v>
      </c>
      <c r="G42" s="285">
        <v>54.1</v>
      </c>
      <c r="H42" s="280">
        <f>SUM(F42/G42)*100-100</f>
        <v>-78.9279112754159</v>
      </c>
      <c r="I42" s="281">
        <f>SUM(C42+F42)</f>
        <v>18.4</v>
      </c>
      <c r="J42" s="279">
        <v>85.8</v>
      </c>
      <c r="K42" s="280">
        <f>SUM(I42/J42)*100-100</f>
        <v>-78.55477855477855</v>
      </c>
    </row>
    <row r="43" spans="1:11" ht="15" customHeight="1">
      <c r="A43" s="1"/>
      <c r="B43" s="275"/>
      <c r="C43" s="279"/>
      <c r="D43" s="279"/>
      <c r="E43" s="280" t="s">
        <v>4</v>
      </c>
      <c r="F43" s="279"/>
      <c r="G43" s="279"/>
      <c r="H43" s="280"/>
      <c r="I43" s="279"/>
      <c r="J43" s="279"/>
      <c r="K43" s="280"/>
    </row>
    <row r="44" spans="1:11" ht="12">
      <c r="A44" s="1">
        <v>9</v>
      </c>
      <c r="B44" s="275" t="s">
        <v>42</v>
      </c>
      <c r="C44" s="279">
        <v>7.4</v>
      </c>
      <c r="D44" s="279">
        <v>7.9</v>
      </c>
      <c r="E44" s="280">
        <f>SUM(C44/D44)*100-100</f>
        <v>-6.329113924050631</v>
      </c>
      <c r="F44" s="279">
        <v>2.7</v>
      </c>
      <c r="G44" s="279">
        <v>6.7</v>
      </c>
      <c r="H44" s="280">
        <f>SUM(F44/G44)*100-100</f>
        <v>-59.701492537313435</v>
      </c>
      <c r="I44" s="281">
        <f>SUM(C44+F44)</f>
        <v>10.100000000000001</v>
      </c>
      <c r="J44" s="279">
        <v>14.6</v>
      </c>
      <c r="K44" s="280">
        <f>SUM(I44/J44)*100-100</f>
        <v>-30.82191780821917</v>
      </c>
    </row>
    <row r="45" spans="1:11" ht="12">
      <c r="A45" s="1"/>
      <c r="B45" s="275" t="s">
        <v>43</v>
      </c>
      <c r="C45" s="279"/>
      <c r="D45" s="279"/>
      <c r="E45" s="280"/>
      <c r="F45" s="279"/>
      <c r="G45" s="279"/>
      <c r="H45" s="280"/>
      <c r="I45" s="279"/>
      <c r="J45" s="279"/>
      <c r="K45" s="280"/>
    </row>
    <row r="46" spans="1:11" ht="12">
      <c r="A46" s="1"/>
      <c r="B46" s="275" t="s">
        <v>44</v>
      </c>
      <c r="C46" s="279"/>
      <c r="D46" s="279"/>
      <c r="E46" s="280"/>
      <c r="F46" s="279"/>
      <c r="G46" s="279"/>
      <c r="H46" s="280"/>
      <c r="I46" s="279"/>
      <c r="J46" s="279"/>
      <c r="K46" s="280"/>
    </row>
    <row r="47" spans="1:11" ht="12">
      <c r="A47" s="1"/>
      <c r="B47" s="275" t="s">
        <v>45</v>
      </c>
      <c r="C47" s="279"/>
      <c r="D47" s="279"/>
      <c r="E47" s="280"/>
      <c r="F47" s="279"/>
      <c r="G47" s="279"/>
      <c r="H47" s="280"/>
      <c r="I47" s="279"/>
      <c r="J47" s="279"/>
      <c r="K47" s="280"/>
    </row>
    <row r="48" spans="1:11" ht="12">
      <c r="A48" s="287"/>
      <c r="B48" s="288"/>
      <c r="C48" s="279"/>
      <c r="D48" s="279"/>
      <c r="E48" s="289"/>
      <c r="F48" s="279"/>
      <c r="G48" s="279"/>
      <c r="H48" s="289"/>
      <c r="I48" s="290"/>
      <c r="J48" s="290"/>
      <c r="K48" s="291"/>
    </row>
    <row r="49" spans="2:11" ht="9.75" customHeight="1">
      <c r="B49" s="292"/>
      <c r="C49" s="293"/>
      <c r="D49" s="293"/>
      <c r="E49" s="280"/>
      <c r="F49" s="293"/>
      <c r="G49" s="293"/>
      <c r="H49" s="280"/>
      <c r="I49" s="294"/>
      <c r="J49" s="294"/>
      <c r="K49" s="280"/>
    </row>
    <row r="50" spans="2:12" s="295" customFormat="1" ht="12">
      <c r="B50" s="296" t="s">
        <v>18</v>
      </c>
      <c r="C50" s="297">
        <v>1525.3</v>
      </c>
      <c r="D50" s="297">
        <v>1831</v>
      </c>
      <c r="E50" s="298">
        <f>SUM(C50/D50)*100-100</f>
        <v>-16.695794647733493</v>
      </c>
      <c r="F50" s="297">
        <v>2930.6</v>
      </c>
      <c r="G50" s="297">
        <v>3395.8</v>
      </c>
      <c r="H50" s="298">
        <f>SUM(F50/G50)*100-100</f>
        <v>-13.699275575711184</v>
      </c>
      <c r="I50" s="297">
        <v>4455.8</v>
      </c>
      <c r="J50" s="297">
        <v>5226.8</v>
      </c>
      <c r="K50" s="298">
        <f>SUM(I50/J50)*100-100</f>
        <v>-14.750899211754799</v>
      </c>
      <c r="L50" s="299"/>
    </row>
    <row r="51" spans="2:11" ht="5.25" customHeight="1">
      <c r="B51" s="300"/>
      <c r="C51" s="301"/>
      <c r="D51" s="301"/>
      <c r="E51" s="10"/>
      <c r="F51" s="301"/>
      <c r="G51" s="301"/>
      <c r="H51" s="10"/>
      <c r="I51" s="301"/>
      <c r="J51" s="301"/>
      <c r="K51" s="10"/>
    </row>
    <row r="52" spans="2:11" ht="12">
      <c r="B52" s="300"/>
      <c r="C52" s="301"/>
      <c r="D52" s="301"/>
      <c r="E52" s="10"/>
      <c r="G52" s="302"/>
      <c r="H52" s="10"/>
      <c r="I52" s="303"/>
      <c r="J52" s="301"/>
      <c r="K52" s="10"/>
    </row>
    <row r="53" spans="2:11" ht="12">
      <c r="B53" s="300"/>
      <c r="C53" s="301"/>
      <c r="D53" s="301"/>
      <c r="E53" s="10"/>
      <c r="F53" s="301"/>
      <c r="G53" s="302"/>
      <c r="H53" s="10"/>
      <c r="I53" s="301"/>
      <c r="J53" s="301"/>
      <c r="K53" s="10"/>
    </row>
    <row r="54" spans="2:11" ht="12">
      <c r="B54" s="300"/>
      <c r="C54" s="301"/>
      <c r="D54" s="301"/>
      <c r="E54" s="10"/>
      <c r="F54" s="301"/>
      <c r="G54" s="302"/>
      <c r="H54" s="10"/>
      <c r="I54" s="301"/>
      <c r="J54" s="301"/>
      <c r="K54" s="10"/>
    </row>
    <row r="55" ht="19.5" customHeight="1">
      <c r="J55" s="243" t="s">
        <v>25</v>
      </c>
    </row>
    <row r="56" ht="22.5" customHeight="1"/>
    <row r="57" ht="18" customHeight="1">
      <c r="A57" s="243">
        <v>2</v>
      </c>
    </row>
    <row r="74" ht="12">
      <c r="B74" s="304"/>
    </row>
  </sheetData>
  <mergeCells count="12">
    <mergeCell ref="C11:D11"/>
    <mergeCell ref="F11:G11"/>
    <mergeCell ref="I11:J11"/>
    <mergeCell ref="C9:C10"/>
    <mergeCell ref="D9:D10"/>
    <mergeCell ref="G9:G10"/>
    <mergeCell ref="F9:F10"/>
    <mergeCell ref="I9:I10"/>
    <mergeCell ref="J9:J10"/>
    <mergeCell ref="C7:E7"/>
    <mergeCell ref="F7:H7"/>
    <mergeCell ref="I7:K7"/>
  </mergeCells>
  <printOptions/>
  <pageMargins left="0.22" right="0.17" top="0.68" bottom="0.45" header="0.4921259845" footer="0.27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/>
  <dimension ref="A1:K54"/>
  <sheetViews>
    <sheetView workbookViewId="0" topLeftCell="A1">
      <selection activeCell="J1" sqref="J1"/>
    </sheetView>
  </sheetViews>
  <sheetFormatPr defaultColWidth="11.421875" defaultRowHeight="12.75"/>
  <cols>
    <col min="1" max="1" width="9.140625" style="3" customWidth="1"/>
    <col min="2" max="2" width="4.421875" style="3" customWidth="1"/>
    <col min="3" max="3" width="15.421875" style="3" bestFit="1" customWidth="1"/>
    <col min="4" max="4" width="15.57421875" style="3" bestFit="1" customWidth="1"/>
    <col min="5" max="6" width="9.421875" style="3" customWidth="1"/>
    <col min="7" max="7" width="15.57421875" style="3" bestFit="1" customWidth="1"/>
    <col min="8" max="8" width="13.421875" style="3" customWidth="1"/>
    <col min="9" max="9" width="8.140625" style="3" bestFit="1" customWidth="1"/>
    <col min="10" max="10" width="10.7109375" style="3" bestFit="1" customWidth="1"/>
    <col min="11" max="11" width="7.7109375" style="3" customWidth="1"/>
    <col min="12" max="12" width="9.7109375" style="3" bestFit="1" customWidth="1"/>
    <col min="13" max="16384" width="11.421875" style="3" customWidth="1"/>
  </cols>
  <sheetData>
    <row r="1" spans="1:9" ht="14.25">
      <c r="A1" s="14" t="s">
        <v>88</v>
      </c>
      <c r="B1" s="202" t="s">
        <v>87</v>
      </c>
      <c r="D1" s="203"/>
      <c r="E1" s="203"/>
      <c r="F1" s="203"/>
      <c r="G1" s="203"/>
      <c r="H1" s="203"/>
      <c r="I1" s="203"/>
    </row>
    <row r="2" spans="1:9" ht="14.25">
      <c r="A2" s="21"/>
      <c r="B2" s="204"/>
      <c r="C2" s="21"/>
      <c r="D2" s="205"/>
      <c r="E2" s="205"/>
      <c r="F2" s="205"/>
      <c r="G2" s="205"/>
      <c r="H2" s="205"/>
      <c r="I2" s="203"/>
    </row>
    <row r="3" spans="1:8" ht="27" customHeight="1">
      <c r="A3" s="206" t="s">
        <v>46</v>
      </c>
      <c r="B3" s="207"/>
      <c r="C3" s="196"/>
      <c r="D3" s="208">
        <v>2009</v>
      </c>
      <c r="E3" s="192"/>
      <c r="F3" s="192"/>
      <c r="G3" s="161">
        <v>2008</v>
      </c>
      <c r="H3" s="209" t="s">
        <v>138</v>
      </c>
    </row>
    <row r="4" spans="1:8" ht="27" customHeight="1">
      <c r="A4" s="206" t="s">
        <v>47</v>
      </c>
      <c r="B4" s="210" t="s">
        <v>48</v>
      </c>
      <c r="C4" s="189"/>
      <c r="D4" s="211" t="s">
        <v>49</v>
      </c>
      <c r="E4" s="161" t="s">
        <v>16</v>
      </c>
      <c r="F4" s="161" t="s">
        <v>17</v>
      </c>
      <c r="G4" s="212" t="s">
        <v>49</v>
      </c>
      <c r="H4" s="174"/>
    </row>
    <row r="5" spans="1:8" ht="25.5" customHeight="1">
      <c r="A5" s="160" t="s">
        <v>50</v>
      </c>
      <c r="B5" s="161"/>
      <c r="C5" s="99"/>
      <c r="D5" s="213" t="s">
        <v>67</v>
      </c>
      <c r="E5" s="214"/>
      <c r="F5" s="214"/>
      <c r="G5" s="215"/>
      <c r="H5" s="179"/>
    </row>
    <row r="6" spans="1:8" ht="12.75">
      <c r="A6" s="216"/>
      <c r="B6" s="207"/>
      <c r="C6" s="87"/>
      <c r="D6" s="217"/>
      <c r="E6" s="217"/>
      <c r="F6" s="217"/>
      <c r="G6" s="217"/>
      <c r="H6" s="217"/>
    </row>
    <row r="7" spans="1:8" ht="12.75">
      <c r="A7" s="218">
        <v>14</v>
      </c>
      <c r="B7" s="219"/>
      <c r="C7" s="196" t="s">
        <v>93</v>
      </c>
      <c r="D7" s="220">
        <f>SUM(E7:F7)</f>
        <v>92.5</v>
      </c>
      <c r="E7" s="221">
        <v>92.5</v>
      </c>
      <c r="F7" s="222" t="s">
        <v>128</v>
      </c>
      <c r="G7" s="220">
        <v>95.7</v>
      </c>
      <c r="H7" s="223">
        <f aca="true" t="shared" si="0" ref="H7:H31">SUM(D7/G7)*100-100</f>
        <v>-3.34378265412748</v>
      </c>
    </row>
    <row r="8" spans="1:8" ht="12.75">
      <c r="A8" s="162"/>
      <c r="B8" s="103"/>
      <c r="C8" s="196"/>
      <c r="D8" s="220"/>
      <c r="E8" s="221"/>
      <c r="F8" s="224"/>
      <c r="G8" s="217"/>
      <c r="H8" s="223"/>
    </row>
    <row r="9" spans="1:8" ht="12.75">
      <c r="A9" s="162">
        <v>14</v>
      </c>
      <c r="B9" s="103"/>
      <c r="C9" s="196" t="s">
        <v>61</v>
      </c>
      <c r="D9" s="220">
        <f>SUM(E9:F9)</f>
        <v>2986.1</v>
      </c>
      <c r="E9" s="221">
        <v>523.5</v>
      </c>
      <c r="F9" s="224">
        <v>2462.6</v>
      </c>
      <c r="G9" s="220">
        <v>3337.3</v>
      </c>
      <c r="H9" s="223">
        <f t="shared" si="0"/>
        <v>-10.523477062295868</v>
      </c>
    </row>
    <row r="10" spans="1:8" ht="12.75">
      <c r="A10" s="162"/>
      <c r="B10" s="103"/>
      <c r="C10" s="196"/>
      <c r="D10" s="220"/>
      <c r="E10" s="221"/>
      <c r="F10" s="224"/>
      <c r="G10" s="220"/>
      <c r="H10" s="225"/>
    </row>
    <row r="11" spans="1:8" ht="12.75">
      <c r="A11" s="162">
        <v>13</v>
      </c>
      <c r="B11" s="103"/>
      <c r="C11" s="196" t="s">
        <v>68</v>
      </c>
      <c r="D11" s="220">
        <f>SUM(E11:F11)</f>
        <v>4</v>
      </c>
      <c r="E11" s="226" t="s">
        <v>128</v>
      </c>
      <c r="F11" s="222">
        <v>4</v>
      </c>
      <c r="G11" s="220">
        <v>3.3</v>
      </c>
      <c r="H11" s="225">
        <f t="shared" si="0"/>
        <v>21.212121212121218</v>
      </c>
    </row>
    <row r="12" spans="1:8" ht="12.75">
      <c r="A12" s="162"/>
      <c r="B12" s="103"/>
      <c r="C12" s="196"/>
      <c r="D12" s="220"/>
      <c r="E12" s="221"/>
      <c r="F12" s="224"/>
      <c r="G12" s="220"/>
      <c r="H12" s="225"/>
    </row>
    <row r="13" spans="1:8" ht="12.75">
      <c r="A13" s="162">
        <v>19</v>
      </c>
      <c r="B13" s="103"/>
      <c r="C13" s="196" t="s">
        <v>69</v>
      </c>
      <c r="D13" s="220">
        <v>116.8</v>
      </c>
      <c r="E13" s="221">
        <v>87.6</v>
      </c>
      <c r="F13" s="224">
        <v>29.3</v>
      </c>
      <c r="G13" s="220">
        <v>82.8</v>
      </c>
      <c r="H13" s="225">
        <f t="shared" si="0"/>
        <v>41.062801932367165</v>
      </c>
    </row>
    <row r="14" spans="1:8" ht="12.75">
      <c r="A14" s="162"/>
      <c r="B14" s="103"/>
      <c r="C14" s="196"/>
      <c r="D14" s="220"/>
      <c r="E14" s="221"/>
      <c r="F14" s="224"/>
      <c r="G14" s="220"/>
      <c r="H14" s="225"/>
    </row>
    <row r="15" spans="1:8" ht="12.75">
      <c r="A15" s="162">
        <v>14</v>
      </c>
      <c r="B15" s="103"/>
      <c r="C15" s="196" t="s">
        <v>70</v>
      </c>
      <c r="D15" s="220">
        <f>SUM(E15:F15)</f>
        <v>56.5</v>
      </c>
      <c r="E15" s="221">
        <v>56.5</v>
      </c>
      <c r="F15" s="222" t="s">
        <v>128</v>
      </c>
      <c r="G15" s="220">
        <v>51.1</v>
      </c>
      <c r="H15" s="225">
        <f t="shared" si="0"/>
        <v>10.567514677103702</v>
      </c>
    </row>
    <row r="16" spans="1:8" ht="12.75">
      <c r="A16" s="15"/>
      <c r="B16" s="152"/>
      <c r="C16" s="196"/>
      <c r="D16" s="220"/>
      <c r="E16" s="227"/>
      <c r="F16" s="228"/>
      <c r="G16" s="229"/>
      <c r="H16" s="225"/>
    </row>
    <row r="17" spans="1:8" ht="12.75">
      <c r="A17" s="162">
        <v>19</v>
      </c>
      <c r="B17" s="103"/>
      <c r="C17" s="196" t="s">
        <v>71</v>
      </c>
      <c r="D17" s="220">
        <f>SUM(E17:F17)</f>
        <v>45.7</v>
      </c>
      <c r="E17" s="226" t="s">
        <v>128</v>
      </c>
      <c r="F17" s="222">
        <v>45.7</v>
      </c>
      <c r="G17" s="220">
        <v>35.3</v>
      </c>
      <c r="H17" s="225">
        <f t="shared" si="0"/>
        <v>29.461756373937675</v>
      </c>
    </row>
    <row r="18" spans="1:8" ht="12.75">
      <c r="A18" s="162"/>
      <c r="B18" s="103"/>
      <c r="C18" s="196"/>
      <c r="D18" s="220"/>
      <c r="E18" s="230"/>
      <c r="F18" s="231"/>
      <c r="G18" s="220"/>
      <c r="H18" s="225"/>
    </row>
    <row r="19" spans="1:8" ht="12.75">
      <c r="A19" s="162">
        <v>14</v>
      </c>
      <c r="B19" s="103"/>
      <c r="C19" s="196" t="s">
        <v>72</v>
      </c>
      <c r="D19" s="220">
        <f>SUM(E19:F19)</f>
        <v>27</v>
      </c>
      <c r="E19" s="226" t="s">
        <v>128</v>
      </c>
      <c r="F19" s="224">
        <v>27</v>
      </c>
      <c r="G19" s="220">
        <v>35.6</v>
      </c>
      <c r="H19" s="223">
        <f t="shared" si="0"/>
        <v>-24.157303370786522</v>
      </c>
    </row>
    <row r="20" spans="1:8" ht="12.75">
      <c r="A20" s="162"/>
      <c r="B20" s="103"/>
      <c r="C20" s="196"/>
      <c r="D20" s="220"/>
      <c r="E20" s="221"/>
      <c r="F20" s="224"/>
      <c r="G20" s="220"/>
      <c r="H20" s="223"/>
    </row>
    <row r="21" spans="1:8" ht="12.75">
      <c r="A21" s="162">
        <v>14</v>
      </c>
      <c r="B21" s="103"/>
      <c r="C21" s="196" t="s">
        <v>73</v>
      </c>
      <c r="D21" s="220">
        <f>SUM(E21:F21)</f>
        <v>9.5</v>
      </c>
      <c r="E21" s="232">
        <v>3.3</v>
      </c>
      <c r="F21" s="222">
        <v>6.2</v>
      </c>
      <c r="G21" s="233">
        <v>36.2</v>
      </c>
      <c r="H21" s="223">
        <f t="shared" si="0"/>
        <v>-73.75690607734806</v>
      </c>
    </row>
    <row r="22" spans="1:8" ht="12.75">
      <c r="A22" s="162"/>
      <c r="B22" s="103"/>
      <c r="C22" s="196"/>
      <c r="D22" s="220"/>
      <c r="E22" s="221"/>
      <c r="F22" s="224"/>
      <c r="G22" s="220"/>
      <c r="H22" s="223"/>
    </row>
    <row r="23" spans="1:8" ht="12.75">
      <c r="A23" s="162">
        <v>14</v>
      </c>
      <c r="B23" s="103"/>
      <c r="C23" s="196" t="s">
        <v>74</v>
      </c>
      <c r="D23" s="220">
        <f>SUM(E23:F23)</f>
        <v>30.3</v>
      </c>
      <c r="E23" s="221">
        <v>30.3</v>
      </c>
      <c r="F23" s="222" t="s">
        <v>128</v>
      </c>
      <c r="G23" s="220">
        <v>48.8</v>
      </c>
      <c r="H23" s="223">
        <f t="shared" si="0"/>
        <v>-37.909836065573764</v>
      </c>
    </row>
    <row r="24" spans="1:8" ht="12.75">
      <c r="A24" s="162"/>
      <c r="B24" s="103"/>
      <c r="C24" s="196"/>
      <c r="D24" s="220"/>
      <c r="E24" s="221"/>
      <c r="F24" s="224"/>
      <c r="G24" s="220"/>
      <c r="H24" s="223"/>
    </row>
    <row r="25" spans="1:8" ht="12.75">
      <c r="A25" s="162">
        <v>15</v>
      </c>
      <c r="B25" s="103"/>
      <c r="C25" s="196" t="s">
        <v>62</v>
      </c>
      <c r="D25" s="220">
        <f>SUM(E25:F25)</f>
        <v>184</v>
      </c>
      <c r="E25" s="221">
        <v>129.7</v>
      </c>
      <c r="F25" s="224">
        <v>54.3</v>
      </c>
      <c r="G25" s="220">
        <v>251.1</v>
      </c>
      <c r="H25" s="223">
        <f t="shared" si="0"/>
        <v>-26.72242134607727</v>
      </c>
    </row>
    <row r="26" spans="1:8" ht="12.75">
      <c r="A26" s="162"/>
      <c r="B26" s="103"/>
      <c r="C26" s="196"/>
      <c r="D26" s="220"/>
      <c r="E26" s="221"/>
      <c r="F26" s="224"/>
      <c r="G26" s="220"/>
      <c r="H26" s="223"/>
    </row>
    <row r="27" spans="1:8" ht="12.75">
      <c r="A27" s="162">
        <v>19</v>
      </c>
      <c r="B27" s="103"/>
      <c r="C27" s="196" t="s">
        <v>66</v>
      </c>
      <c r="D27" s="220">
        <f>SUM(E27:F27)</f>
        <v>199.8</v>
      </c>
      <c r="E27" s="221">
        <v>130.5</v>
      </c>
      <c r="F27" s="224">
        <v>69.3</v>
      </c>
      <c r="G27" s="220">
        <v>277.3</v>
      </c>
      <c r="H27" s="223">
        <f t="shared" si="0"/>
        <v>-27.948070681572304</v>
      </c>
    </row>
    <row r="28" spans="1:8" ht="12.75">
      <c r="A28" s="162"/>
      <c r="B28" s="103"/>
      <c r="C28" s="196"/>
      <c r="D28" s="220"/>
      <c r="E28" s="221"/>
      <c r="F28" s="224"/>
      <c r="G28" s="220"/>
      <c r="H28" s="223"/>
    </row>
    <row r="29" spans="1:8" ht="12.75">
      <c r="A29" s="162">
        <v>18</v>
      </c>
      <c r="B29" s="103"/>
      <c r="C29" s="196" t="s">
        <v>63</v>
      </c>
      <c r="D29" s="220">
        <f>SUM(E29:F29)</f>
        <v>482.6</v>
      </c>
      <c r="E29" s="221">
        <v>327.5</v>
      </c>
      <c r="F29" s="224">
        <v>155.1</v>
      </c>
      <c r="G29" s="220">
        <v>675.8</v>
      </c>
      <c r="H29" s="223">
        <f t="shared" si="0"/>
        <v>-28.58833974548682</v>
      </c>
    </row>
    <row r="30" spans="1:8" ht="12.75">
      <c r="A30" s="162"/>
      <c r="B30" s="103"/>
      <c r="C30" s="196"/>
      <c r="D30" s="220"/>
      <c r="E30" s="221"/>
      <c r="F30" s="224"/>
      <c r="G30" s="220"/>
      <c r="H30" s="225"/>
    </row>
    <row r="31" spans="1:8" ht="12.75">
      <c r="A31" s="162">
        <v>19</v>
      </c>
      <c r="B31" s="103"/>
      <c r="C31" s="196" t="s">
        <v>64</v>
      </c>
      <c r="D31" s="220">
        <f>SUM(E31:F31)</f>
        <v>108.6</v>
      </c>
      <c r="E31" s="221">
        <v>31.6</v>
      </c>
      <c r="F31" s="224">
        <v>77</v>
      </c>
      <c r="G31" s="220">
        <v>95.4</v>
      </c>
      <c r="H31" s="225">
        <f t="shared" si="0"/>
        <v>13.836477987421375</v>
      </c>
    </row>
    <row r="32" spans="1:8" ht="12.75">
      <c r="A32" s="162"/>
      <c r="B32" s="103"/>
      <c r="C32" s="196"/>
      <c r="D32" s="220"/>
      <c r="E32" s="221"/>
      <c r="F32" s="224"/>
      <c r="G32" s="220"/>
      <c r="H32" s="225"/>
    </row>
    <row r="33" spans="1:8" ht="12.75">
      <c r="A33" s="162">
        <v>16</v>
      </c>
      <c r="B33" s="103"/>
      <c r="C33" s="196" t="s">
        <v>65</v>
      </c>
      <c r="D33" s="220">
        <f>SUM(E33:F33)</f>
        <v>112.2</v>
      </c>
      <c r="E33" s="221">
        <v>112.2</v>
      </c>
      <c r="F33" s="222" t="s">
        <v>128</v>
      </c>
      <c r="G33" s="220">
        <v>179.9</v>
      </c>
      <c r="H33" s="223">
        <f>SUM(D33/G33)*100-100</f>
        <v>-37.63201778765981</v>
      </c>
    </row>
    <row r="34" spans="1:8" ht="12.75">
      <c r="A34" s="162"/>
      <c r="B34" s="103"/>
      <c r="C34" s="196"/>
      <c r="D34" s="220"/>
      <c r="E34" s="221"/>
      <c r="F34" s="224"/>
      <c r="G34" s="220"/>
      <c r="H34" s="225" t="s">
        <v>4</v>
      </c>
    </row>
    <row r="35" spans="1:8" ht="12.75">
      <c r="A35" s="12">
        <v>19</v>
      </c>
      <c r="B35" s="103"/>
      <c r="C35" s="196" t="s">
        <v>75</v>
      </c>
      <c r="D35" s="234" t="s">
        <v>129</v>
      </c>
      <c r="E35" s="226" t="s">
        <v>128</v>
      </c>
      <c r="F35" s="222" t="s">
        <v>128</v>
      </c>
      <c r="G35" s="234" t="s">
        <v>129</v>
      </c>
      <c r="H35" s="235" t="s">
        <v>141</v>
      </c>
    </row>
    <row r="36" spans="1:8" ht="12.75">
      <c r="A36" s="12"/>
      <c r="B36" s="103"/>
      <c r="C36" s="196"/>
      <c r="D36" s="220"/>
      <c r="E36" s="221"/>
      <c r="F36" s="224"/>
      <c r="G36" s="220"/>
      <c r="H36" s="235"/>
    </row>
    <row r="37" spans="1:8" ht="12.75">
      <c r="A37" s="12">
        <v>14</v>
      </c>
      <c r="B37" s="103"/>
      <c r="C37" s="196" t="s">
        <v>135</v>
      </c>
      <c r="D37" s="234" t="s">
        <v>129</v>
      </c>
      <c r="E37" s="226" t="s">
        <v>128</v>
      </c>
      <c r="F37" s="222" t="s">
        <v>128</v>
      </c>
      <c r="G37" s="233">
        <v>21.2</v>
      </c>
      <c r="H37" s="235" t="s">
        <v>141</v>
      </c>
    </row>
    <row r="38" spans="1:8" ht="12.75">
      <c r="A38" s="12"/>
      <c r="B38" s="103"/>
      <c r="C38" s="196"/>
      <c r="D38" s="229"/>
      <c r="E38" s="227"/>
      <c r="F38" s="228"/>
      <c r="G38" s="229"/>
      <c r="H38" s="235"/>
    </row>
    <row r="39" spans="1:8" ht="12.75">
      <c r="A39" s="12" t="s">
        <v>90</v>
      </c>
      <c r="B39" s="103"/>
      <c r="C39" s="196" t="s">
        <v>91</v>
      </c>
      <c r="D39" s="234" t="s">
        <v>129</v>
      </c>
      <c r="E39" s="226" t="s">
        <v>128</v>
      </c>
      <c r="F39" s="222" t="s">
        <v>128</v>
      </c>
      <c r="G39" s="234" t="s">
        <v>129</v>
      </c>
      <c r="H39" s="235" t="s">
        <v>141</v>
      </c>
    </row>
    <row r="40" spans="1:8" ht="12.75">
      <c r="A40" s="236" t="s">
        <v>4</v>
      </c>
      <c r="B40" s="122"/>
      <c r="C40" s="99"/>
      <c r="D40" s="237"/>
      <c r="E40" s="238"/>
      <c r="F40" s="239"/>
      <c r="G40" s="237"/>
      <c r="H40" s="240" t="s">
        <v>4</v>
      </c>
    </row>
    <row r="41" spans="2:8" s="4" customFormat="1" ht="19.5" customHeight="1">
      <c r="B41" s="8"/>
      <c r="C41" s="9" t="s">
        <v>18</v>
      </c>
      <c r="D41" s="60">
        <v>4455.8</v>
      </c>
      <c r="E41" s="62">
        <v>1525.3</v>
      </c>
      <c r="F41" s="61">
        <v>2930.6</v>
      </c>
      <c r="G41" s="60">
        <v>5226.8</v>
      </c>
      <c r="H41" s="241">
        <f>SUM(D41/G41)*100-100</f>
        <v>-14.750899211754799</v>
      </c>
    </row>
    <row r="42" spans="2:7" s="4" customFormat="1" ht="5.25" customHeight="1">
      <c r="B42" s="11"/>
      <c r="C42" s="11"/>
      <c r="D42" s="242"/>
      <c r="E42" s="242"/>
      <c r="F42" s="242"/>
      <c r="G42" s="242"/>
    </row>
    <row r="43" spans="1:7" ht="19.5" customHeight="1">
      <c r="A43" s="63"/>
      <c r="B43" s="15"/>
      <c r="C43" s="15"/>
      <c r="D43" s="16"/>
      <c r="E43" s="16"/>
      <c r="F43" s="16"/>
      <c r="G43" s="16"/>
    </row>
    <row r="44" spans="2:7" s="4" customFormat="1" ht="19.5" customHeight="1">
      <c r="B44" s="11"/>
      <c r="C44" s="11"/>
      <c r="D44" s="242"/>
      <c r="E44" s="242"/>
      <c r="F44" s="242"/>
      <c r="G44" s="242"/>
    </row>
    <row r="45" ht="19.5" customHeight="1">
      <c r="K45" s="3" t="s">
        <v>25</v>
      </c>
    </row>
    <row r="46" ht="22.5" customHeight="1"/>
    <row r="47" ht="18" customHeight="1"/>
    <row r="48" ht="12.75">
      <c r="H48" s="3">
        <v>3</v>
      </c>
    </row>
    <row r="54" ht="12.75">
      <c r="E54" s="11"/>
    </row>
  </sheetData>
  <mergeCells count="4">
    <mergeCell ref="D3:F3"/>
    <mergeCell ref="B4:C4"/>
    <mergeCell ref="D5:G5"/>
    <mergeCell ref="H3:H5"/>
  </mergeCells>
  <printOptions/>
  <pageMargins left="0.5511811023622047" right="0.35433070866141736" top="0.82" bottom="0.4330708661417323" header="0.5118110236220472" footer="0.2755905511811024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5"/>
  <dimension ref="A1:K55"/>
  <sheetViews>
    <sheetView workbookViewId="0" topLeftCell="A1">
      <selection activeCell="K1" sqref="K1"/>
    </sheetView>
  </sheetViews>
  <sheetFormatPr defaultColWidth="11.421875" defaultRowHeight="12.75"/>
  <cols>
    <col min="1" max="1" width="4.57421875" style="3" customWidth="1"/>
    <col min="2" max="2" width="26.140625" style="3" customWidth="1"/>
    <col min="3" max="3" width="7.28125" style="3" customWidth="1"/>
    <col min="4" max="4" width="9.00390625" style="3" customWidth="1"/>
    <col min="5" max="5" width="7.28125" style="3" customWidth="1"/>
    <col min="6" max="6" width="9.00390625" style="3" bestFit="1" customWidth="1"/>
    <col min="7" max="7" width="7.28125" style="3" customWidth="1"/>
    <col min="8" max="8" width="9.00390625" style="3" bestFit="1" customWidth="1"/>
    <col min="9" max="9" width="7.28125" style="3" customWidth="1"/>
    <col min="10" max="10" width="9.00390625" style="3" customWidth="1"/>
    <col min="11" max="11" width="9.7109375" style="3" bestFit="1" customWidth="1"/>
    <col min="12" max="16384" width="11.421875" style="3" customWidth="1"/>
  </cols>
  <sheetData>
    <row r="1" spans="1:8" ht="12.75">
      <c r="A1" s="14" t="s">
        <v>89</v>
      </c>
      <c r="C1" s="14"/>
      <c r="D1" s="14"/>
      <c r="E1" s="14"/>
      <c r="F1" s="14"/>
      <c r="G1" s="14"/>
      <c r="H1" s="14"/>
    </row>
    <row r="2" spans="2:8" ht="15" customHeight="1">
      <c r="B2" s="185"/>
      <c r="C2" s="186"/>
      <c r="D2" s="186"/>
      <c r="E2" s="186"/>
      <c r="F2" s="186"/>
      <c r="G2" s="187"/>
      <c r="H2" s="187"/>
    </row>
    <row r="3" spans="1:10" ht="27" customHeight="1">
      <c r="A3" s="140" t="s">
        <v>48</v>
      </c>
      <c r="B3" s="167"/>
      <c r="C3" s="90">
        <v>2009</v>
      </c>
      <c r="D3" s="91"/>
      <c r="E3" s="91"/>
      <c r="F3" s="91"/>
      <c r="G3" s="90">
        <v>2008</v>
      </c>
      <c r="H3" s="91"/>
      <c r="I3" s="91"/>
      <c r="J3" s="91"/>
    </row>
    <row r="4" spans="1:10" ht="27" customHeight="1">
      <c r="A4" s="188"/>
      <c r="B4" s="189"/>
      <c r="C4" s="90" t="s">
        <v>51</v>
      </c>
      <c r="D4" s="190"/>
      <c r="E4" s="90" t="s">
        <v>52</v>
      </c>
      <c r="F4" s="91"/>
      <c r="G4" s="90" t="s">
        <v>51</v>
      </c>
      <c r="H4" s="190"/>
      <c r="I4" s="90" t="s">
        <v>52</v>
      </c>
      <c r="J4" s="91"/>
    </row>
    <row r="5" spans="1:11" ht="19.5" customHeight="1">
      <c r="A5" s="188"/>
      <c r="B5" s="189"/>
      <c r="C5" s="97"/>
      <c r="D5" s="168" t="s">
        <v>95</v>
      </c>
      <c r="E5" s="97"/>
      <c r="F5" s="168" t="s">
        <v>95</v>
      </c>
      <c r="G5" s="97"/>
      <c r="H5" s="168" t="s">
        <v>95</v>
      </c>
      <c r="I5" s="97"/>
      <c r="J5" s="171" t="s">
        <v>95</v>
      </c>
      <c r="K5" s="15"/>
    </row>
    <row r="6" spans="1:11" ht="19.5" customHeight="1">
      <c r="A6" s="188"/>
      <c r="B6" s="189"/>
      <c r="C6" s="191" t="s">
        <v>53</v>
      </c>
      <c r="D6" s="170"/>
      <c r="E6" s="191" t="s">
        <v>53</v>
      </c>
      <c r="F6" s="170"/>
      <c r="G6" s="191" t="s">
        <v>53</v>
      </c>
      <c r="H6" s="170"/>
      <c r="I6" s="191" t="s">
        <v>53</v>
      </c>
      <c r="J6" s="174"/>
      <c r="K6" s="15"/>
    </row>
    <row r="7" spans="1:11" ht="18.75" customHeight="1">
      <c r="A7" s="192"/>
      <c r="B7" s="193"/>
      <c r="C7" s="194"/>
      <c r="D7" s="178"/>
      <c r="E7" s="194"/>
      <c r="F7" s="178"/>
      <c r="G7" s="194"/>
      <c r="H7" s="178"/>
      <c r="I7" s="194"/>
      <c r="J7" s="179"/>
      <c r="K7" s="15"/>
    </row>
    <row r="8" spans="2:11" ht="17.25" customHeight="1">
      <c r="B8" s="195"/>
      <c r="C8" s="105"/>
      <c r="D8" s="97"/>
      <c r="E8" s="105"/>
      <c r="F8" s="97"/>
      <c r="G8" s="105"/>
      <c r="H8" s="97"/>
      <c r="I8" s="105"/>
      <c r="J8" s="97"/>
      <c r="K8" s="15"/>
    </row>
    <row r="9" spans="2:10" ht="12.75">
      <c r="B9" s="196" t="s">
        <v>93</v>
      </c>
      <c r="C9" s="197">
        <v>101</v>
      </c>
      <c r="D9" s="157">
        <v>121.766</v>
      </c>
      <c r="E9" s="197">
        <v>101</v>
      </c>
      <c r="F9" s="157">
        <v>121.8</v>
      </c>
      <c r="G9" s="197">
        <v>107</v>
      </c>
      <c r="H9" s="157">
        <v>128</v>
      </c>
      <c r="I9" s="197">
        <v>107</v>
      </c>
      <c r="J9" s="157">
        <v>128</v>
      </c>
    </row>
    <row r="10" spans="2:10" ht="12.75">
      <c r="B10" s="196"/>
      <c r="C10" s="197"/>
      <c r="D10" s="157"/>
      <c r="E10" s="197"/>
      <c r="F10" s="157"/>
      <c r="G10" s="197"/>
      <c r="H10" s="157"/>
      <c r="I10" s="197"/>
      <c r="J10" s="157"/>
    </row>
    <row r="11" spans="2:10" ht="12.75">
      <c r="B11" s="196" t="s">
        <v>61</v>
      </c>
      <c r="C11" s="197">
        <f>609+1585</f>
        <v>2194</v>
      </c>
      <c r="D11" s="157">
        <f>789.745+3096.248</f>
        <v>3885.993</v>
      </c>
      <c r="E11" s="197">
        <f>1628+570</f>
        <v>2198</v>
      </c>
      <c r="F11" s="157">
        <f>3182.683+718.933</f>
        <v>3901.616</v>
      </c>
      <c r="G11" s="197">
        <v>2611</v>
      </c>
      <c r="H11" s="157">
        <v>4128</v>
      </c>
      <c r="I11" s="197">
        <v>2610</v>
      </c>
      <c r="J11" s="157">
        <v>4126</v>
      </c>
    </row>
    <row r="12" spans="2:10" ht="12.75">
      <c r="B12" s="196"/>
      <c r="C12" s="197"/>
      <c r="D12" s="157"/>
      <c r="E12" s="197"/>
      <c r="F12" s="157"/>
      <c r="G12" s="197"/>
      <c r="H12" s="157"/>
      <c r="I12" s="197"/>
      <c r="J12" s="157"/>
    </row>
    <row r="13" spans="2:10" ht="12.75">
      <c r="B13" s="196" t="s">
        <v>68</v>
      </c>
      <c r="C13" s="197">
        <v>6</v>
      </c>
      <c r="D13" s="157">
        <v>4.442</v>
      </c>
      <c r="E13" s="197">
        <v>6</v>
      </c>
      <c r="F13" s="157">
        <v>4.4</v>
      </c>
      <c r="G13" s="197">
        <v>5</v>
      </c>
      <c r="H13" s="157">
        <v>4</v>
      </c>
      <c r="I13" s="197">
        <v>5</v>
      </c>
      <c r="J13" s="157">
        <v>4</v>
      </c>
    </row>
    <row r="14" spans="2:10" ht="12.75">
      <c r="B14" s="196"/>
      <c r="C14" s="197"/>
      <c r="D14" s="157"/>
      <c r="E14" s="197"/>
      <c r="F14" s="157"/>
      <c r="G14" s="197"/>
      <c r="H14" s="157"/>
      <c r="I14" s="197"/>
      <c r="J14" s="157"/>
    </row>
    <row r="15" spans="2:10" ht="12.75">
      <c r="B15" s="196" t="s">
        <v>69</v>
      </c>
      <c r="C15" s="197">
        <f>85+64</f>
        <v>149</v>
      </c>
      <c r="D15" s="157">
        <f>102.899+42.581</f>
        <v>145.48000000000002</v>
      </c>
      <c r="E15" s="197">
        <f>65+84</f>
        <v>149</v>
      </c>
      <c r="F15" s="157">
        <f>43.7+101.8</f>
        <v>145.5</v>
      </c>
      <c r="G15" s="197">
        <v>85</v>
      </c>
      <c r="H15" s="157">
        <v>96</v>
      </c>
      <c r="I15" s="197">
        <v>86</v>
      </c>
      <c r="J15" s="157">
        <v>96</v>
      </c>
    </row>
    <row r="16" spans="2:10" ht="12.75">
      <c r="B16" s="196"/>
      <c r="C16" s="197"/>
      <c r="D16" s="157"/>
      <c r="E16" s="197"/>
      <c r="F16" s="157"/>
      <c r="G16" s="197"/>
      <c r="H16" s="157"/>
      <c r="I16" s="197"/>
      <c r="J16" s="157"/>
    </row>
    <row r="17" spans="2:10" ht="12.75">
      <c r="B17" s="196" t="s">
        <v>70</v>
      </c>
      <c r="C17" s="197">
        <v>56</v>
      </c>
      <c r="D17" s="157">
        <v>78.499</v>
      </c>
      <c r="E17" s="197">
        <v>56</v>
      </c>
      <c r="F17" s="157">
        <v>78.499</v>
      </c>
      <c r="G17" s="197">
        <v>68</v>
      </c>
      <c r="H17" s="157">
        <v>62</v>
      </c>
      <c r="I17" s="197">
        <v>68</v>
      </c>
      <c r="J17" s="157">
        <v>62</v>
      </c>
    </row>
    <row r="18" spans="2:10" ht="12.75">
      <c r="B18" s="196"/>
      <c r="C18" s="197"/>
      <c r="D18" s="157"/>
      <c r="E18" s="197"/>
      <c r="F18" s="157"/>
      <c r="G18" s="197"/>
      <c r="H18" s="157"/>
      <c r="I18" s="197"/>
      <c r="J18" s="157"/>
    </row>
    <row r="19" spans="2:10" ht="12.75">
      <c r="B19" s="196" t="s">
        <v>71</v>
      </c>
      <c r="C19" s="197">
        <v>54</v>
      </c>
      <c r="D19" s="157">
        <v>61</v>
      </c>
      <c r="E19" s="197">
        <v>54</v>
      </c>
      <c r="F19" s="157">
        <v>61</v>
      </c>
      <c r="G19" s="197">
        <v>41</v>
      </c>
      <c r="H19" s="157">
        <v>46</v>
      </c>
      <c r="I19" s="197">
        <v>41</v>
      </c>
      <c r="J19" s="157">
        <v>46</v>
      </c>
    </row>
    <row r="20" spans="2:10" ht="12.75">
      <c r="B20" s="196"/>
      <c r="C20" s="197"/>
      <c r="D20" s="157"/>
      <c r="E20" s="197"/>
      <c r="F20" s="157"/>
      <c r="G20" s="197"/>
      <c r="H20" s="157"/>
      <c r="I20" s="197"/>
      <c r="J20" s="157"/>
    </row>
    <row r="21" spans="2:10" ht="12.75">
      <c r="B21" s="196" t="s">
        <v>72</v>
      </c>
      <c r="C21" s="197">
        <v>28</v>
      </c>
      <c r="D21" s="157">
        <v>29</v>
      </c>
      <c r="E21" s="197">
        <v>28</v>
      </c>
      <c r="F21" s="157">
        <v>29</v>
      </c>
      <c r="G21" s="197">
        <v>38</v>
      </c>
      <c r="H21" s="157">
        <v>39</v>
      </c>
      <c r="I21" s="197">
        <v>38</v>
      </c>
      <c r="J21" s="157">
        <v>39</v>
      </c>
    </row>
    <row r="22" spans="2:10" ht="12.75">
      <c r="B22" s="196"/>
      <c r="C22" s="197"/>
      <c r="D22" s="157"/>
      <c r="E22" s="197"/>
      <c r="F22" s="157"/>
      <c r="G22" s="197"/>
      <c r="H22" s="157"/>
      <c r="I22" s="197"/>
      <c r="J22" s="157"/>
    </row>
    <row r="23" spans="2:10" ht="12.75">
      <c r="B23" s="196" t="s">
        <v>73</v>
      </c>
      <c r="C23" s="197">
        <f>6+2</f>
        <v>8</v>
      </c>
      <c r="D23" s="157">
        <f>6.934+5.15</f>
        <v>12.084</v>
      </c>
      <c r="E23" s="197">
        <f>6+2</f>
        <v>8</v>
      </c>
      <c r="F23" s="157">
        <f>6.9+5.2</f>
        <v>12.100000000000001</v>
      </c>
      <c r="G23" s="197">
        <v>41</v>
      </c>
      <c r="H23" s="157">
        <v>42</v>
      </c>
      <c r="I23" s="197">
        <v>40</v>
      </c>
      <c r="J23" s="157">
        <v>41</v>
      </c>
    </row>
    <row r="24" spans="2:10" ht="12.75">
      <c r="B24" s="196"/>
      <c r="C24" s="197"/>
      <c r="D24" s="157"/>
      <c r="E24" s="197"/>
      <c r="F24" s="157"/>
      <c r="G24" s="197"/>
      <c r="H24" s="157"/>
      <c r="I24" s="197"/>
      <c r="J24" s="157"/>
    </row>
    <row r="25" spans="2:10" ht="12.75">
      <c r="B25" s="196" t="s">
        <v>74</v>
      </c>
      <c r="C25" s="197">
        <v>36</v>
      </c>
      <c r="D25" s="157">
        <v>40.168</v>
      </c>
      <c r="E25" s="197">
        <v>35</v>
      </c>
      <c r="F25" s="157">
        <v>38.9</v>
      </c>
      <c r="G25" s="197">
        <v>52</v>
      </c>
      <c r="H25" s="157">
        <v>60</v>
      </c>
      <c r="I25" s="197">
        <v>52</v>
      </c>
      <c r="J25" s="157">
        <v>60</v>
      </c>
    </row>
    <row r="26" spans="2:10" ht="12.75">
      <c r="B26" s="196"/>
      <c r="C26" s="197"/>
      <c r="D26" s="157"/>
      <c r="E26" s="197"/>
      <c r="F26" s="157"/>
      <c r="G26" s="197"/>
      <c r="H26" s="157"/>
      <c r="I26" s="197"/>
      <c r="J26" s="157"/>
    </row>
    <row r="27" spans="2:10" ht="12.75">
      <c r="B27" s="196" t="s">
        <v>62</v>
      </c>
      <c r="C27" s="197">
        <f>113+45</f>
        <v>158</v>
      </c>
      <c r="D27" s="157">
        <f>156.723+68.539</f>
        <v>225.262</v>
      </c>
      <c r="E27" s="197">
        <f>45+113</f>
        <v>158</v>
      </c>
      <c r="F27" s="157">
        <f>68.5+156.7</f>
        <v>225.2</v>
      </c>
      <c r="G27" s="197">
        <v>198</v>
      </c>
      <c r="H27" s="157">
        <v>300</v>
      </c>
      <c r="I27" s="197">
        <v>196</v>
      </c>
      <c r="J27" s="157">
        <v>283</v>
      </c>
    </row>
    <row r="28" spans="2:10" ht="12.75">
      <c r="B28" s="196"/>
      <c r="C28" s="197"/>
      <c r="D28" s="157"/>
      <c r="E28" s="197"/>
      <c r="F28" s="157"/>
      <c r="G28" s="197"/>
      <c r="H28" s="157"/>
      <c r="I28" s="197"/>
      <c r="J28" s="157"/>
    </row>
    <row r="29" spans="2:10" ht="12.75">
      <c r="B29" s="196" t="s">
        <v>66</v>
      </c>
      <c r="C29" s="197">
        <f>179+88</f>
        <v>267</v>
      </c>
      <c r="D29" s="157">
        <f>164.788+90.053</f>
        <v>254.841</v>
      </c>
      <c r="E29" s="197">
        <f>91+173</f>
        <v>264</v>
      </c>
      <c r="F29" s="157">
        <f>93.687+160.31</f>
        <v>253.997</v>
      </c>
      <c r="G29" s="197">
        <v>363</v>
      </c>
      <c r="H29" s="157">
        <v>345</v>
      </c>
      <c r="I29" s="197">
        <v>363</v>
      </c>
      <c r="J29" s="157">
        <v>345</v>
      </c>
    </row>
    <row r="30" spans="2:10" ht="12.75">
      <c r="B30" s="196"/>
      <c r="C30" s="197"/>
      <c r="D30" s="157"/>
      <c r="E30" s="197"/>
      <c r="F30" s="157"/>
      <c r="G30" s="197"/>
      <c r="H30" s="157"/>
      <c r="I30" s="197"/>
      <c r="J30" s="157"/>
    </row>
    <row r="31" spans="2:10" ht="12.75">
      <c r="B31" s="196" t="s">
        <v>63</v>
      </c>
      <c r="C31" s="197">
        <f>456+231</f>
        <v>687</v>
      </c>
      <c r="D31" s="157">
        <f>463.133+192.424</f>
        <v>655.557</v>
      </c>
      <c r="E31" s="197">
        <f>262+421</f>
        <v>683</v>
      </c>
      <c r="F31" s="157">
        <f>224.328+429.988</f>
        <v>654.316</v>
      </c>
      <c r="G31" s="197">
        <v>814</v>
      </c>
      <c r="H31" s="157">
        <v>812</v>
      </c>
      <c r="I31" s="197">
        <v>809</v>
      </c>
      <c r="J31" s="157">
        <v>807</v>
      </c>
    </row>
    <row r="32" spans="2:10" ht="12.75">
      <c r="B32" s="196"/>
      <c r="C32" s="197"/>
      <c r="D32" s="157"/>
      <c r="E32" s="197"/>
      <c r="F32" s="157"/>
      <c r="G32" s="197"/>
      <c r="H32" s="157"/>
      <c r="I32" s="197"/>
      <c r="J32" s="157"/>
    </row>
    <row r="33" spans="2:10" ht="12.75">
      <c r="B33" s="196" t="s">
        <v>64</v>
      </c>
      <c r="C33" s="197">
        <f>48+98</f>
        <v>146</v>
      </c>
      <c r="D33" s="157">
        <f>46.852+104.621</f>
        <v>151.47299999999998</v>
      </c>
      <c r="E33" s="197">
        <f>99+46</f>
        <v>145</v>
      </c>
      <c r="F33" s="157">
        <f>105.8+44.6</f>
        <v>150.4</v>
      </c>
      <c r="G33" s="197">
        <v>131</v>
      </c>
      <c r="H33" s="157">
        <v>129</v>
      </c>
      <c r="I33" s="197">
        <v>131</v>
      </c>
      <c r="J33" s="157">
        <v>129</v>
      </c>
    </row>
    <row r="34" spans="2:10" ht="12.75">
      <c r="B34" s="196"/>
      <c r="C34" s="197"/>
      <c r="D34" s="157"/>
      <c r="E34" s="197"/>
      <c r="F34" s="157"/>
      <c r="G34" s="197"/>
      <c r="H34" s="157"/>
      <c r="I34" s="197"/>
      <c r="J34" s="157"/>
    </row>
    <row r="35" spans="2:10" ht="12.75">
      <c r="B35" s="196" t="s">
        <v>65</v>
      </c>
      <c r="C35" s="197">
        <v>135</v>
      </c>
      <c r="D35" s="157">
        <v>142.62</v>
      </c>
      <c r="E35" s="197">
        <v>135</v>
      </c>
      <c r="F35" s="157">
        <v>142.6</v>
      </c>
      <c r="G35" s="197">
        <v>226</v>
      </c>
      <c r="H35" s="157">
        <v>222</v>
      </c>
      <c r="I35" s="197">
        <v>226</v>
      </c>
      <c r="J35" s="157">
        <v>222</v>
      </c>
    </row>
    <row r="36" spans="2:10" ht="12.75">
      <c r="B36" s="196"/>
      <c r="C36" s="197"/>
      <c r="D36" s="157"/>
      <c r="E36" s="197"/>
      <c r="F36" s="157"/>
      <c r="G36" s="197"/>
      <c r="H36" s="157"/>
      <c r="I36" s="197"/>
      <c r="J36" s="157"/>
    </row>
    <row r="37" spans="2:10" ht="12.75">
      <c r="B37" s="196" t="s">
        <v>75</v>
      </c>
      <c r="C37" s="157" t="s">
        <v>143</v>
      </c>
      <c r="D37" s="157" t="s">
        <v>144</v>
      </c>
      <c r="E37" s="157" t="s">
        <v>143</v>
      </c>
      <c r="F37" s="157" t="s">
        <v>144</v>
      </c>
      <c r="G37" s="157" t="s">
        <v>143</v>
      </c>
      <c r="H37" s="157" t="s">
        <v>144</v>
      </c>
      <c r="I37" s="157" t="s">
        <v>143</v>
      </c>
      <c r="J37" s="157" t="s">
        <v>144</v>
      </c>
    </row>
    <row r="38" spans="2:10" ht="12.75">
      <c r="B38" s="196"/>
      <c r="C38" s="157"/>
      <c r="D38" s="157"/>
      <c r="E38" s="157"/>
      <c r="F38" s="157"/>
      <c r="G38" s="197"/>
      <c r="H38" s="157"/>
      <c r="I38" s="197"/>
      <c r="J38" s="157"/>
    </row>
    <row r="39" spans="2:10" s="15" customFormat="1" ht="12.75">
      <c r="B39" s="196" t="s">
        <v>137</v>
      </c>
      <c r="C39" s="157" t="s">
        <v>143</v>
      </c>
      <c r="D39" s="157" t="s">
        <v>144</v>
      </c>
      <c r="E39" s="157" t="s">
        <v>143</v>
      </c>
      <c r="F39" s="157" t="s">
        <v>144</v>
      </c>
      <c r="G39" s="197">
        <v>29</v>
      </c>
      <c r="H39" s="157">
        <v>25</v>
      </c>
      <c r="I39" s="198">
        <v>29</v>
      </c>
      <c r="J39" s="157">
        <v>25</v>
      </c>
    </row>
    <row r="40" spans="2:10" ht="12.75">
      <c r="B40" s="196"/>
      <c r="C40" s="157"/>
      <c r="D40" s="157"/>
      <c r="E40" s="157"/>
      <c r="F40" s="157"/>
      <c r="G40" s="197"/>
      <c r="H40" s="157"/>
      <c r="I40" s="197"/>
      <c r="J40" s="157"/>
    </row>
    <row r="41" spans="2:10" s="15" customFormat="1" ht="12.75">
      <c r="B41" s="196" t="s">
        <v>91</v>
      </c>
      <c r="C41" s="157" t="s">
        <v>143</v>
      </c>
      <c r="D41" s="157" t="s">
        <v>144</v>
      </c>
      <c r="E41" s="157" t="s">
        <v>143</v>
      </c>
      <c r="F41" s="157" t="s">
        <v>144</v>
      </c>
      <c r="G41" s="157" t="s">
        <v>143</v>
      </c>
      <c r="H41" s="157" t="s">
        <v>144</v>
      </c>
      <c r="I41" s="157" t="s">
        <v>143</v>
      </c>
      <c r="J41" s="157" t="s">
        <v>144</v>
      </c>
    </row>
    <row r="42" spans="1:10" ht="12.75">
      <c r="A42" s="21"/>
      <c r="B42" s="99"/>
      <c r="C42" s="199"/>
      <c r="D42" s="200"/>
      <c r="E42" s="201"/>
      <c r="F42" s="200"/>
      <c r="G42" s="199"/>
      <c r="H42" s="200"/>
      <c r="I42" s="201"/>
      <c r="J42" s="200"/>
    </row>
    <row r="43" spans="2:10" s="4" customFormat="1" ht="18.75" customHeight="1">
      <c r="B43" s="18" t="s">
        <v>18</v>
      </c>
      <c r="C43" s="19">
        <f>SUM(C9:C42)</f>
        <v>4025</v>
      </c>
      <c r="D43" s="19">
        <f>SUM(D9:D42)</f>
        <v>5808.1849999999995</v>
      </c>
      <c r="E43" s="19">
        <f>SUM(E9:E42)</f>
        <v>4020</v>
      </c>
      <c r="F43" s="19">
        <v>5820</v>
      </c>
      <c r="G43" s="19">
        <v>4809</v>
      </c>
      <c r="H43" s="20">
        <v>6437</v>
      </c>
      <c r="I43" s="20">
        <v>4801</v>
      </c>
      <c r="J43" s="20">
        <v>6413</v>
      </c>
    </row>
    <row r="44" ht="5.25" customHeight="1"/>
    <row r="45" ht="18.75" customHeight="1"/>
    <row r="46" spans="1:2" ht="22.5" customHeight="1">
      <c r="A46" s="17" t="s">
        <v>4</v>
      </c>
      <c r="B46" s="15"/>
    </row>
    <row r="47" ht="18" customHeight="1">
      <c r="B47" s="15"/>
    </row>
    <row r="50" ht="12.75">
      <c r="A50" s="3">
        <v>4</v>
      </c>
    </row>
    <row r="55" ht="12.75">
      <c r="B55" s="12"/>
    </row>
  </sheetData>
  <mergeCells count="11">
    <mergeCell ref="G3:J3"/>
    <mergeCell ref="G4:H4"/>
    <mergeCell ref="I4:J4"/>
    <mergeCell ref="D5:D7"/>
    <mergeCell ref="F5:F7"/>
    <mergeCell ref="H5:H7"/>
    <mergeCell ref="J5:J7"/>
    <mergeCell ref="A3:B7"/>
    <mergeCell ref="C4:D4"/>
    <mergeCell ref="C3:F3"/>
    <mergeCell ref="E4:F4"/>
  </mergeCells>
  <printOptions/>
  <pageMargins left="0.5511811023622047" right="0.35433070866141736" top="0.6692913385826772" bottom="0.4330708661417323" header="0.5118110236220472" footer="0.2755905511811024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6"/>
  <dimension ref="A1:J51"/>
  <sheetViews>
    <sheetView zoomScale="115" zoomScaleNormal="115" workbookViewId="0" topLeftCell="A1">
      <selection activeCell="I1" sqref="I1"/>
    </sheetView>
  </sheetViews>
  <sheetFormatPr defaultColWidth="11.421875" defaultRowHeight="12.75"/>
  <cols>
    <col min="1" max="2" width="11.421875" style="3" customWidth="1"/>
    <col min="3" max="7" width="11.7109375" style="3" customWidth="1"/>
    <col min="8" max="8" width="2.57421875" style="3" customWidth="1"/>
    <col min="9" max="16384" width="11.421875" style="3" customWidth="1"/>
  </cols>
  <sheetData>
    <row r="1" ht="12.75">
      <c r="A1" s="13" t="s">
        <v>94</v>
      </c>
    </row>
    <row r="2" spans="1:7" ht="12.75">
      <c r="A2" s="21" t="s">
        <v>4</v>
      </c>
      <c r="B2" s="22"/>
      <c r="C2" s="22"/>
      <c r="D2" s="22"/>
      <c r="E2" s="22"/>
      <c r="F2" s="22"/>
      <c r="G2" s="22"/>
    </row>
    <row r="3" spans="1:7" ht="17.25" customHeight="1">
      <c r="A3" s="167" t="s">
        <v>56</v>
      </c>
      <c r="B3" s="168" t="s">
        <v>132</v>
      </c>
      <c r="C3" s="90" t="s">
        <v>54</v>
      </c>
      <c r="D3" s="91"/>
      <c r="E3" s="91"/>
      <c r="F3" s="91"/>
      <c r="G3" s="91"/>
    </row>
    <row r="4" spans="1:7" ht="17.25" customHeight="1">
      <c r="A4" s="169"/>
      <c r="B4" s="170"/>
      <c r="C4" s="168" t="s">
        <v>133</v>
      </c>
      <c r="D4" s="171" t="s">
        <v>134</v>
      </c>
      <c r="E4" s="172"/>
      <c r="F4" s="173" t="s">
        <v>55</v>
      </c>
      <c r="G4" s="141"/>
    </row>
    <row r="5" spans="1:7" ht="17.25" customHeight="1">
      <c r="A5" s="169"/>
      <c r="B5" s="170"/>
      <c r="C5" s="170"/>
      <c r="D5" s="174"/>
      <c r="E5" s="175"/>
      <c r="F5" s="176"/>
      <c r="G5" s="177"/>
    </row>
    <row r="6" spans="1:7" ht="17.25" customHeight="1">
      <c r="A6" s="169"/>
      <c r="B6" s="170"/>
      <c r="C6" s="178"/>
      <c r="D6" s="179"/>
      <c r="E6" s="180"/>
      <c r="F6" s="181"/>
      <c r="G6" s="146"/>
    </row>
    <row r="7" spans="1:7" ht="17.25" customHeight="1">
      <c r="A7" s="169"/>
      <c r="B7" s="178"/>
      <c r="C7" s="161" t="s">
        <v>97</v>
      </c>
      <c r="D7" s="161" t="s">
        <v>58</v>
      </c>
      <c r="E7" s="161" t="s">
        <v>57</v>
      </c>
      <c r="F7" s="161" t="s">
        <v>58</v>
      </c>
      <c r="G7" s="161" t="s">
        <v>57</v>
      </c>
    </row>
    <row r="8" spans="1:7" ht="17.25" customHeight="1">
      <c r="A8" s="147"/>
      <c r="B8" s="90" t="s">
        <v>67</v>
      </c>
      <c r="C8" s="91"/>
      <c r="D8" s="91"/>
      <c r="E8" s="91"/>
      <c r="F8" s="91"/>
      <c r="G8" s="91"/>
    </row>
    <row r="9" spans="2:7" s="15" customFormat="1" ht="3" customHeight="1">
      <c r="B9" s="103"/>
      <c r="C9" s="182"/>
      <c r="D9" s="182"/>
      <c r="E9" s="182"/>
      <c r="F9" s="182"/>
      <c r="G9" s="182"/>
    </row>
    <row r="10" spans="1:7" ht="17.25" customHeight="1">
      <c r="A10" s="162">
        <v>1980</v>
      </c>
      <c r="B10" s="165">
        <f aca="true" t="shared" si="0" ref="B10:B30">SUM(C10:G10)</f>
        <v>4475</v>
      </c>
      <c r="C10" s="163">
        <v>444</v>
      </c>
      <c r="D10" s="163">
        <v>1949</v>
      </c>
      <c r="E10" s="163">
        <v>2037</v>
      </c>
      <c r="F10" s="163">
        <v>32</v>
      </c>
      <c r="G10" s="163">
        <v>13</v>
      </c>
    </row>
    <row r="11" spans="1:7" ht="15.75" customHeight="1">
      <c r="A11" s="162">
        <v>1981</v>
      </c>
      <c r="B11" s="165">
        <f t="shared" si="0"/>
        <v>4305</v>
      </c>
      <c r="C11" s="163">
        <v>351</v>
      </c>
      <c r="D11" s="163">
        <v>1952</v>
      </c>
      <c r="E11" s="163">
        <v>1902</v>
      </c>
      <c r="F11" s="163">
        <v>83</v>
      </c>
      <c r="G11" s="163">
        <v>17</v>
      </c>
    </row>
    <row r="12" spans="1:7" ht="15.75" customHeight="1">
      <c r="A12" s="162">
        <v>1982</v>
      </c>
      <c r="B12" s="165">
        <f t="shared" si="0"/>
        <v>3413</v>
      </c>
      <c r="C12" s="163">
        <v>264</v>
      </c>
      <c r="D12" s="163">
        <v>1613</v>
      </c>
      <c r="E12" s="163">
        <v>1432</v>
      </c>
      <c r="F12" s="163">
        <v>86</v>
      </c>
      <c r="G12" s="163">
        <v>18</v>
      </c>
    </row>
    <row r="13" spans="1:10" ht="15.75" customHeight="1">
      <c r="A13" s="162">
        <v>1983</v>
      </c>
      <c r="B13" s="165">
        <f t="shared" si="0"/>
        <v>3223</v>
      </c>
      <c r="C13" s="163">
        <v>214</v>
      </c>
      <c r="D13" s="163">
        <v>1374</v>
      </c>
      <c r="E13" s="163">
        <v>1523</v>
      </c>
      <c r="F13" s="163">
        <v>71</v>
      </c>
      <c r="G13" s="163">
        <v>41</v>
      </c>
      <c r="J13" s="3" t="s">
        <v>4</v>
      </c>
    </row>
    <row r="14" spans="1:7" ht="15.75" customHeight="1">
      <c r="A14" s="162">
        <v>1984</v>
      </c>
      <c r="B14" s="165">
        <f>SUM(C14:G14)</f>
        <v>3273</v>
      </c>
      <c r="C14" s="163">
        <v>243</v>
      </c>
      <c r="D14" s="163">
        <v>1297</v>
      </c>
      <c r="E14" s="163">
        <v>1497</v>
      </c>
      <c r="F14" s="163">
        <v>142</v>
      </c>
      <c r="G14" s="163">
        <v>94</v>
      </c>
    </row>
    <row r="15" spans="1:7" ht="8.25" customHeight="1">
      <c r="A15" s="162"/>
      <c r="B15" s="165"/>
      <c r="C15" s="163"/>
      <c r="D15" s="163"/>
      <c r="E15" s="163"/>
      <c r="F15" s="163"/>
      <c r="G15" s="163"/>
    </row>
    <row r="16" spans="1:7" ht="17.25" customHeight="1">
      <c r="A16" s="162">
        <v>1985</v>
      </c>
      <c r="B16" s="165">
        <f t="shared" si="0"/>
        <v>3022</v>
      </c>
      <c r="C16" s="163">
        <v>217</v>
      </c>
      <c r="D16" s="163">
        <v>1259</v>
      </c>
      <c r="E16" s="163">
        <v>1416</v>
      </c>
      <c r="F16" s="163">
        <v>63</v>
      </c>
      <c r="G16" s="163">
        <v>67</v>
      </c>
    </row>
    <row r="17" spans="1:7" ht="15.75" customHeight="1">
      <c r="A17" s="162">
        <v>1986</v>
      </c>
      <c r="B17" s="165">
        <f t="shared" si="0"/>
        <v>3289</v>
      </c>
      <c r="C17" s="163">
        <v>244</v>
      </c>
      <c r="D17" s="163">
        <v>1299</v>
      </c>
      <c r="E17" s="163">
        <v>1618</v>
      </c>
      <c r="F17" s="163">
        <v>77</v>
      </c>
      <c r="G17" s="163">
        <v>51</v>
      </c>
    </row>
    <row r="18" spans="1:7" ht="15.75" customHeight="1">
      <c r="A18" s="162">
        <v>1987</v>
      </c>
      <c r="B18" s="165">
        <f t="shared" si="0"/>
        <v>2953</v>
      </c>
      <c r="C18" s="163">
        <v>259</v>
      </c>
      <c r="D18" s="163">
        <v>1037</v>
      </c>
      <c r="E18" s="163">
        <v>1572</v>
      </c>
      <c r="F18" s="163">
        <v>56</v>
      </c>
      <c r="G18" s="163">
        <v>29</v>
      </c>
    </row>
    <row r="19" spans="1:7" ht="15.75" customHeight="1">
      <c r="A19" s="162">
        <v>1988</v>
      </c>
      <c r="B19" s="165">
        <f t="shared" si="0"/>
        <v>3387</v>
      </c>
      <c r="C19" s="163">
        <v>310</v>
      </c>
      <c r="D19" s="163">
        <v>1345</v>
      </c>
      <c r="E19" s="163">
        <v>1571</v>
      </c>
      <c r="F19" s="163">
        <v>113</v>
      </c>
      <c r="G19" s="163">
        <v>48</v>
      </c>
    </row>
    <row r="20" spans="1:7" ht="15.75" customHeight="1">
      <c r="A20" s="162">
        <v>1989</v>
      </c>
      <c r="B20" s="165">
        <f t="shared" si="0"/>
        <v>3206</v>
      </c>
      <c r="C20" s="163">
        <v>315</v>
      </c>
      <c r="D20" s="163">
        <v>1191</v>
      </c>
      <c r="E20" s="163">
        <v>1495</v>
      </c>
      <c r="F20" s="163">
        <v>123</v>
      </c>
      <c r="G20" s="163">
        <v>82</v>
      </c>
    </row>
    <row r="21" spans="1:7" ht="8.25" customHeight="1">
      <c r="A21" s="162"/>
      <c r="B21" s="165"/>
      <c r="C21" s="163"/>
      <c r="D21" s="163"/>
      <c r="E21" s="163"/>
      <c r="F21" s="163"/>
      <c r="G21" s="163"/>
    </row>
    <row r="22" spans="1:7" ht="17.25" customHeight="1">
      <c r="A22" s="162">
        <v>1990</v>
      </c>
      <c r="B22" s="165">
        <f t="shared" si="0"/>
        <v>3409</v>
      </c>
      <c r="C22" s="163">
        <v>220</v>
      </c>
      <c r="D22" s="163">
        <v>1357</v>
      </c>
      <c r="E22" s="163">
        <v>1657</v>
      </c>
      <c r="F22" s="163">
        <v>76</v>
      </c>
      <c r="G22" s="163">
        <v>99</v>
      </c>
    </row>
    <row r="23" spans="1:7" ht="15.75" customHeight="1">
      <c r="A23" s="162">
        <v>1991</v>
      </c>
      <c r="B23" s="165">
        <f t="shared" si="0"/>
        <v>3269</v>
      </c>
      <c r="C23" s="163">
        <v>262</v>
      </c>
      <c r="D23" s="163">
        <v>1236</v>
      </c>
      <c r="E23" s="163">
        <v>1547</v>
      </c>
      <c r="F23" s="163">
        <v>140</v>
      </c>
      <c r="G23" s="163">
        <v>84</v>
      </c>
    </row>
    <row r="24" spans="1:7" ht="15.75" customHeight="1">
      <c r="A24" s="162">
        <v>1992</v>
      </c>
      <c r="B24" s="165">
        <f t="shared" si="0"/>
        <v>3201</v>
      </c>
      <c r="C24" s="163">
        <v>285</v>
      </c>
      <c r="D24" s="163">
        <v>1290</v>
      </c>
      <c r="E24" s="163">
        <v>1468</v>
      </c>
      <c r="F24" s="163">
        <v>99</v>
      </c>
      <c r="G24" s="163">
        <v>59</v>
      </c>
    </row>
    <row r="25" spans="1:7" ht="15.75" customHeight="1">
      <c r="A25" s="162">
        <v>1993</v>
      </c>
      <c r="B25" s="165">
        <f t="shared" si="0"/>
        <v>3470</v>
      </c>
      <c r="C25" s="163">
        <v>398</v>
      </c>
      <c r="D25" s="163">
        <v>1340</v>
      </c>
      <c r="E25" s="163">
        <v>1510</v>
      </c>
      <c r="F25" s="163">
        <v>145</v>
      </c>
      <c r="G25" s="163">
        <v>77</v>
      </c>
    </row>
    <row r="26" spans="1:7" ht="15.75" customHeight="1">
      <c r="A26" s="162">
        <v>1994</v>
      </c>
      <c r="B26" s="165">
        <f>SUM(C26:G26)</f>
        <v>4280</v>
      </c>
      <c r="C26" s="163">
        <v>443</v>
      </c>
      <c r="D26" s="163">
        <v>1553</v>
      </c>
      <c r="E26" s="163">
        <v>2024</v>
      </c>
      <c r="F26" s="163">
        <v>181</v>
      </c>
      <c r="G26" s="163">
        <v>79</v>
      </c>
    </row>
    <row r="27" spans="1:7" ht="7.5" customHeight="1">
      <c r="A27" s="162"/>
      <c r="B27" s="165"/>
      <c r="C27" s="163"/>
      <c r="D27" s="163"/>
      <c r="E27" s="163"/>
      <c r="F27" s="163"/>
      <c r="G27" s="163"/>
    </row>
    <row r="28" spans="1:7" ht="17.25" customHeight="1">
      <c r="A28" s="162">
        <v>1995</v>
      </c>
      <c r="B28" s="165">
        <f t="shared" si="0"/>
        <v>4317</v>
      </c>
      <c r="C28" s="163">
        <v>310</v>
      </c>
      <c r="D28" s="163">
        <v>1692</v>
      </c>
      <c r="E28" s="163">
        <v>2035</v>
      </c>
      <c r="F28" s="163">
        <v>151</v>
      </c>
      <c r="G28" s="163">
        <v>129</v>
      </c>
    </row>
    <row r="29" spans="1:7" ht="15.75" customHeight="1">
      <c r="A29" s="162">
        <v>1996</v>
      </c>
      <c r="B29" s="165">
        <f t="shared" si="0"/>
        <v>3770</v>
      </c>
      <c r="C29" s="163">
        <v>259</v>
      </c>
      <c r="D29" s="163">
        <v>1435</v>
      </c>
      <c r="E29" s="163">
        <v>1859</v>
      </c>
      <c r="F29" s="163">
        <v>117</v>
      </c>
      <c r="G29" s="163">
        <v>100</v>
      </c>
    </row>
    <row r="30" spans="1:7" ht="15.75" customHeight="1">
      <c r="A30" s="162">
        <v>1997</v>
      </c>
      <c r="B30" s="165">
        <f t="shared" si="0"/>
        <v>3671</v>
      </c>
      <c r="C30" s="163">
        <v>229</v>
      </c>
      <c r="D30" s="163">
        <v>1472</v>
      </c>
      <c r="E30" s="163">
        <v>1745</v>
      </c>
      <c r="F30" s="163">
        <v>174</v>
      </c>
      <c r="G30" s="163">
        <v>51</v>
      </c>
    </row>
    <row r="31" spans="1:7" ht="15.75" customHeight="1">
      <c r="A31" s="162">
        <v>1998</v>
      </c>
      <c r="B31" s="165">
        <f>SUM(C31:G31)</f>
        <v>3871</v>
      </c>
      <c r="C31" s="163">
        <v>415</v>
      </c>
      <c r="D31" s="163">
        <v>1294</v>
      </c>
      <c r="E31" s="163">
        <v>1938</v>
      </c>
      <c r="F31" s="163">
        <v>148</v>
      </c>
      <c r="G31" s="163">
        <v>76</v>
      </c>
    </row>
    <row r="32" spans="1:7" ht="15.75" customHeight="1">
      <c r="A32" s="162">
        <v>1999</v>
      </c>
      <c r="B32" s="165">
        <v>4084</v>
      </c>
      <c r="C32" s="163">
        <v>372</v>
      </c>
      <c r="D32" s="163">
        <v>1501</v>
      </c>
      <c r="E32" s="163">
        <v>1998</v>
      </c>
      <c r="F32" s="163">
        <v>168</v>
      </c>
      <c r="G32" s="163">
        <v>45</v>
      </c>
    </row>
    <row r="33" spans="1:7" ht="7.5" customHeight="1">
      <c r="A33" s="162"/>
      <c r="B33" s="165"/>
      <c r="C33" s="163"/>
      <c r="D33" s="163"/>
      <c r="E33" s="163"/>
      <c r="F33" s="163"/>
      <c r="G33" s="163"/>
    </row>
    <row r="34" spans="1:7" ht="17.25" customHeight="1">
      <c r="A34" s="162">
        <v>2000</v>
      </c>
      <c r="B34" s="165">
        <f>SUM(C34:G34)</f>
        <v>4227</v>
      </c>
      <c r="C34" s="163">
        <v>248</v>
      </c>
      <c r="D34" s="163">
        <v>1740</v>
      </c>
      <c r="E34" s="163">
        <v>2052</v>
      </c>
      <c r="F34" s="163">
        <v>146</v>
      </c>
      <c r="G34" s="163">
        <v>41</v>
      </c>
    </row>
    <row r="35" spans="1:7" ht="15.75" customHeight="1">
      <c r="A35" s="162">
        <v>2001</v>
      </c>
      <c r="B35" s="165">
        <f>SUM(C35:G35)</f>
        <v>4078</v>
      </c>
      <c r="C35" s="163">
        <v>301</v>
      </c>
      <c r="D35" s="163">
        <v>1458</v>
      </c>
      <c r="E35" s="163">
        <v>2122</v>
      </c>
      <c r="F35" s="163">
        <v>136</v>
      </c>
      <c r="G35" s="163">
        <v>61</v>
      </c>
    </row>
    <row r="36" spans="1:7" ht="15.75" customHeight="1">
      <c r="A36" s="162">
        <v>2002</v>
      </c>
      <c r="B36" s="165">
        <f>SUM(C36:G36)</f>
        <v>4197</v>
      </c>
      <c r="C36" s="163">
        <v>591</v>
      </c>
      <c r="D36" s="163">
        <v>1515</v>
      </c>
      <c r="E36" s="163">
        <v>1878</v>
      </c>
      <c r="F36" s="163">
        <v>121</v>
      </c>
      <c r="G36" s="163">
        <v>92</v>
      </c>
    </row>
    <row r="37" spans="1:7" ht="15.75" customHeight="1">
      <c r="A37" s="162">
        <v>2003</v>
      </c>
      <c r="B37" s="165">
        <f>SUM(C37:G37)</f>
        <v>4158</v>
      </c>
      <c r="C37" s="163">
        <v>466</v>
      </c>
      <c r="D37" s="163">
        <v>1527</v>
      </c>
      <c r="E37" s="163">
        <v>1999</v>
      </c>
      <c r="F37" s="163">
        <v>94</v>
      </c>
      <c r="G37" s="163">
        <v>72</v>
      </c>
    </row>
    <row r="38" spans="1:7" ht="15.75" customHeight="1">
      <c r="A38" s="162">
        <v>2004</v>
      </c>
      <c r="B38" s="165">
        <f>SUM(C38:G38)</f>
        <v>3848</v>
      </c>
      <c r="C38" s="163">
        <v>453</v>
      </c>
      <c r="D38" s="163">
        <v>1315</v>
      </c>
      <c r="E38" s="163">
        <v>1917</v>
      </c>
      <c r="F38" s="163">
        <v>97</v>
      </c>
      <c r="G38" s="163">
        <v>66</v>
      </c>
    </row>
    <row r="39" spans="1:7" ht="7.5" customHeight="1">
      <c r="A39" s="162"/>
      <c r="B39" s="165"/>
      <c r="C39" s="163"/>
      <c r="D39" s="163"/>
      <c r="E39" s="163"/>
      <c r="F39" s="163"/>
      <c r="G39" s="163"/>
    </row>
    <row r="40" spans="1:7" ht="17.25" customHeight="1">
      <c r="A40" s="162">
        <v>2005</v>
      </c>
      <c r="B40" s="165">
        <v>4004</v>
      </c>
      <c r="C40" s="163">
        <v>458</v>
      </c>
      <c r="D40" s="163">
        <v>1544</v>
      </c>
      <c r="E40" s="163">
        <v>1826</v>
      </c>
      <c r="F40" s="163">
        <v>122</v>
      </c>
      <c r="G40" s="163">
        <v>54</v>
      </c>
    </row>
    <row r="41" spans="1:7" ht="15.75" customHeight="1">
      <c r="A41" s="162">
        <v>2006</v>
      </c>
      <c r="B41" s="165">
        <v>3875</v>
      </c>
      <c r="C41" s="166">
        <v>420</v>
      </c>
      <c r="D41" s="165">
        <v>1462</v>
      </c>
      <c r="E41" s="165">
        <v>1843</v>
      </c>
      <c r="F41" s="165">
        <v>112</v>
      </c>
      <c r="G41" s="163">
        <v>38</v>
      </c>
    </row>
    <row r="42" spans="1:10" ht="15.75" customHeight="1">
      <c r="A42" s="162">
        <v>2007</v>
      </c>
      <c r="B42" s="165">
        <v>5059</v>
      </c>
      <c r="C42" s="166">
        <v>290</v>
      </c>
      <c r="D42" s="165">
        <v>1517</v>
      </c>
      <c r="E42" s="165">
        <v>3128</v>
      </c>
      <c r="F42" s="165">
        <v>99</v>
      </c>
      <c r="G42" s="163">
        <v>25</v>
      </c>
      <c r="I42" s="183"/>
      <c r="J42" s="183"/>
    </row>
    <row r="43" spans="1:10" ht="15.75" customHeight="1">
      <c r="A43" s="184">
        <v>2008</v>
      </c>
      <c r="B43" s="165">
        <v>5227</v>
      </c>
      <c r="C43" s="166">
        <v>307</v>
      </c>
      <c r="D43" s="165">
        <v>1527</v>
      </c>
      <c r="E43" s="165">
        <v>3205</v>
      </c>
      <c r="F43" s="165">
        <v>152</v>
      </c>
      <c r="G43" s="163">
        <v>37</v>
      </c>
      <c r="I43" s="183"/>
      <c r="J43" s="183"/>
    </row>
    <row r="44" spans="1:9" ht="12.75">
      <c r="A44" s="184">
        <v>2009</v>
      </c>
      <c r="B44" s="165">
        <v>4329</v>
      </c>
      <c r="C44" s="166">
        <v>130</v>
      </c>
      <c r="D44" s="165">
        <v>1251.2</v>
      </c>
      <c r="E44" s="165">
        <v>2777.2</v>
      </c>
      <c r="F44" s="165">
        <v>144.4</v>
      </c>
      <c r="G44" s="163">
        <v>27</v>
      </c>
      <c r="I44" s="183"/>
    </row>
    <row r="51" ht="12.75">
      <c r="G51" s="3">
        <v>5</v>
      </c>
    </row>
  </sheetData>
  <mergeCells count="7">
    <mergeCell ref="A3:A8"/>
    <mergeCell ref="B3:B7"/>
    <mergeCell ref="F4:G6"/>
    <mergeCell ref="C4:C6"/>
    <mergeCell ref="D4:E6"/>
    <mergeCell ref="B8:G8"/>
    <mergeCell ref="C3:G3"/>
  </mergeCells>
  <printOptions/>
  <pageMargins left="0.93" right="0.46" top="0.26" bottom="0.27" header="0" footer="0.2"/>
  <pageSetup horizontalDpi="600" verticalDpi="600" orientation="portrait" paperSize="9" scale="9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7"/>
  <dimension ref="A1:G51"/>
  <sheetViews>
    <sheetView zoomScale="115" zoomScaleNormal="115" workbookViewId="0" topLeftCell="A1">
      <selection activeCell="I1" sqref="I1"/>
    </sheetView>
  </sheetViews>
  <sheetFormatPr defaultColWidth="11.421875" defaultRowHeight="12.75"/>
  <cols>
    <col min="1" max="1" width="11.8515625" style="3" customWidth="1"/>
    <col min="2" max="2" width="11.7109375" style="3" customWidth="1"/>
    <col min="3" max="3" width="11.8515625" style="3" customWidth="1"/>
    <col min="4" max="4" width="12.00390625" style="3" customWidth="1"/>
    <col min="5" max="6" width="11.8515625" style="3" customWidth="1"/>
    <col min="7" max="7" width="12.00390625" style="3" customWidth="1"/>
    <col min="8" max="8" width="2.57421875" style="3" customWidth="1"/>
    <col min="9" max="16384" width="11.421875" style="3" customWidth="1"/>
  </cols>
  <sheetData>
    <row r="1" ht="12.75">
      <c r="A1" s="13" t="s">
        <v>96</v>
      </c>
    </row>
    <row r="2" spans="1:7" ht="12.75">
      <c r="A2" s="21"/>
      <c r="B2" s="21"/>
      <c r="C2" s="21"/>
      <c r="D2" s="21"/>
      <c r="E2" s="21"/>
      <c r="F2" s="21"/>
      <c r="G2" s="21"/>
    </row>
    <row r="3" spans="1:7" ht="19.5" customHeight="1">
      <c r="A3" s="160" t="s">
        <v>56</v>
      </c>
      <c r="B3" s="161" t="s">
        <v>61</v>
      </c>
      <c r="C3" s="161" t="s">
        <v>62</v>
      </c>
      <c r="D3" s="161" t="s">
        <v>63</v>
      </c>
      <c r="E3" s="161" t="s">
        <v>64</v>
      </c>
      <c r="F3" s="161" t="s">
        <v>66</v>
      </c>
      <c r="G3" s="161" t="s">
        <v>65</v>
      </c>
    </row>
    <row r="4" spans="1:7" ht="17.25" customHeight="1">
      <c r="A4" s="162">
        <v>1980</v>
      </c>
      <c r="B4" s="163">
        <v>1894</v>
      </c>
      <c r="C4" s="163">
        <v>510</v>
      </c>
      <c r="D4" s="163">
        <v>746</v>
      </c>
      <c r="E4" s="163">
        <v>101</v>
      </c>
      <c r="F4" s="163">
        <v>9</v>
      </c>
      <c r="G4" s="163">
        <v>468</v>
      </c>
    </row>
    <row r="5" spans="1:7" ht="15.75" customHeight="1">
      <c r="A5" s="162">
        <v>1981</v>
      </c>
      <c r="B5" s="163">
        <v>1836</v>
      </c>
      <c r="C5" s="163">
        <v>458</v>
      </c>
      <c r="D5" s="163">
        <v>937</v>
      </c>
      <c r="E5" s="163">
        <v>75</v>
      </c>
      <c r="F5" s="163">
        <v>11</v>
      </c>
      <c r="G5" s="163">
        <v>429</v>
      </c>
    </row>
    <row r="6" spans="1:7" ht="15.75" customHeight="1">
      <c r="A6" s="162">
        <v>1982</v>
      </c>
      <c r="B6" s="163">
        <v>1377</v>
      </c>
      <c r="C6" s="163">
        <v>375</v>
      </c>
      <c r="D6" s="163">
        <v>625</v>
      </c>
      <c r="E6" s="163">
        <v>110</v>
      </c>
      <c r="F6" s="163">
        <v>9</v>
      </c>
      <c r="G6" s="163">
        <v>347</v>
      </c>
    </row>
    <row r="7" spans="1:7" s="15" customFormat="1" ht="15.75" customHeight="1">
      <c r="A7" s="162">
        <v>1983</v>
      </c>
      <c r="B7" s="163">
        <v>1470</v>
      </c>
      <c r="C7" s="163">
        <v>265</v>
      </c>
      <c r="D7" s="163">
        <v>486</v>
      </c>
      <c r="E7" s="163">
        <v>112</v>
      </c>
      <c r="F7" s="163">
        <v>3</v>
      </c>
      <c r="G7" s="163">
        <v>334</v>
      </c>
    </row>
    <row r="8" spans="1:7" ht="15.75" customHeight="1">
      <c r="A8" s="162">
        <v>1984</v>
      </c>
      <c r="B8" s="163">
        <v>1638</v>
      </c>
      <c r="C8" s="163">
        <v>272</v>
      </c>
      <c r="D8" s="163">
        <v>483</v>
      </c>
      <c r="E8" s="163">
        <v>122</v>
      </c>
      <c r="F8" s="163">
        <v>6</v>
      </c>
      <c r="G8" s="163">
        <v>273</v>
      </c>
    </row>
    <row r="9" spans="1:7" ht="8.25" customHeight="1">
      <c r="A9" s="162"/>
      <c r="B9" s="163"/>
      <c r="C9" s="163"/>
      <c r="D9" s="163"/>
      <c r="E9" s="163"/>
      <c r="F9" s="163"/>
      <c r="G9" s="163"/>
    </row>
    <row r="10" spans="1:7" ht="17.25" customHeight="1">
      <c r="A10" s="162">
        <v>1985</v>
      </c>
      <c r="B10" s="163">
        <v>1567</v>
      </c>
      <c r="C10" s="163">
        <v>246</v>
      </c>
      <c r="D10" s="163">
        <v>412</v>
      </c>
      <c r="E10" s="163">
        <v>87</v>
      </c>
      <c r="F10" s="163">
        <v>5</v>
      </c>
      <c r="G10" s="163">
        <v>294</v>
      </c>
    </row>
    <row r="11" spans="1:7" ht="15.75" customHeight="1">
      <c r="A11" s="162">
        <v>1986</v>
      </c>
      <c r="B11" s="163">
        <v>1625</v>
      </c>
      <c r="C11" s="163">
        <v>307</v>
      </c>
      <c r="D11" s="163">
        <v>390</v>
      </c>
      <c r="E11" s="163">
        <v>99</v>
      </c>
      <c r="F11" s="163">
        <v>4</v>
      </c>
      <c r="G11" s="163">
        <v>321</v>
      </c>
    </row>
    <row r="12" spans="1:7" ht="15.75" customHeight="1">
      <c r="A12" s="162">
        <v>1987</v>
      </c>
      <c r="B12" s="163">
        <v>1524</v>
      </c>
      <c r="C12" s="163">
        <v>248</v>
      </c>
      <c r="D12" s="163">
        <v>308</v>
      </c>
      <c r="E12" s="163">
        <v>75</v>
      </c>
      <c r="F12" s="163">
        <v>1</v>
      </c>
      <c r="G12" s="163">
        <v>269</v>
      </c>
    </row>
    <row r="13" spans="1:7" ht="15.75" customHeight="1">
      <c r="A13" s="162">
        <v>1988</v>
      </c>
      <c r="B13" s="163">
        <v>1609</v>
      </c>
      <c r="C13" s="163">
        <v>377</v>
      </c>
      <c r="D13" s="163">
        <v>512</v>
      </c>
      <c r="E13" s="163">
        <v>103</v>
      </c>
      <c r="F13" s="163">
        <v>1</v>
      </c>
      <c r="G13" s="163">
        <v>221</v>
      </c>
    </row>
    <row r="14" spans="1:7" ht="15.75" customHeight="1">
      <c r="A14" s="162">
        <v>1989</v>
      </c>
      <c r="B14" s="163">
        <v>1656</v>
      </c>
      <c r="C14" s="163">
        <v>282</v>
      </c>
      <c r="D14" s="163">
        <v>393</v>
      </c>
      <c r="E14" s="163">
        <v>96</v>
      </c>
      <c r="F14" s="163">
        <v>2</v>
      </c>
      <c r="G14" s="163">
        <v>214</v>
      </c>
    </row>
    <row r="15" spans="1:7" ht="8.25" customHeight="1">
      <c r="A15" s="162"/>
      <c r="B15" s="163"/>
      <c r="C15" s="163"/>
      <c r="D15" s="163"/>
      <c r="E15" s="163"/>
      <c r="F15" s="163"/>
      <c r="G15" s="163"/>
    </row>
    <row r="16" spans="1:7" ht="17.25" customHeight="1">
      <c r="A16" s="162">
        <v>1990</v>
      </c>
      <c r="B16" s="163">
        <v>1699</v>
      </c>
      <c r="C16" s="163">
        <v>259</v>
      </c>
      <c r="D16" s="163">
        <v>483</v>
      </c>
      <c r="E16" s="163">
        <v>133</v>
      </c>
      <c r="F16" s="163">
        <v>2</v>
      </c>
      <c r="G16" s="163">
        <v>190</v>
      </c>
    </row>
    <row r="17" spans="1:7" ht="15.75" customHeight="1">
      <c r="A17" s="162">
        <v>1991</v>
      </c>
      <c r="B17" s="163">
        <v>1778</v>
      </c>
      <c r="C17" s="163">
        <v>293</v>
      </c>
      <c r="D17" s="163">
        <v>463</v>
      </c>
      <c r="E17" s="163">
        <v>158</v>
      </c>
      <c r="F17" s="164">
        <v>0</v>
      </c>
      <c r="G17" s="163">
        <v>187</v>
      </c>
    </row>
    <row r="18" spans="1:7" ht="15.75" customHeight="1">
      <c r="A18" s="162">
        <v>1992</v>
      </c>
      <c r="B18" s="163">
        <v>1714</v>
      </c>
      <c r="C18" s="163">
        <v>224</v>
      </c>
      <c r="D18" s="163">
        <v>543</v>
      </c>
      <c r="E18" s="163">
        <v>180</v>
      </c>
      <c r="F18" s="164">
        <v>0</v>
      </c>
      <c r="G18" s="163">
        <v>191</v>
      </c>
    </row>
    <row r="19" spans="1:7" ht="15.75" customHeight="1">
      <c r="A19" s="162">
        <v>1993</v>
      </c>
      <c r="B19" s="163">
        <v>1993</v>
      </c>
      <c r="C19" s="163">
        <v>282</v>
      </c>
      <c r="D19" s="163">
        <v>571</v>
      </c>
      <c r="E19" s="163">
        <v>182</v>
      </c>
      <c r="F19" s="163">
        <v>66</v>
      </c>
      <c r="G19" s="163">
        <v>203</v>
      </c>
    </row>
    <row r="20" spans="1:7" ht="15.75" customHeight="1">
      <c r="A20" s="162">
        <v>1994</v>
      </c>
      <c r="B20" s="163">
        <v>2344</v>
      </c>
      <c r="C20" s="163">
        <v>429</v>
      </c>
      <c r="D20" s="163">
        <v>636</v>
      </c>
      <c r="E20" s="163">
        <v>182</v>
      </c>
      <c r="F20" s="163">
        <v>319</v>
      </c>
      <c r="G20" s="163">
        <v>190</v>
      </c>
    </row>
    <row r="21" spans="1:7" ht="7.5" customHeight="1">
      <c r="A21" s="162"/>
      <c r="B21" s="163"/>
      <c r="C21" s="163"/>
      <c r="D21" s="163"/>
      <c r="E21" s="163"/>
      <c r="F21" s="163"/>
      <c r="G21" s="163"/>
    </row>
    <row r="22" spans="1:7" ht="17.25" customHeight="1">
      <c r="A22" s="162">
        <v>1995</v>
      </c>
      <c r="B22" s="163">
        <v>2175</v>
      </c>
      <c r="C22" s="163">
        <v>377</v>
      </c>
      <c r="D22" s="163">
        <v>702</v>
      </c>
      <c r="E22" s="163">
        <v>220</v>
      </c>
      <c r="F22" s="163">
        <v>322</v>
      </c>
      <c r="G22" s="163">
        <v>203</v>
      </c>
    </row>
    <row r="23" spans="1:7" ht="15.75" customHeight="1">
      <c r="A23" s="162">
        <v>1996</v>
      </c>
      <c r="B23" s="163">
        <v>2137</v>
      </c>
      <c r="C23" s="163">
        <v>302</v>
      </c>
      <c r="D23" s="163">
        <v>461</v>
      </c>
      <c r="E23" s="163">
        <v>127</v>
      </c>
      <c r="F23" s="163">
        <v>349</v>
      </c>
      <c r="G23" s="163">
        <v>183</v>
      </c>
    </row>
    <row r="24" spans="1:7" ht="15.75" customHeight="1">
      <c r="A24" s="162">
        <v>1997</v>
      </c>
      <c r="B24" s="163">
        <v>2114</v>
      </c>
      <c r="C24" s="163">
        <v>186</v>
      </c>
      <c r="D24" s="163">
        <v>513</v>
      </c>
      <c r="E24" s="163">
        <v>172</v>
      </c>
      <c r="F24" s="163">
        <v>207</v>
      </c>
      <c r="G24" s="163">
        <v>176</v>
      </c>
    </row>
    <row r="25" spans="1:7" ht="15.75" customHeight="1">
      <c r="A25" s="162">
        <v>1998</v>
      </c>
      <c r="B25" s="163">
        <v>2375</v>
      </c>
      <c r="C25" s="163">
        <v>343</v>
      </c>
      <c r="D25" s="163">
        <v>619</v>
      </c>
      <c r="E25" s="163">
        <v>233</v>
      </c>
      <c r="F25" s="163">
        <v>90</v>
      </c>
      <c r="G25" s="163">
        <v>174</v>
      </c>
    </row>
    <row r="26" spans="1:7" ht="15.75" customHeight="1">
      <c r="A26" s="162">
        <v>1999</v>
      </c>
      <c r="B26" s="163">
        <v>2300</v>
      </c>
      <c r="C26" s="163">
        <v>339</v>
      </c>
      <c r="D26" s="163">
        <v>656</v>
      </c>
      <c r="E26" s="163">
        <v>217</v>
      </c>
      <c r="F26" s="163">
        <v>152</v>
      </c>
      <c r="G26" s="163">
        <v>177</v>
      </c>
    </row>
    <row r="27" spans="1:7" ht="7.5" customHeight="1">
      <c r="A27" s="162"/>
      <c r="B27" s="163"/>
      <c r="C27" s="163"/>
      <c r="D27" s="163"/>
      <c r="E27" s="163"/>
      <c r="F27" s="163"/>
      <c r="G27" s="163"/>
    </row>
    <row r="28" spans="1:7" ht="15.75" customHeight="1">
      <c r="A28" s="162">
        <v>2000</v>
      </c>
      <c r="B28" s="163">
        <v>2148</v>
      </c>
      <c r="C28" s="163">
        <v>327</v>
      </c>
      <c r="D28" s="163">
        <v>588</v>
      </c>
      <c r="E28" s="163">
        <v>182</v>
      </c>
      <c r="F28" s="163">
        <v>97</v>
      </c>
      <c r="G28" s="163">
        <v>204</v>
      </c>
    </row>
    <row r="29" spans="1:7" ht="15.75" customHeight="1">
      <c r="A29" s="162">
        <v>2001</v>
      </c>
      <c r="B29" s="163">
        <v>2026</v>
      </c>
      <c r="C29" s="163">
        <v>402</v>
      </c>
      <c r="D29" s="163">
        <v>498</v>
      </c>
      <c r="E29" s="163">
        <v>189</v>
      </c>
      <c r="F29" s="163">
        <v>537</v>
      </c>
      <c r="G29" s="163">
        <v>163</v>
      </c>
    </row>
    <row r="30" spans="1:7" ht="15.75" customHeight="1">
      <c r="A30" s="162">
        <v>2002</v>
      </c>
      <c r="B30" s="163">
        <v>2037</v>
      </c>
      <c r="C30" s="163">
        <v>256</v>
      </c>
      <c r="D30" s="163">
        <v>568</v>
      </c>
      <c r="E30" s="163">
        <v>149</v>
      </c>
      <c r="F30" s="163">
        <v>360</v>
      </c>
      <c r="G30" s="163">
        <v>166</v>
      </c>
    </row>
    <row r="31" spans="1:7" ht="15.75" customHeight="1">
      <c r="A31" s="162">
        <v>2003</v>
      </c>
      <c r="B31" s="163">
        <v>2152</v>
      </c>
      <c r="C31" s="163">
        <v>391</v>
      </c>
      <c r="D31" s="163">
        <v>431</v>
      </c>
      <c r="E31" s="163">
        <v>140</v>
      </c>
      <c r="F31" s="163">
        <v>352</v>
      </c>
      <c r="G31" s="163">
        <v>185</v>
      </c>
    </row>
    <row r="32" spans="1:7" ht="15.75" customHeight="1">
      <c r="A32" s="162">
        <v>2004</v>
      </c>
      <c r="B32" s="163">
        <v>2253</v>
      </c>
      <c r="C32" s="163">
        <v>268</v>
      </c>
      <c r="D32" s="163">
        <v>379</v>
      </c>
      <c r="E32" s="163">
        <v>132</v>
      </c>
      <c r="F32" s="163">
        <v>211</v>
      </c>
      <c r="G32" s="163">
        <v>150</v>
      </c>
    </row>
    <row r="33" spans="1:7" ht="7.5" customHeight="1">
      <c r="A33" s="162"/>
      <c r="B33" s="163"/>
      <c r="C33" s="163"/>
      <c r="D33" s="163"/>
      <c r="E33" s="163"/>
      <c r="F33" s="163"/>
      <c r="G33" s="163"/>
    </row>
    <row r="34" spans="1:7" ht="17.25" customHeight="1">
      <c r="A34" s="162">
        <v>2005</v>
      </c>
      <c r="B34" s="163">
        <v>2156</v>
      </c>
      <c r="C34" s="163">
        <v>216</v>
      </c>
      <c r="D34" s="163">
        <v>593</v>
      </c>
      <c r="E34" s="163">
        <v>123</v>
      </c>
      <c r="F34" s="163">
        <v>222</v>
      </c>
      <c r="G34" s="163">
        <v>139</v>
      </c>
    </row>
    <row r="35" spans="1:7" ht="17.25" customHeight="1">
      <c r="A35" s="162">
        <v>2006</v>
      </c>
      <c r="B35" s="165">
        <v>2252</v>
      </c>
      <c r="C35" s="166">
        <v>394</v>
      </c>
      <c r="D35" s="165">
        <v>408</v>
      </c>
      <c r="E35" s="166">
        <v>76</v>
      </c>
      <c r="F35" s="165">
        <v>188</v>
      </c>
      <c r="G35" s="166">
        <v>137</v>
      </c>
    </row>
    <row r="36" spans="1:7" ht="16.5" customHeight="1">
      <c r="A36" s="162">
        <v>2007</v>
      </c>
      <c r="B36" s="165">
        <v>3266</v>
      </c>
      <c r="C36" s="166">
        <v>378</v>
      </c>
      <c r="D36" s="165">
        <v>588</v>
      </c>
      <c r="E36" s="166">
        <v>82</v>
      </c>
      <c r="F36" s="165">
        <v>260</v>
      </c>
      <c r="G36" s="166">
        <v>127</v>
      </c>
    </row>
    <row r="37" spans="1:7" ht="17.25" customHeight="1">
      <c r="A37" s="162">
        <v>2008</v>
      </c>
      <c r="B37" s="165">
        <v>3337</v>
      </c>
      <c r="C37" s="166">
        <v>251</v>
      </c>
      <c r="D37" s="165">
        <v>676</v>
      </c>
      <c r="E37" s="166">
        <v>95</v>
      </c>
      <c r="F37" s="165">
        <v>277</v>
      </c>
      <c r="G37" s="166">
        <v>180</v>
      </c>
    </row>
    <row r="38" spans="1:7" ht="16.5" customHeight="1">
      <c r="A38" s="162">
        <v>2009</v>
      </c>
      <c r="B38" s="165">
        <v>2986.1</v>
      </c>
      <c r="C38" s="166">
        <v>184</v>
      </c>
      <c r="D38" s="165">
        <v>483</v>
      </c>
      <c r="E38" s="166">
        <v>109</v>
      </c>
      <c r="F38" s="165">
        <v>200</v>
      </c>
      <c r="G38" s="166">
        <v>112</v>
      </c>
    </row>
    <row r="44" spans="1:7" s="162" customFormat="1" ht="17.25" customHeight="1">
      <c r="A44" s="3"/>
      <c r="B44" s="3"/>
      <c r="C44" s="3"/>
      <c r="D44" s="3"/>
      <c r="E44" s="3"/>
      <c r="F44" s="3"/>
      <c r="G44" s="3"/>
    </row>
    <row r="45" spans="1:7" s="12" customFormat="1" ht="12.75">
      <c r="A45" s="3"/>
      <c r="B45" s="3"/>
      <c r="C45" s="3"/>
      <c r="D45" s="3"/>
      <c r="E45" s="3"/>
      <c r="F45" s="3"/>
      <c r="G45" s="3"/>
    </row>
    <row r="51" ht="12.75">
      <c r="A51" s="64">
        <v>6</v>
      </c>
    </row>
  </sheetData>
  <printOptions/>
  <pageMargins left="1.11" right="0.46" top="0.84" bottom="0.54" header="0.47" footer="0.35"/>
  <pageSetup horizontalDpi="600" verticalDpi="6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 Hamburg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st5310</dc:creator>
  <cp:keywords/>
  <dc:description/>
  <cp:lastModifiedBy>foersmon</cp:lastModifiedBy>
  <cp:lastPrinted>2011-04-14T07:38:53Z</cp:lastPrinted>
  <dcterms:created xsi:type="dcterms:W3CDTF">2001-04-02T12:34:51Z</dcterms:created>
  <dcterms:modified xsi:type="dcterms:W3CDTF">2011-04-14T08:09:15Z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