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120" activeTab="0"/>
  </bookViews>
  <sheets>
    <sheet name="Statistischer Bericht" sheetId="1" r:id="rId1"/>
    <sheet name="Januar bis Sep 08 S1" sheetId="2" r:id="rId2"/>
    <sheet name="Januar bis Sep 08 S2" sheetId="3" r:id="rId3"/>
    <sheet name="Januar bis Sep 08 S3" sheetId="4" r:id="rId4"/>
    <sheet name="Januar bis Sep 08 S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DATABASE" localSheetId="2">'Januar bis Sep 08 S2'!$A:$XFD</definedName>
    <definedName name="DATABASE" localSheetId="3">'Januar bis Sep 08 S3'!$A:$XFD</definedName>
    <definedName name="DATABASE" localSheetId="4">'Januar bis Sep 08 S4'!$A:$XFD</definedName>
    <definedName name="DATABASE">'[1]3GÜTER'!#REF!</definedName>
    <definedName name="_xlnm.Print_Area" localSheetId="1">'Januar bis Sep 08 S1'!$A$1:$J$61</definedName>
    <definedName name="_xlnm.Print_Area" localSheetId="2">'Januar bis Sep 08 S2'!$A$1:$I$66</definedName>
    <definedName name="_xlnm.Print_Area" localSheetId="3">'Januar bis Sep 08 S3'!$A$1:$H$67</definedName>
    <definedName name="_xlnm.Print_Area" localSheetId="4">'Januar bis Sep 08 S4'!$A$1:$J$68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Sep 08 S1'!$A$1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'[6]Januar bis Dezember 92 (A)'!#REF!</definedName>
    <definedName name="CRITERIA" localSheetId="2">'Januar bis Sep 08 S2'!#REF!</definedName>
    <definedName name="CRITERIA" localSheetId="3">'Januar bis Sep 08 S3'!#REF!</definedName>
    <definedName name="CRITERIA" localSheetId="4">'Januar bis Sep 08 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<sst xmlns="http://schemas.openxmlformats.org/spreadsheetml/2006/main" count="286" uniqueCount="158">
  <si>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</si>
  <si>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</si>
  <si>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</si>
  <si>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</si>
  <si>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</si>
  <si>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</si>
  <si>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</si>
  <si>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</si>
  <si>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</si>
  <si>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</si>
  <si>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</si>
  <si>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</si>
  <si>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</si>
  <si>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</si>
  <si>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</si>
  <si>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</si>
  <si>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</si>
  <si>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</si>
  <si>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</si>
  <si>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</si>
  <si>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</si>
  <si>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</si>
  <si>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</si>
  <si>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</si>
  <si>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</si>
  <si>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</si>
  <si>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</si>
  <si>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mailto:info-HH@statistik-nord.de</t>
  </si>
  <si>
    <t>mailto:info-SH@statistik-nord.de</t>
  </si>
  <si>
    <t>hafen@statistik-nord.de</t>
  </si>
  <si>
    <t>Januar bis September 2008</t>
  </si>
  <si>
    <t>H II 2 - vj 3/08 H</t>
  </si>
  <si>
    <t>Seeverkehr des Hafens Hamburg Januar bis September 2008</t>
  </si>
  <si>
    <t xml:space="preserve">3. Vierteljahr </t>
  </si>
  <si>
    <t>Januar bis September</t>
  </si>
  <si>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</si>
  <si>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</si>
  <si>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</si>
  <si>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</si>
  <si>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</si>
  <si>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</si>
  <si>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</si>
  <si>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</si>
  <si>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</si>
  <si>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 xml:space="preserve">           Sack- und Stückgut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</si>
  <si>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</si>
  <si>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</si>
  <si>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</si>
  <si>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</si>
  <si>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</si>
  <si>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</si>
  <si>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Angekommene Schiffe</t>
  </si>
  <si>
    <t xml:space="preserve">        </t>
  </si>
  <si>
    <t>____________________</t>
  </si>
  <si>
    <t xml:space="preserve">         Empfang</t>
  </si>
  <si>
    <t>Insgesamt</t>
  </si>
  <si>
    <t xml:space="preserve">     darunter in Containern 2)</t>
  </si>
  <si>
    <t>Verkehrsbereich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</si>
  <si>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</si>
  <si>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</si>
  <si>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</si>
  <si>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</si>
  <si>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</si>
  <si>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</si>
  <si>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</si>
  <si>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</si>
  <si>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</si>
  <si>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</si>
  <si>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</si>
  <si>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</si>
  <si>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 -</t>
  </si>
  <si>
    <t xml:space="preserve">                -</t>
  </si>
  <si>
    <t xml:space="preserve">                   -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</si>
  <si>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</si>
  <si>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</si>
  <si>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</si>
  <si>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</si>
  <si>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</si>
  <si>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</si>
  <si>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</si>
  <si>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 xml:space="preserve">              x</t>
  </si>
  <si>
    <t xml:space="preserve">                 x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</si>
  <si>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</si>
  <si>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</si>
  <si>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</si>
  <si>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</si>
  <si>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</si>
  <si>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</si>
  <si>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</si>
  <si>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</si>
  <si>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</si>
  <si>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</si>
  <si>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</si>
  <si>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</si>
  <si>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</si>
  <si>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</si>
  <si>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</si>
  <si>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</si>
  <si>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</si>
  <si>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</si>
  <si>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</si>
  <si>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t xml:space="preserve">                 Versand</t>
  </si>
  <si>
    <t xml:space="preserve">          darunter in Containern 2)</t>
  </si>
  <si>
    <t xml:space="preserve">                  -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</si>
  <si>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</si>
  <si>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</si>
  <si>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</si>
  <si>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</si>
  <si>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</si>
  <si>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</si>
  <si>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</si>
  <si>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</si>
  <si>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</si>
  <si>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</si>
  <si>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</si>
  <si>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</si>
  <si>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</si>
  <si>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</si>
  <si>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</si>
  <si>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</si>
  <si>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</si>
  <si>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</si>
  <si>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</si>
  <si>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>Koks</t>
  </si>
  <si>
    <t xml:space="preserve">                  x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</si>
  <si>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</si>
  <si>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</si>
  <si>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</si>
  <si>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</si>
  <si>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</si>
  <si>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</si>
  <si>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</si>
  <si>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</si>
  <si>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</si>
  <si>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</si>
  <si>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</si>
  <si>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</si>
  <si>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</si>
  <si>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</si>
  <si>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</si>
  <si>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</si>
  <si>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</si>
  <si>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</si>
  <si>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</si>
  <si>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</si>
  <si>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</si>
  <si>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</si>
  <si>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</si>
  <si>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</si>
  <si>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</si>
  <si>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</si>
  <si>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</si>
  <si>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</si>
  <si>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</si>
  <si>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</si>
  <si>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r>
      <t xml:space="preserve">     </t>
    </r>
    <r>
      <rPr>
        <b/>
        <sz val="9"/>
        <rFont val="Arial"/>
        <family val="2"/>
      </rPr>
      <t>2. Schiffsverkehr über See</t>
    </r>
  </si>
  <si>
    <r>
      <t xml:space="preserve">Tabelle  2     </t>
    </r>
    <r>
      <rPr>
        <b/>
        <sz val="10"/>
        <rFont val="Helvetica"/>
        <family val="2"/>
      </rPr>
      <t xml:space="preserve">Seeverkehr des Hafens Hamburg nach Verkehrsbereichen 1)  </t>
    </r>
  </si>
  <si>
    <r>
      <t>Tabelle  3</t>
    </r>
    <r>
      <rPr>
        <b/>
        <sz val="9"/>
        <rFont val="Helvetica"/>
        <family val="0"/>
      </rPr>
      <t xml:space="preserve">     Seeverkehr des Hafens Hamburg nach ausgewählten Güterhauptgruppen 1)                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</si>
</sst>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  <numFmt numFmtId="206" formatCode="#\ ###\ ##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8"/>
      <name val="Helvetica"/>
      <family val="0"/>
    </font>
    <font>
      <b/>
      <sz val="10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1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12" fillId="2" borderId="0" xfId="24" applyFont="1" applyFill="1" applyAlignment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11" fillId="2" borderId="0" xfId="24" applyFont="1" applyFill="1" applyAlignment="1">
      <alignment horizontal="centerContinuous"/>
      <protection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11" fillId="2" borderId="2" xfId="24" applyFont="1" applyFill="1" applyBorder="1">
      <alignment/>
      <protection/>
    </xf>
    <xf numFmtId="0" fontId="11" fillId="2" borderId="3" xfId="24" applyFont="1" applyFill="1" applyBorder="1">
      <alignment/>
      <protection/>
    </xf>
    <xf numFmtId="0" fontId="11" fillId="2" borderId="9" xfId="24" applyFont="1" applyFill="1" applyBorder="1" applyAlignment="1">
      <alignment horizontal="centerContinuous"/>
      <protection/>
    </xf>
    <xf numFmtId="0" fontId="11" fillId="2" borderId="10" xfId="24" applyFont="1" applyFill="1" applyBorder="1" applyAlignment="1">
      <alignment horizontal="centerContinuous"/>
      <protection/>
    </xf>
    <xf numFmtId="0" fontId="11" fillId="2" borderId="0" xfId="24" applyFont="1" applyFill="1" applyBorder="1">
      <alignment/>
      <protection/>
    </xf>
    <xf numFmtId="0" fontId="11" fillId="2" borderId="5" xfId="24" applyFont="1" applyFill="1" applyBorder="1">
      <alignment/>
      <protection/>
    </xf>
    <xf numFmtId="0" fontId="11" fillId="2" borderId="12" xfId="24" applyFont="1" applyFill="1" applyBorder="1">
      <alignment/>
      <protection/>
    </xf>
    <xf numFmtId="0" fontId="11" fillId="2" borderId="1" xfId="24" applyFont="1" applyFill="1" applyBorder="1" applyAlignment="1">
      <alignment horizontal="center"/>
      <protection/>
    </xf>
    <xf numFmtId="0" fontId="11" fillId="2" borderId="13" xfId="24" applyFont="1" applyFill="1" applyBorder="1" applyAlignment="1">
      <alignment horizontal="center"/>
      <protection/>
    </xf>
    <xf numFmtId="0" fontId="11" fillId="2" borderId="4" xfId="24" applyFont="1" applyFill="1" applyBorder="1" applyAlignment="1">
      <alignment horizontal="center"/>
      <protection/>
    </xf>
    <xf numFmtId="0" fontId="11" fillId="2" borderId="7" xfId="24" applyFont="1" applyFill="1" applyBorder="1">
      <alignment/>
      <protection/>
    </xf>
    <xf numFmtId="0" fontId="11" fillId="2" borderId="8" xfId="24" applyFont="1" applyFill="1" applyBorder="1">
      <alignment/>
      <protection/>
    </xf>
    <xf numFmtId="0" fontId="11" fillId="2" borderId="14" xfId="24" applyFont="1" applyFill="1" applyBorder="1">
      <alignment/>
      <protection/>
    </xf>
    <xf numFmtId="0" fontId="11" fillId="2" borderId="6" xfId="24" applyFont="1" applyFill="1" applyBorder="1" applyAlignment="1">
      <alignment horizontal="center"/>
      <protection/>
    </xf>
    <xf numFmtId="181" fontId="11" fillId="2" borderId="13" xfId="24" applyNumberFormat="1" applyFont="1" applyFill="1" applyBorder="1">
      <alignment/>
      <protection/>
    </xf>
    <xf numFmtId="174" fontId="11" fillId="2" borderId="0" xfId="24" applyNumberFormat="1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174" fontId="11" fillId="2" borderId="7" xfId="24" applyNumberFormat="1" applyFont="1" applyFill="1" applyBorder="1">
      <alignment/>
      <protection/>
    </xf>
    <xf numFmtId="181" fontId="11" fillId="2" borderId="12" xfId="24" applyNumberFormat="1" applyFont="1" applyFill="1" applyBorder="1">
      <alignment/>
      <protection/>
    </xf>
    <xf numFmtId="181" fontId="11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181" fontId="0" fillId="2" borderId="0" xfId="24" applyNumberFormat="1" applyFont="1" applyFill="1">
      <alignment/>
      <protection/>
    </xf>
    <xf numFmtId="172" fontId="0" fillId="2" borderId="0" xfId="24" applyNumberFormat="1" applyFont="1" applyFill="1">
      <alignment/>
      <protection/>
    </xf>
    <xf numFmtId="206" fontId="11" fillId="2" borderId="13" xfId="24" applyNumberFormat="1" applyFont="1" applyFill="1" applyBorder="1">
      <alignment/>
      <protection/>
    </xf>
    <xf numFmtId="180" fontId="11" fillId="2" borderId="13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1" fontId="11" fillId="2" borderId="0" xfId="24" applyNumberFormat="1" applyFont="1" applyFill="1" applyBorder="1">
      <alignment/>
      <protection/>
    </xf>
    <xf numFmtId="180" fontId="4" fillId="2" borderId="13" xfId="24" applyNumberFormat="1" applyFont="1" applyFill="1" applyBorder="1">
      <alignment/>
      <protection/>
    </xf>
    <xf numFmtId="181" fontId="11" fillId="2" borderId="0" xfId="26" applyNumberFormat="1" applyFont="1" applyFill="1">
      <alignment/>
      <protection/>
    </xf>
    <xf numFmtId="186" fontId="11" fillId="2" borderId="0" xfId="24" applyNumberFormat="1" applyFont="1" applyFill="1">
      <alignment/>
      <protection/>
    </xf>
    <xf numFmtId="0" fontId="4" fillId="2" borderId="0" xfId="27" applyFont="1" applyFill="1" applyAlignment="1">
      <alignment horizontal="centerContinuous"/>
      <protection/>
    </xf>
    <xf numFmtId="173" fontId="4" fillId="2" borderId="0" xfId="27" applyNumberFormat="1" applyFont="1" applyFill="1" applyAlignment="1">
      <alignment horizontal="centerContinuous"/>
      <protection/>
    </xf>
    <xf numFmtId="177" fontId="4" fillId="2" borderId="0" xfId="27" applyNumberFormat="1" applyFont="1" applyFill="1" applyAlignment="1">
      <alignment horizontal="centerContinuous"/>
      <protection/>
    </xf>
    <xf numFmtId="0" fontId="4" fillId="2" borderId="0" xfId="27" applyFont="1" applyFill="1">
      <alignment/>
      <protection/>
    </xf>
    <xf numFmtId="0" fontId="17" fillId="2" borderId="0" xfId="27" applyFont="1" applyFill="1">
      <alignment/>
      <protection/>
    </xf>
    <xf numFmtId="173" fontId="4" fillId="2" borderId="0" xfId="27" applyNumberFormat="1" applyFont="1" applyFill="1">
      <alignment/>
      <protection/>
    </xf>
    <xf numFmtId="177" fontId="4" fillId="2" borderId="0" xfId="27" applyNumberFormat="1" applyFont="1" applyFill="1">
      <alignment/>
      <protection/>
    </xf>
    <xf numFmtId="0" fontId="4" fillId="2" borderId="2" xfId="27" applyFont="1" applyFill="1" applyBorder="1">
      <alignment/>
      <protection/>
    </xf>
    <xf numFmtId="0" fontId="4" fillId="2" borderId="3" xfId="27" applyFont="1" applyFill="1" applyBorder="1">
      <alignment/>
      <protection/>
    </xf>
    <xf numFmtId="0" fontId="4" fillId="2" borderId="1" xfId="27" applyFont="1" applyFill="1" applyBorder="1">
      <alignment/>
      <protection/>
    </xf>
    <xf numFmtId="173" fontId="4" fillId="2" borderId="2" xfId="27" applyNumberFormat="1" applyFont="1" applyFill="1" applyBorder="1">
      <alignment/>
      <protection/>
    </xf>
    <xf numFmtId="177" fontId="4" fillId="2" borderId="3" xfId="27" applyNumberFormat="1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4" fillId="2" borderId="5" xfId="27" applyFont="1" applyFill="1" applyBorder="1">
      <alignment/>
      <protection/>
    </xf>
    <xf numFmtId="0" fontId="4" fillId="2" borderId="9" xfId="27" applyFont="1" applyFill="1" applyBorder="1" applyAlignment="1">
      <alignment horizontal="centerContinuous"/>
      <protection/>
    </xf>
    <xf numFmtId="0" fontId="4" fillId="2" borderId="10" xfId="27" applyFont="1" applyFill="1" applyBorder="1" applyAlignment="1">
      <alignment horizontal="centerContinuous"/>
      <protection/>
    </xf>
    <xf numFmtId="176" fontId="4" fillId="2" borderId="11" xfId="27" applyNumberFormat="1" applyFont="1" applyFill="1" applyBorder="1" applyAlignment="1">
      <alignment horizontal="centerContinuous"/>
      <protection/>
    </xf>
    <xf numFmtId="0" fontId="4" fillId="2" borderId="9" xfId="27" applyFont="1" applyFill="1" applyBorder="1">
      <alignment/>
      <protection/>
    </xf>
    <xf numFmtId="0" fontId="4" fillId="2" borderId="10" xfId="27" applyFont="1" applyFill="1" applyBorder="1">
      <alignment/>
      <protection/>
    </xf>
    <xf numFmtId="177" fontId="4" fillId="2" borderId="11" xfId="27" applyNumberFormat="1" applyFont="1" applyFill="1" applyBorder="1">
      <alignment/>
      <protection/>
    </xf>
    <xf numFmtId="177" fontId="4" fillId="2" borderId="11" xfId="27" applyNumberFormat="1" applyFont="1" applyFill="1" applyBorder="1" applyAlignment="1">
      <alignment horizontal="centerContinuous"/>
      <protection/>
    </xf>
    <xf numFmtId="0" fontId="4" fillId="2" borderId="15" xfId="27" applyFont="1" applyFill="1" applyBorder="1" applyAlignment="1">
      <alignment horizontal="center"/>
      <protection/>
    </xf>
    <xf numFmtId="177" fontId="4" fillId="2" borderId="12" xfId="27" applyNumberFormat="1" applyFont="1" applyFill="1" applyBorder="1" applyAlignment="1">
      <alignment horizontal="center"/>
      <protection/>
    </xf>
    <xf numFmtId="177" fontId="4" fillId="2" borderId="13" xfId="27" applyNumberFormat="1" applyFont="1" applyFill="1" applyBorder="1" applyAlignment="1">
      <alignment horizontal="center"/>
      <protection/>
    </xf>
    <xf numFmtId="0" fontId="4" fillId="2" borderId="7" xfId="27" applyFont="1" applyFill="1" applyBorder="1">
      <alignment/>
      <protection/>
    </xf>
    <xf numFmtId="0" fontId="4" fillId="2" borderId="8" xfId="27" applyFont="1" applyFill="1" applyBorder="1">
      <alignment/>
      <protection/>
    </xf>
    <xf numFmtId="177" fontId="4" fillId="2" borderId="14" xfId="27" applyNumberFormat="1" applyFont="1" applyFill="1" applyBorder="1" applyAlignment="1">
      <alignment horizontal="center"/>
      <protection/>
    </xf>
    <xf numFmtId="170" fontId="4" fillId="2" borderId="13" xfId="27" applyNumberFormat="1" applyFont="1" applyFill="1" applyBorder="1">
      <alignment/>
      <protection/>
    </xf>
    <xf numFmtId="0" fontId="4" fillId="2" borderId="13" xfId="27" applyFont="1" applyFill="1" applyBorder="1">
      <alignment/>
      <protection/>
    </xf>
    <xf numFmtId="173" fontId="4" fillId="2" borderId="13" xfId="27" applyNumberFormat="1" applyFont="1" applyFill="1" applyBorder="1">
      <alignment/>
      <protection/>
    </xf>
    <xf numFmtId="177" fontId="4" fillId="2" borderId="13" xfId="27" applyNumberFormat="1" applyFont="1" applyFill="1" applyBorder="1">
      <alignment/>
      <protection/>
    </xf>
    <xf numFmtId="175" fontId="4" fillId="2" borderId="13" xfId="27" applyNumberFormat="1" applyFont="1" applyFill="1" applyBorder="1">
      <alignment/>
      <protection/>
    </xf>
    <xf numFmtId="179" fontId="4" fillId="2" borderId="13" xfId="27" applyNumberFormat="1" applyFont="1" applyFill="1" applyBorder="1">
      <alignment/>
      <protection/>
    </xf>
    <xf numFmtId="170" fontId="4" fillId="2" borderId="4" xfId="27" applyNumberFormat="1" applyFont="1" applyFill="1" applyBorder="1">
      <alignment/>
      <protection/>
    </xf>
    <xf numFmtId="170" fontId="4" fillId="2" borderId="13" xfId="28" applyNumberFormat="1" applyFont="1" applyFill="1" applyBorder="1" applyAlignment="1">
      <alignment horizontal="left"/>
      <protection/>
    </xf>
    <xf numFmtId="178" fontId="4" fillId="2" borderId="13" xfId="27" applyNumberFormat="1" applyFont="1" applyFill="1" applyBorder="1" applyAlignment="1">
      <alignment horizontal="left"/>
      <protection/>
    </xf>
    <xf numFmtId="176" fontId="4" fillId="2" borderId="13" xfId="27" applyNumberFormat="1" applyFont="1" applyFill="1" applyBorder="1">
      <alignment/>
      <protection/>
    </xf>
    <xf numFmtId="178" fontId="4" fillId="2" borderId="13" xfId="27" applyNumberFormat="1" applyFont="1" applyFill="1" applyBorder="1">
      <alignment/>
      <protection/>
    </xf>
    <xf numFmtId="173" fontId="4" fillId="2" borderId="14" xfId="27" applyNumberFormat="1" applyFont="1" applyFill="1" applyBorder="1">
      <alignment/>
      <protection/>
    </xf>
    <xf numFmtId="170" fontId="4" fillId="2" borderId="12" xfId="27" applyNumberFormat="1" applyFont="1" applyFill="1" applyBorder="1">
      <alignment/>
      <protection/>
    </xf>
    <xf numFmtId="175" fontId="4" fillId="2" borderId="12" xfId="27" applyNumberFormat="1" applyFont="1" applyFill="1" applyBorder="1">
      <alignment/>
      <protection/>
    </xf>
    <xf numFmtId="179" fontId="4" fillId="2" borderId="12" xfId="27" applyNumberFormat="1" applyFont="1" applyFill="1" applyBorder="1">
      <alignment/>
      <protection/>
    </xf>
    <xf numFmtId="170" fontId="4" fillId="2" borderId="0" xfId="27" applyNumberFormat="1" applyFont="1" applyFill="1">
      <alignment/>
      <protection/>
    </xf>
    <xf numFmtId="0" fontId="17" fillId="2" borderId="0" xfId="27" applyFont="1" applyFill="1" applyAlignment="1">
      <alignment horizontal="left"/>
      <protection/>
    </xf>
    <xf numFmtId="170" fontId="0" fillId="2" borderId="0" xfId="0" applyNumberFormat="1" applyFill="1" applyAlignment="1">
      <alignment/>
    </xf>
    <xf numFmtId="176" fontId="4" fillId="2" borderId="0" xfId="27" applyNumberFormat="1" applyFont="1" applyFill="1" applyAlignment="1">
      <alignment horizontal="centerContinuous"/>
      <protection/>
    </xf>
    <xf numFmtId="173" fontId="4" fillId="2" borderId="0" xfId="27" applyNumberFormat="1" applyFont="1" applyFill="1" applyBorder="1" applyAlignment="1">
      <alignment horizontal="centerContinuous"/>
      <protection/>
    </xf>
    <xf numFmtId="176" fontId="4" fillId="2" borderId="0" xfId="27" applyNumberFormat="1" applyFont="1" applyFill="1">
      <alignment/>
      <protection/>
    </xf>
    <xf numFmtId="173" fontId="4" fillId="2" borderId="0" xfId="27" applyNumberFormat="1" applyFont="1" applyFill="1" applyBorder="1">
      <alignment/>
      <protection/>
    </xf>
    <xf numFmtId="176" fontId="4" fillId="2" borderId="2" xfId="27" applyNumberFormat="1" applyFont="1" applyFill="1" applyBorder="1">
      <alignment/>
      <protection/>
    </xf>
    <xf numFmtId="173" fontId="4" fillId="2" borderId="3" xfId="27" applyNumberFormat="1" applyFont="1" applyFill="1" applyBorder="1">
      <alignment/>
      <protection/>
    </xf>
    <xf numFmtId="173" fontId="4" fillId="2" borderId="11" xfId="27" applyNumberFormat="1" applyFont="1" applyFill="1" applyBorder="1">
      <alignment/>
      <protection/>
    </xf>
    <xf numFmtId="173" fontId="4" fillId="2" borderId="11" xfId="27" applyNumberFormat="1" applyFont="1" applyFill="1" applyBorder="1" applyAlignment="1">
      <alignment horizontal="centerContinuous"/>
      <protection/>
    </xf>
    <xf numFmtId="173" fontId="4" fillId="2" borderId="12" xfId="27" applyNumberFormat="1" applyFont="1" applyFill="1" applyBorder="1" applyAlignment="1">
      <alignment horizontal="center"/>
      <protection/>
    </xf>
    <xf numFmtId="173" fontId="4" fillId="2" borderId="13" xfId="27" applyNumberFormat="1" applyFont="1" applyFill="1" applyBorder="1" applyAlignment="1">
      <alignment horizontal="center"/>
      <protection/>
    </xf>
    <xf numFmtId="173" fontId="4" fillId="2" borderId="14" xfId="27" applyNumberFormat="1" applyFont="1" applyFill="1" applyBorder="1" applyAlignment="1">
      <alignment horizontal="center"/>
      <protection/>
    </xf>
    <xf numFmtId="173" fontId="4" fillId="2" borderId="12" xfId="27" applyNumberFormat="1" applyFont="1" applyFill="1" applyBorder="1">
      <alignment/>
      <protection/>
    </xf>
    <xf numFmtId="0" fontId="4" fillId="2" borderId="2" xfId="27" applyFont="1" applyFill="1" applyBorder="1" applyAlignment="1">
      <alignment horizontal="centerContinuous"/>
      <protection/>
    </xf>
    <xf numFmtId="0" fontId="18" fillId="2" borderId="0" xfId="27" applyFont="1" applyFill="1">
      <alignment/>
      <protection/>
    </xf>
    <xf numFmtId="170" fontId="8" fillId="2" borderId="0" xfId="0" applyNumberFormat="1" applyFont="1" applyFill="1" applyAlignment="1">
      <alignment/>
    </xf>
    <xf numFmtId="170" fontId="11" fillId="2" borderId="0" xfId="0" applyNumberFormat="1" applyFont="1" applyFill="1" applyAlignment="1">
      <alignment/>
    </xf>
    <xf numFmtId="168" fontId="4" fillId="2" borderId="0" xfId="27" applyNumberFormat="1" applyFont="1" applyFill="1" applyAlignment="1">
      <alignment horizontal="centerContinuous"/>
      <protection/>
    </xf>
    <xf numFmtId="171" fontId="4" fillId="2" borderId="0" xfId="27" applyNumberFormat="1" applyFont="1" applyFill="1" applyAlignment="1">
      <alignment horizontal="centerContinuous"/>
      <protection/>
    </xf>
    <xf numFmtId="0" fontId="4" fillId="2" borderId="0" xfId="28" applyFont="1" applyFill="1">
      <alignment/>
      <protection/>
    </xf>
    <xf numFmtId="168" fontId="4" fillId="2" borderId="0" xfId="27" applyNumberFormat="1" applyFont="1" applyFill="1">
      <alignment/>
      <protection/>
    </xf>
    <xf numFmtId="171" fontId="4" fillId="2" borderId="0" xfId="27" applyNumberFormat="1" applyFont="1" applyFill="1">
      <alignment/>
      <protection/>
    </xf>
    <xf numFmtId="0" fontId="4" fillId="2" borderId="0" xfId="27" applyFont="1" applyFill="1" applyAlignment="1">
      <alignment horizontal="center"/>
      <protection/>
    </xf>
    <xf numFmtId="0" fontId="4" fillId="2" borderId="4" xfId="27" applyFont="1" applyFill="1" applyBorder="1">
      <alignment/>
      <protection/>
    </xf>
    <xf numFmtId="0" fontId="4" fillId="2" borderId="5" xfId="27" applyFont="1" applyFill="1" applyBorder="1" applyAlignment="1">
      <alignment horizontal="center"/>
      <protection/>
    </xf>
    <xf numFmtId="168" fontId="4" fillId="2" borderId="10" xfId="27" applyNumberFormat="1" applyFont="1" applyFill="1" applyBorder="1" applyAlignment="1">
      <alignment horizontal="centerContinuous"/>
      <protection/>
    </xf>
    <xf numFmtId="171" fontId="4" fillId="2" borderId="11" xfId="27" applyNumberFormat="1" applyFont="1" applyFill="1" applyBorder="1" applyAlignment="1">
      <alignment horizontal="centerContinuous"/>
      <protection/>
    </xf>
    <xf numFmtId="173" fontId="4" fillId="2" borderId="10" xfId="27" applyNumberFormat="1" applyFont="1" applyFill="1" applyBorder="1" applyAlignment="1">
      <alignment horizontal="centerContinuous"/>
      <protection/>
    </xf>
    <xf numFmtId="171" fontId="4" fillId="2" borderId="12" xfId="27" applyNumberFormat="1" applyFont="1" applyFill="1" applyBorder="1" applyAlignment="1">
      <alignment horizontal="center"/>
      <protection/>
    </xf>
    <xf numFmtId="173" fontId="4" fillId="2" borderId="1" xfId="27" applyNumberFormat="1" applyFont="1" applyFill="1" applyBorder="1" applyAlignment="1">
      <alignment horizontal="center"/>
      <protection/>
    </xf>
    <xf numFmtId="171" fontId="4" fillId="2" borderId="13" xfId="27" applyNumberFormat="1" applyFont="1" applyFill="1" applyBorder="1" applyAlignment="1">
      <alignment horizontal="center"/>
      <protection/>
    </xf>
    <xf numFmtId="173" fontId="4" fillId="2" borderId="4" xfId="27" applyNumberFormat="1" applyFont="1" applyFill="1" applyBorder="1" applyAlignment="1">
      <alignment horizontal="center"/>
      <protection/>
    </xf>
    <xf numFmtId="0" fontId="4" fillId="2" borderId="6" xfId="27" applyFont="1" applyFill="1" applyBorder="1">
      <alignment/>
      <protection/>
    </xf>
    <xf numFmtId="171" fontId="4" fillId="2" borderId="14" xfId="27" applyNumberFormat="1" applyFont="1" applyFill="1" applyBorder="1" applyAlignment="1">
      <alignment horizontal="center"/>
      <protection/>
    </xf>
    <xf numFmtId="173" fontId="4" fillId="2" borderId="6" xfId="27" applyNumberFormat="1" applyFont="1" applyFill="1" applyBorder="1" applyAlignment="1">
      <alignment horizontal="center"/>
      <protection/>
    </xf>
    <xf numFmtId="168" fontId="4" fillId="2" borderId="12" xfId="27" applyNumberFormat="1" applyFont="1" applyFill="1" applyBorder="1">
      <alignment/>
      <protection/>
    </xf>
    <xf numFmtId="171" fontId="4" fillId="2" borderId="12" xfId="27" applyNumberFormat="1" applyFont="1" applyFill="1" applyBorder="1">
      <alignment/>
      <protection/>
    </xf>
    <xf numFmtId="173" fontId="4" fillId="2" borderId="1" xfId="27" applyNumberFormat="1" applyFont="1" applyFill="1" applyBorder="1">
      <alignment/>
      <protection/>
    </xf>
    <xf numFmtId="169" fontId="4" fillId="2" borderId="5" xfId="27" applyNumberFormat="1" applyFont="1" applyFill="1" applyBorder="1" applyAlignment="1">
      <alignment horizontal="center"/>
      <protection/>
    </xf>
    <xf numFmtId="179" fontId="4" fillId="2" borderId="4" xfId="27" applyNumberFormat="1" applyFont="1" applyFill="1" applyBorder="1">
      <alignment/>
      <protection/>
    </xf>
    <xf numFmtId="178" fontId="4" fillId="2" borderId="4" xfId="27" applyNumberFormat="1" applyFont="1" applyFill="1" applyBorder="1" applyAlignment="1">
      <alignment horizontal="left"/>
      <protection/>
    </xf>
    <xf numFmtId="175" fontId="4" fillId="2" borderId="13" xfId="27" applyNumberFormat="1" applyFont="1" applyFill="1" applyBorder="1" applyAlignment="1">
      <alignment horizontal="justify"/>
      <protection/>
    </xf>
    <xf numFmtId="173" fontId="4" fillId="2" borderId="4" xfId="27" applyNumberFormat="1" applyFont="1" applyFill="1" applyBorder="1" applyAlignment="1">
      <alignment horizontal="justify"/>
      <protection/>
    </xf>
    <xf numFmtId="170" fontId="4" fillId="2" borderId="13" xfId="27" applyNumberFormat="1" applyFont="1" applyFill="1" applyBorder="1" applyAlignment="1">
      <alignment horizontal="left"/>
      <protection/>
    </xf>
    <xf numFmtId="0" fontId="0" fillId="2" borderId="2" xfId="0" applyFill="1" applyBorder="1" applyAlignment="1">
      <alignment/>
    </xf>
    <xf numFmtId="179" fontId="4" fillId="2" borderId="1" xfId="27" applyNumberFormat="1" applyFont="1" applyFill="1" applyBorder="1">
      <alignment/>
      <protection/>
    </xf>
    <xf numFmtId="170" fontId="4" fillId="2" borderId="0" xfId="27" applyNumberFormat="1" applyFont="1" applyFill="1" applyBorder="1">
      <alignment/>
      <protection/>
    </xf>
    <xf numFmtId="179" fontId="4" fillId="2" borderId="0" xfId="27" applyNumberFormat="1" applyFont="1" applyFill="1" applyBorder="1">
      <alignment/>
      <protection/>
    </xf>
    <xf numFmtId="0" fontId="4" fillId="2" borderId="0" xfId="27" applyFont="1" applyFill="1" applyBorder="1" applyAlignment="1">
      <alignment horizontal="center"/>
      <protection/>
    </xf>
    <xf numFmtId="0" fontId="0" fillId="2" borderId="0" xfId="0" applyFill="1" applyAlignment="1">
      <alignment horizontal="left"/>
    </xf>
    <xf numFmtId="185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80" fontId="11" fillId="2" borderId="0" xfId="24" applyNumberFormat="1" applyFont="1" applyFill="1" applyBorder="1">
      <alignment/>
      <protection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82" fontId="0" fillId="2" borderId="9" xfId="23" applyNumberFormat="1" applyFont="1" applyFill="1" applyBorder="1" applyAlignment="1" applyProtection="1">
      <alignment horizontal="left"/>
      <protection hidden="1"/>
    </xf>
    <xf numFmtId="182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180" fontId="11" fillId="2" borderId="0" xfId="24" applyNumberFormat="1" applyFont="1" applyFill="1" applyBorder="1" applyAlignment="1">
      <alignment vertical="center"/>
      <protection/>
    </xf>
    <xf numFmtId="0" fontId="13" fillId="2" borderId="9" xfId="24" applyFont="1" applyFill="1" applyBorder="1" applyAlignment="1">
      <alignment horizontal="center"/>
      <protection/>
    </xf>
    <xf numFmtId="0" fontId="13" fillId="2" borderId="11" xfId="24" applyFont="1" applyFill="1" applyBorder="1" applyAlignment="1">
      <alignment horizontal="center"/>
      <protection/>
    </xf>
    <xf numFmtId="180" fontId="11" fillId="2" borderId="13" xfId="24" applyNumberFormat="1" applyFont="1" applyFill="1" applyBorder="1" applyAlignment="1">
      <alignment vertical="center"/>
      <protection/>
    </xf>
    <xf numFmtId="174" fontId="11" fillId="2" borderId="4" xfId="24" applyNumberFormat="1" applyFont="1" applyFill="1" applyBorder="1" applyAlignment="1">
      <alignment vertical="center"/>
      <protection/>
    </xf>
    <xf numFmtId="0" fontId="0" fillId="2" borderId="4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4" fillId="2" borderId="0" xfId="24" applyFont="1" applyFill="1" applyAlignment="1">
      <alignment horizontal="center"/>
      <protection/>
    </xf>
    <xf numFmtId="0" fontId="4" fillId="2" borderId="1" xfId="27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8" fontId="4" fillId="2" borderId="1" xfId="27" applyNumberFormat="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3" borderId="7" xfId="2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10" fillId="3" borderId="8" xfId="20" applyFont="1" applyFill="1" applyBorder="1" applyAlignment="1">
      <alignment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" xfId="26"/>
    <cellStyle name="Standard_HII942A (2)" xfId="27"/>
    <cellStyle name="Standard_HII94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25</xdr:row>
      <xdr:rowOff>95250</xdr:rowOff>
    </xdr:from>
    <xdr:to>
      <xdr:col>4</xdr:col>
      <xdr:colOff>190500</xdr:colOff>
      <xdr:row>27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395287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123825</xdr:colOff>
      <xdr:row>57</xdr:row>
      <xdr:rowOff>95250</xdr:rowOff>
    </xdr:from>
    <xdr:to>
      <xdr:col>9</xdr:col>
      <xdr:colOff>400050</xdr:colOff>
      <xdr:row>60</xdr:row>
      <xdr:rowOff>238125</xdr:rowOff>
    </xdr:to>
    <xdr:sp>
      <xdr:nvSpPr>
        <xdr:cNvPr id="2" name="Text 27"/>
        <xdr:cNvSpPr txBox="1">
          <a:spLocks noChangeArrowheads="1"/>
        </xdr:cNvSpPr>
      </xdr:nvSpPr>
      <xdr:spPr>
        <a:xfrm>
          <a:off x="123825" y="8896350"/>
          <a:ext cx="593407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257175</xdr:colOff>
      <xdr:row>54</xdr:row>
      <xdr:rowOff>66675</xdr:rowOff>
    </xdr:from>
    <xdr:to>
      <xdr:col>4</xdr:col>
      <xdr:colOff>819150</xdr:colOff>
      <xdr:row>55</xdr:row>
      <xdr:rowOff>152400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90525" y="8429625"/>
          <a:ext cx="2409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2480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276225</xdr:colOff>
      <xdr:row>65</xdr:row>
      <xdr:rowOff>66675</xdr:rowOff>
    </xdr:from>
    <xdr:to>
      <xdr:col>14</xdr:col>
      <xdr:colOff>76200</xdr:colOff>
      <xdr:row>65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10871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64</xdr:row>
      <xdr:rowOff>161925</xdr:rowOff>
    </xdr:from>
    <xdr:to>
      <xdr:col>18</xdr:col>
      <xdr:colOff>590550</xdr:colOff>
      <xdr:row>64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906500" y="11010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533400</xdr:colOff>
      <xdr:row>67</xdr:row>
      <xdr:rowOff>57150</xdr:rowOff>
    </xdr:from>
    <xdr:to>
      <xdr:col>32</xdr:col>
      <xdr:colOff>504825</xdr:colOff>
      <xdr:row>67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92675" y="114204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4004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66</xdr:row>
      <xdr:rowOff>47625</xdr:rowOff>
    </xdr:from>
    <xdr:to>
      <xdr:col>7</xdr:col>
      <xdr:colOff>2000250</xdr:colOff>
      <xdr:row>66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472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161925</xdr:rowOff>
    </xdr:from>
    <xdr:to>
      <xdr:col>8</xdr:col>
      <xdr:colOff>0</xdr:colOff>
      <xdr:row>65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10565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0</xdr:col>
      <xdr:colOff>0</xdr:colOff>
      <xdr:row>20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2099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>
    <xdr:from>
      <xdr:col>0</xdr:col>
      <xdr:colOff>85725</xdr:colOff>
      <xdr:row>64</xdr:row>
      <xdr:rowOff>161925</xdr:rowOff>
    </xdr:from>
    <xdr:to>
      <xdr:col>0</xdr:col>
      <xdr:colOff>590550</xdr:colOff>
      <xdr:row>64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85725" y="10887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67</xdr:row>
      <xdr:rowOff>57150</xdr:rowOff>
    </xdr:from>
    <xdr:to>
      <xdr:col>14</xdr:col>
      <xdr:colOff>504825</xdr:colOff>
      <xdr:row>67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12966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monat_ab199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A)"/>
      <sheetName val="Januar bis März 03 (B)"/>
      <sheetName val="Januar bis Juni 03 (A)"/>
      <sheetName val="Januar bis Juni 03 (B)"/>
      <sheetName val="Januar bis September 03 (A)"/>
      <sheetName val="Januar bis September 03 (B)"/>
      <sheetName val="Januar bis März 04 (A)"/>
      <sheetName val="Januar bis März 04 (B)"/>
      <sheetName val="Januar bis Juni 04 (A)"/>
      <sheetName val="Januar bis Juni 04_S2"/>
      <sheetName val="Januar bis Juni 04 (B)S3"/>
      <sheetName val="Januar bis Juni 04 (B)S4"/>
      <sheetName val="Januar bis Sep 04 (A)"/>
      <sheetName val="Januar bis Sep 04_S2"/>
      <sheetName val="Januar bis Sep 04 (B)S3"/>
      <sheetName val="Januar bis Sep 04 (B)S4"/>
      <sheetName val="Januar bis März 05 (A)S1"/>
      <sheetName val="Januar bis März 05(B)S2"/>
      <sheetName val="Januar bis März 05(B)S3"/>
      <sheetName val="Januar bis März 05(B)S4"/>
      <sheetName val="Januar bis Juni 05 (A) (2)"/>
      <sheetName val="Januar bis Juni 05_S2 (2)"/>
      <sheetName val="Januar bis Juni 05 (B)S3 (2)"/>
      <sheetName val="Januar bis Juni 05 (B)S4 (2)"/>
      <sheetName val="Januar bis Sep 05 (A)"/>
      <sheetName val="Januar bis Sep 05 (B)S2"/>
      <sheetName val="Januar bis Sep 05 (B)S3 "/>
      <sheetName val="Januar bis Sep 05 (B)S4"/>
      <sheetName val="Januar bis März 06 (A)S1"/>
      <sheetName val="Januar bis März 06(B)S2"/>
      <sheetName val="Januar bis März 06(B)S3"/>
      <sheetName val="Januar bis März 06(B)S4"/>
      <sheetName val="Januar bis Juni 06_S1"/>
      <sheetName val="Januar bis Juni 06_S2"/>
      <sheetName val="Januar bis Juni 06_S3"/>
      <sheetName val="Januar bis Juni 06_S4"/>
      <sheetName val="Januar bis Sep 06 S1"/>
      <sheetName val="Januar bis Sep 06 S2"/>
      <sheetName val="Januar bis Sep 06 S3"/>
      <sheetName val="Januar bis Sep 06 S4"/>
      <sheetName val="Januar bis Juni 07_S1 "/>
      <sheetName val="Januar bis Juni 07_S2 "/>
      <sheetName val="Januar bis Juni 07_S3"/>
      <sheetName val="Januar bis Juni 07_S4"/>
      <sheetName val="Januar bis Sep 07 S1"/>
      <sheetName val="Januar bis Sep 07 S2 "/>
      <sheetName val="Januar bis Sep 07 S3"/>
      <sheetName val="Januar bis Sep 07 S4"/>
      <sheetName val="Januar bis März 08 S1"/>
      <sheetName val="Januar bis März 08 S2"/>
      <sheetName val="Januar bis März 08 S3"/>
      <sheetName val="Januar bis März 08 S4"/>
      <sheetName val="Januar bis Juni 08_S1"/>
      <sheetName val="Januar bis Juni 08_S2"/>
      <sheetName val="Januar bis Juni 08_S3"/>
      <sheetName val="Januar bis Juni 08_S4"/>
      <sheetName val="Januar bis Sep 08 S1"/>
      <sheetName val="Januar bis Sep 08 S2"/>
      <sheetName val="Januar bis Sep 08 S3"/>
      <sheetName val="Januar bis Sep 08 S4"/>
    </sheetNames>
    <sheetDataSet>
      <sheetData sheetId="90">
        <row r="34">
          <cell r="H34">
            <v>40910.3</v>
          </cell>
        </row>
        <row r="35">
          <cell r="H35">
            <v>14559.7</v>
          </cell>
        </row>
        <row r="36">
          <cell r="H36">
            <v>26350.6</v>
          </cell>
        </row>
        <row r="38">
          <cell r="H38">
            <v>30052.9</v>
          </cell>
        </row>
        <row r="39">
          <cell r="H39">
            <v>5233</v>
          </cell>
        </row>
        <row r="40">
          <cell r="H40">
            <v>24819.9</v>
          </cell>
        </row>
        <row r="42">
          <cell r="H42">
            <v>70963.20000000001</v>
          </cell>
        </row>
        <row r="43">
          <cell r="H43">
            <v>19792.7</v>
          </cell>
        </row>
        <row r="44">
          <cell r="H44">
            <v>51170.5</v>
          </cell>
        </row>
        <row r="48">
          <cell r="H48">
            <v>39586.4</v>
          </cell>
        </row>
        <row r="49">
          <cell r="H49">
            <v>3108893</v>
          </cell>
        </row>
        <row r="50">
          <cell r="H50">
            <v>4981884</v>
          </cell>
        </row>
        <row r="55">
          <cell r="H55">
            <v>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207" t="s">
        <v>27</v>
      </c>
      <c r="C8" s="207"/>
      <c r="D8" s="210"/>
      <c r="E8" s="23" t="s">
        <v>16</v>
      </c>
      <c r="F8" s="207" t="s">
        <v>28</v>
      </c>
      <c r="G8" s="208"/>
      <c r="H8" s="209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31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30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19</v>
      </c>
      <c r="B15" s="18"/>
      <c r="C15" s="32"/>
      <c r="D15" s="32"/>
      <c r="E15" s="32"/>
      <c r="F15" s="32"/>
      <c r="G15" s="18" t="s">
        <v>20</v>
      </c>
      <c r="H15" s="19"/>
    </row>
    <row r="16" spans="1:8" ht="12.75">
      <c r="A16" s="14" t="s">
        <v>21</v>
      </c>
      <c r="B16" s="187" t="s">
        <v>22</v>
      </c>
      <c r="C16" s="187"/>
      <c r="D16" s="187"/>
      <c r="E16" s="188"/>
      <c r="F16" s="32"/>
      <c r="G16" s="185">
        <v>39800</v>
      </c>
      <c r="H16" s="186"/>
    </row>
    <row r="17" spans="1:8" ht="12.75">
      <c r="A17" s="17" t="s">
        <v>10</v>
      </c>
      <c r="B17" s="183" t="s">
        <v>23</v>
      </c>
      <c r="C17" s="183"/>
      <c r="D17" s="183"/>
      <c r="E17" s="184"/>
      <c r="F17" s="18"/>
      <c r="G17" s="18"/>
      <c r="H17" s="19"/>
    </row>
    <row r="18" spans="1:8" ht="12.75">
      <c r="A18" s="22" t="s">
        <v>16</v>
      </c>
      <c r="B18" s="178" t="s">
        <v>29</v>
      </c>
      <c r="C18" s="179"/>
      <c r="D18" s="179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75" t="s">
        <v>24</v>
      </c>
      <c r="B20" s="176"/>
      <c r="C20" s="176"/>
      <c r="D20" s="176"/>
      <c r="E20" s="176"/>
      <c r="F20" s="176"/>
      <c r="G20" s="176"/>
      <c r="H20" s="177"/>
    </row>
    <row r="21" spans="1:8" ht="28.5" customHeight="1">
      <c r="A21" s="172" t="s">
        <v>25</v>
      </c>
      <c r="B21" s="173"/>
      <c r="C21" s="173"/>
      <c r="D21" s="173"/>
      <c r="E21" s="173"/>
      <c r="F21" s="173"/>
      <c r="G21" s="173"/>
      <c r="H21" s="174"/>
    </row>
    <row r="22" spans="1:8" ht="12.75">
      <c r="A22" s="180" t="s">
        <v>26</v>
      </c>
      <c r="B22" s="181"/>
      <c r="C22" s="181"/>
      <c r="D22" s="181"/>
      <c r="E22" s="181"/>
      <c r="F22" s="181"/>
      <c r="G22" s="181"/>
      <c r="H22" s="182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21:P63"/>
  <sheetViews>
    <sheetView workbookViewId="0" topLeftCell="A21">
      <selection activeCell="A62" sqref="A62"/>
    </sheetView>
  </sheetViews>
  <sheetFormatPr defaultColWidth="11.421875" defaultRowHeight="12.75"/>
  <cols>
    <col min="1" max="1" width="2.00390625" style="38" customWidth="1"/>
    <col min="2" max="2" width="8.7109375" style="38" customWidth="1"/>
    <col min="3" max="3" width="10.7109375" style="38" customWidth="1"/>
    <col min="4" max="4" width="8.28125" style="38" customWidth="1"/>
    <col min="5" max="5" width="13.421875" style="38" customWidth="1"/>
    <col min="6" max="6" width="9.8515625" style="38" customWidth="1"/>
    <col min="7" max="7" width="10.140625" style="38" customWidth="1"/>
    <col min="8" max="9" width="10.8515625" style="38" customWidth="1"/>
    <col min="10" max="10" width="8.7109375" style="38" customWidth="1"/>
    <col min="11" max="11" width="0.85546875" style="39" customWidth="1"/>
    <col min="12" max="12" width="11.28125" style="38" bestFit="1" customWidth="1"/>
    <col min="13" max="13" width="0.71875" style="38" customWidth="1"/>
    <col min="14" max="14" width="19.140625" style="38" bestFit="1" customWidth="1"/>
    <col min="15" max="15" width="0" style="38" hidden="1" customWidth="1"/>
    <col min="16" max="16" width="12.8515625" style="38" customWidth="1"/>
    <col min="17" max="16384" width="11.421875" style="38" customWidth="1"/>
  </cols>
  <sheetData>
    <row r="17" ht="10.5" customHeight="1"/>
    <row r="18" ht="10.5" customHeight="1"/>
    <row r="19" ht="10.5" customHeight="1"/>
    <row r="20" ht="10.5" customHeight="1"/>
    <row r="21" spans="2:10" ht="15.75">
      <c r="B21" s="40" t="s">
        <v>32</v>
      </c>
      <c r="C21" s="40"/>
      <c r="D21" s="40"/>
      <c r="E21" s="41"/>
      <c r="F21" s="40"/>
      <c r="G21" s="40"/>
      <c r="H21" s="40"/>
      <c r="I21" s="42"/>
      <c r="J21" s="42"/>
    </row>
    <row r="22" ht="11.25" customHeight="1"/>
    <row r="23" ht="12.75">
      <c r="B23" s="43" t="s">
        <v>154</v>
      </c>
    </row>
    <row r="24" spans="2:10" ht="5.25" customHeight="1">
      <c r="B24" s="39"/>
      <c r="C24" s="44"/>
      <c r="D24" s="43"/>
      <c r="E24" s="43"/>
      <c r="F24" s="43"/>
      <c r="G24" s="43"/>
      <c r="H24" s="43"/>
      <c r="I24" s="43"/>
      <c r="J24" s="43"/>
    </row>
    <row r="25" spans="2:16" ht="12.75">
      <c r="B25" s="45"/>
      <c r="C25" s="45"/>
      <c r="D25" s="45"/>
      <c r="E25" s="46"/>
      <c r="F25" s="190" t="s">
        <v>33</v>
      </c>
      <c r="G25" s="191"/>
      <c r="H25" s="47" t="s">
        <v>34</v>
      </c>
      <c r="I25" s="48"/>
      <c r="J25" s="48"/>
      <c r="L25" s="43"/>
      <c r="M25" s="43"/>
      <c r="N25" s="43"/>
      <c r="O25" s="43"/>
      <c r="P25" s="43"/>
    </row>
    <row r="26" spans="2:16" ht="12.75">
      <c r="B26" s="49"/>
      <c r="D26" s="49"/>
      <c r="E26" s="50"/>
      <c r="F26" s="51"/>
      <c r="G26" s="51"/>
      <c r="H26" s="51"/>
      <c r="I26" s="51"/>
      <c r="J26" s="52" t="s">
        <v>35</v>
      </c>
      <c r="L26" s="43"/>
      <c r="M26" s="43"/>
      <c r="N26" s="43"/>
      <c r="O26" s="43"/>
      <c r="P26" s="43"/>
    </row>
    <row r="27" spans="2:16" ht="12.75">
      <c r="B27" s="49"/>
      <c r="C27" s="49" t="s">
        <v>36</v>
      </c>
      <c r="E27" s="50"/>
      <c r="F27" s="53">
        <v>2008</v>
      </c>
      <c r="G27" s="53">
        <v>2007</v>
      </c>
      <c r="H27" s="53">
        <v>2008</v>
      </c>
      <c r="I27" s="53">
        <v>2007</v>
      </c>
      <c r="J27" s="54" t="s">
        <v>37</v>
      </c>
      <c r="L27" s="43"/>
      <c r="M27" s="43"/>
      <c r="N27" s="43"/>
      <c r="O27" s="43"/>
      <c r="P27" s="43"/>
    </row>
    <row r="28" spans="2:16" ht="12.75">
      <c r="B28" s="55"/>
      <c r="C28" s="55"/>
      <c r="D28" s="55"/>
      <c r="E28" s="56"/>
      <c r="F28" s="57"/>
      <c r="G28" s="57"/>
      <c r="H28" s="57"/>
      <c r="I28" s="57"/>
      <c r="J28" s="58" t="s">
        <v>38</v>
      </c>
      <c r="L28" s="43"/>
      <c r="M28" s="43"/>
      <c r="O28" s="43"/>
      <c r="P28" s="43"/>
    </row>
    <row r="29" spans="12:16" ht="9.75" customHeight="1">
      <c r="L29" s="43"/>
      <c r="M29" s="43"/>
      <c r="N29" s="43"/>
      <c r="O29" s="43"/>
      <c r="P29" s="43"/>
    </row>
    <row r="30" spans="2:16" ht="12.75">
      <c r="B30" s="196" t="s">
        <v>39</v>
      </c>
      <c r="C30" s="196"/>
      <c r="D30" s="196"/>
      <c r="E30" s="196"/>
      <c r="F30" s="196"/>
      <c r="G30" s="196"/>
      <c r="H30" s="196"/>
      <c r="I30" s="196"/>
      <c r="J30" s="196"/>
      <c r="L30" s="43"/>
      <c r="M30" s="43"/>
      <c r="N30" s="43"/>
      <c r="O30" s="43"/>
      <c r="P30" s="43"/>
    </row>
    <row r="31" spans="12:16" ht="9.75" customHeight="1">
      <c r="L31" s="43"/>
      <c r="M31" s="43"/>
      <c r="N31" s="43"/>
      <c r="O31" s="43"/>
      <c r="P31" s="43"/>
    </row>
    <row r="32" spans="2:16" ht="12.75">
      <c r="B32" s="196" t="s">
        <v>40</v>
      </c>
      <c r="C32" s="196"/>
      <c r="D32" s="196"/>
      <c r="E32" s="196"/>
      <c r="F32" s="196"/>
      <c r="G32" s="196"/>
      <c r="H32" s="196"/>
      <c r="I32" s="196"/>
      <c r="J32" s="196"/>
      <c r="L32" s="43"/>
      <c r="M32" s="43"/>
      <c r="N32" s="43"/>
      <c r="O32" s="43"/>
      <c r="P32" s="43"/>
    </row>
    <row r="33" spans="12:16" ht="9.75" customHeight="1">
      <c r="L33" s="43"/>
      <c r="M33" s="43"/>
      <c r="N33" s="43"/>
      <c r="O33" s="43"/>
      <c r="P33" s="43"/>
    </row>
    <row r="34" spans="2:16" ht="12.75">
      <c r="B34" s="38" t="s">
        <v>41</v>
      </c>
      <c r="F34" s="59">
        <f>H34-'[5]Januar bis Juni 08_S1'!H34</f>
        <v>21963.5</v>
      </c>
      <c r="G34" s="59">
        <v>20720</v>
      </c>
      <c r="H34" s="59">
        <v>62873.8</v>
      </c>
      <c r="I34" s="59">
        <f>SUM(I35:I36)</f>
        <v>61630.3</v>
      </c>
      <c r="J34" s="60">
        <f>SUM(H34/I34)*100-100</f>
        <v>2.0176763702269795</v>
      </c>
      <c r="L34" s="43"/>
      <c r="M34" s="43"/>
      <c r="N34" s="61"/>
      <c r="O34" s="43"/>
      <c r="P34" s="43"/>
    </row>
    <row r="35" spans="2:16" ht="12.75">
      <c r="B35" s="38" t="s">
        <v>42</v>
      </c>
      <c r="C35" s="38" t="s">
        <v>43</v>
      </c>
      <c r="F35" s="59">
        <f>H35-'[5]Januar bis Juni 08_S1'!H35</f>
        <v>9031.7</v>
      </c>
      <c r="G35" s="59">
        <v>8312.7</v>
      </c>
      <c r="H35" s="59">
        <v>23591.4</v>
      </c>
      <c r="I35" s="59">
        <v>22872.4</v>
      </c>
      <c r="J35" s="60">
        <f>SUM(H35/I35)*100-100</f>
        <v>3.1435266959304755</v>
      </c>
      <c r="L35" s="43"/>
      <c r="M35" s="43"/>
      <c r="N35" s="61"/>
      <c r="O35" s="43"/>
      <c r="P35" s="43"/>
    </row>
    <row r="36" spans="3:16" ht="12.75">
      <c r="C36" s="38" t="s">
        <v>44</v>
      </c>
      <c r="F36" s="59">
        <f>H36-'[5]Januar bis Juni 08_S1'!H36</f>
        <v>12931.700000000004</v>
      </c>
      <c r="G36" s="59">
        <v>12407.3</v>
      </c>
      <c r="H36" s="59">
        <v>39282.3</v>
      </c>
      <c r="I36" s="59">
        <v>38757.9</v>
      </c>
      <c r="J36" s="60">
        <f>SUM(H36/I36)*100-100</f>
        <v>1.353014482208792</v>
      </c>
      <c r="L36" s="43"/>
      <c r="M36" s="43"/>
      <c r="N36" s="61"/>
      <c r="O36" s="43"/>
      <c r="P36" s="43"/>
    </row>
    <row r="37" spans="6:16" ht="12.75">
      <c r="F37" s="59"/>
      <c r="G37" s="59"/>
      <c r="H37" s="59"/>
      <c r="I37" s="59"/>
      <c r="J37" s="60"/>
      <c r="L37" s="43"/>
      <c r="M37" s="43"/>
      <c r="N37" s="61"/>
      <c r="O37" s="43"/>
      <c r="P37" s="43"/>
    </row>
    <row r="38" spans="2:16" ht="12.75">
      <c r="B38" s="38" t="s">
        <v>45</v>
      </c>
      <c r="F38" s="59">
        <f>H38-'[5]Januar bis Juni 08_S1'!H38</f>
        <v>14352.799999999996</v>
      </c>
      <c r="G38" s="59">
        <v>13287</v>
      </c>
      <c r="H38" s="59">
        <v>44405.7</v>
      </c>
      <c r="I38" s="59">
        <v>43339.9</v>
      </c>
      <c r="J38" s="60">
        <f>SUM(H38/I38)*100-100</f>
        <v>2.459165803335935</v>
      </c>
      <c r="L38" s="43"/>
      <c r="M38" s="43"/>
      <c r="N38" s="61"/>
      <c r="O38" s="43"/>
      <c r="P38" s="43"/>
    </row>
    <row r="39" spans="2:16" ht="12.75">
      <c r="B39" s="38" t="s">
        <v>42</v>
      </c>
      <c r="C39" s="38" t="s">
        <v>43</v>
      </c>
      <c r="F39" s="59">
        <f>H39-'[5]Januar bis Juni 08_S1'!H39</f>
        <v>2017</v>
      </c>
      <c r="G39" s="59">
        <v>2475.3</v>
      </c>
      <c r="H39" s="59">
        <v>7250</v>
      </c>
      <c r="I39" s="59">
        <v>7708.3</v>
      </c>
      <c r="J39" s="60">
        <f>SUM(H39/I39)*100-100</f>
        <v>-5.9455392239534035</v>
      </c>
      <c r="L39" s="43"/>
      <c r="M39" s="43"/>
      <c r="N39" s="61"/>
      <c r="O39" s="43"/>
      <c r="P39" s="43"/>
    </row>
    <row r="40" spans="3:16" ht="12.75">
      <c r="C40" s="38" t="s">
        <v>44</v>
      </c>
      <c r="F40" s="59">
        <f>H40-'[5]Januar bis Juni 08_S1'!H40</f>
        <v>12335.799999999996</v>
      </c>
      <c r="G40" s="59">
        <v>10811.6</v>
      </c>
      <c r="H40" s="59">
        <v>37155.7</v>
      </c>
      <c r="I40" s="59">
        <v>35631.5</v>
      </c>
      <c r="J40" s="62">
        <f>SUM(H40/I40)*100-100</f>
        <v>4.2776756521617045</v>
      </c>
      <c r="M40" s="43"/>
      <c r="N40" s="61"/>
      <c r="O40" s="43"/>
      <c r="P40" s="43"/>
    </row>
    <row r="41" spans="3:16" ht="12.75">
      <c r="C41" s="45"/>
      <c r="D41" s="45"/>
      <c r="E41" s="45"/>
      <c r="F41" s="63"/>
      <c r="G41" s="63"/>
      <c r="H41" s="63"/>
      <c r="I41" s="63"/>
      <c r="J41" s="60"/>
      <c r="L41" s="43"/>
      <c r="M41" s="43"/>
      <c r="N41" s="61"/>
      <c r="O41" s="43"/>
      <c r="P41" s="43"/>
    </row>
    <row r="42" spans="3:16" ht="12.75">
      <c r="C42" s="38" t="s">
        <v>46</v>
      </c>
      <c r="F42" s="59">
        <f>H42-'[5]Januar bis Juni 08_S1'!H42</f>
        <v>36316.29999999999</v>
      </c>
      <c r="G42" s="59">
        <v>34007</v>
      </c>
      <c r="H42" s="59">
        <f aca="true" t="shared" si="0" ref="H42:I44">SUM(H34+H38)</f>
        <v>107279.5</v>
      </c>
      <c r="I42" s="59">
        <f t="shared" si="0"/>
        <v>104970.20000000001</v>
      </c>
      <c r="J42" s="60">
        <f>SUM(H42/I42)*100-100</f>
        <v>2.1999577022812105</v>
      </c>
      <c r="L42" s="43"/>
      <c r="M42" s="43"/>
      <c r="N42" s="61"/>
      <c r="O42" s="43"/>
      <c r="P42" s="43"/>
    </row>
    <row r="43" spans="4:16" ht="12.75">
      <c r="D43" s="38" t="s">
        <v>43</v>
      </c>
      <c r="F43" s="59">
        <f>H43-'[5]Januar bis Juni 08_S1'!H43</f>
        <v>11048.7</v>
      </c>
      <c r="G43" s="59">
        <v>10788</v>
      </c>
      <c r="H43" s="59">
        <f t="shared" si="0"/>
        <v>30841.4</v>
      </c>
      <c r="I43" s="59">
        <f t="shared" si="0"/>
        <v>30580.7</v>
      </c>
      <c r="J43" s="60">
        <f>SUM(H43/I43)*100-100</f>
        <v>0.8524984712580164</v>
      </c>
      <c r="L43" s="43"/>
      <c r="M43" s="43"/>
      <c r="N43" s="61"/>
      <c r="O43" s="43"/>
      <c r="P43" s="43"/>
    </row>
    <row r="44" spans="4:16" ht="12.75">
      <c r="D44" s="38" t="s">
        <v>44</v>
      </c>
      <c r="F44" s="59">
        <f>H44-'[5]Januar bis Juni 08_S1'!H44</f>
        <v>25267.5</v>
      </c>
      <c r="G44" s="59">
        <v>23218.9</v>
      </c>
      <c r="H44" s="59">
        <f t="shared" si="0"/>
        <v>76438</v>
      </c>
      <c r="I44" s="59">
        <f t="shared" si="0"/>
        <v>74389.4</v>
      </c>
      <c r="J44" s="60">
        <f>SUM(H44/I44)*100-100</f>
        <v>2.7538869785211517</v>
      </c>
      <c r="L44" s="43"/>
      <c r="M44" s="43"/>
      <c r="N44" s="61"/>
      <c r="O44" s="43"/>
      <c r="P44" s="43"/>
    </row>
    <row r="45" spans="6:16" ht="12.75">
      <c r="F45" s="64"/>
      <c r="G45" s="64"/>
      <c r="H45" s="64"/>
      <c r="I45" s="64"/>
      <c r="J45" s="60"/>
      <c r="L45" s="43"/>
      <c r="M45" s="43"/>
      <c r="N45" s="43"/>
      <c r="O45" s="43"/>
      <c r="P45" s="43"/>
    </row>
    <row r="46" spans="2:16" ht="12.75">
      <c r="B46" s="196" t="s">
        <v>47</v>
      </c>
      <c r="C46" s="196"/>
      <c r="D46" s="196"/>
      <c r="E46" s="196"/>
      <c r="F46" s="196"/>
      <c r="G46" s="196"/>
      <c r="H46" s="196"/>
      <c r="I46" s="196"/>
      <c r="J46" s="196"/>
      <c r="L46" s="43"/>
      <c r="M46" s="43"/>
      <c r="N46" s="43"/>
      <c r="O46" s="43"/>
      <c r="P46" s="43"/>
    </row>
    <row r="47" spans="6:16" ht="9.75" customHeight="1">
      <c r="F47" s="64"/>
      <c r="G47" s="64"/>
      <c r="H47" s="64"/>
      <c r="I47" s="64"/>
      <c r="J47" s="60"/>
      <c r="L47" s="43"/>
      <c r="M47" s="43"/>
      <c r="N47" s="65"/>
      <c r="O47" s="43"/>
      <c r="P47" s="43"/>
    </row>
    <row r="48" spans="2:16" ht="12.75">
      <c r="B48" s="38" t="s">
        <v>48</v>
      </c>
      <c r="F48" s="59">
        <f>H48-'[5]Januar bis Juni 08_S1'!H48</f>
        <v>19458.1</v>
      </c>
      <c r="G48" s="59">
        <v>17632.2</v>
      </c>
      <c r="H48" s="59">
        <f>30240.4+28804.1</f>
        <v>59044.5</v>
      </c>
      <c r="I48" s="59">
        <f>29697.2+27521.4</f>
        <v>57218.600000000006</v>
      </c>
      <c r="J48" s="60">
        <f>SUM(H48/I48)*100-100</f>
        <v>3.1910952033080093</v>
      </c>
      <c r="L48" s="66"/>
      <c r="M48" s="43"/>
      <c r="N48" s="65"/>
      <c r="O48" s="43"/>
      <c r="P48" s="67"/>
    </row>
    <row r="49" spans="2:16" ht="12.75">
      <c r="B49" s="38" t="s">
        <v>49</v>
      </c>
      <c r="F49" s="68">
        <f>H49-'[5]Januar bis Juni 08_S1'!H49</f>
        <v>1575728</v>
      </c>
      <c r="G49" s="69">
        <v>1577564</v>
      </c>
      <c r="H49" s="69">
        <f>3874994+809627</f>
        <v>4684621</v>
      </c>
      <c r="I49" s="69">
        <f>3782268+904189</f>
        <v>4686457</v>
      </c>
      <c r="J49" s="60">
        <f>SUM(H49/I49)*100-100</f>
        <v>-0.039176717080721346</v>
      </c>
      <c r="L49" s="66"/>
      <c r="M49" s="43"/>
      <c r="N49" s="65"/>
      <c r="O49" s="43"/>
      <c r="P49" s="67"/>
    </row>
    <row r="50" spans="2:16" ht="12.75">
      <c r="B50" s="38" t="s">
        <v>50</v>
      </c>
      <c r="F50" s="68">
        <f>H50-'[5]Januar bis Juni 08_S1'!H50</f>
        <v>2519261</v>
      </c>
      <c r="G50" s="69">
        <v>2449468</v>
      </c>
      <c r="H50" s="69">
        <f>6173317+1327828</f>
        <v>7501145</v>
      </c>
      <c r="I50" s="69">
        <f>5988977+1442375</f>
        <v>7431352</v>
      </c>
      <c r="J50" s="60">
        <f>SUM(H50/I50)*100-100</f>
        <v>0.9391696154347215</v>
      </c>
      <c r="L50" s="66"/>
      <c r="M50" s="43"/>
      <c r="N50" s="65"/>
      <c r="O50" s="43"/>
      <c r="P50" s="67"/>
    </row>
    <row r="51" spans="6:16" ht="12.75">
      <c r="F51" s="64"/>
      <c r="G51" s="64"/>
      <c r="H51" s="64"/>
      <c r="I51" s="64"/>
      <c r="J51" s="60"/>
      <c r="L51" s="43"/>
      <c r="M51" s="43"/>
      <c r="N51" s="65"/>
      <c r="O51" s="43"/>
      <c r="P51" s="43"/>
    </row>
    <row r="52" spans="5:16" ht="12.75">
      <c r="E52" s="38" t="s">
        <v>155</v>
      </c>
      <c r="F52" s="64"/>
      <c r="G52" s="64"/>
      <c r="H52" s="64"/>
      <c r="I52" s="64"/>
      <c r="J52" s="60"/>
      <c r="L52" s="70"/>
      <c r="M52" s="70"/>
      <c r="N52" s="65"/>
      <c r="O52" s="70"/>
      <c r="P52" s="70"/>
    </row>
    <row r="53" spans="6:16" ht="9.75" customHeight="1">
      <c r="F53" s="71"/>
      <c r="G53" s="71"/>
      <c r="H53" s="71"/>
      <c r="I53" s="71"/>
      <c r="J53" s="60"/>
      <c r="L53" s="70"/>
      <c r="M53" s="70"/>
      <c r="N53" s="170"/>
      <c r="O53" s="70"/>
      <c r="P53" s="70"/>
    </row>
    <row r="54" spans="2:16" ht="12.75">
      <c r="B54" s="38" t="s">
        <v>51</v>
      </c>
      <c r="F54" s="72">
        <v>3184</v>
      </c>
      <c r="G54" s="72">
        <v>3184</v>
      </c>
      <c r="H54" s="69">
        <v>8994</v>
      </c>
      <c r="I54" s="69">
        <v>9182</v>
      </c>
      <c r="J54" s="60">
        <f>SUM(H54/I54)*100-100</f>
        <v>-2.0474842082334987</v>
      </c>
      <c r="L54" s="70"/>
      <c r="M54" s="70"/>
      <c r="N54" s="171"/>
      <c r="O54" s="70"/>
      <c r="P54" s="70"/>
    </row>
    <row r="55" spans="2:16" ht="12.75">
      <c r="B55" s="38" t="s">
        <v>52</v>
      </c>
      <c r="F55" s="192">
        <f>H55-'[5]Januar bis Juni 08_S1'!H55:H56</f>
        <v>535</v>
      </c>
      <c r="G55" s="192">
        <v>789</v>
      </c>
      <c r="H55" s="192">
        <v>1526</v>
      </c>
      <c r="I55" s="192">
        <v>1780</v>
      </c>
      <c r="J55" s="193">
        <f>SUM(H55/I55)*100-100</f>
        <v>-14.269662921348313</v>
      </c>
      <c r="L55" s="70"/>
      <c r="M55" s="70"/>
      <c r="N55" s="189"/>
      <c r="O55" s="70"/>
      <c r="P55" s="70"/>
    </row>
    <row r="56" spans="6:16" ht="12.75">
      <c r="F56" s="195"/>
      <c r="G56" s="192"/>
      <c r="H56" s="192"/>
      <c r="I56" s="192"/>
      <c r="J56" s="194"/>
      <c r="L56" s="70"/>
      <c r="M56" s="70"/>
      <c r="N56" s="189"/>
      <c r="O56" s="70"/>
      <c r="P56" s="70"/>
    </row>
    <row r="57" spans="2:16" ht="9" customHeight="1">
      <c r="B57" s="38" t="s">
        <v>53</v>
      </c>
      <c r="F57" s="64"/>
      <c r="G57" s="65"/>
      <c r="H57" s="65"/>
      <c r="I57" s="73"/>
      <c r="J57" s="74"/>
      <c r="L57" s="70"/>
      <c r="M57" s="70"/>
      <c r="N57" s="170"/>
      <c r="O57" s="70"/>
      <c r="P57" s="70"/>
    </row>
    <row r="58" spans="2:16" ht="8.25" customHeight="1">
      <c r="B58" s="43"/>
      <c r="C58" s="43" t="s">
        <v>42</v>
      </c>
      <c r="D58" s="43"/>
      <c r="E58" s="43"/>
      <c r="F58" s="43"/>
      <c r="G58" s="43"/>
      <c r="H58" s="43"/>
      <c r="I58" s="43"/>
      <c r="J58" s="43"/>
      <c r="L58" s="43"/>
      <c r="M58" s="43"/>
      <c r="N58" s="65"/>
      <c r="O58" s="43"/>
      <c r="P58" s="43"/>
    </row>
    <row r="59" spans="2:16" ht="12.75">
      <c r="B59" s="43"/>
      <c r="C59" s="43" t="s">
        <v>42</v>
      </c>
      <c r="D59" s="43"/>
      <c r="E59" s="43"/>
      <c r="F59" s="43"/>
      <c r="G59" s="43"/>
      <c r="H59" s="43"/>
      <c r="I59" s="43"/>
      <c r="J59" s="43"/>
      <c r="L59" s="43"/>
      <c r="M59" s="43"/>
      <c r="N59" s="43"/>
      <c r="O59" s="43"/>
      <c r="P59" s="43"/>
    </row>
    <row r="60" spans="2:16" ht="12.75">
      <c r="B60" s="43"/>
      <c r="C60" s="43"/>
      <c r="D60" s="43"/>
      <c r="E60" s="43"/>
      <c r="F60" s="43"/>
      <c r="G60" s="43"/>
      <c r="H60" s="43"/>
      <c r="I60" s="43"/>
      <c r="J60" s="43"/>
      <c r="L60" s="43"/>
      <c r="M60" s="43"/>
      <c r="N60" s="43"/>
      <c r="O60" s="43"/>
      <c r="P60" s="43"/>
    </row>
    <row r="61" spans="2:16" ht="23.25" customHeight="1">
      <c r="B61" s="43"/>
      <c r="C61" s="43" t="s">
        <v>42</v>
      </c>
      <c r="D61" s="43"/>
      <c r="E61" s="43"/>
      <c r="F61" s="43"/>
      <c r="G61" s="43"/>
      <c r="H61" s="43"/>
      <c r="I61" s="43"/>
      <c r="J61" s="43"/>
      <c r="L61" s="43"/>
      <c r="M61" s="43"/>
      <c r="N61" s="43"/>
      <c r="O61" s="43"/>
      <c r="P61" s="43"/>
    </row>
    <row r="62" spans="2:16" ht="12.75">
      <c r="B62" s="43"/>
      <c r="C62" s="43"/>
      <c r="D62" s="43"/>
      <c r="E62" s="43"/>
      <c r="F62" s="43"/>
      <c r="G62" s="43"/>
      <c r="H62" s="43"/>
      <c r="I62" s="43"/>
      <c r="J62" s="43"/>
      <c r="L62" s="43"/>
      <c r="M62" s="43"/>
      <c r="N62" s="43"/>
      <c r="O62" s="43"/>
      <c r="P62" s="43"/>
    </row>
    <row r="63" spans="2:16" ht="12.75">
      <c r="B63" s="43"/>
      <c r="C63" s="43"/>
      <c r="D63" s="43"/>
      <c r="E63" s="43"/>
      <c r="F63" s="43"/>
      <c r="G63" s="43"/>
      <c r="H63" s="43"/>
      <c r="I63" s="43"/>
      <c r="J63" s="43"/>
      <c r="L63" s="43"/>
      <c r="M63" s="43"/>
      <c r="N63" s="43"/>
      <c r="O63" s="43"/>
      <c r="P63" s="43"/>
    </row>
  </sheetData>
  <mergeCells count="10">
    <mergeCell ref="N55:N56"/>
    <mergeCell ref="F25:G25"/>
    <mergeCell ref="I55:I56"/>
    <mergeCell ref="J55:J56"/>
    <mergeCell ref="F55:F56"/>
    <mergeCell ref="G55:G56"/>
    <mergeCell ref="H55:H56"/>
    <mergeCell ref="B30:J30"/>
    <mergeCell ref="B32:J32"/>
    <mergeCell ref="B46:J46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2"/>
  <sheetViews>
    <sheetView workbookViewId="0" topLeftCell="A3">
      <selection activeCell="J3" sqref="J3"/>
    </sheetView>
  </sheetViews>
  <sheetFormatPr defaultColWidth="11.421875" defaultRowHeight="12.75"/>
  <cols>
    <col min="1" max="1" width="11.421875" style="78" customWidth="1"/>
    <col min="2" max="2" width="7.421875" style="78" customWidth="1"/>
    <col min="3" max="3" width="26.00390625" style="78" customWidth="1"/>
    <col min="4" max="5" width="9.8515625" style="78" customWidth="1"/>
    <col min="6" max="6" width="8.8515625" style="80" customWidth="1"/>
    <col min="7" max="8" width="9.8515625" style="78" customWidth="1"/>
    <col min="9" max="9" width="11.140625" style="81" customWidth="1"/>
    <col min="10" max="11" width="9.8515625" style="65" customWidth="1"/>
    <col min="12" max="12" width="11.28125" style="65" customWidth="1"/>
    <col min="13" max="14" width="9.8515625" style="65" customWidth="1"/>
    <col min="15" max="15" width="10.8515625" style="65" customWidth="1"/>
    <col min="16" max="17" width="11.421875" style="65" customWidth="1"/>
    <col min="18" max="18" width="18.57421875" style="65" customWidth="1"/>
    <col min="19" max="19" width="9.00390625" style="65" customWidth="1"/>
    <col min="20" max="20" width="24.8515625" style="65" customWidth="1"/>
    <col min="21" max="21" width="5.00390625" style="65" customWidth="1"/>
    <col min="22" max="22" width="1.8515625" style="65" hidden="1" customWidth="1"/>
    <col min="23" max="24" width="9.7109375" style="65" customWidth="1"/>
    <col min="25" max="25" width="11.421875" style="65" customWidth="1"/>
    <col min="26" max="27" width="9.7109375" style="65" customWidth="1"/>
    <col min="28" max="28" width="11.421875" style="65" customWidth="1"/>
    <col min="29" max="16384" width="11.421875" style="78" customWidth="1"/>
  </cols>
  <sheetData>
    <row r="1" spans="1:9" ht="12.75">
      <c r="A1" s="75"/>
      <c r="B1" s="75"/>
      <c r="C1" s="75"/>
      <c r="D1" s="75"/>
      <c r="E1" s="75"/>
      <c r="F1" s="76"/>
      <c r="G1" s="75"/>
      <c r="H1" s="75"/>
      <c r="I1" s="77"/>
    </row>
    <row r="3" ht="12.75">
      <c r="A3" s="79" t="s">
        <v>156</v>
      </c>
    </row>
    <row r="4" ht="13.5" customHeight="1"/>
    <row r="5" spans="1:9" ht="13.5" customHeight="1">
      <c r="A5" s="82"/>
      <c r="B5" s="82"/>
      <c r="C5" s="83"/>
      <c r="D5" s="84"/>
      <c r="E5" s="82"/>
      <c r="F5" s="85" t="s">
        <v>54</v>
      </c>
      <c r="G5" s="82"/>
      <c r="H5" s="82"/>
      <c r="I5" s="86"/>
    </row>
    <row r="6" spans="1:9" ht="13.5" customHeight="1">
      <c r="A6" s="87"/>
      <c r="B6" s="87"/>
      <c r="C6" s="88"/>
      <c r="D6" s="89" t="s">
        <v>55</v>
      </c>
      <c r="E6" s="90"/>
      <c r="F6" s="91"/>
      <c r="G6" s="92" t="s">
        <v>56</v>
      </c>
      <c r="H6" s="93"/>
      <c r="I6" s="94"/>
    </row>
    <row r="7" spans="1:9" ht="13.5" customHeight="1">
      <c r="A7" s="87"/>
      <c r="B7" s="87" t="s">
        <v>57</v>
      </c>
      <c r="C7" s="88"/>
      <c r="D7" s="89" t="s">
        <v>34</v>
      </c>
      <c r="E7" s="90"/>
      <c r="F7" s="91"/>
      <c r="G7" s="89" t="s">
        <v>34</v>
      </c>
      <c r="H7" s="90"/>
      <c r="I7" s="95"/>
    </row>
    <row r="8" spans="1:9" ht="13.5" customHeight="1">
      <c r="A8" s="87"/>
      <c r="B8" s="87"/>
      <c r="C8" s="88"/>
      <c r="D8" s="96">
        <v>2008</v>
      </c>
      <c r="E8" s="96">
        <v>2007</v>
      </c>
      <c r="F8" s="97" t="s">
        <v>35</v>
      </c>
      <c r="G8" s="96">
        <v>2008</v>
      </c>
      <c r="H8" s="96">
        <v>2007</v>
      </c>
      <c r="I8" s="97" t="s">
        <v>35</v>
      </c>
    </row>
    <row r="9" spans="1:9" ht="13.5" customHeight="1">
      <c r="A9" s="87"/>
      <c r="B9" s="87"/>
      <c r="C9" s="88"/>
      <c r="D9" s="197" t="s">
        <v>58</v>
      </c>
      <c r="E9" s="198"/>
      <c r="F9" s="98" t="s">
        <v>37</v>
      </c>
      <c r="G9" s="197" t="s">
        <v>58</v>
      </c>
      <c r="H9" s="198"/>
      <c r="I9" s="98" t="s">
        <v>37</v>
      </c>
    </row>
    <row r="10" spans="1:9" ht="13.5" customHeight="1">
      <c r="A10" s="99"/>
      <c r="B10" s="99"/>
      <c r="C10" s="100"/>
      <c r="D10" s="199"/>
      <c r="E10" s="200"/>
      <c r="F10" s="101" t="s">
        <v>38</v>
      </c>
      <c r="G10" s="199"/>
      <c r="H10" s="200"/>
      <c r="I10" s="101" t="s">
        <v>38</v>
      </c>
    </row>
    <row r="11" spans="4:29" ht="13.5" customHeight="1">
      <c r="D11" s="102"/>
      <c r="E11" s="103"/>
      <c r="F11" s="104"/>
      <c r="G11" s="102"/>
      <c r="H11" s="103"/>
      <c r="I11" s="105"/>
      <c r="AC11" s="87"/>
    </row>
    <row r="12" spans="1:9" ht="13.5" customHeight="1">
      <c r="A12" s="78" t="s">
        <v>59</v>
      </c>
      <c r="D12" s="102">
        <v>605.1</v>
      </c>
      <c r="E12" s="102">
        <v>582</v>
      </c>
      <c r="F12" s="106">
        <f>SUM(D12/E12)*100-100</f>
        <v>3.9690721649484573</v>
      </c>
      <c r="G12" s="102">
        <v>334.3</v>
      </c>
      <c r="H12" s="102">
        <v>386.1</v>
      </c>
      <c r="I12" s="107">
        <f>SUM(G12/H12)*100-100</f>
        <v>-13.416213416213424</v>
      </c>
    </row>
    <row r="13" spans="4:9" ht="13.5" customHeight="1">
      <c r="D13" s="102"/>
      <c r="E13" s="102"/>
      <c r="F13" s="106"/>
      <c r="G13" s="102"/>
      <c r="H13" s="102"/>
      <c r="I13" s="107"/>
    </row>
    <row r="14" spans="1:9" ht="13.5" customHeight="1">
      <c r="A14" s="78" t="s">
        <v>60</v>
      </c>
      <c r="D14" s="102">
        <f>SUM(D16:D23)</f>
        <v>23241.2</v>
      </c>
      <c r="E14" s="102">
        <f>SUM(E16:E23)</f>
        <v>22877.7</v>
      </c>
      <c r="F14" s="106">
        <f>SUM(D14/E14)*100-100</f>
        <v>1.5888834979040638</v>
      </c>
      <c r="G14" s="102">
        <f>SUM(G16:G23)</f>
        <v>8417</v>
      </c>
      <c r="H14" s="102">
        <f>SUM(H16:H23)</f>
        <v>8132.8</v>
      </c>
      <c r="I14" s="107">
        <f>SUM(G14/H14)*100-100</f>
        <v>3.494491442061772</v>
      </c>
    </row>
    <row r="15" spans="1:9" ht="13.5" customHeight="1">
      <c r="A15" s="78" t="s">
        <v>61</v>
      </c>
      <c r="D15" s="108"/>
      <c r="E15" s="108"/>
      <c r="F15" s="106"/>
      <c r="G15" s="108"/>
      <c r="H15" s="108"/>
      <c r="I15" s="107"/>
    </row>
    <row r="16" spans="1:9" ht="13.5" customHeight="1">
      <c r="A16" s="78" t="s">
        <v>62</v>
      </c>
      <c r="D16" s="102">
        <v>11240.7</v>
      </c>
      <c r="E16" s="102">
        <v>10963.8</v>
      </c>
      <c r="F16" s="106">
        <f aca="true" t="shared" si="0" ref="F16:F22">SUM(D16/E16)*100-100</f>
        <v>2.525584195260791</v>
      </c>
      <c r="G16" s="102">
        <v>6373.3</v>
      </c>
      <c r="H16" s="102">
        <v>5893.3</v>
      </c>
      <c r="I16" s="107">
        <f aca="true" t="shared" si="1" ref="I16:I22">SUM(G16/H16)*100-100</f>
        <v>8.144842448203889</v>
      </c>
    </row>
    <row r="17" spans="1:9" ht="12.75">
      <c r="A17" s="78" t="s">
        <v>63</v>
      </c>
      <c r="D17" s="102">
        <v>4257.1</v>
      </c>
      <c r="E17" s="102">
        <v>4699.9</v>
      </c>
      <c r="F17" s="106">
        <f t="shared" si="0"/>
        <v>-9.421477052703224</v>
      </c>
      <c r="G17" s="102">
        <v>825.4</v>
      </c>
      <c r="H17" s="102">
        <v>735.8</v>
      </c>
      <c r="I17" s="107">
        <f t="shared" si="1"/>
        <v>12.177222071215013</v>
      </c>
    </row>
    <row r="18" spans="1:9" ht="13.5" customHeight="1">
      <c r="A18" s="78" t="s">
        <v>64</v>
      </c>
      <c r="D18" s="102">
        <v>2706.6</v>
      </c>
      <c r="E18" s="102">
        <v>2697.3</v>
      </c>
      <c r="F18" s="106">
        <f t="shared" si="0"/>
        <v>0.34478923367811376</v>
      </c>
      <c r="G18" s="102">
        <v>61.2</v>
      </c>
      <c r="H18" s="102">
        <v>38.2</v>
      </c>
      <c r="I18" s="107">
        <f t="shared" si="1"/>
        <v>60.20942408376965</v>
      </c>
    </row>
    <row r="19" spans="1:9" ht="13.5" customHeight="1">
      <c r="A19" s="78" t="s">
        <v>65</v>
      </c>
      <c r="D19" s="102">
        <v>3548.8</v>
      </c>
      <c r="E19" s="102">
        <v>3219.5</v>
      </c>
      <c r="F19" s="106">
        <f t="shared" si="0"/>
        <v>10.228296319304235</v>
      </c>
      <c r="G19" s="102">
        <v>650.6</v>
      </c>
      <c r="H19" s="102">
        <v>721.1</v>
      </c>
      <c r="I19" s="107">
        <f t="shared" si="1"/>
        <v>-9.776729995839688</v>
      </c>
    </row>
    <row r="20" spans="1:9" ht="13.5" customHeight="1">
      <c r="A20" s="78" t="s">
        <v>66</v>
      </c>
      <c r="D20" s="102">
        <v>639.7</v>
      </c>
      <c r="E20" s="102">
        <v>348.7</v>
      </c>
      <c r="F20" s="106">
        <f t="shared" si="0"/>
        <v>83.45282477774595</v>
      </c>
      <c r="G20" s="102">
        <v>67.5</v>
      </c>
      <c r="H20" s="102">
        <v>104.3</v>
      </c>
      <c r="I20" s="107">
        <f t="shared" si="1"/>
        <v>-35.28283796740172</v>
      </c>
    </row>
    <row r="21" spans="1:9" ht="13.5" customHeight="1">
      <c r="A21" s="78" t="s">
        <v>67</v>
      </c>
      <c r="D21" s="102">
        <v>476.5</v>
      </c>
      <c r="E21" s="102">
        <v>545.9</v>
      </c>
      <c r="F21" s="106">
        <f t="shared" si="0"/>
        <v>-12.712951089943218</v>
      </c>
      <c r="G21" s="102">
        <v>262.2</v>
      </c>
      <c r="H21" s="102">
        <v>363.4</v>
      </c>
      <c r="I21" s="107">
        <f t="shared" si="1"/>
        <v>-27.84810126582279</v>
      </c>
    </row>
    <row r="22" spans="1:9" ht="13.5" customHeight="1">
      <c r="A22" s="78" t="s">
        <v>68</v>
      </c>
      <c r="D22" s="102">
        <v>371.8</v>
      </c>
      <c r="E22" s="102">
        <v>402.6</v>
      </c>
      <c r="F22" s="106">
        <f t="shared" si="0"/>
        <v>-7.6502732240437155</v>
      </c>
      <c r="G22" s="102">
        <v>176.8</v>
      </c>
      <c r="H22" s="102">
        <v>276.7</v>
      </c>
      <c r="I22" s="107">
        <f t="shared" si="1"/>
        <v>-36.104083845319835</v>
      </c>
    </row>
    <row r="23" spans="1:9" ht="13.5" customHeight="1">
      <c r="A23" s="78" t="s">
        <v>69</v>
      </c>
      <c r="D23" s="109" t="s">
        <v>70</v>
      </c>
      <c r="E23" s="109" t="s">
        <v>70</v>
      </c>
      <c r="F23" s="109" t="s">
        <v>71</v>
      </c>
      <c r="G23" s="109" t="s">
        <v>70</v>
      </c>
      <c r="H23" s="109" t="s">
        <v>70</v>
      </c>
      <c r="I23" s="110" t="s">
        <v>72</v>
      </c>
    </row>
    <row r="24" spans="4:9" ht="13.5" customHeight="1">
      <c r="D24" s="102"/>
      <c r="E24" s="102"/>
      <c r="F24" s="104"/>
      <c r="G24" s="102"/>
      <c r="H24" s="102"/>
      <c r="I24" s="104"/>
    </row>
    <row r="25" spans="2:9" ht="12.75">
      <c r="B25" s="78" t="s">
        <v>73</v>
      </c>
      <c r="D25" s="102">
        <v>23846.1</v>
      </c>
      <c r="E25" s="102">
        <f>E14+E12</f>
        <v>23459.7</v>
      </c>
      <c r="F25" s="106">
        <f>SUM(D25/E25)*100-100</f>
        <v>1.647079885932044</v>
      </c>
      <c r="G25" s="102">
        <v>8751.2</v>
      </c>
      <c r="H25" s="102">
        <v>8518.8</v>
      </c>
      <c r="I25" s="107">
        <f>SUM(G25/H25)*100-100</f>
        <v>2.728083767666817</v>
      </c>
    </row>
    <row r="26" spans="4:9" ht="13.5" customHeight="1">
      <c r="D26" s="102"/>
      <c r="E26" s="102"/>
      <c r="F26" s="102"/>
      <c r="G26" s="102"/>
      <c r="H26" s="102"/>
      <c r="I26" s="111"/>
    </row>
    <row r="27" spans="1:31" ht="13.5" customHeight="1">
      <c r="A27" s="78" t="s">
        <v>74</v>
      </c>
      <c r="D27" s="102">
        <v>569.8</v>
      </c>
      <c r="E27" s="102">
        <v>228.8</v>
      </c>
      <c r="F27" s="106">
        <f>SUM(D27/E27)*100-100</f>
        <v>149.0384615384615</v>
      </c>
      <c r="G27" s="102">
        <v>144.5</v>
      </c>
      <c r="H27" s="102">
        <v>102.2</v>
      </c>
      <c r="I27" s="107">
        <f>SUM(G27/H27)*100-100</f>
        <v>41.389432485322885</v>
      </c>
      <c r="AC27" s="65"/>
      <c r="AD27" s="65"/>
      <c r="AE27" s="65"/>
    </row>
    <row r="28" spans="1:9" ht="12.75">
      <c r="A28" s="78" t="s">
        <v>75</v>
      </c>
      <c r="D28" s="102">
        <v>31</v>
      </c>
      <c r="E28" s="102">
        <v>36</v>
      </c>
      <c r="F28" s="106">
        <f>SUM(D28/E28)*100-100</f>
        <v>-13.888888888888886</v>
      </c>
      <c r="G28" s="102">
        <v>17.6</v>
      </c>
      <c r="H28" s="102">
        <v>15.7</v>
      </c>
      <c r="I28" s="107">
        <f>SUM(G28/H28)*100-100</f>
        <v>12.101910828025495</v>
      </c>
    </row>
    <row r="29" spans="1:9" ht="13.5" customHeight="1">
      <c r="A29" s="78" t="s">
        <v>76</v>
      </c>
      <c r="D29" s="102">
        <v>260.6</v>
      </c>
      <c r="E29" s="102">
        <v>237.6</v>
      </c>
      <c r="F29" s="106">
        <f>SUM(D29/E29)*100-100</f>
        <v>9.680134680134685</v>
      </c>
      <c r="G29" s="102">
        <v>174.9</v>
      </c>
      <c r="H29" s="102">
        <v>149.9</v>
      </c>
      <c r="I29" s="107">
        <f>SUM(G29/H29)*100-100</f>
        <v>16.67778519012674</v>
      </c>
    </row>
    <row r="30" spans="1:9" ht="13.5" customHeight="1">
      <c r="A30" s="78" t="s">
        <v>77</v>
      </c>
      <c r="D30" s="102">
        <v>1807.5</v>
      </c>
      <c r="E30" s="102">
        <v>2018.6</v>
      </c>
      <c r="F30" s="106">
        <f>SUM(D30/E30)*100-100</f>
        <v>-10.457742990191221</v>
      </c>
      <c r="G30" s="102">
        <v>113</v>
      </c>
      <c r="H30" s="102">
        <v>73.5</v>
      </c>
      <c r="I30" s="107">
        <f>SUM(G30/H30)*100-100</f>
        <v>53.74149659863946</v>
      </c>
    </row>
    <row r="31" spans="1:9" ht="13.5" customHeight="1">
      <c r="A31" s="78" t="s">
        <v>78</v>
      </c>
      <c r="D31" s="102">
        <v>3.3</v>
      </c>
      <c r="E31" s="102">
        <v>2.9</v>
      </c>
      <c r="F31" s="106">
        <f>SUM(D31/E31)*100-100</f>
        <v>13.793103448275872</v>
      </c>
      <c r="G31" s="102">
        <v>2.9</v>
      </c>
      <c r="H31" s="102">
        <v>2.6</v>
      </c>
      <c r="I31" s="107">
        <f>SUM(G31/H31)*100-100</f>
        <v>11.538461538461547</v>
      </c>
    </row>
    <row r="32" spans="1:9" ht="12.75">
      <c r="A32" s="78" t="s">
        <v>79</v>
      </c>
      <c r="D32" s="109" t="s">
        <v>70</v>
      </c>
      <c r="E32" s="102">
        <v>6.9</v>
      </c>
      <c r="F32" s="106" t="s">
        <v>80</v>
      </c>
      <c r="G32" s="109" t="s">
        <v>70</v>
      </c>
      <c r="H32" s="102">
        <v>6.2</v>
      </c>
      <c r="I32" s="106" t="s">
        <v>81</v>
      </c>
    </row>
    <row r="33" spans="4:9" ht="13.5" customHeight="1">
      <c r="D33" s="102"/>
      <c r="E33" s="102"/>
      <c r="F33" s="106"/>
      <c r="G33" s="102"/>
      <c r="H33" s="102"/>
      <c r="I33" s="111"/>
    </row>
    <row r="34" spans="2:9" ht="13.5" customHeight="1">
      <c r="B34" s="78" t="s">
        <v>82</v>
      </c>
      <c r="D34" s="102">
        <f>SUM(D27:D32)</f>
        <v>2672.2000000000003</v>
      </c>
      <c r="E34" s="102">
        <v>2530.9</v>
      </c>
      <c r="F34" s="106">
        <f>SUM(D34/E34)*100-100</f>
        <v>5.582994191789496</v>
      </c>
      <c r="G34" s="102">
        <v>453</v>
      </c>
      <c r="H34" s="102">
        <f>SUM(H27:H32)</f>
        <v>350.1</v>
      </c>
      <c r="I34" s="107">
        <f>SUM(G34/H34)*100-100</f>
        <v>29.39160239931448</v>
      </c>
    </row>
    <row r="35" spans="4:9" ht="12.75">
      <c r="D35" s="102"/>
      <c r="E35" s="102"/>
      <c r="F35" s="106"/>
      <c r="G35" s="102"/>
      <c r="H35" s="102"/>
      <c r="I35" s="107"/>
    </row>
    <row r="36" spans="1:9" ht="13.5" customHeight="1">
      <c r="A36" s="78" t="s">
        <v>83</v>
      </c>
      <c r="D36" s="102">
        <v>3414.2</v>
      </c>
      <c r="E36" s="102">
        <v>2344.9</v>
      </c>
      <c r="F36" s="106">
        <f aca="true" t="shared" si="2" ref="F36:F42">SUM(D36/E36)*100-100</f>
        <v>45.601091730990646</v>
      </c>
      <c r="G36" s="102">
        <v>995.3</v>
      </c>
      <c r="H36" s="102">
        <v>838.1</v>
      </c>
      <c r="I36" s="107">
        <f>SUM(G36/H36)*100-100</f>
        <v>18.75671160959311</v>
      </c>
    </row>
    <row r="37" spans="1:9" ht="13.5" customHeight="1">
      <c r="A37" s="78" t="s">
        <v>84</v>
      </c>
      <c r="D37" s="102">
        <v>2507.3</v>
      </c>
      <c r="E37" s="102">
        <v>2041.8</v>
      </c>
      <c r="F37" s="106">
        <f t="shared" si="2"/>
        <v>22.79851111764131</v>
      </c>
      <c r="G37" s="102">
        <v>349.2</v>
      </c>
      <c r="H37" s="102">
        <v>225.6</v>
      </c>
      <c r="I37" s="107">
        <f>SUM(G37/H37)*100-100</f>
        <v>54.787234042553195</v>
      </c>
    </row>
    <row r="38" spans="1:9" ht="13.5" customHeight="1">
      <c r="A38" s="78" t="s">
        <v>85</v>
      </c>
      <c r="D38" s="102">
        <v>5820.4</v>
      </c>
      <c r="E38" s="102">
        <v>6510</v>
      </c>
      <c r="F38" s="106">
        <f t="shared" si="2"/>
        <v>-10.592933947772664</v>
      </c>
      <c r="G38" s="102">
        <v>1536.8</v>
      </c>
      <c r="H38" s="102">
        <v>1591.9</v>
      </c>
      <c r="I38" s="107">
        <f>SUM(G38/H38)*100-100</f>
        <v>-3.461272693008368</v>
      </c>
    </row>
    <row r="39" spans="1:9" ht="13.5" customHeight="1">
      <c r="A39" s="78" t="s">
        <v>86</v>
      </c>
      <c r="D39" s="102">
        <v>444.3</v>
      </c>
      <c r="E39" s="102">
        <v>504.9</v>
      </c>
      <c r="F39" s="106">
        <f t="shared" si="2"/>
        <v>-12.00237670825905</v>
      </c>
      <c r="G39" s="109" t="s">
        <v>70</v>
      </c>
      <c r="H39" s="109" t="s">
        <v>70</v>
      </c>
      <c r="I39" s="106" t="s">
        <v>81</v>
      </c>
    </row>
    <row r="40" spans="1:9" ht="13.5" customHeight="1">
      <c r="A40" s="78" t="s">
        <v>87</v>
      </c>
      <c r="D40" s="102">
        <v>39.8</v>
      </c>
      <c r="E40" s="102">
        <v>2.3</v>
      </c>
      <c r="F40" s="106" t="s">
        <v>80</v>
      </c>
      <c r="G40" s="109" t="s">
        <v>70</v>
      </c>
      <c r="H40" s="102">
        <v>2</v>
      </c>
      <c r="I40" s="106" t="s">
        <v>81</v>
      </c>
    </row>
    <row r="41" spans="1:9" ht="12.75">
      <c r="A41" s="78" t="s">
        <v>88</v>
      </c>
      <c r="D41" s="102">
        <v>691.8</v>
      </c>
      <c r="E41" s="102">
        <v>868</v>
      </c>
      <c r="F41" s="106">
        <f t="shared" si="2"/>
        <v>-20.299539170506918</v>
      </c>
      <c r="G41" s="102">
        <v>383.5</v>
      </c>
      <c r="H41" s="102">
        <v>408.5</v>
      </c>
      <c r="I41" s="107">
        <f>SUM(G41/H41)*100-100</f>
        <v>-6.119951040391683</v>
      </c>
    </row>
    <row r="42" spans="1:9" ht="13.5" customHeight="1">
      <c r="A42" s="78" t="s">
        <v>89</v>
      </c>
      <c r="D42" s="102">
        <v>0.2</v>
      </c>
      <c r="E42" s="102">
        <v>0.6</v>
      </c>
      <c r="F42" s="106">
        <f t="shared" si="2"/>
        <v>-66.66666666666666</v>
      </c>
      <c r="G42" s="102">
        <v>0.2</v>
      </c>
      <c r="H42" s="102">
        <v>0.5</v>
      </c>
      <c r="I42" s="107">
        <f>SUM(G42/H42)*100-100</f>
        <v>-60</v>
      </c>
    </row>
    <row r="43" spans="4:9" ht="13.5" customHeight="1">
      <c r="D43" s="102"/>
      <c r="E43" s="102"/>
      <c r="F43" s="104"/>
      <c r="G43" s="102"/>
      <c r="H43" s="102"/>
      <c r="I43" s="107"/>
    </row>
    <row r="44" spans="2:9" ht="13.5" customHeight="1">
      <c r="B44" s="78" t="s">
        <v>90</v>
      </c>
      <c r="D44" s="102">
        <f>SUM(D36:D42)</f>
        <v>12917.999999999998</v>
      </c>
      <c r="E44" s="102">
        <v>12272.4</v>
      </c>
      <c r="F44" s="106">
        <f>SUM(D44/E44)*100-100</f>
        <v>5.2605847267038115</v>
      </c>
      <c r="G44" s="102">
        <v>3265.1</v>
      </c>
      <c r="H44" s="102">
        <f>SUM(H36:H42)</f>
        <v>3066.6000000000004</v>
      </c>
      <c r="I44" s="107">
        <f>SUM(G44/H44)*100-100</f>
        <v>6.47296680362615</v>
      </c>
    </row>
    <row r="45" spans="4:9" ht="13.5" customHeight="1">
      <c r="D45" s="102"/>
      <c r="E45" s="102"/>
      <c r="F45" s="106"/>
      <c r="G45" s="102"/>
      <c r="H45" s="102"/>
      <c r="I45" s="107"/>
    </row>
    <row r="46" spans="1:9" ht="12.75">
      <c r="A46" s="78" t="s">
        <v>91</v>
      </c>
      <c r="D46" s="102">
        <v>223.3</v>
      </c>
      <c r="E46" s="102">
        <v>187.7</v>
      </c>
      <c r="F46" s="106">
        <f>SUM(D46/E46)*100-100</f>
        <v>18.966435801811414</v>
      </c>
      <c r="G46" s="102">
        <v>179</v>
      </c>
      <c r="H46" s="102">
        <v>149.9</v>
      </c>
      <c r="I46" s="107">
        <f>SUM(G46/H46)*100-100</f>
        <v>19.41294196130754</v>
      </c>
    </row>
    <row r="47" spans="1:9" ht="13.5" customHeight="1">
      <c r="A47" s="78" t="s">
        <v>92</v>
      </c>
      <c r="D47" s="102">
        <v>431.1</v>
      </c>
      <c r="E47" s="102">
        <v>400.2</v>
      </c>
      <c r="F47" s="106">
        <f>SUM(D47/E47)*100-100</f>
        <v>7.721139430284879</v>
      </c>
      <c r="G47" s="102">
        <v>268.8</v>
      </c>
      <c r="H47" s="102">
        <v>318</v>
      </c>
      <c r="I47" s="107">
        <f>SUM(G47/H47)*100-100</f>
        <v>-15.471698113207538</v>
      </c>
    </row>
    <row r="48" spans="1:9" ht="13.5" customHeight="1">
      <c r="A48" s="78" t="s">
        <v>93</v>
      </c>
      <c r="D48" s="102">
        <v>1331.2</v>
      </c>
      <c r="E48" s="102">
        <v>1285.3</v>
      </c>
      <c r="F48" s="106">
        <f>SUM(D48/E48)*100-100</f>
        <v>3.57115070411578</v>
      </c>
      <c r="G48" s="102">
        <v>1097.1</v>
      </c>
      <c r="H48" s="102">
        <v>1060.4</v>
      </c>
      <c r="I48" s="107">
        <f>SUM(G48/H48)*100-100</f>
        <v>3.4609581290079063</v>
      </c>
    </row>
    <row r="49" spans="1:9" ht="12.75">
      <c r="A49" s="78" t="s">
        <v>94</v>
      </c>
      <c r="D49" s="102">
        <v>20776.5</v>
      </c>
      <c r="E49" s="102">
        <v>20852.4</v>
      </c>
      <c r="F49" s="106">
        <f>SUM(D49/E49)*100-100</f>
        <v>-0.36398687920815576</v>
      </c>
      <c r="G49" s="102">
        <v>16124.3</v>
      </c>
      <c r="H49" s="102">
        <v>16155.1</v>
      </c>
      <c r="I49" s="107">
        <f>SUM(G49/H49)*100-100</f>
        <v>-0.19065186845021742</v>
      </c>
    </row>
    <row r="50" spans="4:9" ht="13.5" customHeight="1">
      <c r="D50" s="102"/>
      <c r="E50" s="102"/>
      <c r="F50" s="106"/>
      <c r="G50" s="102"/>
      <c r="H50" s="102"/>
      <c r="I50" s="107"/>
    </row>
    <row r="51" spans="2:9" ht="13.5" customHeight="1">
      <c r="B51" s="78" t="s">
        <v>95</v>
      </c>
      <c r="D51" s="102">
        <v>22762.2</v>
      </c>
      <c r="E51" s="102">
        <v>22725.7</v>
      </c>
      <c r="F51" s="106">
        <f>SUM(D51/E51)*100-100</f>
        <v>0.1606111142891109</v>
      </c>
      <c r="G51" s="102">
        <f>SUM(G46:G50)</f>
        <v>17669.2</v>
      </c>
      <c r="H51" s="102">
        <f>SUM(H46:H50)</f>
        <v>17683.4</v>
      </c>
      <c r="I51" s="107">
        <f>SUM(G51/H51)*100-100</f>
        <v>-0.08030129952385323</v>
      </c>
    </row>
    <row r="52" spans="4:9" ht="13.5" customHeight="1">
      <c r="D52" s="102"/>
      <c r="E52" s="102"/>
      <c r="F52" s="106"/>
      <c r="G52" s="102"/>
      <c r="H52" s="102"/>
      <c r="I52" s="107"/>
    </row>
    <row r="53" spans="1:9" ht="12.75">
      <c r="A53" s="78" t="s">
        <v>96</v>
      </c>
      <c r="D53" s="102">
        <v>675.3</v>
      </c>
      <c r="E53" s="102">
        <v>641.6</v>
      </c>
      <c r="F53" s="106">
        <f>SUM(D53/E53)*100-100</f>
        <v>5.252493765586024</v>
      </c>
      <c r="G53" s="102">
        <v>102</v>
      </c>
      <c r="H53" s="102">
        <v>78.3</v>
      </c>
      <c r="I53" s="107">
        <f>SUM(G53/H53)*100-100</f>
        <v>30.268199233716473</v>
      </c>
    </row>
    <row r="54" spans="4:9" ht="13.5" customHeight="1">
      <c r="D54" s="102"/>
      <c r="E54" s="102"/>
      <c r="F54" s="104"/>
      <c r="G54" s="102"/>
      <c r="H54" s="102"/>
      <c r="I54" s="112"/>
    </row>
    <row r="55" spans="1:9" ht="13.5" customHeight="1">
      <c r="A55" s="78" t="s">
        <v>97</v>
      </c>
      <c r="D55" s="109" t="s">
        <v>70</v>
      </c>
      <c r="E55" s="109" t="s">
        <v>70</v>
      </c>
      <c r="F55" s="109" t="s">
        <v>71</v>
      </c>
      <c r="G55" s="109" t="s">
        <v>70</v>
      </c>
      <c r="H55" s="109" t="s">
        <v>70</v>
      </c>
      <c r="I55" s="110" t="s">
        <v>72</v>
      </c>
    </row>
    <row r="56" spans="4:9" ht="12.75">
      <c r="D56" s="102"/>
      <c r="E56" s="102"/>
      <c r="F56" s="113"/>
      <c r="G56" s="102"/>
      <c r="H56" s="102"/>
      <c r="I56" s="112"/>
    </row>
    <row r="57" spans="1:9" ht="13.5" customHeight="1">
      <c r="A57" s="82"/>
      <c r="B57" s="82"/>
      <c r="C57" s="82" t="s">
        <v>98</v>
      </c>
      <c r="D57" s="114">
        <v>62873.8</v>
      </c>
      <c r="E57" s="114">
        <v>61630.3</v>
      </c>
      <c r="F57" s="115">
        <f>SUM(D57/E57)*100-100</f>
        <v>2.0176763702269795</v>
      </c>
      <c r="G57" s="114">
        <v>30240.4</v>
      </c>
      <c r="H57" s="114">
        <v>29697.2</v>
      </c>
      <c r="I57" s="116">
        <f>SUM(G57/H57)*100-100</f>
        <v>1.829128672063348</v>
      </c>
    </row>
    <row r="58" ht="13.5" customHeight="1">
      <c r="A58" s="78" t="s">
        <v>99</v>
      </c>
    </row>
    <row r="59" spans="1:8" ht="13.5" customHeight="1">
      <c r="A59" s="78" t="s">
        <v>100</v>
      </c>
      <c r="D59" s="117"/>
      <c r="E59" s="117"/>
      <c r="G59" s="117"/>
      <c r="H59" s="117"/>
    </row>
    <row r="60" spans="4:8" ht="13.5" customHeight="1">
      <c r="D60" s="117"/>
      <c r="E60" s="117"/>
      <c r="G60" s="117"/>
      <c r="H60" s="117"/>
    </row>
    <row r="61" spans="4:8" ht="13.5" customHeight="1">
      <c r="D61" s="117"/>
      <c r="E61" s="117"/>
      <c r="G61" s="117"/>
      <c r="H61" s="117"/>
    </row>
    <row r="62" spans="4:8" ht="13.5" customHeight="1">
      <c r="D62" s="117"/>
      <c r="E62" s="117"/>
      <c r="G62" s="117"/>
      <c r="H62" s="117"/>
    </row>
    <row r="63" spans="4:8" ht="13.5" customHeight="1">
      <c r="D63" s="117"/>
      <c r="E63" s="117"/>
      <c r="G63" s="117"/>
      <c r="H63" s="117"/>
    </row>
    <row r="64" spans="4:8" ht="13.5" customHeight="1">
      <c r="D64" s="117"/>
      <c r="E64" s="117"/>
      <c r="G64" s="117"/>
      <c r="H64" s="117"/>
    </row>
    <row r="65" ht="13.5" customHeight="1"/>
    <row r="66" ht="13.5" customHeight="1">
      <c r="A66" s="118">
        <v>2</v>
      </c>
    </row>
    <row r="67" ht="13.5" customHeight="1"/>
    <row r="68" ht="13.5" customHeight="1"/>
    <row r="69" ht="13.5" customHeight="1"/>
    <row r="70" spans="4:9" ht="12.75">
      <c r="D70" s="119">
        <f>SUM(D25+D34+D44+D51+D53)</f>
        <v>62873.8</v>
      </c>
      <c r="E70" s="119">
        <f>SUM(E25+E34+E44+E51+E53)</f>
        <v>61630.299999999996</v>
      </c>
      <c r="F70" s="65"/>
      <c r="G70" s="119">
        <f>SUM(G25+G34+G44+G51+G53)</f>
        <v>30240.5</v>
      </c>
      <c r="H70" s="119">
        <f>SUM(H25+H34+H44+H51+H53)</f>
        <v>29697.2</v>
      </c>
      <c r="I70" s="65"/>
    </row>
    <row r="71" spans="4:9" ht="13.5" customHeight="1">
      <c r="D71" s="65"/>
      <c r="E71" s="65"/>
      <c r="F71" s="65"/>
      <c r="G71" s="65"/>
      <c r="H71" s="65"/>
      <c r="I71" s="65"/>
    </row>
    <row r="72" spans="4:9" ht="12.75">
      <c r="D72" s="65"/>
      <c r="E72" s="65"/>
      <c r="F72" s="65"/>
      <c r="G72" s="65"/>
      <c r="H72" s="65"/>
      <c r="I72" s="65"/>
    </row>
    <row r="73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2">
    <mergeCell ref="D9:E10"/>
    <mergeCell ref="G9:H10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4">
      <selection activeCell="J1" sqref="J1"/>
    </sheetView>
  </sheetViews>
  <sheetFormatPr defaultColWidth="11.421875" defaultRowHeight="12.75"/>
  <cols>
    <col min="1" max="2" width="9.8515625" style="78" customWidth="1"/>
    <col min="3" max="3" width="11.28125" style="122" customWidth="1"/>
    <col min="4" max="5" width="9.8515625" style="78" customWidth="1"/>
    <col min="6" max="6" width="10.8515625" style="123" customWidth="1"/>
    <col min="7" max="7" width="11.421875" style="78" customWidth="1"/>
    <col min="8" max="8" width="33.57421875" style="78" customWidth="1"/>
    <col min="9" max="16384" width="11.421875" style="78" customWidth="1"/>
  </cols>
  <sheetData>
    <row r="1" spans="1:8" ht="12">
      <c r="A1" s="75"/>
      <c r="B1" s="75"/>
      <c r="C1" s="120"/>
      <c r="D1" s="75"/>
      <c r="E1" s="75"/>
      <c r="F1" s="121"/>
      <c r="G1" s="75"/>
      <c r="H1" s="75"/>
    </row>
    <row r="4" ht="13.5" customHeight="1"/>
    <row r="5" ht="13.5" customHeight="1"/>
    <row r="6" spans="1:8" ht="13.5" customHeight="1">
      <c r="A6" s="84"/>
      <c r="B6" s="82"/>
      <c r="C6" s="124" t="s">
        <v>101</v>
      </c>
      <c r="D6" s="82"/>
      <c r="E6" s="82"/>
      <c r="F6" s="125"/>
      <c r="G6" s="82"/>
      <c r="H6" s="82"/>
    </row>
    <row r="7" spans="1:8" ht="13.5" customHeight="1">
      <c r="A7" s="89" t="s">
        <v>55</v>
      </c>
      <c r="B7" s="90"/>
      <c r="C7" s="91"/>
      <c r="D7" s="92" t="s">
        <v>102</v>
      </c>
      <c r="E7" s="93"/>
      <c r="F7" s="126"/>
      <c r="G7" s="87"/>
      <c r="H7" s="87"/>
    </row>
    <row r="8" spans="1:8" ht="13.5" customHeight="1">
      <c r="A8" s="89" t="s">
        <v>34</v>
      </c>
      <c r="B8" s="90"/>
      <c r="C8" s="91"/>
      <c r="D8" s="89" t="s">
        <v>34</v>
      </c>
      <c r="E8" s="90"/>
      <c r="F8" s="127"/>
      <c r="G8" s="87"/>
      <c r="H8" s="87" t="s">
        <v>57</v>
      </c>
    </row>
    <row r="9" spans="1:8" ht="13.5" customHeight="1">
      <c r="A9" s="96">
        <v>2008</v>
      </c>
      <c r="B9" s="96">
        <v>2007</v>
      </c>
      <c r="C9" s="97" t="s">
        <v>35</v>
      </c>
      <c r="D9" s="96">
        <v>2008</v>
      </c>
      <c r="E9" s="96">
        <v>2007</v>
      </c>
      <c r="F9" s="128" t="s">
        <v>35</v>
      </c>
      <c r="G9" s="87"/>
      <c r="H9" s="87"/>
    </row>
    <row r="10" spans="1:8" ht="13.5" customHeight="1">
      <c r="A10" s="197" t="s">
        <v>58</v>
      </c>
      <c r="B10" s="198"/>
      <c r="C10" s="98" t="s">
        <v>37</v>
      </c>
      <c r="D10" s="197" t="s">
        <v>58</v>
      </c>
      <c r="E10" s="198"/>
      <c r="F10" s="129" t="s">
        <v>37</v>
      </c>
      <c r="G10" s="87"/>
      <c r="H10" s="87"/>
    </row>
    <row r="11" spans="1:8" ht="13.5" customHeight="1">
      <c r="A11" s="199"/>
      <c r="B11" s="200"/>
      <c r="C11" s="101" t="s">
        <v>38</v>
      </c>
      <c r="D11" s="199"/>
      <c r="E11" s="200"/>
      <c r="F11" s="130" t="s">
        <v>38</v>
      </c>
      <c r="G11" s="99"/>
      <c r="H11" s="99"/>
    </row>
    <row r="12" spans="1:6" ht="13.5" customHeight="1">
      <c r="A12" s="102"/>
      <c r="B12" s="103"/>
      <c r="C12" s="111"/>
      <c r="D12" s="102"/>
      <c r="E12" s="103"/>
      <c r="F12" s="131"/>
    </row>
    <row r="13" spans="1:7" ht="13.5" customHeight="1">
      <c r="A13" s="102">
        <v>845</v>
      </c>
      <c r="B13" s="102">
        <v>1083.5</v>
      </c>
      <c r="C13" s="107">
        <f>SUM(A13/B13)*100-100</f>
        <v>-22.011998154130126</v>
      </c>
      <c r="D13" s="102">
        <v>248.7</v>
      </c>
      <c r="E13" s="102">
        <v>344.1</v>
      </c>
      <c r="F13" s="107">
        <f>SUM(D13/E13)*100-100</f>
        <v>-27.724498692240644</v>
      </c>
      <c r="G13" s="78" t="s">
        <v>59</v>
      </c>
    </row>
    <row r="14" spans="1:6" ht="13.5" customHeight="1">
      <c r="A14" s="102"/>
      <c r="B14" s="102"/>
      <c r="C14" s="107"/>
      <c r="D14" s="102"/>
      <c r="E14" s="102"/>
      <c r="F14" s="107"/>
    </row>
    <row r="15" spans="1:7" ht="13.5" customHeight="1">
      <c r="A15" s="102">
        <f>SUM(A17:A24)</f>
        <v>17393.999999999996</v>
      </c>
      <c r="B15" s="102">
        <f>SUM(B17:B24)</f>
        <v>17135.299999999996</v>
      </c>
      <c r="C15" s="107">
        <f>SUM(A15/B15)*100-100</f>
        <v>1.5097488809650201</v>
      </c>
      <c r="D15" s="102">
        <f>SUM(D17:D24)</f>
        <v>10483.899999999996</v>
      </c>
      <c r="E15" s="102">
        <f>SUM(E17:E24)</f>
        <v>10472.5</v>
      </c>
      <c r="F15" s="107">
        <f>SUM(D15/E15)*100-100</f>
        <v>0.10885652900449827</v>
      </c>
      <c r="G15" s="78" t="s">
        <v>60</v>
      </c>
    </row>
    <row r="16" spans="1:7" ht="13.5" customHeight="1">
      <c r="A16" s="108"/>
      <c r="B16" s="108"/>
      <c r="C16" s="107"/>
      <c r="D16" s="108"/>
      <c r="E16" s="108"/>
      <c r="F16" s="107"/>
      <c r="G16" s="78" t="s">
        <v>61</v>
      </c>
    </row>
    <row r="17" spans="1:7" ht="13.5" customHeight="1">
      <c r="A17" s="102">
        <v>10698.8</v>
      </c>
      <c r="B17" s="102">
        <v>10946.9</v>
      </c>
      <c r="C17" s="107">
        <f aca="true" t="shared" si="0" ref="C17:C23">SUM(A17/B17)*100-100</f>
        <v>-2.2663950524806182</v>
      </c>
      <c r="D17" s="102">
        <v>7992.4</v>
      </c>
      <c r="E17" s="102">
        <v>8233.7</v>
      </c>
      <c r="F17" s="107">
        <f aca="true" t="shared" si="1" ref="F17:F23">SUM(D17/E17)*100-100</f>
        <v>-2.930638716494414</v>
      </c>
      <c r="G17" s="78" t="s">
        <v>62</v>
      </c>
    </row>
    <row r="18" spans="1:7" ht="12">
      <c r="A18" s="102">
        <v>1089.3</v>
      </c>
      <c r="B18" s="102">
        <v>1160.8</v>
      </c>
      <c r="C18" s="107">
        <f t="shared" si="0"/>
        <v>-6.159545141281882</v>
      </c>
      <c r="D18" s="102">
        <v>641</v>
      </c>
      <c r="E18" s="102">
        <v>646.8</v>
      </c>
      <c r="F18" s="107">
        <f t="shared" si="1"/>
        <v>-0.8967223252937373</v>
      </c>
      <c r="G18" s="78" t="s">
        <v>63</v>
      </c>
    </row>
    <row r="19" spans="1:7" ht="13.5" customHeight="1">
      <c r="A19" s="102">
        <v>822.7</v>
      </c>
      <c r="B19" s="102">
        <v>774.4</v>
      </c>
      <c r="C19" s="107">
        <f t="shared" si="0"/>
        <v>6.2370867768595275</v>
      </c>
      <c r="D19" s="102">
        <v>40.3</v>
      </c>
      <c r="E19" s="102">
        <v>46.5</v>
      </c>
      <c r="F19" s="107">
        <f t="shared" si="1"/>
        <v>-13.333333333333343</v>
      </c>
      <c r="G19" s="78" t="s">
        <v>64</v>
      </c>
    </row>
    <row r="20" spans="1:7" ht="13.5" customHeight="1">
      <c r="A20" s="102">
        <v>3019.5</v>
      </c>
      <c r="B20" s="102">
        <v>2409.6</v>
      </c>
      <c r="C20" s="107">
        <f t="shared" si="0"/>
        <v>25.311254980079696</v>
      </c>
      <c r="D20" s="102">
        <v>1033.8</v>
      </c>
      <c r="E20" s="102">
        <v>810</v>
      </c>
      <c r="F20" s="107">
        <f t="shared" si="1"/>
        <v>27.62962962962962</v>
      </c>
      <c r="G20" s="78" t="s">
        <v>65</v>
      </c>
    </row>
    <row r="21" spans="1:7" ht="13.5" customHeight="1">
      <c r="A21" s="102">
        <v>368</v>
      </c>
      <c r="B21" s="102">
        <v>433.5</v>
      </c>
      <c r="C21" s="107">
        <f t="shared" si="0"/>
        <v>-15.109573241061128</v>
      </c>
      <c r="D21" s="102">
        <v>45.3</v>
      </c>
      <c r="E21" s="102">
        <v>64.3</v>
      </c>
      <c r="F21" s="107">
        <f t="shared" si="1"/>
        <v>-29.54898911353034</v>
      </c>
      <c r="G21" s="78" t="s">
        <v>66</v>
      </c>
    </row>
    <row r="22" spans="1:7" ht="13.5" customHeight="1">
      <c r="A22" s="102">
        <v>925.6</v>
      </c>
      <c r="B22" s="102">
        <v>940</v>
      </c>
      <c r="C22" s="107">
        <f t="shared" si="0"/>
        <v>-1.5319148936170137</v>
      </c>
      <c r="D22" s="102">
        <v>589.8</v>
      </c>
      <c r="E22" s="102">
        <v>475.5</v>
      </c>
      <c r="F22" s="107">
        <f t="shared" si="1"/>
        <v>24.037854889589894</v>
      </c>
      <c r="G22" s="78" t="s">
        <v>67</v>
      </c>
    </row>
    <row r="23" spans="1:7" ht="13.5" customHeight="1">
      <c r="A23" s="102">
        <v>470.1</v>
      </c>
      <c r="B23" s="102">
        <v>470.1</v>
      </c>
      <c r="C23" s="107">
        <f t="shared" si="0"/>
        <v>0</v>
      </c>
      <c r="D23" s="102">
        <v>141.3</v>
      </c>
      <c r="E23" s="102">
        <v>195.7</v>
      </c>
      <c r="F23" s="107">
        <f t="shared" si="1"/>
        <v>-27.79764946346448</v>
      </c>
      <c r="G23" s="78" t="s">
        <v>68</v>
      </c>
    </row>
    <row r="24" spans="1:7" ht="13.5" customHeight="1">
      <c r="A24" s="109" t="s">
        <v>70</v>
      </c>
      <c r="B24" s="109" t="s">
        <v>70</v>
      </c>
      <c r="C24" s="104" t="s">
        <v>81</v>
      </c>
      <c r="D24" s="109" t="s">
        <v>70</v>
      </c>
      <c r="E24" s="109" t="s">
        <v>70</v>
      </c>
      <c r="F24" s="104" t="s">
        <v>81</v>
      </c>
      <c r="G24" s="78" t="s">
        <v>69</v>
      </c>
    </row>
    <row r="25" spans="1:6" ht="13.5" customHeight="1">
      <c r="A25" s="102"/>
      <c r="B25" s="102"/>
      <c r="C25" s="111"/>
      <c r="D25" s="102"/>
      <c r="E25" s="102"/>
      <c r="F25" s="104"/>
    </row>
    <row r="26" spans="1:8" ht="12">
      <c r="A26" s="102">
        <f>SUM(A15+A13)</f>
        <v>18238.999999999996</v>
      </c>
      <c r="B26" s="102">
        <v>18218.9</v>
      </c>
      <c r="C26" s="107">
        <f>SUM(A26/B26)*100-100</f>
        <v>0.11032499217841973</v>
      </c>
      <c r="D26" s="102">
        <v>10732.5</v>
      </c>
      <c r="E26" s="102">
        <f>SUM(E15+E13)</f>
        <v>10816.6</v>
      </c>
      <c r="F26" s="107">
        <f>SUM(D26/E26)*100-100</f>
        <v>-0.7775086441210703</v>
      </c>
      <c r="H26" s="78" t="s">
        <v>73</v>
      </c>
    </row>
    <row r="27" spans="1:6" ht="13.5" customHeight="1">
      <c r="A27" s="102"/>
      <c r="B27" s="102"/>
      <c r="C27" s="102"/>
      <c r="D27" s="102"/>
      <c r="E27" s="102"/>
      <c r="F27" s="111"/>
    </row>
    <row r="28" spans="1:7" ht="13.5" customHeight="1">
      <c r="A28" s="102">
        <v>776.2</v>
      </c>
      <c r="B28" s="102">
        <v>565.5</v>
      </c>
      <c r="C28" s="107">
        <f aca="true" t="shared" si="2" ref="C28:C33">SUM(A28/B28)*100-100</f>
        <v>37.25906277630415</v>
      </c>
      <c r="D28" s="102">
        <v>261</v>
      </c>
      <c r="E28" s="102">
        <v>239.4</v>
      </c>
      <c r="F28" s="107">
        <f aca="true" t="shared" si="3" ref="F28:F33">SUM(D28/E28)*100-100</f>
        <v>9.022556390977442</v>
      </c>
      <c r="G28" s="78" t="s">
        <v>74</v>
      </c>
    </row>
    <row r="29" spans="1:7" ht="12">
      <c r="A29" s="102">
        <v>223.1</v>
      </c>
      <c r="B29" s="102">
        <v>336.2</v>
      </c>
      <c r="C29" s="107">
        <f t="shared" si="2"/>
        <v>-33.64069006543724</v>
      </c>
      <c r="D29" s="102">
        <v>87.1</v>
      </c>
      <c r="E29" s="102">
        <v>89</v>
      </c>
      <c r="F29" s="107">
        <f t="shared" si="3"/>
        <v>-2.134831460674164</v>
      </c>
      <c r="G29" s="78" t="s">
        <v>75</v>
      </c>
    </row>
    <row r="30" spans="1:7" ht="13.5" customHeight="1">
      <c r="A30" s="102">
        <v>454.1</v>
      </c>
      <c r="B30" s="102">
        <v>462</v>
      </c>
      <c r="C30" s="107">
        <f t="shared" si="2"/>
        <v>-1.7099567099566997</v>
      </c>
      <c r="D30" s="102">
        <v>178</v>
      </c>
      <c r="E30" s="102">
        <v>158.1</v>
      </c>
      <c r="F30" s="107">
        <f t="shared" si="3"/>
        <v>12.586970271979766</v>
      </c>
      <c r="G30" s="78" t="s">
        <v>76</v>
      </c>
    </row>
    <row r="31" spans="1:7" ht="13.5" customHeight="1">
      <c r="A31" s="102">
        <v>463.6</v>
      </c>
      <c r="B31" s="102">
        <v>501.6</v>
      </c>
      <c r="C31" s="107">
        <f t="shared" si="2"/>
        <v>-7.575757575757578</v>
      </c>
      <c r="D31" s="102">
        <v>178.5</v>
      </c>
      <c r="E31" s="102">
        <v>207.2</v>
      </c>
      <c r="F31" s="107">
        <f t="shared" si="3"/>
        <v>-13.851351351351354</v>
      </c>
      <c r="G31" s="78" t="s">
        <v>77</v>
      </c>
    </row>
    <row r="32" spans="1:7" ht="13.5" customHeight="1">
      <c r="A32" s="102">
        <v>42.1</v>
      </c>
      <c r="B32" s="102">
        <v>5.6</v>
      </c>
      <c r="C32" s="107">
        <f t="shared" si="2"/>
        <v>651.7857142857143</v>
      </c>
      <c r="D32" s="102">
        <v>6.6</v>
      </c>
      <c r="E32" s="102">
        <v>4.5</v>
      </c>
      <c r="F32" s="107">
        <f t="shared" si="3"/>
        <v>46.66666666666666</v>
      </c>
      <c r="G32" s="78" t="s">
        <v>78</v>
      </c>
    </row>
    <row r="33" spans="1:7" ht="12">
      <c r="A33" s="102">
        <v>2.9</v>
      </c>
      <c r="B33" s="102">
        <v>18.5</v>
      </c>
      <c r="C33" s="107">
        <f t="shared" si="2"/>
        <v>-84.32432432432432</v>
      </c>
      <c r="D33" s="102">
        <v>1.8</v>
      </c>
      <c r="E33" s="102">
        <v>1.4</v>
      </c>
      <c r="F33" s="107">
        <f t="shared" si="3"/>
        <v>28.571428571428584</v>
      </c>
      <c r="G33" s="78" t="s">
        <v>79</v>
      </c>
    </row>
    <row r="34" spans="1:6" ht="13.5" customHeight="1">
      <c r="A34" s="102"/>
      <c r="B34" s="102"/>
      <c r="C34" s="107"/>
      <c r="D34" s="102"/>
      <c r="E34" s="102"/>
      <c r="F34" s="111"/>
    </row>
    <row r="35" spans="1:8" ht="13.5" customHeight="1">
      <c r="A35" s="102">
        <f>SUM(A28:A33)</f>
        <v>1962</v>
      </c>
      <c r="B35" s="102">
        <f>SUM(B28:B33)</f>
        <v>1889.4</v>
      </c>
      <c r="C35" s="107">
        <f>SUM(A35/B35)*100-100</f>
        <v>3.8424896792632666</v>
      </c>
      <c r="D35" s="102">
        <v>712.9</v>
      </c>
      <c r="E35" s="102">
        <v>699.7</v>
      </c>
      <c r="F35" s="107">
        <f>SUM(D35/E35)*100-100</f>
        <v>1.8865227954837565</v>
      </c>
      <c r="H35" s="78" t="s">
        <v>82</v>
      </c>
    </row>
    <row r="36" spans="1:6" ht="12">
      <c r="A36" s="102"/>
      <c r="B36" s="102"/>
      <c r="C36" s="107"/>
      <c r="D36" s="102"/>
      <c r="E36" s="102"/>
      <c r="F36" s="107"/>
    </row>
    <row r="37" spans="1:7" ht="13.5" customHeight="1">
      <c r="A37" s="102">
        <v>1729.7</v>
      </c>
      <c r="B37" s="102">
        <v>1541.1</v>
      </c>
      <c r="C37" s="107">
        <f>SUM(A37/B37)*100-100</f>
        <v>12.238011809746283</v>
      </c>
      <c r="D37" s="102">
        <v>1210.8</v>
      </c>
      <c r="E37" s="102">
        <v>1147.7</v>
      </c>
      <c r="F37" s="107">
        <f>SUM(D37/E37)*100-100</f>
        <v>5.497952426592306</v>
      </c>
      <c r="G37" s="78" t="s">
        <v>83</v>
      </c>
    </row>
    <row r="38" spans="1:7" ht="13.5" customHeight="1">
      <c r="A38" s="102">
        <v>756.4</v>
      </c>
      <c r="B38" s="102">
        <v>559.5</v>
      </c>
      <c r="C38" s="107">
        <f>SUM(A38/B38)*100-100</f>
        <v>35.192135835567456</v>
      </c>
      <c r="D38" s="102">
        <v>457.4</v>
      </c>
      <c r="E38" s="102">
        <v>379</v>
      </c>
      <c r="F38" s="107">
        <f>SUM(D38/E38)*100-100</f>
        <v>20.68601583113457</v>
      </c>
      <c r="G38" s="78" t="s">
        <v>84</v>
      </c>
    </row>
    <row r="39" spans="1:7" ht="13.5" customHeight="1">
      <c r="A39" s="102">
        <v>1944.3</v>
      </c>
      <c r="B39" s="102">
        <v>2057.9</v>
      </c>
      <c r="C39" s="107">
        <f>SUM(A39/B39)*100-100</f>
        <v>-5.520190485446335</v>
      </c>
      <c r="D39" s="102">
        <v>874</v>
      </c>
      <c r="E39" s="102">
        <v>831.3</v>
      </c>
      <c r="F39" s="107">
        <f>SUM(D39/E39)*100-100</f>
        <v>5.136533140863705</v>
      </c>
      <c r="G39" s="78" t="s">
        <v>85</v>
      </c>
    </row>
    <row r="40" spans="1:7" ht="13.5" customHeight="1">
      <c r="A40" s="109" t="s">
        <v>70</v>
      </c>
      <c r="B40" s="109" t="s">
        <v>70</v>
      </c>
      <c r="C40" s="104" t="s">
        <v>81</v>
      </c>
      <c r="D40" s="109" t="s">
        <v>70</v>
      </c>
      <c r="E40" s="109" t="s">
        <v>70</v>
      </c>
      <c r="F40" s="104" t="s">
        <v>81</v>
      </c>
      <c r="G40" s="78" t="s">
        <v>86</v>
      </c>
    </row>
    <row r="41" spans="1:7" ht="13.5" customHeight="1">
      <c r="A41" s="109" t="s">
        <v>70</v>
      </c>
      <c r="B41" s="102">
        <v>2.2</v>
      </c>
      <c r="C41" s="104" t="s">
        <v>81</v>
      </c>
      <c r="D41" s="109" t="s">
        <v>70</v>
      </c>
      <c r="E41" s="102">
        <v>1.9</v>
      </c>
      <c r="F41" s="104" t="s">
        <v>81</v>
      </c>
      <c r="G41" s="78" t="s">
        <v>87</v>
      </c>
    </row>
    <row r="42" spans="1:7" ht="12">
      <c r="A42" s="102">
        <v>380.2</v>
      </c>
      <c r="B42" s="102">
        <v>427.1</v>
      </c>
      <c r="C42" s="107">
        <f>SUM(A42/B42)*100-100</f>
        <v>-10.981034886443467</v>
      </c>
      <c r="D42" s="102">
        <v>305.3</v>
      </c>
      <c r="E42" s="102">
        <v>305.7</v>
      </c>
      <c r="F42" s="107">
        <f>SUM(D42/E42)*100-100</f>
        <v>-0.1308472358521442</v>
      </c>
      <c r="G42" s="78" t="s">
        <v>88</v>
      </c>
    </row>
    <row r="43" spans="1:7" ht="13.5" customHeight="1">
      <c r="A43" s="109" t="s">
        <v>70</v>
      </c>
      <c r="B43" s="109" t="s">
        <v>70</v>
      </c>
      <c r="C43" s="110" t="s">
        <v>72</v>
      </c>
      <c r="D43" s="109" t="s">
        <v>70</v>
      </c>
      <c r="E43" s="109" t="s">
        <v>70</v>
      </c>
      <c r="F43" s="110" t="s">
        <v>103</v>
      </c>
      <c r="G43" s="78" t="s">
        <v>89</v>
      </c>
    </row>
    <row r="44" spans="1:6" ht="13.5" customHeight="1">
      <c r="A44" s="102"/>
      <c r="B44" s="102"/>
      <c r="C44" s="107"/>
      <c r="D44" s="102"/>
      <c r="E44" s="102"/>
      <c r="F44" s="107"/>
    </row>
    <row r="45" spans="1:8" ht="13.5" customHeight="1">
      <c r="A45" s="102">
        <v>4810.7</v>
      </c>
      <c r="B45" s="102">
        <v>4587.9</v>
      </c>
      <c r="C45" s="107">
        <f>SUM(A45/B45)*100-100</f>
        <v>4.856252315874372</v>
      </c>
      <c r="D45" s="102">
        <v>2847.4</v>
      </c>
      <c r="E45" s="102">
        <f>SUM(E37:E43)</f>
        <v>2665.6</v>
      </c>
      <c r="F45" s="107">
        <f>SUM(D45/E45)*100-100</f>
        <v>6.820228091236501</v>
      </c>
      <c r="H45" s="78" t="s">
        <v>90</v>
      </c>
    </row>
    <row r="46" spans="1:6" ht="13.5" customHeight="1">
      <c r="A46" s="102"/>
      <c r="B46" s="102"/>
      <c r="C46" s="107"/>
      <c r="D46" s="102"/>
      <c r="E46" s="102"/>
      <c r="F46" s="107"/>
    </row>
    <row r="47" spans="1:7" ht="12">
      <c r="A47" s="102">
        <v>645</v>
      </c>
      <c r="B47" s="102">
        <v>594.5</v>
      </c>
      <c r="C47" s="107">
        <f>SUM(A47/B47)*100-100</f>
        <v>8.494533221194288</v>
      </c>
      <c r="D47" s="102">
        <v>536.5</v>
      </c>
      <c r="E47" s="102">
        <v>493.6</v>
      </c>
      <c r="F47" s="107">
        <f>SUM(D47/E47)*100-100</f>
        <v>8.691247974068062</v>
      </c>
      <c r="G47" s="78" t="s">
        <v>91</v>
      </c>
    </row>
    <row r="48" spans="1:7" ht="13.5" customHeight="1">
      <c r="A48" s="102">
        <v>2998.4</v>
      </c>
      <c r="B48" s="102">
        <v>2878.7</v>
      </c>
      <c r="C48" s="107">
        <f>SUM(A48/B48)*100-100</f>
        <v>4.158126932295843</v>
      </c>
      <c r="D48" s="102">
        <v>1979.9</v>
      </c>
      <c r="E48" s="102">
        <v>1642.3</v>
      </c>
      <c r="F48" s="107">
        <f>SUM(D48/E48)*100-100</f>
        <v>20.556536564574074</v>
      </c>
      <c r="G48" s="78" t="s">
        <v>92</v>
      </c>
    </row>
    <row r="49" spans="1:7" ht="13.5" customHeight="1">
      <c r="A49" s="102">
        <v>1376.9</v>
      </c>
      <c r="B49" s="102">
        <v>1112.3</v>
      </c>
      <c r="C49" s="107">
        <f>SUM(A49/B49)*100-100</f>
        <v>23.788546255506617</v>
      </c>
      <c r="D49" s="102">
        <v>1054</v>
      </c>
      <c r="E49" s="102">
        <v>796.7</v>
      </c>
      <c r="F49" s="107">
        <f>SUM(D49/E49)*100-100</f>
        <v>32.29571984435796</v>
      </c>
      <c r="G49" s="78" t="s">
        <v>93</v>
      </c>
    </row>
    <row r="50" spans="1:7" ht="12">
      <c r="A50" s="102">
        <v>14044.6</v>
      </c>
      <c r="B50" s="102">
        <v>13739.1</v>
      </c>
      <c r="C50" s="107">
        <f>SUM(A50/B50)*100-100</f>
        <v>2.2235808750209287</v>
      </c>
      <c r="D50" s="102">
        <v>10694</v>
      </c>
      <c r="E50" s="102">
        <v>10207.2</v>
      </c>
      <c r="F50" s="107">
        <f>SUM(D50/E50)*100-100</f>
        <v>4.769182537816448</v>
      </c>
      <c r="G50" s="78" t="s">
        <v>94</v>
      </c>
    </row>
    <row r="51" spans="1:6" ht="13.5" customHeight="1">
      <c r="A51" s="102"/>
      <c r="B51" s="102"/>
      <c r="C51" s="107"/>
      <c r="D51" s="102"/>
      <c r="E51" s="102"/>
      <c r="F51" s="107"/>
    </row>
    <row r="52" spans="1:8" ht="13.5" customHeight="1">
      <c r="A52" s="102">
        <v>19065</v>
      </c>
      <c r="B52" s="102">
        <f>SUM(B47:B51)</f>
        <v>18324.6</v>
      </c>
      <c r="C52" s="107">
        <f>SUM(A52/B52)*100-100</f>
        <v>4.040470187616663</v>
      </c>
      <c r="D52" s="102">
        <f>SUM(D47:D50)</f>
        <v>14264.4</v>
      </c>
      <c r="E52" s="102">
        <f>SUM(E47:E51)</f>
        <v>13139.800000000001</v>
      </c>
      <c r="F52" s="107">
        <f>SUM(D52/E52)*100-100</f>
        <v>8.558729965448464</v>
      </c>
      <c r="H52" s="78" t="s">
        <v>95</v>
      </c>
    </row>
    <row r="53" spans="1:6" ht="13.5" customHeight="1">
      <c r="A53" s="102"/>
      <c r="B53" s="102"/>
      <c r="C53" s="107"/>
      <c r="D53" s="102"/>
      <c r="E53" s="102"/>
      <c r="F53" s="107"/>
    </row>
    <row r="54" spans="1:7" ht="12">
      <c r="A54" s="102">
        <v>329.1</v>
      </c>
      <c r="B54" s="102">
        <v>318.9</v>
      </c>
      <c r="C54" s="107">
        <f>SUM(A54/B54)*100-100</f>
        <v>3.1984948259642607</v>
      </c>
      <c r="D54" s="102">
        <v>246.8</v>
      </c>
      <c r="E54" s="102">
        <v>199.7</v>
      </c>
      <c r="F54" s="107">
        <f>SUM(D54/E54)*100-100</f>
        <v>23.585378067100663</v>
      </c>
      <c r="G54" s="78" t="s">
        <v>96</v>
      </c>
    </row>
    <row r="55" spans="1:6" ht="13.5" customHeight="1">
      <c r="A55" s="102"/>
      <c r="B55" s="102"/>
      <c r="C55" s="111"/>
      <c r="D55" s="102"/>
      <c r="E55" s="102"/>
      <c r="F55" s="104"/>
    </row>
    <row r="56" spans="1:7" ht="13.5" customHeight="1">
      <c r="A56" s="109" t="s">
        <v>70</v>
      </c>
      <c r="B56" s="109" t="s">
        <v>70</v>
      </c>
      <c r="C56" s="110" t="s">
        <v>72</v>
      </c>
      <c r="D56" s="109" t="s">
        <v>70</v>
      </c>
      <c r="E56" s="109" t="s">
        <v>70</v>
      </c>
      <c r="F56" s="110" t="s">
        <v>103</v>
      </c>
      <c r="G56" s="78" t="s">
        <v>97</v>
      </c>
    </row>
    <row r="57" spans="1:6" ht="12">
      <c r="A57" s="102"/>
      <c r="B57" s="102"/>
      <c r="C57" s="111"/>
      <c r="D57" s="102"/>
      <c r="E57" s="102"/>
      <c r="F57" s="104"/>
    </row>
    <row r="58" spans="1:8" ht="13.5" customHeight="1">
      <c r="A58" s="114">
        <v>44405.7</v>
      </c>
      <c r="B58" s="114">
        <v>43339.9</v>
      </c>
      <c r="C58" s="116">
        <f>SUM(A58/B58)*100-100</f>
        <v>2.459165803335935</v>
      </c>
      <c r="D58" s="114">
        <v>28804.1</v>
      </c>
      <c r="E58" s="114">
        <v>27521.4</v>
      </c>
      <c r="F58" s="116">
        <f>SUM(D58/E58)*100-100</f>
        <v>4.66073673577651</v>
      </c>
      <c r="G58" s="132" t="s">
        <v>55</v>
      </c>
      <c r="H58" s="132"/>
    </row>
    <row r="59" ht="13.5" customHeight="1"/>
    <row r="60" spans="1:5" ht="13.5" customHeight="1">
      <c r="A60" s="117"/>
      <c r="B60" s="117"/>
      <c r="D60" s="117"/>
      <c r="E60" s="117"/>
    </row>
    <row r="61" spans="1:5" ht="13.5" customHeight="1">
      <c r="A61" s="117"/>
      <c r="B61" s="117"/>
      <c r="D61" s="117"/>
      <c r="E61" s="117"/>
    </row>
    <row r="62" spans="1:5" ht="13.5" customHeight="1">
      <c r="A62" s="117"/>
      <c r="B62" s="117"/>
      <c r="D62" s="117"/>
      <c r="E62" s="117"/>
    </row>
    <row r="63" spans="1:5" ht="13.5" customHeight="1">
      <c r="A63" s="117"/>
      <c r="B63" s="117"/>
      <c r="D63" s="117"/>
      <c r="E63" s="117"/>
    </row>
    <row r="64" spans="1:5" ht="13.5" customHeight="1">
      <c r="A64" s="117"/>
      <c r="B64" s="117"/>
      <c r="D64" s="117"/>
      <c r="E64" s="117"/>
    </row>
    <row r="65" spans="1:5" ht="13.5" customHeight="1">
      <c r="A65" s="117"/>
      <c r="B65" s="117"/>
      <c r="D65" s="117"/>
      <c r="E65" s="117"/>
    </row>
    <row r="66" ht="13.5" customHeight="1"/>
    <row r="67" ht="13.5" customHeight="1">
      <c r="H67" s="133">
        <v>3</v>
      </c>
    </row>
    <row r="68" ht="13.5" customHeight="1"/>
    <row r="69" ht="13.5" customHeight="1"/>
    <row r="70" ht="13.5" customHeight="1"/>
    <row r="71" spans="1:5" ht="12.75">
      <c r="A71" s="134">
        <f>SUM(A26+A35+A45+A52+A54)</f>
        <v>44405.799999999996</v>
      </c>
      <c r="B71" s="135">
        <f>SUM(B26+B35+B45+B52+B54)</f>
        <v>43339.700000000004</v>
      </c>
      <c r="C71" s="65"/>
      <c r="D71" s="119">
        <f>SUM(D26+D35+D45+D52+D54)</f>
        <v>28803.999999999996</v>
      </c>
      <c r="E71" s="135">
        <f>SUM(E26+E35+E45+E52+E54)</f>
        <v>27521.400000000005</v>
      </c>
    </row>
    <row r="72" spans="1:5" ht="13.5" customHeight="1">
      <c r="A72" s="65"/>
      <c r="C72" s="65"/>
      <c r="D72" s="65"/>
      <c r="E72" s="65"/>
    </row>
    <row r="73" spans="1:5" ht="12.75">
      <c r="A73" s="65"/>
      <c r="B73" s="65"/>
      <c r="C73" s="65"/>
      <c r="D73" s="65"/>
      <c r="E73" s="65"/>
    </row>
    <row r="74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2">
    <mergeCell ref="A10:B11"/>
    <mergeCell ref="D10:E11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24">
      <selection activeCell="N65" sqref="N65"/>
    </sheetView>
  </sheetViews>
  <sheetFormatPr defaultColWidth="11.421875" defaultRowHeight="12.75"/>
  <cols>
    <col min="1" max="1" width="9.00390625" style="78" customWidth="1"/>
    <col min="2" max="2" width="24.8515625" style="78" customWidth="1"/>
    <col min="3" max="3" width="6.421875" style="78" customWidth="1"/>
    <col min="4" max="4" width="1.8515625" style="78" hidden="1" customWidth="1"/>
    <col min="5" max="6" width="9.7109375" style="139" customWidth="1"/>
    <col min="7" max="7" width="11.421875" style="140" customWidth="1"/>
    <col min="8" max="9" width="9.7109375" style="139" customWidth="1"/>
    <col min="10" max="10" width="11.421875" style="123" customWidth="1"/>
    <col min="11" max="16384" width="11.421875" style="78" customWidth="1"/>
  </cols>
  <sheetData>
    <row r="1" spans="1:10" ht="12">
      <c r="A1" s="75"/>
      <c r="B1" s="75"/>
      <c r="C1" s="75"/>
      <c r="D1" s="75"/>
      <c r="E1" s="136"/>
      <c r="F1" s="136"/>
      <c r="G1" s="137"/>
      <c r="H1" s="136"/>
      <c r="I1" s="136"/>
      <c r="J1" s="121"/>
    </row>
    <row r="2" spans="1:10" ht="12">
      <c r="A2" s="75"/>
      <c r="B2" s="75"/>
      <c r="C2" s="75"/>
      <c r="D2" s="75"/>
      <c r="E2" s="136"/>
      <c r="F2" s="136"/>
      <c r="G2" s="137"/>
      <c r="H2" s="136"/>
      <c r="I2" s="136"/>
      <c r="J2" s="121"/>
    </row>
    <row r="3" ht="12">
      <c r="A3" s="138" t="s">
        <v>157</v>
      </c>
    </row>
    <row r="4" ht="13.5" customHeight="1"/>
    <row r="5" spans="1:10" ht="13.5" customHeight="1">
      <c r="A5" s="82"/>
      <c r="B5" s="84"/>
      <c r="C5" s="82"/>
      <c r="D5" s="83"/>
      <c r="E5" s="201" t="s">
        <v>41</v>
      </c>
      <c r="F5" s="202"/>
      <c r="G5" s="203"/>
      <c r="H5" s="201" t="s">
        <v>45</v>
      </c>
      <c r="I5" s="202"/>
      <c r="J5" s="202"/>
    </row>
    <row r="6" spans="1:10" ht="13.5" customHeight="1">
      <c r="A6" s="141" t="s">
        <v>104</v>
      </c>
      <c r="B6" s="142"/>
      <c r="C6" s="87"/>
      <c r="D6" s="88"/>
      <c r="E6" s="204"/>
      <c r="F6" s="205"/>
      <c r="G6" s="206"/>
      <c r="H6" s="204"/>
      <c r="I6" s="205"/>
      <c r="J6" s="205"/>
    </row>
    <row r="7" spans="1:10" ht="13.5" customHeight="1">
      <c r="A7" s="143" t="s">
        <v>105</v>
      </c>
      <c r="B7" s="87" t="s">
        <v>106</v>
      </c>
      <c r="C7" s="87"/>
      <c r="D7" s="88"/>
      <c r="E7" s="89" t="s">
        <v>34</v>
      </c>
      <c r="F7" s="144"/>
      <c r="G7" s="145"/>
      <c r="H7" s="89" t="s">
        <v>34</v>
      </c>
      <c r="I7" s="144"/>
      <c r="J7" s="146"/>
    </row>
    <row r="8" spans="1:10" ht="13.5" customHeight="1">
      <c r="A8" s="141" t="s">
        <v>107</v>
      </c>
      <c r="B8" s="142"/>
      <c r="C8" s="87"/>
      <c r="D8" s="88"/>
      <c r="E8" s="96">
        <v>2008</v>
      </c>
      <c r="F8" s="96">
        <v>2007</v>
      </c>
      <c r="G8" s="147" t="s">
        <v>35</v>
      </c>
      <c r="H8" s="96">
        <v>2008</v>
      </c>
      <c r="I8" s="96">
        <v>2007</v>
      </c>
      <c r="J8" s="148" t="s">
        <v>35</v>
      </c>
    </row>
    <row r="9" spans="1:10" ht="13.5" customHeight="1">
      <c r="A9" s="141" t="s">
        <v>108</v>
      </c>
      <c r="B9" s="142"/>
      <c r="C9" s="87"/>
      <c r="D9" s="88"/>
      <c r="E9" s="201" t="s">
        <v>109</v>
      </c>
      <c r="F9" s="203"/>
      <c r="G9" s="149" t="s">
        <v>37</v>
      </c>
      <c r="H9" s="201" t="s">
        <v>109</v>
      </c>
      <c r="I9" s="203"/>
      <c r="J9" s="150" t="s">
        <v>37</v>
      </c>
    </row>
    <row r="10" spans="1:10" ht="13.5" customHeight="1">
      <c r="A10" s="99"/>
      <c r="B10" s="151"/>
      <c r="C10" s="99"/>
      <c r="D10" s="100"/>
      <c r="E10" s="204"/>
      <c r="F10" s="206"/>
      <c r="G10" s="152" t="s">
        <v>38</v>
      </c>
      <c r="H10" s="204"/>
      <c r="I10" s="206"/>
      <c r="J10" s="153" t="s">
        <v>38</v>
      </c>
    </row>
    <row r="11" spans="1:11" ht="13.5" customHeight="1">
      <c r="A11" s="88"/>
      <c r="E11" s="154"/>
      <c r="F11" s="154"/>
      <c r="G11" s="155"/>
      <c r="H11" s="154"/>
      <c r="I11" s="154"/>
      <c r="J11" s="156"/>
      <c r="K11" s="87"/>
    </row>
    <row r="12" spans="1:10" ht="13.5" customHeight="1">
      <c r="A12" s="157">
        <v>1</v>
      </c>
      <c r="B12" s="78" t="s">
        <v>110</v>
      </c>
      <c r="E12" s="102">
        <v>451</v>
      </c>
      <c r="F12" s="102">
        <v>346</v>
      </c>
      <c r="G12" s="107">
        <f>SUM(E12/F12)*100-100</f>
        <v>30.346820809248555</v>
      </c>
      <c r="H12" s="102">
        <v>1152.9</v>
      </c>
      <c r="I12" s="102">
        <v>1064.9</v>
      </c>
      <c r="J12" s="158">
        <f>SUM(H12/I12)*100-100</f>
        <v>8.263686731148454</v>
      </c>
    </row>
    <row r="13" spans="1:10" ht="13.5" customHeight="1">
      <c r="A13" s="157">
        <v>3</v>
      </c>
      <c r="B13" s="78" t="s">
        <v>111</v>
      </c>
      <c r="E13" s="102">
        <v>1333.4</v>
      </c>
      <c r="F13" s="102">
        <v>1278.7</v>
      </c>
      <c r="G13" s="107">
        <f>SUM(E13/F13)*100-100</f>
        <v>4.277782122468139</v>
      </c>
      <c r="H13" s="102">
        <v>477</v>
      </c>
      <c r="I13" s="102">
        <v>418.1</v>
      </c>
      <c r="J13" s="158">
        <f>SUM(H13/I13)*100-100</f>
        <v>14.087538866299923</v>
      </c>
    </row>
    <row r="14" spans="1:10" ht="13.5" customHeight="1">
      <c r="A14" s="157">
        <v>4</v>
      </c>
      <c r="B14" s="78" t="s">
        <v>112</v>
      </c>
      <c r="E14" s="102">
        <v>311.5</v>
      </c>
      <c r="F14" s="102">
        <v>300.2</v>
      </c>
      <c r="G14" s="107">
        <f>SUM(E14/F14)*100-100</f>
        <v>3.7641572285143354</v>
      </c>
      <c r="H14" s="102">
        <v>257.3</v>
      </c>
      <c r="I14" s="102">
        <v>312.9</v>
      </c>
      <c r="J14" s="158">
        <f>SUM(H14/I14)*100-100</f>
        <v>-17.769255353147955</v>
      </c>
    </row>
    <row r="15" spans="1:10" ht="13.5" customHeight="1">
      <c r="A15" s="157">
        <v>5</v>
      </c>
      <c r="B15" s="78" t="s">
        <v>113</v>
      </c>
      <c r="E15" s="102">
        <v>604.2</v>
      </c>
      <c r="F15" s="102">
        <v>597.8</v>
      </c>
      <c r="G15" s="107">
        <f>SUM(E15/F15)*100-100</f>
        <v>1.070592171294777</v>
      </c>
      <c r="H15" s="102">
        <v>507.8</v>
      </c>
      <c r="I15" s="102">
        <v>638.7</v>
      </c>
      <c r="J15" s="158">
        <f>SUM(H15/I15)*100-100</f>
        <v>-20.494754971034922</v>
      </c>
    </row>
    <row r="16" spans="1:10" ht="13.5" customHeight="1">
      <c r="A16" s="157">
        <v>9</v>
      </c>
      <c r="B16" s="78" t="s">
        <v>114</v>
      </c>
      <c r="E16" s="102">
        <v>790.2</v>
      </c>
      <c r="F16" s="102">
        <v>837.7</v>
      </c>
      <c r="G16" s="107">
        <f>SUM(E16/F16)*100-100</f>
        <v>-5.670287692491343</v>
      </c>
      <c r="H16" s="102">
        <v>327.2</v>
      </c>
      <c r="I16" s="102">
        <v>297</v>
      </c>
      <c r="J16" s="158">
        <f>SUM(H16/I16)*100-100</f>
        <v>10.168350168350159</v>
      </c>
    </row>
    <row r="17" spans="1:10" ht="12">
      <c r="A17" s="88"/>
      <c r="E17" s="102"/>
      <c r="F17" s="102"/>
      <c r="G17" s="107"/>
      <c r="H17" s="102"/>
      <c r="I17" s="102"/>
      <c r="J17" s="158"/>
    </row>
    <row r="18" spans="1:10" ht="13.5" customHeight="1">
      <c r="A18" s="157">
        <v>11</v>
      </c>
      <c r="B18" s="78" t="s">
        <v>115</v>
      </c>
      <c r="E18" s="102">
        <v>46.8</v>
      </c>
      <c r="F18" s="102">
        <v>39.9</v>
      </c>
      <c r="G18" s="107">
        <f aca="true" t="shared" si="0" ref="G18:G24">SUM(E18/F18)*100-100</f>
        <v>17.293233082706763</v>
      </c>
      <c r="H18" s="102">
        <v>116.5</v>
      </c>
      <c r="I18" s="102">
        <v>98</v>
      </c>
      <c r="J18" s="158">
        <f aca="true" t="shared" si="1" ref="J18:J27">SUM(H18/I18)*100-100</f>
        <v>18.877551020408163</v>
      </c>
    </row>
    <row r="19" spans="1:10" ht="13.5" customHeight="1">
      <c r="A19" s="143">
        <v>12</v>
      </c>
      <c r="B19" s="78" t="s">
        <v>116</v>
      </c>
      <c r="E19" s="102">
        <v>455.3</v>
      </c>
      <c r="F19" s="102">
        <v>378.4</v>
      </c>
      <c r="G19" s="107">
        <f t="shared" si="0"/>
        <v>20.322410147991548</v>
      </c>
      <c r="H19" s="102">
        <v>551.4</v>
      </c>
      <c r="I19" s="102">
        <v>558.2</v>
      </c>
      <c r="J19" s="158">
        <f t="shared" si="1"/>
        <v>-1.2182013615191778</v>
      </c>
    </row>
    <row r="20" spans="1:10" ht="13.5" customHeight="1">
      <c r="A20" s="157">
        <v>13</v>
      </c>
      <c r="B20" s="78" t="s">
        <v>117</v>
      </c>
      <c r="E20" s="102">
        <v>1479.2</v>
      </c>
      <c r="F20" s="102">
        <v>1475.8</v>
      </c>
      <c r="G20" s="107">
        <f t="shared" si="0"/>
        <v>0.23038352080229174</v>
      </c>
      <c r="H20" s="102">
        <v>920.9</v>
      </c>
      <c r="I20" s="102">
        <v>967</v>
      </c>
      <c r="J20" s="158">
        <f t="shared" si="1"/>
        <v>-4.767321613236817</v>
      </c>
    </row>
    <row r="21" spans="1:10" ht="13.5" customHeight="1">
      <c r="A21" s="157">
        <v>14</v>
      </c>
      <c r="B21" s="78" t="s">
        <v>118</v>
      </c>
      <c r="E21" s="102">
        <v>1424.4</v>
      </c>
      <c r="F21" s="102">
        <v>1449.2</v>
      </c>
      <c r="G21" s="107">
        <f t="shared" si="0"/>
        <v>-1.7112889870273307</v>
      </c>
      <c r="H21" s="102">
        <v>1361</v>
      </c>
      <c r="I21" s="102">
        <v>1449.6</v>
      </c>
      <c r="J21" s="158">
        <f t="shared" si="1"/>
        <v>-6.112030905077262</v>
      </c>
    </row>
    <row r="22" spans="1:10" ht="13.5" customHeight="1">
      <c r="A22" s="157">
        <v>16</v>
      </c>
      <c r="B22" s="78" t="s">
        <v>119</v>
      </c>
      <c r="E22" s="102">
        <v>1504.2</v>
      </c>
      <c r="F22" s="102">
        <v>1534.3</v>
      </c>
      <c r="G22" s="107">
        <f t="shared" si="0"/>
        <v>-1.9618066870885684</v>
      </c>
      <c r="H22" s="102">
        <v>867.6</v>
      </c>
      <c r="I22" s="102">
        <v>843</v>
      </c>
      <c r="J22" s="158">
        <f t="shared" si="1"/>
        <v>2.918149466192176</v>
      </c>
    </row>
    <row r="23" spans="1:10" ht="13.5" customHeight="1">
      <c r="A23" s="157">
        <v>17</v>
      </c>
      <c r="B23" s="78" t="s">
        <v>120</v>
      </c>
      <c r="E23" s="102">
        <v>267</v>
      </c>
      <c r="F23" s="102">
        <v>146.7</v>
      </c>
      <c r="G23" s="107">
        <f t="shared" si="0"/>
        <v>82.00408997955012</v>
      </c>
      <c r="H23" s="102">
        <v>757</v>
      </c>
      <c r="I23" s="102">
        <v>652</v>
      </c>
      <c r="J23" s="158">
        <f t="shared" si="1"/>
        <v>16.10429447852762</v>
      </c>
    </row>
    <row r="24" spans="1:10" ht="13.5" customHeight="1">
      <c r="A24" s="157">
        <v>18</v>
      </c>
      <c r="B24" s="78" t="s">
        <v>121</v>
      </c>
      <c r="E24" s="102">
        <v>3076.2</v>
      </c>
      <c r="F24" s="102">
        <v>3026</v>
      </c>
      <c r="G24" s="107">
        <f t="shared" si="0"/>
        <v>1.658955717118289</v>
      </c>
      <c r="H24" s="102">
        <v>338</v>
      </c>
      <c r="I24" s="102">
        <v>257.1</v>
      </c>
      <c r="J24" s="158">
        <f t="shared" si="1"/>
        <v>31.46635550369504</v>
      </c>
    </row>
    <row r="25" spans="1:10" ht="12">
      <c r="A25" s="88"/>
      <c r="E25" s="102"/>
      <c r="F25" s="102"/>
      <c r="G25" s="107"/>
      <c r="H25" s="102"/>
      <c r="I25" s="102"/>
      <c r="J25" s="158"/>
    </row>
    <row r="26" spans="1:10" ht="13.5" customHeight="1">
      <c r="A26" s="157">
        <v>21</v>
      </c>
      <c r="B26" s="78" t="s">
        <v>122</v>
      </c>
      <c r="E26" s="102">
        <v>3649.1</v>
      </c>
      <c r="F26" s="102">
        <v>4200.8</v>
      </c>
      <c r="G26" s="107">
        <f>SUM(E26/F26)*100-100</f>
        <v>-13.133212721386414</v>
      </c>
      <c r="H26" s="102">
        <v>0.7</v>
      </c>
      <c r="I26" s="102">
        <v>1.8</v>
      </c>
      <c r="J26" s="158">
        <f t="shared" si="1"/>
        <v>-61.111111111111114</v>
      </c>
    </row>
    <row r="27" spans="1:13" ht="13.5" customHeight="1">
      <c r="A27" s="157">
        <v>23</v>
      </c>
      <c r="B27" s="78" t="s">
        <v>123</v>
      </c>
      <c r="E27" s="102">
        <v>1.5</v>
      </c>
      <c r="F27" s="102">
        <v>0.1</v>
      </c>
      <c r="G27" s="159" t="s">
        <v>124</v>
      </c>
      <c r="H27" s="102">
        <v>3.6</v>
      </c>
      <c r="I27" s="102">
        <v>0.8</v>
      </c>
      <c r="J27" s="158">
        <f t="shared" si="1"/>
        <v>350</v>
      </c>
      <c r="K27" s="65"/>
      <c r="L27" s="65"/>
      <c r="M27" s="65"/>
    </row>
    <row r="28" spans="1:10" ht="12">
      <c r="A28" s="88"/>
      <c r="E28" s="102"/>
      <c r="F28" s="102"/>
      <c r="G28" s="160"/>
      <c r="H28" s="102"/>
      <c r="I28" s="102"/>
      <c r="J28" s="161"/>
    </row>
    <row r="29" spans="1:10" ht="13.5" customHeight="1">
      <c r="A29" s="157">
        <v>31</v>
      </c>
      <c r="B29" s="78" t="s">
        <v>125</v>
      </c>
      <c r="E29" s="102">
        <v>3748.2</v>
      </c>
      <c r="F29" s="102">
        <v>3760.7</v>
      </c>
      <c r="G29" s="107">
        <f>SUM(E29/F29)*100-100</f>
        <v>-0.33238492833781663</v>
      </c>
      <c r="H29" s="162" t="s">
        <v>71</v>
      </c>
      <c r="I29" s="102">
        <v>10.2</v>
      </c>
      <c r="J29" s="159" t="s">
        <v>124</v>
      </c>
    </row>
    <row r="30" spans="1:10" ht="13.5" customHeight="1">
      <c r="A30" s="143">
        <v>32</v>
      </c>
      <c r="B30" s="78" t="s">
        <v>126</v>
      </c>
      <c r="E30" s="102">
        <v>3198.1</v>
      </c>
      <c r="F30" s="102">
        <v>2172.7</v>
      </c>
      <c r="G30" s="107">
        <f>SUM(E30/F30)*100-100</f>
        <v>47.19473466194137</v>
      </c>
      <c r="H30" s="102">
        <v>2081.7</v>
      </c>
      <c r="I30" s="102">
        <v>2509.6</v>
      </c>
      <c r="J30" s="158">
        <f>SUM(H30/I30)*100-100</f>
        <v>-17.050525980235903</v>
      </c>
    </row>
    <row r="31" spans="1:10" ht="13.5" customHeight="1">
      <c r="A31" s="143">
        <v>34</v>
      </c>
      <c r="B31" s="78" t="s">
        <v>127</v>
      </c>
      <c r="E31" s="102">
        <v>596.4</v>
      </c>
      <c r="F31" s="102">
        <v>307.7</v>
      </c>
      <c r="G31" s="107">
        <f>SUM(E31/F31)*100-100</f>
        <v>93.82515437114071</v>
      </c>
      <c r="H31" s="102">
        <v>384.8</v>
      </c>
      <c r="I31" s="102">
        <v>432.3</v>
      </c>
      <c r="J31" s="158">
        <f>SUM(H31/I31)*100-100</f>
        <v>-10.987739995373573</v>
      </c>
    </row>
    <row r="32" spans="1:10" ht="12">
      <c r="A32" s="88"/>
      <c r="E32" s="102"/>
      <c r="F32" s="102"/>
      <c r="G32" s="107"/>
      <c r="H32" s="102"/>
      <c r="I32" s="102"/>
      <c r="J32" s="161"/>
    </row>
    <row r="33" spans="1:10" ht="13.5" customHeight="1">
      <c r="A33" s="143">
        <v>41</v>
      </c>
      <c r="B33" s="78" t="s">
        <v>128</v>
      </c>
      <c r="E33" s="102">
        <v>7370.7</v>
      </c>
      <c r="F33" s="102">
        <v>7201.9</v>
      </c>
      <c r="G33" s="107">
        <f>SUM(E33/F33)*100-100</f>
        <v>2.3438259348227604</v>
      </c>
      <c r="H33" s="102">
        <v>0.6</v>
      </c>
      <c r="I33" s="102">
        <v>1.1</v>
      </c>
      <c r="J33" s="158">
        <f>SUM(H33/I33)*100-100</f>
        <v>-45.45454545454546</v>
      </c>
    </row>
    <row r="34" spans="1:10" ht="13.5" customHeight="1">
      <c r="A34" s="143">
        <v>45</v>
      </c>
      <c r="B34" s="78" t="s">
        <v>129</v>
      </c>
      <c r="E34" s="102">
        <v>339.3</v>
      </c>
      <c r="F34" s="102">
        <v>561.3</v>
      </c>
      <c r="G34" s="107">
        <f>SUM(E34/F34)*100-100</f>
        <v>-39.55104222340994</v>
      </c>
      <c r="H34" s="102">
        <v>224.4</v>
      </c>
      <c r="I34" s="102">
        <v>372.1</v>
      </c>
      <c r="J34" s="158">
        <f>SUM(H34/I34)*100-100</f>
        <v>-39.693630744423544</v>
      </c>
    </row>
    <row r="35" spans="1:10" ht="12">
      <c r="A35" s="88"/>
      <c r="E35" s="102"/>
      <c r="F35" s="102"/>
      <c r="G35" s="107"/>
      <c r="H35" s="102"/>
      <c r="I35" s="102"/>
      <c r="J35" s="158"/>
    </row>
    <row r="36" spans="1:10" ht="13.5" customHeight="1">
      <c r="A36" s="143">
        <v>52</v>
      </c>
      <c r="B36" s="78" t="s">
        <v>130</v>
      </c>
      <c r="E36" s="102">
        <v>146.4</v>
      </c>
      <c r="F36" s="102">
        <v>122.8</v>
      </c>
      <c r="G36" s="107">
        <f>SUM(E36/F36)*100-100</f>
        <v>19.218241042345284</v>
      </c>
      <c r="H36" s="102">
        <v>349.6</v>
      </c>
      <c r="I36" s="102">
        <v>255.7</v>
      </c>
      <c r="J36" s="158">
        <f>SUM(H36/I36)*100-100</f>
        <v>36.72272193977321</v>
      </c>
    </row>
    <row r="37" spans="1:10" ht="13.5" customHeight="1">
      <c r="A37" s="143">
        <v>53</v>
      </c>
      <c r="B37" s="78" t="s">
        <v>131</v>
      </c>
      <c r="E37" s="102">
        <v>408.7</v>
      </c>
      <c r="F37" s="102">
        <v>442.4</v>
      </c>
      <c r="G37" s="107">
        <f>SUM(E37/F37)*100-100</f>
        <v>-7.61754068716094</v>
      </c>
      <c r="H37" s="102">
        <v>734.4</v>
      </c>
      <c r="I37" s="102">
        <v>617.7</v>
      </c>
      <c r="J37" s="158">
        <f>SUM(H37/I37)*100-100</f>
        <v>18.892666342884894</v>
      </c>
    </row>
    <row r="38" spans="1:10" ht="13.5" customHeight="1">
      <c r="A38" s="143">
        <v>54</v>
      </c>
      <c r="B38" s="78" t="s">
        <v>132</v>
      </c>
      <c r="E38" s="102">
        <v>270.9</v>
      </c>
      <c r="F38" s="102">
        <v>312.2</v>
      </c>
      <c r="G38" s="107">
        <f>SUM(E38/F38)*100-100</f>
        <v>-13.228699551569505</v>
      </c>
      <c r="H38" s="102">
        <v>650.2</v>
      </c>
      <c r="I38" s="102">
        <v>569.2</v>
      </c>
      <c r="J38" s="158">
        <f>SUM(H38/I38)*100-100</f>
        <v>14.230498945888968</v>
      </c>
    </row>
    <row r="39" spans="1:10" ht="13.5" customHeight="1">
      <c r="A39" s="143">
        <v>55</v>
      </c>
      <c r="B39" s="78" t="s">
        <v>133</v>
      </c>
      <c r="E39" s="102">
        <v>250.4</v>
      </c>
      <c r="F39" s="102">
        <v>276.8</v>
      </c>
      <c r="G39" s="107">
        <f>SUM(E39/F39)*100-100</f>
        <v>-9.53757225433526</v>
      </c>
      <c r="H39" s="102">
        <v>313.9</v>
      </c>
      <c r="I39" s="102">
        <v>282.9</v>
      </c>
      <c r="J39" s="158">
        <f>SUM(H39/I39)*100-100</f>
        <v>10.957935666313176</v>
      </c>
    </row>
    <row r="40" spans="1:10" ht="13.5" customHeight="1">
      <c r="A40" s="143">
        <v>56</v>
      </c>
      <c r="B40" s="78" t="s">
        <v>134</v>
      </c>
      <c r="E40" s="102">
        <v>835.7</v>
      </c>
      <c r="F40" s="102">
        <v>816.5</v>
      </c>
      <c r="G40" s="107">
        <f>SUM(E40/F40)*100-100</f>
        <v>2.3515003061849455</v>
      </c>
      <c r="H40" s="102">
        <v>677.3</v>
      </c>
      <c r="I40" s="102">
        <v>692.2</v>
      </c>
      <c r="J40" s="158">
        <f>SUM(H40/I40)*100-100</f>
        <v>-2.1525570644322585</v>
      </c>
    </row>
    <row r="41" spans="1:10" ht="12">
      <c r="A41" s="88"/>
      <c r="E41" s="102"/>
      <c r="F41" s="102"/>
      <c r="G41" s="160"/>
      <c r="H41" s="102"/>
      <c r="I41" s="102"/>
      <c r="J41" s="158"/>
    </row>
    <row r="42" spans="1:10" ht="13.5" customHeight="1">
      <c r="A42" s="143">
        <v>62</v>
      </c>
      <c r="B42" s="78" t="s">
        <v>135</v>
      </c>
      <c r="E42" s="102">
        <v>8.7</v>
      </c>
      <c r="F42" s="102">
        <v>6</v>
      </c>
      <c r="G42" s="107">
        <f>SUM(E42/F42)*100-100</f>
        <v>45</v>
      </c>
      <c r="H42" s="102">
        <v>36.9</v>
      </c>
      <c r="I42" s="102">
        <v>35.6</v>
      </c>
      <c r="J42" s="158">
        <f>SUM(H42/I42)*100-100</f>
        <v>3.6516853932584183</v>
      </c>
    </row>
    <row r="43" spans="1:10" ht="13.5" customHeight="1">
      <c r="A43" s="143">
        <v>63</v>
      </c>
      <c r="B43" s="78" t="s">
        <v>136</v>
      </c>
      <c r="E43" s="102">
        <v>1595.4</v>
      </c>
      <c r="F43" s="102">
        <v>1905.9</v>
      </c>
      <c r="G43" s="107">
        <f>SUM(E43/F43)*100-100</f>
        <v>-16.29151581929797</v>
      </c>
      <c r="H43" s="102">
        <v>413.5</v>
      </c>
      <c r="I43" s="102">
        <v>415.5</v>
      </c>
      <c r="J43" s="158">
        <f>SUM(H43/I43)*100-100</f>
        <v>-0.4813477737665437</v>
      </c>
    </row>
    <row r="44" spans="1:10" ht="13.5" customHeight="1">
      <c r="A44" s="143">
        <v>64</v>
      </c>
      <c r="B44" s="78" t="s">
        <v>137</v>
      </c>
      <c r="E44" s="102">
        <v>6.8</v>
      </c>
      <c r="F44" s="102">
        <v>7.3</v>
      </c>
      <c r="G44" s="107">
        <f>SUM(E44/F44)*100-100</f>
        <v>-6.849315068493155</v>
      </c>
      <c r="H44" s="102">
        <v>57.5</v>
      </c>
      <c r="I44" s="102">
        <v>18.2</v>
      </c>
      <c r="J44" s="158">
        <f>SUM(H44/I44)*100-100</f>
        <v>215.93406593406598</v>
      </c>
    </row>
    <row r="45" spans="1:10" ht="13.5" customHeight="1">
      <c r="A45" s="143">
        <v>69</v>
      </c>
      <c r="B45" s="78" t="s">
        <v>138</v>
      </c>
      <c r="E45" s="102">
        <v>718.1</v>
      </c>
      <c r="F45" s="102">
        <v>703.5</v>
      </c>
      <c r="G45" s="107">
        <f>SUM(E45/F45)*100-100</f>
        <v>2.075337597725664</v>
      </c>
      <c r="H45" s="102">
        <v>720</v>
      </c>
      <c r="I45" s="102">
        <v>739.7</v>
      </c>
      <c r="J45" s="158">
        <f>SUM(H45/I45)*100-100</f>
        <v>-2.663241854806003</v>
      </c>
    </row>
    <row r="46" spans="1:10" ht="12">
      <c r="A46" s="88"/>
      <c r="E46" s="102"/>
      <c r="F46" s="102"/>
      <c r="G46" s="160"/>
      <c r="H46" s="102"/>
      <c r="I46" s="102"/>
      <c r="J46" s="158"/>
    </row>
    <row r="47" spans="1:10" ht="13.5" customHeight="1">
      <c r="A47" s="143">
        <v>71</v>
      </c>
      <c r="B47" s="78" t="s">
        <v>139</v>
      </c>
      <c r="E47" s="102">
        <v>1.1</v>
      </c>
      <c r="F47" s="102">
        <v>7.5</v>
      </c>
      <c r="G47" s="107">
        <f>SUM(E47/F47)*100-100</f>
        <v>-85.33333333333333</v>
      </c>
      <c r="H47" s="102">
        <v>8</v>
      </c>
      <c r="I47" s="102">
        <v>6.5</v>
      </c>
      <c r="J47" s="158">
        <f>SUM(H47/I47)*100-100</f>
        <v>23.07692307692308</v>
      </c>
    </row>
    <row r="48" spans="1:10" ht="13.5" customHeight="1">
      <c r="A48" s="143">
        <v>72</v>
      </c>
      <c r="B48" s="78" t="s">
        <v>140</v>
      </c>
      <c r="E48" s="102">
        <v>339.2</v>
      </c>
      <c r="F48" s="102">
        <v>150.2</v>
      </c>
      <c r="G48" s="107">
        <f>SUM(E48/F48)*100-100</f>
        <v>125.83222370173104</v>
      </c>
      <c r="H48" s="102">
        <v>1814.6</v>
      </c>
      <c r="I48" s="102">
        <v>2082.9</v>
      </c>
      <c r="J48" s="158">
        <f>SUM(H48/I48)*100-100</f>
        <v>-12.881079264487013</v>
      </c>
    </row>
    <row r="49" spans="1:10" ht="12">
      <c r="A49" s="143"/>
      <c r="E49" s="102"/>
      <c r="F49" s="102"/>
      <c r="G49" s="160"/>
      <c r="H49" s="102"/>
      <c r="I49" s="102"/>
      <c r="J49" s="158"/>
    </row>
    <row r="50" spans="1:10" ht="13.5" customHeight="1">
      <c r="A50" s="143">
        <v>81</v>
      </c>
      <c r="B50" s="78" t="s">
        <v>141</v>
      </c>
      <c r="E50" s="102">
        <v>1597.3</v>
      </c>
      <c r="F50" s="102">
        <v>1454.7</v>
      </c>
      <c r="G50" s="107">
        <f>SUM(E50/F50)*100-100</f>
        <v>9.80270846222588</v>
      </c>
      <c r="H50" s="102">
        <v>2553.9</v>
      </c>
      <c r="I50" s="102">
        <v>2570.9</v>
      </c>
      <c r="J50" s="158">
        <f>SUM(H50/I50)*100-100</f>
        <v>-0.6612470341125629</v>
      </c>
    </row>
    <row r="51" spans="1:10" ht="13.5" customHeight="1">
      <c r="A51" s="143">
        <v>84</v>
      </c>
      <c r="B51" s="78" t="s">
        <v>142</v>
      </c>
      <c r="E51" s="102">
        <v>444.3</v>
      </c>
      <c r="F51" s="102">
        <v>349.5</v>
      </c>
      <c r="G51" s="107">
        <f>SUM(E51/F51)*100-100</f>
        <v>27.12446351931331</v>
      </c>
      <c r="H51" s="102">
        <v>151.6</v>
      </c>
      <c r="I51" s="102">
        <v>215.3</v>
      </c>
      <c r="J51" s="158">
        <f>SUM(H51/I51)*100-100</f>
        <v>-29.586623316302834</v>
      </c>
    </row>
    <row r="52" spans="1:10" ht="13.5" customHeight="1">
      <c r="A52" s="143">
        <v>89</v>
      </c>
      <c r="B52" s="78" t="s">
        <v>143</v>
      </c>
      <c r="E52" s="102">
        <v>1750.8</v>
      </c>
      <c r="F52" s="102">
        <v>1544.1</v>
      </c>
      <c r="G52" s="107">
        <f>SUM(E52/F52)*100-100</f>
        <v>13.386438702156596</v>
      </c>
      <c r="H52" s="102">
        <v>3368.7</v>
      </c>
      <c r="I52" s="102">
        <v>3181.4</v>
      </c>
      <c r="J52" s="158">
        <f>SUM(H52/I52)*100-100</f>
        <v>5.887345193939765</v>
      </c>
    </row>
    <row r="53" spans="1:10" ht="12">
      <c r="A53" s="88"/>
      <c r="E53" s="102"/>
      <c r="F53" s="102"/>
      <c r="G53" s="160"/>
      <c r="H53" s="102"/>
      <c r="I53" s="102"/>
      <c r="J53" s="158"/>
    </row>
    <row r="54" spans="1:10" ht="13.5" customHeight="1">
      <c r="A54" s="143">
        <v>91</v>
      </c>
      <c r="B54" s="78" t="s">
        <v>144</v>
      </c>
      <c r="E54" s="102">
        <v>831.7</v>
      </c>
      <c r="F54" s="102">
        <v>808.5</v>
      </c>
      <c r="G54" s="107">
        <f>SUM(E54/F54)*100-100</f>
        <v>2.869511440940016</v>
      </c>
      <c r="H54" s="102">
        <v>1666.6</v>
      </c>
      <c r="I54" s="102">
        <v>1281.2</v>
      </c>
      <c r="J54" s="158">
        <f>SUM(H54/I54)*100-100</f>
        <v>30.081173899469235</v>
      </c>
    </row>
    <row r="55" spans="1:10" ht="13.5" customHeight="1">
      <c r="A55" s="143">
        <v>93</v>
      </c>
      <c r="B55" s="78" t="s">
        <v>145</v>
      </c>
      <c r="E55" s="102"/>
      <c r="F55" s="102"/>
      <c r="G55" s="160"/>
      <c r="H55" s="102"/>
      <c r="I55" s="102"/>
      <c r="J55" s="158"/>
    </row>
    <row r="56" spans="1:10" ht="12">
      <c r="A56" s="143"/>
      <c r="B56" s="78" t="s">
        <v>146</v>
      </c>
      <c r="E56" s="102">
        <v>3314.3</v>
      </c>
      <c r="F56" s="102">
        <v>3233.1</v>
      </c>
      <c r="G56" s="107">
        <f aca="true" t="shared" si="2" ref="G56:G61">SUM(E56/F56)*100-100</f>
        <v>2.5115214500015526</v>
      </c>
      <c r="H56" s="102">
        <v>4573.3</v>
      </c>
      <c r="I56" s="102">
        <v>4181.4</v>
      </c>
      <c r="J56" s="158">
        <f aca="true" t="shared" si="3" ref="J56:J61">SUM(H56/I56)*100-100</f>
        <v>9.372458985028942</v>
      </c>
    </row>
    <row r="57" spans="1:10" ht="13.5" customHeight="1">
      <c r="A57" s="143">
        <v>94</v>
      </c>
      <c r="B57" s="78" t="s">
        <v>147</v>
      </c>
      <c r="E57" s="102">
        <v>1479.6</v>
      </c>
      <c r="F57" s="102">
        <v>1651.8</v>
      </c>
      <c r="G57" s="107">
        <f t="shared" si="2"/>
        <v>-10.424990918997452</v>
      </c>
      <c r="H57" s="102">
        <v>1157.1</v>
      </c>
      <c r="I57" s="102">
        <v>1078.7</v>
      </c>
      <c r="J57" s="158">
        <f t="shared" si="3"/>
        <v>7.268007787151191</v>
      </c>
    </row>
    <row r="58" spans="1:10" ht="13.5" customHeight="1">
      <c r="A58" s="143">
        <v>95</v>
      </c>
      <c r="B58" s="78" t="s">
        <v>148</v>
      </c>
      <c r="E58" s="102">
        <v>944.2</v>
      </c>
      <c r="F58" s="102">
        <v>814.2</v>
      </c>
      <c r="G58" s="107">
        <f t="shared" si="2"/>
        <v>15.966592974699097</v>
      </c>
      <c r="H58" s="102">
        <v>568.5</v>
      </c>
      <c r="I58" s="102">
        <v>608</v>
      </c>
      <c r="J58" s="158">
        <f t="shared" si="3"/>
        <v>-6.4967105263157805</v>
      </c>
    </row>
    <row r="59" spans="1:10" ht="13.5" customHeight="1">
      <c r="A59" s="143">
        <v>96</v>
      </c>
      <c r="B59" s="78" t="s">
        <v>149</v>
      </c>
      <c r="E59" s="102">
        <v>2553.3</v>
      </c>
      <c r="F59" s="102">
        <v>2531.4</v>
      </c>
      <c r="G59" s="107">
        <f t="shared" si="2"/>
        <v>0.8651339179900503</v>
      </c>
      <c r="H59" s="102">
        <v>824.3</v>
      </c>
      <c r="I59" s="102">
        <v>793.4</v>
      </c>
      <c r="J59" s="158">
        <f t="shared" si="3"/>
        <v>3.894630703302255</v>
      </c>
    </row>
    <row r="60" spans="1:10" ht="13.5" customHeight="1">
      <c r="A60" s="143">
        <v>97</v>
      </c>
      <c r="B60" s="78" t="s">
        <v>150</v>
      </c>
      <c r="E60" s="102">
        <v>5572.5</v>
      </c>
      <c r="F60" s="102">
        <v>5684.1</v>
      </c>
      <c r="G60" s="107">
        <f t="shared" si="2"/>
        <v>-1.9633715100015934</v>
      </c>
      <c r="H60" s="102">
        <v>4353.3</v>
      </c>
      <c r="I60" s="102">
        <v>4171</v>
      </c>
      <c r="J60" s="158">
        <f t="shared" si="3"/>
        <v>4.370654519299947</v>
      </c>
    </row>
    <row r="61" spans="1:10" ht="13.5" customHeight="1">
      <c r="A61" s="143">
        <v>99</v>
      </c>
      <c r="B61" s="78" t="s">
        <v>151</v>
      </c>
      <c r="E61" s="102">
        <v>8397.6</v>
      </c>
      <c r="F61" s="102">
        <v>8459.2</v>
      </c>
      <c r="G61" s="107">
        <f t="shared" si="2"/>
        <v>-0.7282012483450018</v>
      </c>
      <c r="H61" s="102">
        <v>7963.2</v>
      </c>
      <c r="I61" s="102">
        <v>7652.4</v>
      </c>
      <c r="J61" s="158">
        <f t="shared" si="3"/>
        <v>4.0614709110867295</v>
      </c>
    </row>
    <row r="62" spans="1:10" ht="13.5" customHeight="1">
      <c r="A62" s="143"/>
      <c r="E62" s="102"/>
      <c r="F62" s="102"/>
      <c r="G62" s="107"/>
      <c r="H62" s="102"/>
      <c r="I62" s="102"/>
      <c r="J62" s="158"/>
    </row>
    <row r="63" spans="1:10" ht="13.5" customHeight="1">
      <c r="A63" s="143"/>
      <c r="B63" s="78" t="s">
        <v>152</v>
      </c>
      <c r="E63" s="102">
        <v>760.3</v>
      </c>
      <c r="F63" s="102">
        <v>733</v>
      </c>
      <c r="G63" s="107">
        <f>SUM(E63/F63)*100-100</f>
        <v>3.7244201909959003</v>
      </c>
      <c r="H63" s="102">
        <v>1119</v>
      </c>
      <c r="I63" s="102">
        <v>1005.8</v>
      </c>
      <c r="J63" s="158">
        <f>SUM(H63/I63)*100-100</f>
        <v>11.254722608868576</v>
      </c>
    </row>
    <row r="64" spans="1:10" ht="13.5" customHeight="1">
      <c r="A64" s="143"/>
      <c r="E64" s="102"/>
      <c r="F64" s="102"/>
      <c r="G64" s="107"/>
      <c r="H64" s="102"/>
      <c r="I64" s="102"/>
      <c r="J64" s="158"/>
    </row>
    <row r="65" spans="1:10" ht="13.5" customHeight="1">
      <c r="A65" s="82"/>
      <c r="B65" s="82" t="s">
        <v>153</v>
      </c>
      <c r="C65" s="163"/>
      <c r="D65" s="82"/>
      <c r="E65" s="114">
        <v>62873.8</v>
      </c>
      <c r="F65" s="114">
        <v>61630.3</v>
      </c>
      <c r="G65" s="116">
        <f>SUM(E65/F65)*100-100</f>
        <v>2.0176763702269795</v>
      </c>
      <c r="H65" s="114">
        <v>44405.7</v>
      </c>
      <c r="I65" s="114">
        <v>43339.9</v>
      </c>
      <c r="J65" s="164">
        <f>SUM(H65/I65)*100-100</f>
        <v>2.459165803335935</v>
      </c>
    </row>
    <row r="66" spans="1:10" ht="13.5" customHeight="1">
      <c r="A66" s="78" t="s">
        <v>100</v>
      </c>
      <c r="C66" s="87"/>
      <c r="D66" s="87"/>
      <c r="E66" s="165"/>
      <c r="F66" s="165"/>
      <c r="G66" s="166"/>
      <c r="H66" s="165"/>
      <c r="I66" s="165"/>
      <c r="J66" s="166"/>
    </row>
    <row r="67" spans="1:10" ht="13.5" customHeight="1">
      <c r="A67" s="167"/>
      <c r="B67" s="87"/>
      <c r="C67" s="87"/>
      <c r="D67" s="87"/>
      <c r="E67" s="165"/>
      <c r="F67" s="165"/>
      <c r="G67" s="166"/>
      <c r="H67" s="165"/>
      <c r="I67" s="165"/>
      <c r="J67" s="166"/>
    </row>
    <row r="68" spans="1:10" ht="13.5" customHeight="1">
      <c r="A68" s="168">
        <v>4</v>
      </c>
      <c r="B68" s="65"/>
      <c r="C68" s="65"/>
      <c r="D68" s="65"/>
      <c r="F68" s="65"/>
      <c r="G68" s="65"/>
      <c r="H68" s="65"/>
      <c r="I68" s="65"/>
      <c r="J68" s="65"/>
    </row>
    <row r="69" spans="1:10" ht="13.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</row>
    <row r="70" spans="1:10" ht="12.75">
      <c r="A70" s="65"/>
      <c r="B70" s="65"/>
      <c r="C70" s="65"/>
      <c r="D70" s="65"/>
      <c r="E70" s="65"/>
      <c r="F70" s="65"/>
      <c r="G70" s="65"/>
      <c r="H70" s="65"/>
      <c r="I70" s="65"/>
      <c r="J70" s="65"/>
    </row>
    <row r="71" spans="1:10" ht="13.5" customHeight="1">
      <c r="A71" s="65"/>
      <c r="B71" s="65"/>
      <c r="C71" s="65"/>
      <c r="D71" s="65"/>
      <c r="E71" s="119"/>
      <c r="F71" s="119"/>
      <c r="G71" s="119"/>
      <c r="H71" s="119"/>
      <c r="I71" s="65"/>
      <c r="J71" s="65"/>
    </row>
    <row r="72" spans="1:10" ht="12.75">
      <c r="A72" s="65"/>
      <c r="B72" s="65"/>
      <c r="C72" s="65"/>
      <c r="D72" s="65"/>
      <c r="E72" s="65"/>
      <c r="F72" s="65"/>
      <c r="G72" s="65"/>
      <c r="H72" s="65"/>
      <c r="I72" s="65"/>
      <c r="J72" s="65"/>
    </row>
    <row r="73" spans="1:10" ht="13.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</row>
    <row r="74" spans="1:10" ht="12.75">
      <c r="A74" s="65"/>
      <c r="B74" s="65"/>
      <c r="C74" s="65"/>
      <c r="D74" s="65"/>
      <c r="E74" s="65"/>
      <c r="F74" s="65"/>
      <c r="G74" s="65"/>
      <c r="H74" s="169">
        <f>SUM(H82-H65)</f>
        <v>0.09999999999854481</v>
      </c>
      <c r="I74" s="65"/>
      <c r="J74" s="65"/>
    </row>
    <row r="75" spans="2:10" ht="13.5" customHeight="1">
      <c r="B75" s="65"/>
      <c r="C75" s="65"/>
      <c r="D75" s="65"/>
      <c r="E75" s="65"/>
      <c r="F75" s="65"/>
      <c r="G75" s="65"/>
      <c r="H75" s="65"/>
      <c r="I75" s="65"/>
      <c r="J75" s="65"/>
    </row>
    <row r="76" spans="1:10" ht="13.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</row>
    <row r="77" spans="1:10" ht="13.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3.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</row>
    <row r="79" spans="1:10" ht="13.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</row>
    <row r="80" spans="1:10" ht="13.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ht="13.5" customHeight="1"/>
    <row r="82" spans="5:9" ht="13.5" customHeight="1">
      <c r="E82" s="139">
        <f>SUM(E12:E63)</f>
        <v>62874.000000000015</v>
      </c>
      <c r="F82" s="139">
        <f>SUM(F12:F63)</f>
        <v>61630.59999999999</v>
      </c>
      <c r="H82" s="139">
        <f>SUM(H12:H63)</f>
        <v>44405.799999999996</v>
      </c>
      <c r="I82" s="139">
        <f>SUM(I12:I63)</f>
        <v>43340.00000000001</v>
      </c>
    </row>
    <row r="83" ht="13.5" customHeight="1"/>
    <row r="84" ht="13.5" customHeight="1"/>
    <row r="85" ht="13.5" customHeight="1"/>
    <row r="86" ht="13.5" customHeight="1"/>
    <row r="87" ht="13.5" customHeight="1"/>
  </sheetData>
  <mergeCells count="4">
    <mergeCell ref="E5:G6"/>
    <mergeCell ref="H5:J6"/>
    <mergeCell ref="E9:F10"/>
    <mergeCell ref="H9:I10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2009-11-12T08:33:32Z</cp:lastPrinted>
  <dcterms:created xsi:type="dcterms:W3CDTF">2007-06-14T13:52:44Z</dcterms:created>
  <dcterms:modified xsi:type="dcterms:W3CDTF">2009-11-12T08:33:39Z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