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tabRatio="638" activeTab="0"/>
  </bookViews>
  <sheets>
    <sheet name="Statistischer Bericht" sheetId="1" r:id="rId1"/>
    <sheet name="Januar bis Dezember 10 S1" sheetId="2" r:id="rId2"/>
    <sheet name="Januar bis Dezember 10 S2 " sheetId="3" r:id="rId3"/>
    <sheet name="Januar bis Dezember 10 S3" sheetId="4" r:id="rId4"/>
    <sheet name="Januar bis Dezember 10 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Dezember 10 S2 '!$A:$XFD</definedName>
    <definedName name="DATABASE" localSheetId="3">'Januar bis Dezember 10 S3'!$A:$XFD</definedName>
    <definedName name="DATABASE" localSheetId="4">'Januar bis Dezember 10 S4'!$A:$XFD</definedName>
    <definedName name="DATABASE">'[1]3GÜTER'!#REF!</definedName>
    <definedName name="_xlnm.Print_Area" localSheetId="1">'Januar bis Dezember 10 S1'!$A$1:$J$39</definedName>
    <definedName name="_xlnm.Print_Area" localSheetId="2">'Januar bis Dezember 10 S2 '!$A$1:$I$64</definedName>
    <definedName name="_xlnm.Print_Area" localSheetId="3">'Januar bis Dezember 10 S3'!$A$1:$H$64</definedName>
    <definedName name="_xlnm.Print_Area" localSheetId="4">'Januar bis Dezember 10 S4'!$A$1:$J$67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Dezember 10 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Dezember 10 S2 '!#REF!</definedName>
    <definedName name="CRITERIA" localSheetId="3">'Januar bis Dezember 10 S3'!#REF!</definedName>
    <definedName name="CRITERIA" localSheetId="4">'Januar bis Dezember 10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<sst xmlns="http://schemas.openxmlformats.org/spreadsheetml/2006/main" count="289" uniqueCount="162">
  <si>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</si>
  <si>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</si>
  <si>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</si>
  <si>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</si>
  <si>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</si>
  <si>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</si>
  <si>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</si>
  <si>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</si>
  <si>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</si>
  <si>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</si>
  <si>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</si>
  <si>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</si>
  <si>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</si>
  <si>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</si>
  <si>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</si>
  <si>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</si>
  <si>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</si>
  <si>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</si>
  <si>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</si>
  <si>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</si>
  <si>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</si>
  <si>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</si>
  <si>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</si>
  <si>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</si>
  <si>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</si>
  <si>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</si>
  <si>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</si>
  <si>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</si>
  <si>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</si>
  <si>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</si>
  <si>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</si>
  <si>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</si>
  <si>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</si>
  <si>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</si>
  <si>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</si>
  <si>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</si>
  <si>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</si>
  <si>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</si>
  <si>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</si>
  <si>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</si>
  <si>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</si>
  <si>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</si>
  <si>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</si>
  <si>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</si>
  <si>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</si>
  <si>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</si>
  <si>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</si>
  <si>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>____________________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</si>
  <si>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</si>
  <si>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     </t>
    </r>
    <r>
      <rPr>
        <b/>
        <sz val="9"/>
        <rFont val="Arial"/>
        <family val="2"/>
      </rPr>
      <t>2. Schiffsverkehr über See</t>
    </r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</si>
  <si>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</si>
  <si>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</si>
  <si>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</si>
  <si>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</si>
  <si>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</si>
  <si>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</si>
  <si>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</si>
  <si>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</si>
  <si>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</si>
  <si>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</si>
  <si>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</si>
  <si>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</si>
  <si>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</si>
  <si>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</si>
  <si>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</si>
  <si>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</si>
  <si>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</si>
  <si>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</si>
  <si>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</si>
  <si>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</si>
  <si>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</si>
  <si>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</si>
  <si>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</si>
  <si>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</si>
  <si>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            x</t>
  </si>
  <si>
    <t xml:space="preserve">                  x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</si>
  <si>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</si>
  <si>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</si>
  <si>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</si>
  <si>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</si>
  <si>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</si>
  <si>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</si>
  <si>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</si>
  <si>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</si>
  <si>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</si>
  <si>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</si>
  <si>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</si>
  <si>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</si>
  <si>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</si>
  <si>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</si>
  <si>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</si>
  <si>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</si>
  <si>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</si>
  <si>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</si>
  <si>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</si>
  <si>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</si>
  <si>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</si>
  <si>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</si>
  <si>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</si>
  <si>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</si>
  <si>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</si>
  <si>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</si>
  <si>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</si>
  <si>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</si>
  <si>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</si>
  <si>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</si>
  <si>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</si>
  <si>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</si>
  <si>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</si>
  <si>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</si>
  <si>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</si>
  <si>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</si>
  <si>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</si>
  <si>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</si>
  <si>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</si>
  <si>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</si>
  <si>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</si>
  <si>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</si>
  <si>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</si>
  <si>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</si>
  <si>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</si>
  <si>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</si>
  <si>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</si>
  <si>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</si>
  <si>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</si>
  <si>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</si>
  <si>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</si>
  <si>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</si>
  <si>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</si>
  <si>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</si>
  <si>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</si>
  <si>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</si>
  <si>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</si>
  <si>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</si>
  <si>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</si>
  <si>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</si>
  <si>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</si>
  <si>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</si>
  <si>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</si>
  <si>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</si>
  <si>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</si>
  <si>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</si>
  <si>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</si>
  <si>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</si>
  <si>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</si>
  <si>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</si>
  <si>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</si>
  <si>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t xml:space="preserve">                -</t>
  </si>
  <si>
    <t xml:space="preserve">                   -</t>
  </si>
  <si>
    <t xml:space="preserve">                  -</t>
  </si>
  <si>
    <t>1. Halbjahr</t>
  </si>
  <si>
    <t>2. Halbjahr</t>
  </si>
  <si>
    <t>Januar bis Dezember</t>
  </si>
  <si>
    <t xml:space="preserve">           Stückgut</t>
  </si>
  <si>
    <t>E</t>
  </si>
  <si>
    <t>V</t>
  </si>
  <si>
    <t>zusammen</t>
  </si>
  <si>
    <t>Jahr 2010</t>
  </si>
  <si>
    <t>H II 2 - vj 4/10 H</t>
  </si>
  <si>
    <t>Januar bis Dezember 2010</t>
  </si>
  <si>
    <r>
      <t>Tabelle  3</t>
    </r>
    <r>
      <rPr>
        <b/>
        <sz val="9"/>
        <rFont val="Arial"/>
        <family val="2"/>
      </rPr>
      <t xml:space="preserve">     Seeverkehr des Hafens Hamburg nach ausgewählten Güterhauptgruppen 1)                </t>
    </r>
  </si>
  <si>
    <r>
      <t xml:space="preserve">Tabelle  2     </t>
    </r>
    <r>
      <rPr>
        <b/>
        <sz val="10"/>
        <rFont val="Arial"/>
        <family val="2"/>
      </rPr>
      <t xml:space="preserve">Seeverkehr des Hafens Hamburg nach Verkehrsbereichen 1)  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</si>
</sst>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8"/>
      <name val="Helvetica"/>
      <family val="0"/>
    </font>
    <font>
      <sz val="10"/>
      <name val="MS Sans Serif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2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3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4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181" fontId="10" fillId="2" borderId="13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2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180" fontId="10" fillId="2" borderId="13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181" fontId="10" fillId="2" borderId="0" xfId="26" applyNumberFormat="1" applyFont="1" applyFill="1">
      <alignment/>
      <protection/>
    </xf>
    <xf numFmtId="186" fontId="10" fillId="2" borderId="0" xfId="24" applyNumberFormat="1" applyFont="1" applyFill="1">
      <alignment/>
      <protection/>
    </xf>
    <xf numFmtId="170" fontId="7" fillId="2" borderId="0" xfId="0" applyNumberFormat="1" applyFont="1" applyFill="1" applyAlignment="1">
      <alignment/>
    </xf>
    <xf numFmtId="170" fontId="10" fillId="2" borderId="0" xfId="0" applyNumberFormat="1" applyFont="1" applyFill="1" applyAlignment="1">
      <alignment/>
    </xf>
    <xf numFmtId="205" fontId="0" fillId="2" borderId="0" xfId="24" applyNumberFormat="1" applyFont="1" applyFill="1">
      <alignment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0" fontId="9" fillId="3" borderId="0" xfId="20" applyFont="1" applyFill="1" applyAlignment="1">
      <alignment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180" fontId="10" fillId="2" borderId="13" xfId="24" applyNumberFormat="1" applyFont="1" applyFill="1" applyBorder="1" applyAlignment="1">
      <alignment vertical="center"/>
      <protection/>
    </xf>
    <xf numFmtId="0" fontId="0" fillId="2" borderId="13" xfId="0" applyFont="1" applyFill="1" applyBorder="1" applyAlignment="1">
      <alignment vertical="center"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12" fillId="2" borderId="0" xfId="24" applyFont="1" applyFill="1" applyAlignment="1">
      <alignment horizontal="center"/>
      <protection/>
    </xf>
    <xf numFmtId="0" fontId="10" fillId="0" borderId="15" xfId="24" applyFont="1" applyBorder="1" applyAlignment="1">
      <alignment horizontal="center"/>
      <protection/>
    </xf>
    <xf numFmtId="0" fontId="10" fillId="2" borderId="1" xfId="24" applyFont="1" applyFill="1" applyBorder="1" applyAlignment="1">
      <alignment horizontal="center" vertical="center"/>
      <protection/>
    </xf>
    <xf numFmtId="0" fontId="10" fillId="2" borderId="3" xfId="24" applyFont="1" applyFill="1" applyBorder="1" applyAlignment="1">
      <alignment horizontal="center" vertical="center"/>
      <protection/>
    </xf>
    <xf numFmtId="0" fontId="10" fillId="2" borderId="4" xfId="24" applyFont="1" applyFill="1" applyBorder="1" applyAlignment="1">
      <alignment horizontal="center" vertical="center"/>
      <protection/>
    </xf>
    <xf numFmtId="0" fontId="10" fillId="2" borderId="5" xfId="24" applyFont="1" applyFill="1" applyBorder="1" applyAlignment="1">
      <alignment horizontal="center" vertical="center"/>
      <protection/>
    </xf>
    <xf numFmtId="0" fontId="10" fillId="2" borderId="6" xfId="24" applyFont="1" applyFill="1" applyBorder="1" applyAlignment="1">
      <alignment horizontal="center" vertical="center"/>
      <protection/>
    </xf>
    <xf numFmtId="0" fontId="10" fillId="2" borderId="8" xfId="24" applyFont="1" applyFill="1" applyBorder="1" applyAlignment="1">
      <alignment horizontal="center" vertical="center"/>
      <protection/>
    </xf>
    <xf numFmtId="0" fontId="10" fillId="2" borderId="0" xfId="27" applyFont="1" applyFill="1">
      <alignment/>
      <protection/>
    </xf>
    <xf numFmtId="0" fontId="15" fillId="2" borderId="0" xfId="27" applyFont="1" applyFill="1">
      <alignment/>
      <protection/>
    </xf>
    <xf numFmtId="0" fontId="10" fillId="2" borderId="0" xfId="28" applyFont="1" applyFill="1">
      <alignment/>
      <protection/>
    </xf>
    <xf numFmtId="168" fontId="10" fillId="2" borderId="0" xfId="27" applyNumberFormat="1" applyFont="1" applyFill="1">
      <alignment/>
      <protection/>
    </xf>
    <xf numFmtId="171" fontId="10" fillId="2" borderId="0" xfId="27" applyNumberFormat="1" applyFont="1" applyFill="1">
      <alignment/>
      <protection/>
    </xf>
    <xf numFmtId="173" fontId="10" fillId="2" borderId="0" xfId="27" applyNumberFormat="1" applyFont="1" applyFill="1" applyBorder="1">
      <alignment/>
      <protection/>
    </xf>
    <xf numFmtId="0" fontId="10" fillId="2" borderId="2" xfId="27" applyFont="1" applyFill="1" applyBorder="1">
      <alignment/>
      <protection/>
    </xf>
    <xf numFmtId="0" fontId="10" fillId="2" borderId="1" xfId="27" applyFont="1" applyFill="1" applyBorder="1">
      <alignment/>
      <protection/>
    </xf>
    <xf numFmtId="0" fontId="10" fillId="2" borderId="3" xfId="27" applyFont="1" applyFill="1" applyBorder="1">
      <alignment/>
      <protection/>
    </xf>
    <xf numFmtId="168" fontId="10" fillId="2" borderId="1" xfId="27" applyNumberFormat="1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0" fillId="2" borderId="0" xfId="27" applyFont="1" applyFill="1" applyAlignment="1">
      <alignment horizontal="center"/>
      <protection/>
    </xf>
    <xf numFmtId="0" fontId="10" fillId="2" borderId="4" xfId="27" applyFont="1" applyFill="1" applyBorder="1">
      <alignment/>
      <protection/>
    </xf>
    <xf numFmtId="0" fontId="10" fillId="2" borderId="0" xfId="27" applyFont="1" applyFill="1" applyBorder="1">
      <alignment/>
      <protection/>
    </xf>
    <xf numFmtId="0" fontId="10" fillId="2" borderId="5" xfId="27" applyFont="1" applyFill="1" applyBorder="1">
      <alignment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0" fillId="2" borderId="5" xfId="27" applyFont="1" applyFill="1" applyBorder="1" applyAlignment="1">
      <alignment horizontal="center"/>
      <protection/>
    </xf>
    <xf numFmtId="0" fontId="10" fillId="2" borderId="9" xfId="27" applyFont="1" applyFill="1" applyBorder="1" applyAlignment="1">
      <alignment horizontal="centerContinuous"/>
      <protection/>
    </xf>
    <xf numFmtId="0" fontId="10" fillId="2" borderId="10" xfId="27" applyFont="1" applyFill="1" applyBorder="1" applyAlignment="1">
      <alignment horizontal="centerContinuous"/>
      <protection/>
    </xf>
    <xf numFmtId="176" fontId="10" fillId="2" borderId="11" xfId="27" applyNumberFormat="1" applyFont="1" applyFill="1" applyBorder="1" applyAlignment="1">
      <alignment horizontal="centerContinuous"/>
      <protection/>
    </xf>
    <xf numFmtId="177" fontId="10" fillId="2" borderId="10" xfId="27" applyNumberFormat="1" applyFont="1" applyFill="1" applyBorder="1" applyAlignment="1">
      <alignment horizontal="centerContinuous"/>
      <protection/>
    </xf>
    <xf numFmtId="0" fontId="10" fillId="2" borderId="15" xfId="27" applyFont="1" applyFill="1" applyBorder="1" applyAlignment="1">
      <alignment horizontal="center"/>
      <protection/>
    </xf>
    <xf numFmtId="171" fontId="10" fillId="2" borderId="12" xfId="27" applyNumberFormat="1" applyFont="1" applyFill="1" applyBorder="1" applyAlignment="1">
      <alignment horizontal="center"/>
      <protection/>
    </xf>
    <xf numFmtId="173" fontId="10" fillId="2" borderId="1" xfId="27" applyNumberFormat="1" applyFont="1" applyFill="1" applyBorder="1" applyAlignment="1">
      <alignment horizontal="center"/>
      <protection/>
    </xf>
    <xf numFmtId="171" fontId="10" fillId="2" borderId="13" xfId="27" applyNumberFormat="1" applyFont="1" applyFill="1" applyBorder="1" applyAlignment="1">
      <alignment horizontal="center"/>
      <protection/>
    </xf>
    <xf numFmtId="173" fontId="10" fillId="2" borderId="4" xfId="27" applyNumberFormat="1" applyFont="1" applyFill="1" applyBorder="1" applyAlignment="1">
      <alignment horizontal="center"/>
      <protection/>
    </xf>
    <xf numFmtId="0" fontId="10" fillId="2" borderId="7" xfId="27" applyFont="1" applyFill="1" applyBorder="1">
      <alignment/>
      <protection/>
    </xf>
    <xf numFmtId="0" fontId="10" fillId="2" borderId="6" xfId="27" applyFont="1" applyFill="1" applyBorder="1">
      <alignment/>
      <protection/>
    </xf>
    <xf numFmtId="0" fontId="10" fillId="2" borderId="8" xfId="27" applyFont="1" applyFill="1" applyBorder="1">
      <alignment/>
      <protection/>
    </xf>
    <xf numFmtId="171" fontId="10" fillId="2" borderId="14" xfId="27" applyNumberFormat="1" applyFont="1" applyFill="1" applyBorder="1" applyAlignment="1">
      <alignment horizontal="center"/>
      <protection/>
    </xf>
    <xf numFmtId="173" fontId="10" fillId="2" borderId="6" xfId="27" applyNumberFormat="1" applyFont="1" applyFill="1" applyBorder="1" applyAlignment="1">
      <alignment horizontal="center"/>
      <protection/>
    </xf>
    <xf numFmtId="168" fontId="10" fillId="2" borderId="12" xfId="27" applyNumberFormat="1" applyFont="1" applyFill="1" applyBorder="1">
      <alignment/>
      <protection/>
    </xf>
    <xf numFmtId="171" fontId="10" fillId="2" borderId="12" xfId="27" applyNumberFormat="1" applyFont="1" applyFill="1" applyBorder="1">
      <alignment/>
      <protection/>
    </xf>
    <xf numFmtId="173" fontId="10" fillId="2" borderId="1" xfId="27" applyNumberFormat="1" applyFont="1" applyFill="1" applyBorder="1">
      <alignment/>
      <protection/>
    </xf>
    <xf numFmtId="169" fontId="10" fillId="2" borderId="5" xfId="27" applyNumberFormat="1" applyFont="1" applyFill="1" applyBorder="1" applyAlignment="1">
      <alignment horizontal="center"/>
      <protection/>
    </xf>
    <xf numFmtId="170" fontId="10" fillId="2" borderId="13" xfId="27" applyNumberFormat="1" applyFont="1" applyFill="1" applyBorder="1">
      <alignment/>
      <protection/>
    </xf>
    <xf numFmtId="179" fontId="10" fillId="2" borderId="13" xfId="27" applyNumberFormat="1" applyFont="1" applyFill="1" applyBorder="1">
      <alignment/>
      <protection/>
    </xf>
    <xf numFmtId="179" fontId="10" fillId="2" borderId="4" xfId="27" applyNumberFormat="1" applyFont="1" applyFill="1" applyBorder="1">
      <alignment/>
      <protection/>
    </xf>
    <xf numFmtId="0" fontId="15" fillId="2" borderId="0" xfId="27" applyFont="1" applyFill="1" applyAlignment="1">
      <alignment horizontal="center"/>
      <protection/>
    </xf>
    <xf numFmtId="0" fontId="15" fillId="2" borderId="0" xfId="27" applyFont="1" applyFill="1" applyAlignment="1">
      <alignment horizontal="right"/>
      <protection/>
    </xf>
    <xf numFmtId="0" fontId="16" fillId="2" borderId="0" xfId="27" applyFont="1" applyFill="1" applyAlignment="1">
      <alignment horizontal="center"/>
      <protection/>
    </xf>
    <xf numFmtId="3" fontId="15" fillId="2" borderId="0" xfId="27" applyNumberFormat="1" applyFont="1" applyFill="1">
      <alignment/>
      <protection/>
    </xf>
    <xf numFmtId="185" fontId="10" fillId="2" borderId="0" xfId="27" applyNumberFormat="1" applyFont="1" applyFill="1">
      <alignment/>
      <protection/>
    </xf>
    <xf numFmtId="175" fontId="10" fillId="2" borderId="13" xfId="27" applyNumberFormat="1" applyFont="1" applyFill="1" applyBorder="1" applyAlignment="1">
      <alignment horizontal="justify"/>
      <protection/>
    </xf>
    <xf numFmtId="173" fontId="10" fillId="2" borderId="4" xfId="27" applyNumberFormat="1" applyFont="1" applyFill="1" applyBorder="1" applyAlignment="1">
      <alignment horizontal="justify"/>
      <protection/>
    </xf>
    <xf numFmtId="0" fontId="17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170" fontId="10" fillId="2" borderId="12" xfId="27" applyNumberFormat="1" applyFont="1" applyFill="1" applyBorder="1">
      <alignment/>
      <protection/>
    </xf>
    <xf numFmtId="179" fontId="10" fillId="2" borderId="12" xfId="27" applyNumberFormat="1" applyFont="1" applyFill="1" applyBorder="1">
      <alignment/>
      <protection/>
    </xf>
    <xf numFmtId="179" fontId="10" fillId="2" borderId="1" xfId="27" applyNumberFormat="1" applyFont="1" applyFill="1" applyBorder="1">
      <alignment/>
      <protection/>
    </xf>
    <xf numFmtId="185" fontId="15" fillId="2" borderId="0" xfId="27" applyNumberFormat="1" applyFont="1" applyFill="1">
      <alignment/>
      <protection/>
    </xf>
    <xf numFmtId="170" fontId="10" fillId="2" borderId="0" xfId="27" applyNumberFormat="1" applyFont="1" applyFill="1" applyBorder="1">
      <alignment/>
      <protection/>
    </xf>
    <xf numFmtId="179" fontId="10" fillId="2" borderId="0" xfId="27" applyNumberFormat="1" applyFont="1" applyFill="1" applyBorder="1">
      <alignment/>
      <protection/>
    </xf>
    <xf numFmtId="0" fontId="10" fillId="2" borderId="0" xfId="27" applyFont="1" applyFill="1" applyBorder="1" applyAlignment="1">
      <alignment horizontal="center"/>
      <protection/>
    </xf>
    <xf numFmtId="0" fontId="0" fillId="2" borderId="0" xfId="0" applyFont="1" applyFill="1" applyAlignment="1">
      <alignment horizontal="left"/>
    </xf>
    <xf numFmtId="170" fontId="0" fillId="2" borderId="0" xfId="0" applyNumberFormat="1" applyFont="1" applyFill="1" applyAlignment="1">
      <alignment/>
    </xf>
    <xf numFmtId="176" fontId="10" fillId="2" borderId="0" xfId="27" applyNumberFormat="1" applyFont="1" applyFill="1">
      <alignment/>
      <protection/>
    </xf>
    <xf numFmtId="176" fontId="10" fillId="2" borderId="2" xfId="27" applyNumberFormat="1" applyFont="1" applyFill="1" applyBorder="1">
      <alignment/>
      <protection/>
    </xf>
    <xf numFmtId="173" fontId="10" fillId="2" borderId="3" xfId="27" applyNumberFormat="1" applyFont="1" applyFill="1" applyBorder="1">
      <alignment/>
      <protection/>
    </xf>
    <xf numFmtId="0" fontId="10" fillId="2" borderId="9" xfId="27" applyFont="1" applyFill="1" applyBorder="1">
      <alignment/>
      <protection/>
    </xf>
    <xf numFmtId="0" fontId="10" fillId="2" borderId="10" xfId="27" applyFont="1" applyFill="1" applyBorder="1">
      <alignment/>
      <protection/>
    </xf>
    <xf numFmtId="173" fontId="10" fillId="2" borderId="11" xfId="27" applyNumberFormat="1" applyFont="1" applyFill="1" applyBorder="1">
      <alignment/>
      <protection/>
    </xf>
    <xf numFmtId="177" fontId="10" fillId="2" borderId="11" xfId="27" applyNumberFormat="1" applyFont="1" applyFill="1" applyBorder="1" applyAlignment="1">
      <alignment horizontal="centerContinuous"/>
      <protection/>
    </xf>
    <xf numFmtId="176" fontId="10" fillId="2" borderId="12" xfId="27" applyNumberFormat="1" applyFont="1" applyFill="1" applyBorder="1" applyAlignment="1">
      <alignment horizontal="center"/>
      <protection/>
    </xf>
    <xf numFmtId="173" fontId="10" fillId="2" borderId="12" xfId="27" applyNumberFormat="1" applyFont="1" applyFill="1" applyBorder="1" applyAlignment="1">
      <alignment horizontal="center"/>
      <protection/>
    </xf>
    <xf numFmtId="0" fontId="10" fillId="2" borderId="1" xfId="27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176" fontId="10" fillId="2" borderId="13" xfId="27" applyNumberFormat="1" applyFont="1" applyFill="1" applyBorder="1" applyAlignment="1">
      <alignment horizontal="center"/>
      <protection/>
    </xf>
    <xf numFmtId="173" fontId="10" fillId="2" borderId="13" xfId="27" applyNumberFormat="1" applyFont="1" applyFill="1" applyBorder="1" applyAlignment="1">
      <alignment horizontal="center"/>
      <protection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10" fillId="2" borderId="14" xfId="27" applyNumberFormat="1" applyFont="1" applyFill="1" applyBorder="1" applyAlignment="1">
      <alignment horizontal="center"/>
      <protection/>
    </xf>
    <xf numFmtId="173" fontId="10" fillId="2" borderId="14" xfId="27" applyNumberFormat="1" applyFont="1" applyFill="1" applyBorder="1" applyAlignment="1">
      <alignment horizontal="center"/>
      <protection/>
    </xf>
    <xf numFmtId="0" fontId="10" fillId="2" borderId="13" xfId="27" applyFont="1" applyFill="1" applyBorder="1">
      <alignment/>
      <protection/>
    </xf>
    <xf numFmtId="176" fontId="10" fillId="2" borderId="13" xfId="27" applyNumberFormat="1" applyFont="1" applyFill="1" applyBorder="1">
      <alignment/>
      <protection/>
    </xf>
    <xf numFmtId="173" fontId="10" fillId="2" borderId="12" xfId="27" applyNumberFormat="1" applyFont="1" applyFill="1" applyBorder="1">
      <alignment/>
      <protection/>
    </xf>
    <xf numFmtId="170" fontId="10" fillId="2" borderId="4" xfId="27" applyNumberFormat="1" applyFont="1" applyFill="1" applyBorder="1">
      <alignment/>
      <protection/>
    </xf>
    <xf numFmtId="173" fontId="10" fillId="2" borderId="13" xfId="27" applyNumberFormat="1" applyFont="1" applyFill="1" applyBorder="1">
      <alignment/>
      <protection/>
    </xf>
    <xf numFmtId="170" fontId="10" fillId="2" borderId="13" xfId="28" applyNumberFormat="1" applyFont="1" applyFill="1" applyBorder="1" applyAlignment="1">
      <alignment horizontal="left"/>
      <protection/>
    </xf>
    <xf numFmtId="178" fontId="10" fillId="2" borderId="13" xfId="27" applyNumberFormat="1" applyFont="1" applyFill="1" applyBorder="1" applyAlignment="1">
      <alignment horizontal="left"/>
      <protection/>
    </xf>
    <xf numFmtId="0" fontId="10" fillId="2" borderId="2" xfId="27" applyFont="1" applyFill="1" applyBorder="1" applyAlignment="1">
      <alignment horizontal="centerContinuous"/>
      <protection/>
    </xf>
    <xf numFmtId="170" fontId="10" fillId="2" borderId="0" xfId="27" applyNumberFormat="1" applyFont="1" applyFill="1">
      <alignment/>
      <protection/>
    </xf>
    <xf numFmtId="0" fontId="18" fillId="2" borderId="0" xfId="27" applyFont="1" applyFill="1">
      <alignment/>
      <protection/>
    </xf>
    <xf numFmtId="0" fontId="0" fillId="2" borderId="0" xfId="27" applyFont="1" applyFill="1">
      <alignment/>
      <protection/>
    </xf>
    <xf numFmtId="173" fontId="10" fillId="2" borderId="0" xfId="27" applyNumberFormat="1" applyFont="1" applyFill="1">
      <alignment/>
      <protection/>
    </xf>
    <xf numFmtId="177" fontId="10" fillId="2" borderId="0" xfId="27" applyNumberFormat="1" applyFont="1" applyFill="1">
      <alignment/>
      <protection/>
    </xf>
    <xf numFmtId="173" fontId="10" fillId="2" borderId="2" xfId="27" applyNumberFormat="1" applyFont="1" applyFill="1" applyBorder="1">
      <alignment/>
      <protection/>
    </xf>
    <xf numFmtId="177" fontId="10" fillId="2" borderId="3" xfId="27" applyNumberFormat="1" applyFont="1" applyFill="1" applyBorder="1">
      <alignment/>
      <protection/>
    </xf>
    <xf numFmtId="177" fontId="10" fillId="2" borderId="11" xfId="27" applyNumberFormat="1" applyFont="1" applyFill="1" applyBorder="1">
      <alignment/>
      <protection/>
    </xf>
    <xf numFmtId="177" fontId="10" fillId="2" borderId="12" xfId="27" applyNumberFormat="1" applyFont="1" applyFill="1" applyBorder="1" applyAlignment="1">
      <alignment horizontal="center"/>
      <protection/>
    </xf>
    <xf numFmtId="177" fontId="10" fillId="2" borderId="13" xfId="27" applyNumberFormat="1" applyFont="1" applyFill="1" applyBorder="1" applyAlignment="1">
      <alignment horizontal="center"/>
      <protection/>
    </xf>
    <xf numFmtId="177" fontId="10" fillId="2" borderId="14" xfId="27" applyNumberFormat="1" applyFont="1" applyFill="1" applyBorder="1" applyAlignment="1">
      <alignment horizontal="center"/>
      <protection/>
    </xf>
    <xf numFmtId="177" fontId="10" fillId="2" borderId="13" xfId="27" applyNumberFormat="1" applyFont="1" applyFill="1" applyBorder="1">
      <alignment/>
      <protection/>
    </xf>
    <xf numFmtId="175" fontId="10" fillId="2" borderId="13" xfId="27" applyNumberFormat="1" applyFont="1" applyFill="1" applyBorder="1">
      <alignment/>
      <protection/>
    </xf>
    <xf numFmtId="178" fontId="10" fillId="2" borderId="13" xfId="27" applyNumberFormat="1" applyFont="1" applyFill="1" applyBorder="1">
      <alignment/>
      <protection/>
    </xf>
    <xf numFmtId="173" fontId="10" fillId="2" borderId="14" xfId="27" applyNumberFormat="1" applyFont="1" applyFill="1" applyBorder="1">
      <alignment/>
      <protection/>
    </xf>
    <xf numFmtId="175" fontId="10" fillId="2" borderId="12" xfId="27" applyNumberFormat="1" applyFont="1" applyFill="1" applyBorder="1">
      <alignment/>
      <protection/>
    </xf>
    <xf numFmtId="0" fontId="0" fillId="2" borderId="0" xfId="27" applyFont="1" applyFill="1" applyAlignment="1">
      <alignment horizontal="left"/>
      <protection/>
    </xf>
    <xf numFmtId="0" fontId="10" fillId="2" borderId="8" xfId="27" applyFont="1" applyFill="1" applyBorder="1" applyAlignment="1">
      <alignment horizontal="center"/>
      <protection/>
    </xf>
    <xf numFmtId="0" fontId="0" fillId="2" borderId="0" xfId="0" applyFont="1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58102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35</xdr:row>
      <xdr:rowOff>95250</xdr:rowOff>
    </xdr:from>
    <xdr:to>
      <xdr:col>9</xdr:col>
      <xdr:colOff>428625</xdr:colOff>
      <xdr:row>39</xdr:row>
      <xdr:rowOff>57150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5524500"/>
          <a:ext cx="603885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4</xdr:col>
      <xdr:colOff>819150</xdr:colOff>
      <xdr:row>33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505777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63</xdr:row>
      <xdr:rowOff>66675</xdr:rowOff>
    </xdr:from>
    <xdr:to>
      <xdr:col>14</xdr:col>
      <xdr:colOff>76200</xdr:colOff>
      <xdr:row>63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7537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161925</xdr:rowOff>
    </xdr:from>
    <xdr:to>
      <xdr:col>18</xdr:col>
      <xdr:colOff>590550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849350" y="10677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65</xdr:row>
      <xdr:rowOff>57150</xdr:rowOff>
    </xdr:from>
    <xdr:to>
      <xdr:col>32</xdr:col>
      <xdr:colOff>504825</xdr:colOff>
      <xdr:row>65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35525" y="11087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95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63</xdr:row>
      <xdr:rowOff>47625</xdr:rowOff>
    </xdr:from>
    <xdr:to>
      <xdr:col>7</xdr:col>
      <xdr:colOff>2000250</xdr:colOff>
      <xdr:row>63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29900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077075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95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28575</xdr:colOff>
      <xdr:row>63</xdr:row>
      <xdr:rowOff>152400</xdr:rowOff>
    </xdr:from>
    <xdr:to>
      <xdr:col>0</xdr:col>
      <xdr:colOff>533400</xdr:colOff>
      <xdr:row>63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8575" y="10744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66</xdr:row>
      <xdr:rowOff>57150</xdr:rowOff>
    </xdr:from>
    <xdr:to>
      <xdr:col>14</xdr:col>
      <xdr:colOff>504825</xdr:colOff>
      <xdr:row>66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11633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83" t="s">
        <v>17</v>
      </c>
      <c r="C8" s="83"/>
      <c r="D8" s="83"/>
      <c r="E8" s="23" t="s">
        <v>16</v>
      </c>
      <c r="F8" s="83" t="s">
        <v>18</v>
      </c>
      <c r="G8" s="86"/>
      <c r="H8" s="86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158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159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87" t="s">
        <v>24</v>
      </c>
      <c r="C16" s="87"/>
      <c r="D16" s="87"/>
      <c r="E16" s="88"/>
      <c r="F16" s="32"/>
      <c r="G16" s="84">
        <v>40647</v>
      </c>
      <c r="H16" s="85"/>
    </row>
    <row r="17" spans="1:8" ht="12.75">
      <c r="A17" s="17" t="s">
        <v>10</v>
      </c>
      <c r="B17" s="81" t="s">
        <v>25</v>
      </c>
      <c r="C17" s="81"/>
      <c r="D17" s="81"/>
      <c r="E17" s="82"/>
      <c r="F17" s="18"/>
      <c r="G17" s="18"/>
      <c r="H17" s="19"/>
    </row>
    <row r="18" spans="1:8" ht="12.75">
      <c r="A18" s="22" t="s">
        <v>16</v>
      </c>
      <c r="B18" s="76" t="s">
        <v>26</v>
      </c>
      <c r="C18" s="77"/>
      <c r="D18" s="77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73" t="s">
        <v>27</v>
      </c>
      <c r="B20" s="74"/>
      <c r="C20" s="74"/>
      <c r="D20" s="74"/>
      <c r="E20" s="74"/>
      <c r="F20" s="74"/>
      <c r="G20" s="74"/>
      <c r="H20" s="75"/>
    </row>
    <row r="21" spans="1:8" ht="28.5" customHeight="1">
      <c r="A21" s="70" t="s">
        <v>28</v>
      </c>
      <c r="B21" s="71"/>
      <c r="C21" s="71"/>
      <c r="D21" s="71"/>
      <c r="E21" s="71"/>
      <c r="F21" s="71"/>
      <c r="G21" s="71"/>
      <c r="H21" s="72"/>
    </row>
    <row r="22" spans="1:8" ht="12.75">
      <c r="A22" s="78" t="s">
        <v>29</v>
      </c>
      <c r="B22" s="79"/>
      <c r="C22" s="79"/>
      <c r="D22" s="79"/>
      <c r="E22" s="79"/>
      <c r="F22" s="79"/>
      <c r="G22" s="79"/>
      <c r="H22" s="80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workbookViewId="0" topLeftCell="A1">
      <selection activeCell="N1" sqref="N1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4.140625" style="38" customWidth="1"/>
    <col min="6" max="6" width="10.00390625" style="38" customWidth="1"/>
    <col min="7" max="7" width="10.140625" style="38" customWidth="1"/>
    <col min="8" max="9" width="11.00390625" style="38" customWidth="1"/>
    <col min="10" max="10" width="8.7109375" style="38" customWidth="1"/>
    <col min="11" max="11" width="0.85546875" style="39" customWidth="1"/>
    <col min="12" max="12" width="8.7109375" style="38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" width="12.8515625" style="39" customWidth="1"/>
    <col min="17" max="16384" width="11.421875" style="38" customWidth="1"/>
  </cols>
  <sheetData>
    <row r="1" ht="12.75">
      <c r="B1" s="40" t="s">
        <v>48</v>
      </c>
    </row>
    <row r="2" spans="2:10" ht="12.75">
      <c r="B2" s="39"/>
      <c r="C2" s="41"/>
      <c r="D2" s="40"/>
      <c r="E2" s="40"/>
      <c r="F2" s="40"/>
      <c r="G2" s="40"/>
      <c r="H2" s="40"/>
      <c r="I2" s="40"/>
      <c r="J2" s="40"/>
    </row>
    <row r="3" spans="2:15" ht="12.75">
      <c r="B3" s="42"/>
      <c r="C3" s="42"/>
      <c r="D3" s="42"/>
      <c r="E3" s="43"/>
      <c r="F3" s="94" t="s">
        <v>150</v>
      </c>
      <c r="G3" s="94" t="s">
        <v>151</v>
      </c>
      <c r="H3" s="44" t="s">
        <v>152</v>
      </c>
      <c r="I3" s="45"/>
      <c r="J3" s="45"/>
      <c r="L3" s="40"/>
      <c r="M3" s="40"/>
      <c r="N3" s="40"/>
      <c r="O3" s="40"/>
    </row>
    <row r="4" spans="2:15" ht="12.75">
      <c r="B4" s="46"/>
      <c r="D4" s="46"/>
      <c r="E4" s="47"/>
      <c r="F4" s="95">
        <v>2010</v>
      </c>
      <c r="G4" s="96"/>
      <c r="H4" s="48"/>
      <c r="I4" s="48"/>
      <c r="J4" s="49" t="s">
        <v>30</v>
      </c>
      <c r="L4" s="40"/>
      <c r="M4" s="40"/>
      <c r="N4" s="40"/>
      <c r="O4" s="40"/>
    </row>
    <row r="5" spans="2:15" ht="12.75">
      <c r="B5" s="46"/>
      <c r="C5" s="46" t="s">
        <v>31</v>
      </c>
      <c r="E5" s="47"/>
      <c r="F5" s="97"/>
      <c r="G5" s="98"/>
      <c r="H5" s="50">
        <v>2010</v>
      </c>
      <c r="I5" s="50">
        <v>2009</v>
      </c>
      <c r="J5" s="51" t="s">
        <v>32</v>
      </c>
      <c r="L5" s="40"/>
      <c r="M5" s="40"/>
      <c r="N5" s="40"/>
      <c r="O5" s="40"/>
    </row>
    <row r="6" spans="2:15" ht="12.75">
      <c r="B6" s="52"/>
      <c r="C6" s="52"/>
      <c r="D6" s="52"/>
      <c r="E6" s="53"/>
      <c r="F6" s="99"/>
      <c r="G6" s="100"/>
      <c r="H6" s="54"/>
      <c r="I6" s="54"/>
      <c r="J6" s="55" t="s">
        <v>33</v>
      </c>
      <c r="L6" s="40"/>
      <c r="M6" s="40"/>
      <c r="O6" s="40"/>
    </row>
    <row r="7" spans="12:15" ht="9.75" customHeight="1">
      <c r="L7" s="40"/>
      <c r="M7" s="40"/>
      <c r="N7" s="40"/>
      <c r="O7" s="40"/>
    </row>
    <row r="8" spans="2:15" ht="12.75">
      <c r="B8" s="93" t="s">
        <v>34</v>
      </c>
      <c r="C8" s="93"/>
      <c r="D8" s="93"/>
      <c r="E8" s="93"/>
      <c r="F8" s="93"/>
      <c r="G8" s="93"/>
      <c r="H8" s="93"/>
      <c r="I8" s="93"/>
      <c r="J8" s="93"/>
      <c r="L8" s="40"/>
      <c r="M8" s="40"/>
      <c r="N8" s="40"/>
      <c r="O8" s="40"/>
    </row>
    <row r="9" spans="12:15" ht="9.75" customHeight="1">
      <c r="L9" s="40"/>
      <c r="M9" s="40"/>
      <c r="N9" s="40"/>
      <c r="O9" s="40"/>
    </row>
    <row r="10" spans="2:15" ht="12.75">
      <c r="B10" s="93" t="s">
        <v>35</v>
      </c>
      <c r="C10" s="93"/>
      <c r="D10" s="93"/>
      <c r="E10" s="93"/>
      <c r="F10" s="93"/>
      <c r="G10" s="93"/>
      <c r="H10" s="93"/>
      <c r="I10" s="93"/>
      <c r="J10" s="93"/>
      <c r="L10" s="40"/>
      <c r="M10" s="40"/>
      <c r="N10" s="40"/>
      <c r="O10" s="40"/>
    </row>
    <row r="11" spans="12:15" ht="9.75" customHeight="1">
      <c r="L11" s="40"/>
      <c r="M11" s="40"/>
      <c r="N11" s="40"/>
      <c r="O11" s="40"/>
    </row>
    <row r="12" spans="2:15" ht="12.75">
      <c r="B12" s="38" t="s">
        <v>36</v>
      </c>
      <c r="F12" s="56">
        <f>SUM(F13:F14)</f>
        <v>33802.1</v>
      </c>
      <c r="G12" s="56">
        <f>SUM(G13:G14)</f>
        <v>36897.5</v>
      </c>
      <c r="H12" s="56">
        <v>70699.5</v>
      </c>
      <c r="I12" s="56">
        <v>62496.8</v>
      </c>
      <c r="J12" s="57">
        <f>SUM(H12/I12)*100-100</f>
        <v>13.124991999590364</v>
      </c>
      <c r="L12" s="40"/>
      <c r="M12" s="40"/>
      <c r="N12" s="69"/>
      <c r="O12" s="40"/>
    </row>
    <row r="13" spans="2:15" ht="12.75">
      <c r="B13" s="38" t="s">
        <v>37</v>
      </c>
      <c r="C13" s="38" t="s">
        <v>38</v>
      </c>
      <c r="F13" s="56">
        <v>14241.6</v>
      </c>
      <c r="G13" s="56">
        <f>SUM(H13-F13)</f>
        <v>15663.999999999998</v>
      </c>
      <c r="H13" s="56">
        <v>29905.6</v>
      </c>
      <c r="I13" s="56">
        <v>25401.8</v>
      </c>
      <c r="J13" s="57">
        <f>SUM(H13/I13)*100-100</f>
        <v>17.730239589320433</v>
      </c>
      <c r="L13" s="40"/>
      <c r="M13" s="40"/>
      <c r="N13" s="69"/>
      <c r="O13" s="40"/>
    </row>
    <row r="14" spans="3:15" ht="12.75">
      <c r="C14" s="38" t="s">
        <v>153</v>
      </c>
      <c r="F14" s="56">
        <v>19560.5</v>
      </c>
      <c r="G14" s="56">
        <f>SUM(H14-F14)</f>
        <v>21233.5</v>
      </c>
      <c r="H14" s="56">
        <v>40794</v>
      </c>
      <c r="I14" s="56">
        <v>37095</v>
      </c>
      <c r="J14" s="57">
        <f>SUM(H14/I14)*100-100</f>
        <v>9.971694298422975</v>
      </c>
      <c r="L14" s="40"/>
      <c r="M14" s="40"/>
      <c r="N14" s="69" t="s">
        <v>37</v>
      </c>
      <c r="O14" s="40"/>
    </row>
    <row r="15" spans="6:15" ht="12.75">
      <c r="F15" s="56"/>
      <c r="G15" s="56" t="s">
        <v>37</v>
      </c>
      <c r="H15" s="56"/>
      <c r="I15" s="56"/>
      <c r="J15" s="57"/>
      <c r="L15" s="40"/>
      <c r="M15" s="40"/>
      <c r="N15" s="69"/>
      <c r="O15" s="40"/>
    </row>
    <row r="16" spans="2:15" ht="12.75">
      <c r="B16" s="38" t="s">
        <v>39</v>
      </c>
      <c r="F16" s="56">
        <f>SUM(F17:F18)</f>
        <v>24764.1</v>
      </c>
      <c r="G16" s="56">
        <f>SUM(G17:G18)</f>
        <v>25757.999999999996</v>
      </c>
      <c r="H16" s="56">
        <v>50522.2</v>
      </c>
      <c r="I16" s="56">
        <v>48107</v>
      </c>
      <c r="J16" s="57">
        <f>SUM(H16/I16)*100-100</f>
        <v>5.020475190720688</v>
      </c>
      <c r="L16" s="40"/>
      <c r="M16" s="40"/>
      <c r="N16" s="69"/>
      <c r="O16" s="40"/>
    </row>
    <row r="17" spans="2:15" ht="12.75">
      <c r="B17" s="38" t="s">
        <v>37</v>
      </c>
      <c r="C17" s="38" t="s">
        <v>38</v>
      </c>
      <c r="F17" s="56">
        <v>5452.8</v>
      </c>
      <c r="G17" s="56">
        <f>SUM(H17-F17)</f>
        <v>4614.099999999999</v>
      </c>
      <c r="H17" s="56">
        <v>10066.9</v>
      </c>
      <c r="I17" s="56">
        <v>11160.2</v>
      </c>
      <c r="J17" s="57">
        <f>SUM(H17/I17)*100-100</f>
        <v>-9.796419419006838</v>
      </c>
      <c r="L17" s="40"/>
      <c r="M17" s="40"/>
      <c r="N17" s="69"/>
      <c r="O17" s="40"/>
    </row>
    <row r="18" spans="3:15" ht="12.75">
      <c r="C18" s="38" t="s">
        <v>153</v>
      </c>
      <c r="F18" s="56">
        <v>19311.3</v>
      </c>
      <c r="G18" s="56">
        <f>SUM(H18-F18)</f>
        <v>21143.899999999998</v>
      </c>
      <c r="H18" s="56">
        <v>40455.2</v>
      </c>
      <c r="I18" s="56">
        <v>36946.8</v>
      </c>
      <c r="J18" s="59">
        <f>SUM(H18/I18)*100-100</f>
        <v>9.49581560514035</v>
      </c>
      <c r="M18" s="40"/>
      <c r="N18" s="69"/>
      <c r="O18" s="40"/>
    </row>
    <row r="19" spans="3:15" ht="12.75">
      <c r="C19" s="42"/>
      <c r="D19" s="42"/>
      <c r="E19" s="42"/>
      <c r="F19" s="60"/>
      <c r="G19" s="60"/>
      <c r="H19" s="60"/>
      <c r="I19" s="60"/>
      <c r="J19" s="57"/>
      <c r="L19" s="40"/>
      <c r="M19" s="40"/>
      <c r="N19" s="69"/>
      <c r="O19" s="40"/>
    </row>
    <row r="20" spans="3:15" ht="12.75">
      <c r="C20" s="38" t="s">
        <v>40</v>
      </c>
      <c r="F20" s="56">
        <f>SUM(F12+F16)</f>
        <v>58566.2</v>
      </c>
      <c r="G20" s="56">
        <f aca="true" t="shared" si="0" ref="G20:H22">SUM(G12+G16)</f>
        <v>62655.5</v>
      </c>
      <c r="H20" s="56">
        <f t="shared" si="0"/>
        <v>121221.7</v>
      </c>
      <c r="I20" s="56">
        <v>110603.8</v>
      </c>
      <c r="J20" s="57">
        <f>SUM(H20/I20)*100-100</f>
        <v>9.599941412501195</v>
      </c>
      <c r="L20" s="40"/>
      <c r="M20" s="40"/>
      <c r="N20" s="69"/>
      <c r="O20" s="40"/>
    </row>
    <row r="21" spans="4:15" ht="12.75">
      <c r="D21" s="38" t="s">
        <v>38</v>
      </c>
      <c r="F21" s="56">
        <f>SUM(F13+F17)</f>
        <v>19694.4</v>
      </c>
      <c r="G21" s="56">
        <f t="shared" si="0"/>
        <v>20278.1</v>
      </c>
      <c r="H21" s="56">
        <f t="shared" si="0"/>
        <v>39972.5</v>
      </c>
      <c r="I21" s="56">
        <v>36562</v>
      </c>
      <c r="J21" s="57">
        <f>SUM(H21/I21)*100-100</f>
        <v>9.327990810130743</v>
      </c>
      <c r="L21" s="40"/>
      <c r="M21" s="40"/>
      <c r="N21" s="69"/>
      <c r="O21" s="40"/>
    </row>
    <row r="22" spans="4:15" ht="12.75">
      <c r="D22" s="38" t="s">
        <v>153</v>
      </c>
      <c r="F22" s="56">
        <f>SUM(F14+F18)</f>
        <v>38871.8</v>
      </c>
      <c r="G22" s="56">
        <f t="shared" si="0"/>
        <v>42377.399999999994</v>
      </c>
      <c r="H22" s="56">
        <f t="shared" si="0"/>
        <v>81249.2</v>
      </c>
      <c r="I22" s="56">
        <v>74041.8</v>
      </c>
      <c r="J22" s="57">
        <f>SUM(H22/I22)*100-100</f>
        <v>9.734231204535803</v>
      </c>
      <c r="L22" s="40"/>
      <c r="M22" s="40"/>
      <c r="N22" s="69"/>
      <c r="O22" s="40"/>
    </row>
    <row r="23" spans="6:15" ht="12.75">
      <c r="F23" s="61"/>
      <c r="G23" s="61"/>
      <c r="H23" s="61"/>
      <c r="I23" s="61"/>
      <c r="J23" s="57"/>
      <c r="L23" s="40"/>
      <c r="M23" s="40"/>
      <c r="N23" s="58"/>
      <c r="O23" s="40"/>
    </row>
    <row r="24" spans="2:15" ht="12.75">
      <c r="B24" s="93" t="s">
        <v>41</v>
      </c>
      <c r="C24" s="93"/>
      <c r="D24" s="93"/>
      <c r="E24" s="93"/>
      <c r="F24" s="93"/>
      <c r="G24" s="93"/>
      <c r="H24" s="93"/>
      <c r="I24" s="93"/>
      <c r="J24" s="93"/>
      <c r="L24" s="40"/>
      <c r="M24" s="40"/>
      <c r="N24" s="58"/>
      <c r="O24" s="40"/>
    </row>
    <row r="25" spans="6:15" ht="9.75" customHeight="1">
      <c r="F25" s="61"/>
      <c r="G25" s="61"/>
      <c r="H25" s="61"/>
      <c r="I25" s="61"/>
      <c r="J25" s="57"/>
      <c r="L25" s="40"/>
      <c r="M25" s="40"/>
      <c r="N25" s="58"/>
      <c r="O25" s="40"/>
    </row>
    <row r="26" spans="2:15" ht="12.75">
      <c r="B26" s="38" t="s">
        <v>42</v>
      </c>
      <c r="F26" s="56">
        <f>14995.3+15020.9</f>
        <v>30016.199999999997</v>
      </c>
      <c r="G26" s="56">
        <f>SUM(H26-F26)</f>
        <v>32417.4</v>
      </c>
      <c r="H26" s="56">
        <f>31144.6+31289</f>
        <v>62433.6</v>
      </c>
      <c r="I26" s="56">
        <v>57152.2</v>
      </c>
      <c r="J26" s="57">
        <f>SUM(H26/I26)*100-100</f>
        <v>9.240939106456096</v>
      </c>
      <c r="L26" s="40"/>
      <c r="M26" s="40"/>
      <c r="N26" s="58" t="s">
        <v>37</v>
      </c>
      <c r="O26" s="40"/>
    </row>
    <row r="27" spans="2:15" ht="12.75">
      <c r="B27" s="38" t="s">
        <v>43</v>
      </c>
      <c r="F27" s="62">
        <f>1990307+314392</f>
        <v>2304699</v>
      </c>
      <c r="G27" s="62">
        <f>SUM(H27-F27)</f>
        <v>2603494</v>
      </c>
      <c r="H27" s="62">
        <f>4154206+753987</f>
        <v>4908193</v>
      </c>
      <c r="I27" s="62">
        <v>4416775</v>
      </c>
      <c r="J27" s="57">
        <f>SUM(H27/I27)*100-100</f>
        <v>11.126172376903966</v>
      </c>
      <c r="L27" s="40"/>
      <c r="M27" s="40"/>
      <c r="N27" s="58"/>
      <c r="O27" s="40"/>
    </row>
    <row r="28" spans="2:15" ht="12.75">
      <c r="B28" s="38" t="s">
        <v>44</v>
      </c>
      <c r="F28" s="62">
        <f>3185558+514357</f>
        <v>3699915</v>
      </c>
      <c r="G28" s="62">
        <f>SUM(H28-F28)</f>
        <v>4208351</v>
      </c>
      <c r="H28" s="62">
        <f>6673415+1234851</f>
        <v>7908266</v>
      </c>
      <c r="I28" s="62">
        <v>7031301</v>
      </c>
      <c r="J28" s="57">
        <f>SUM(H28/I28)*100-100</f>
        <v>12.472300645357095</v>
      </c>
      <c r="L28" s="40"/>
      <c r="M28" s="40"/>
      <c r="N28" s="58"/>
      <c r="O28" s="40"/>
    </row>
    <row r="29" spans="6:15" ht="12.75">
      <c r="F29" s="61"/>
      <c r="G29" s="61"/>
      <c r="H29" s="61"/>
      <c r="I29" s="61"/>
      <c r="J29" s="57"/>
      <c r="L29" s="40"/>
      <c r="M29" s="40"/>
      <c r="N29" s="58"/>
      <c r="O29" s="40"/>
    </row>
    <row r="30" spans="5:15" ht="12.75">
      <c r="E30" s="38" t="s">
        <v>49</v>
      </c>
      <c r="F30" s="61"/>
      <c r="G30" s="61"/>
      <c r="H30" s="61"/>
      <c r="I30" s="61"/>
      <c r="J30" s="57"/>
      <c r="L30" s="63"/>
      <c r="M30" s="63"/>
      <c r="N30" s="58"/>
      <c r="O30" s="63"/>
    </row>
    <row r="31" spans="6:15" ht="9.75" customHeight="1">
      <c r="F31" s="64"/>
      <c r="G31" s="64"/>
      <c r="H31" s="64"/>
      <c r="I31" s="64"/>
      <c r="J31" s="57"/>
      <c r="L31" s="63"/>
      <c r="M31" s="63"/>
      <c r="N31" s="58"/>
      <c r="O31" s="63"/>
    </row>
    <row r="32" spans="2:15" ht="12.75">
      <c r="B32" s="38" t="s">
        <v>45</v>
      </c>
      <c r="F32" s="62">
        <v>4808</v>
      </c>
      <c r="G32" s="62">
        <f>SUM(H32-F32)</f>
        <v>5035</v>
      </c>
      <c r="H32" s="62">
        <v>9843</v>
      </c>
      <c r="I32" s="62">
        <v>10131</v>
      </c>
      <c r="J32" s="57">
        <f>SUM(H32/I32)*100-100</f>
        <v>-2.8427598460171737</v>
      </c>
      <c r="L32" s="63"/>
      <c r="M32" s="63"/>
      <c r="N32" s="58"/>
      <c r="O32" s="63"/>
    </row>
    <row r="33" spans="2:15" ht="12.75">
      <c r="B33" s="38" t="s">
        <v>46</v>
      </c>
      <c r="F33" s="89">
        <v>671</v>
      </c>
      <c r="G33" s="89">
        <f>SUM(H33-F33)</f>
        <v>695</v>
      </c>
      <c r="H33" s="89">
        <v>1366</v>
      </c>
      <c r="I33" s="89">
        <v>1851</v>
      </c>
      <c r="J33" s="91">
        <f>SUM(H33/I33)*100-100</f>
        <v>-26.202052944354406</v>
      </c>
      <c r="L33" s="63"/>
      <c r="M33" s="63"/>
      <c r="N33" s="58"/>
      <c r="O33" s="63"/>
    </row>
    <row r="34" spans="6:15" ht="12.75">
      <c r="F34" s="90"/>
      <c r="G34" s="90"/>
      <c r="H34" s="90"/>
      <c r="I34" s="90"/>
      <c r="J34" s="92"/>
      <c r="L34" s="40"/>
      <c r="M34" s="40"/>
      <c r="N34" s="58"/>
      <c r="O34" s="40"/>
    </row>
    <row r="35" spans="2:15" ht="9" customHeight="1">
      <c r="B35" s="38" t="s">
        <v>47</v>
      </c>
      <c r="F35" s="61"/>
      <c r="G35" s="39"/>
      <c r="H35" s="39"/>
      <c r="I35" s="65"/>
      <c r="J35" s="66"/>
      <c r="L35" s="40"/>
      <c r="M35" s="40"/>
      <c r="N35" s="39"/>
      <c r="O35" s="40"/>
    </row>
    <row r="36" spans="2:15" ht="8.25" customHeight="1">
      <c r="B36" s="40"/>
      <c r="C36" s="40" t="s">
        <v>37</v>
      </c>
      <c r="D36" s="40"/>
      <c r="E36" s="40"/>
      <c r="F36" s="40"/>
      <c r="G36" s="40"/>
      <c r="H36" s="40"/>
      <c r="I36" s="40"/>
      <c r="J36" s="40"/>
      <c r="L36" s="40"/>
      <c r="M36" s="40"/>
      <c r="N36" s="39"/>
      <c r="O36" s="40"/>
    </row>
    <row r="37" spans="2:15" ht="12.75">
      <c r="B37" s="40"/>
      <c r="C37" s="40" t="s">
        <v>37</v>
      </c>
      <c r="D37" s="40"/>
      <c r="E37" s="40"/>
      <c r="F37" s="40"/>
      <c r="G37" s="40"/>
      <c r="H37" s="40"/>
      <c r="I37" s="40"/>
      <c r="J37" s="40"/>
      <c r="L37" s="40"/>
      <c r="M37" s="40"/>
      <c r="N37" s="40"/>
      <c r="O37" s="40"/>
    </row>
    <row r="38" spans="2:15" ht="14.25" customHeight="1">
      <c r="B38" s="40"/>
      <c r="C38" s="40"/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</row>
    <row r="39" spans="2:15" ht="23.25" customHeight="1">
      <c r="B39" s="40"/>
      <c r="C39" s="40" t="s">
        <v>37</v>
      </c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</row>
    <row r="40" spans="2:15" ht="12.75">
      <c r="B40" s="40"/>
      <c r="C40" s="40"/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</row>
    <row r="41" spans="2:15" ht="12.75">
      <c r="B41" s="40"/>
      <c r="C41" s="40"/>
      <c r="D41" s="40"/>
      <c r="E41" s="40"/>
      <c r="F41" s="40"/>
      <c r="G41" s="40"/>
      <c r="H41" s="40"/>
      <c r="I41" s="40"/>
      <c r="J41" s="40"/>
      <c r="L41" s="40"/>
      <c r="M41" s="40"/>
      <c r="N41" s="40"/>
      <c r="O41" s="40"/>
    </row>
  </sheetData>
  <mergeCells count="9">
    <mergeCell ref="F4:G6"/>
    <mergeCell ref="I33:I34"/>
    <mergeCell ref="J33:J34"/>
    <mergeCell ref="F33:F34"/>
    <mergeCell ref="G33:G34"/>
    <mergeCell ref="H33:H34"/>
    <mergeCell ref="B8:J8"/>
    <mergeCell ref="B10:J10"/>
    <mergeCell ref="B24:J24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101" customWidth="1"/>
    <col min="2" max="2" width="7.421875" style="101" customWidth="1"/>
    <col min="3" max="3" width="25.140625" style="101" customWidth="1"/>
    <col min="4" max="5" width="9.8515625" style="101" customWidth="1"/>
    <col min="6" max="6" width="8.8515625" style="188" customWidth="1"/>
    <col min="7" max="8" width="9.8515625" style="101" customWidth="1"/>
    <col min="9" max="9" width="11.140625" style="189" customWidth="1"/>
    <col min="10" max="11" width="9.8515625" style="39" customWidth="1"/>
    <col min="12" max="12" width="11.28125" style="39" customWidth="1"/>
    <col min="13" max="14" width="9.8515625" style="39" customWidth="1"/>
    <col min="15" max="15" width="10.8515625" style="39" customWidth="1"/>
    <col min="16" max="17" width="11.421875" style="39" customWidth="1"/>
    <col min="18" max="18" width="18.57421875" style="39" customWidth="1"/>
    <col min="19" max="19" width="9.00390625" style="39" customWidth="1"/>
    <col min="20" max="20" width="24.8515625" style="39" customWidth="1"/>
    <col min="21" max="21" width="5.00390625" style="39" customWidth="1"/>
    <col min="22" max="22" width="1.8515625" style="39" hidden="1" customWidth="1"/>
    <col min="23" max="24" width="9.7109375" style="39" customWidth="1"/>
    <col min="25" max="25" width="11.421875" style="39" customWidth="1"/>
    <col min="26" max="27" width="9.7109375" style="39" customWidth="1"/>
    <col min="28" max="28" width="11.421875" style="39" customWidth="1"/>
    <col min="29" max="16384" width="11.421875" style="101" customWidth="1"/>
  </cols>
  <sheetData>
    <row r="1" ht="12.75">
      <c r="A1" s="187" t="s">
        <v>161</v>
      </c>
    </row>
    <row r="3" spans="1:9" ht="13.5" customHeight="1">
      <c r="A3" s="107"/>
      <c r="B3" s="107"/>
      <c r="C3" s="109"/>
      <c r="D3" s="108"/>
      <c r="E3" s="107"/>
      <c r="F3" s="190" t="s">
        <v>50</v>
      </c>
      <c r="G3" s="107"/>
      <c r="H3" s="107"/>
      <c r="I3" s="191"/>
    </row>
    <row r="4" spans="1:9" ht="13.5" customHeight="1">
      <c r="A4" s="115"/>
      <c r="B4" s="115"/>
      <c r="C4" s="116"/>
      <c r="D4" s="121" t="s">
        <v>51</v>
      </c>
      <c r="E4" s="122"/>
      <c r="F4" s="123"/>
      <c r="G4" s="163" t="s">
        <v>52</v>
      </c>
      <c r="H4" s="164"/>
      <c r="I4" s="192"/>
    </row>
    <row r="5" spans="1:9" ht="13.5" customHeight="1">
      <c r="A5" s="115"/>
      <c r="B5" s="115" t="s">
        <v>53</v>
      </c>
      <c r="C5" s="116"/>
      <c r="D5" s="121" t="s">
        <v>152</v>
      </c>
      <c r="E5" s="122"/>
      <c r="F5" s="123"/>
      <c r="G5" s="121" t="s">
        <v>152</v>
      </c>
      <c r="H5" s="122"/>
      <c r="I5" s="166"/>
    </row>
    <row r="6" spans="1:9" ht="13.5" customHeight="1">
      <c r="A6" s="115"/>
      <c r="B6" s="115"/>
      <c r="C6" s="116"/>
      <c r="D6" s="125">
        <v>2010</v>
      </c>
      <c r="E6" s="125">
        <v>2009</v>
      </c>
      <c r="F6" s="193" t="s">
        <v>30</v>
      </c>
      <c r="G6" s="125">
        <v>2010</v>
      </c>
      <c r="H6" s="125">
        <v>2009</v>
      </c>
      <c r="I6" s="193" t="s">
        <v>30</v>
      </c>
    </row>
    <row r="7" spans="1:9" ht="13.5" customHeight="1">
      <c r="A7" s="115"/>
      <c r="B7" s="115"/>
      <c r="C7" s="116"/>
      <c r="D7" s="169" t="s">
        <v>54</v>
      </c>
      <c r="E7" s="170"/>
      <c r="F7" s="194" t="s">
        <v>32</v>
      </c>
      <c r="G7" s="169" t="s">
        <v>54</v>
      </c>
      <c r="H7" s="170"/>
      <c r="I7" s="194" t="s">
        <v>32</v>
      </c>
    </row>
    <row r="8" spans="1:9" ht="13.5" customHeight="1">
      <c r="A8" s="130"/>
      <c r="B8" s="130"/>
      <c r="C8" s="132"/>
      <c r="D8" s="173"/>
      <c r="E8" s="174"/>
      <c r="F8" s="195" t="s">
        <v>33</v>
      </c>
      <c r="G8" s="173"/>
      <c r="H8" s="174"/>
      <c r="I8" s="195" t="s">
        <v>33</v>
      </c>
    </row>
    <row r="9" spans="4:29" ht="13.5" customHeight="1">
      <c r="D9" s="139"/>
      <c r="E9" s="177"/>
      <c r="F9" s="181"/>
      <c r="G9" s="139"/>
      <c r="H9" s="177"/>
      <c r="I9" s="196"/>
      <c r="AC9" s="115"/>
    </row>
    <row r="10" spans="1:9" ht="13.5" customHeight="1">
      <c r="A10" s="101" t="s">
        <v>55</v>
      </c>
      <c r="D10" s="139">
        <v>648</v>
      </c>
      <c r="E10" s="139">
        <v>780.2</v>
      </c>
      <c r="F10" s="197">
        <f>SUM(D10/E10)*100-100</f>
        <v>-16.944373237631382</v>
      </c>
      <c r="G10" s="139">
        <v>352.4</v>
      </c>
      <c r="H10" s="139">
        <v>346.4</v>
      </c>
      <c r="I10" s="140">
        <f>SUM(G10/H10)*100-100</f>
        <v>1.732101616628185</v>
      </c>
    </row>
    <row r="11" spans="4:9" ht="13.5" customHeight="1">
      <c r="D11" s="139"/>
      <c r="E11" s="139"/>
      <c r="F11" s="197"/>
      <c r="G11" s="139"/>
      <c r="H11" s="139"/>
      <c r="I11" s="140"/>
    </row>
    <row r="12" spans="1:9" ht="13.5" customHeight="1">
      <c r="A12" s="101" t="s">
        <v>56</v>
      </c>
      <c r="D12" s="139">
        <f>SUM(D14:D21)</f>
        <v>25565.9</v>
      </c>
      <c r="E12" s="139">
        <v>22783.4</v>
      </c>
      <c r="F12" s="197">
        <f>SUM(D12/E12)*100-100</f>
        <v>12.212839172379901</v>
      </c>
      <c r="G12" s="139">
        <f>SUM(G14:G21)</f>
        <v>7791.6</v>
      </c>
      <c r="H12" s="139">
        <v>7683.5</v>
      </c>
      <c r="I12" s="140">
        <f>SUM(G12/H12)*100-100</f>
        <v>1.4069109129953858</v>
      </c>
    </row>
    <row r="13" spans="1:9" ht="13.5" customHeight="1">
      <c r="A13" s="101" t="s">
        <v>57</v>
      </c>
      <c r="D13" s="180"/>
      <c r="E13" s="180"/>
      <c r="F13" s="197"/>
      <c r="G13" s="180"/>
      <c r="H13" s="180"/>
      <c r="I13" s="140"/>
    </row>
    <row r="14" spans="1:9" ht="13.5" customHeight="1">
      <c r="A14" s="101" t="s">
        <v>58</v>
      </c>
      <c r="D14" s="139">
        <v>10926.7</v>
      </c>
      <c r="E14" s="139">
        <v>11308.3</v>
      </c>
      <c r="F14" s="197">
        <f aca="true" t="shared" si="0" ref="F14:F20">SUM(D14/E14)*100-100</f>
        <v>-3.374512526197563</v>
      </c>
      <c r="G14" s="139">
        <v>5571.3</v>
      </c>
      <c r="H14" s="139">
        <v>5447.6</v>
      </c>
      <c r="I14" s="140">
        <f aca="true" t="shared" si="1" ref="I14:I20">SUM(G14/H14)*100-100</f>
        <v>2.2707247228137106</v>
      </c>
    </row>
    <row r="15" spans="1:9" ht="12.75">
      <c r="A15" s="101" t="s">
        <v>59</v>
      </c>
      <c r="D15" s="139">
        <v>6015.3</v>
      </c>
      <c r="E15" s="139">
        <v>3944.7</v>
      </c>
      <c r="F15" s="197">
        <f t="shared" si="0"/>
        <v>52.49068370218268</v>
      </c>
      <c r="G15" s="139">
        <v>744.8</v>
      </c>
      <c r="H15" s="139">
        <v>746.3</v>
      </c>
      <c r="I15" s="140">
        <f t="shared" si="1"/>
        <v>-0.20099155835454496</v>
      </c>
    </row>
    <row r="16" spans="1:9" ht="13.5" customHeight="1">
      <c r="A16" s="101" t="s">
        <v>60</v>
      </c>
      <c r="D16" s="139">
        <v>3261.4</v>
      </c>
      <c r="E16" s="139">
        <v>2426.6</v>
      </c>
      <c r="F16" s="197">
        <f t="shared" si="0"/>
        <v>34.40204401219816</v>
      </c>
      <c r="G16" s="139">
        <v>162.6</v>
      </c>
      <c r="H16" s="139">
        <v>177.6</v>
      </c>
      <c r="I16" s="140">
        <f t="shared" si="1"/>
        <v>-8.445945945945937</v>
      </c>
    </row>
    <row r="17" spans="1:9" ht="13.5" customHeight="1">
      <c r="A17" s="101" t="s">
        <v>61</v>
      </c>
      <c r="D17" s="139">
        <v>3651.7</v>
      </c>
      <c r="E17" s="139">
        <v>3592.3</v>
      </c>
      <c r="F17" s="197">
        <f t="shared" si="0"/>
        <v>1.6535367313420295</v>
      </c>
      <c r="G17" s="139">
        <v>652.7</v>
      </c>
      <c r="H17" s="139">
        <v>732.7</v>
      </c>
      <c r="I17" s="140">
        <f t="shared" si="1"/>
        <v>-10.918520540466773</v>
      </c>
    </row>
    <row r="18" spans="1:9" ht="13.5" customHeight="1">
      <c r="A18" s="101" t="s">
        <v>62</v>
      </c>
      <c r="D18" s="139">
        <v>477.2</v>
      </c>
      <c r="E18" s="139">
        <v>575.3</v>
      </c>
      <c r="F18" s="197">
        <f t="shared" si="0"/>
        <v>-17.051972883712835</v>
      </c>
      <c r="G18" s="139">
        <v>55.9</v>
      </c>
      <c r="H18" s="139">
        <v>56.9</v>
      </c>
      <c r="I18" s="140">
        <f t="shared" si="1"/>
        <v>-1.7574692442882167</v>
      </c>
    </row>
    <row r="19" spans="1:9" ht="13.5" customHeight="1">
      <c r="A19" s="101" t="s">
        <v>63</v>
      </c>
      <c r="D19" s="139">
        <v>699.8</v>
      </c>
      <c r="E19" s="139">
        <v>453.7</v>
      </c>
      <c r="F19" s="197">
        <f t="shared" si="0"/>
        <v>54.24289177870841</v>
      </c>
      <c r="G19" s="139">
        <v>262.3</v>
      </c>
      <c r="H19" s="139">
        <v>222.3</v>
      </c>
      <c r="I19" s="140">
        <f t="shared" si="1"/>
        <v>17.993702204228512</v>
      </c>
    </row>
    <row r="20" spans="1:9" ht="13.5" customHeight="1">
      <c r="A20" s="101" t="s">
        <v>64</v>
      </c>
      <c r="D20" s="139">
        <v>533.8</v>
      </c>
      <c r="E20" s="139">
        <v>482.1</v>
      </c>
      <c r="F20" s="197">
        <f t="shared" si="0"/>
        <v>10.723916199958495</v>
      </c>
      <c r="G20" s="139">
        <v>342</v>
      </c>
      <c r="H20" s="139">
        <v>300.1</v>
      </c>
      <c r="I20" s="140">
        <f t="shared" si="1"/>
        <v>13.96201266244583</v>
      </c>
    </row>
    <row r="21" spans="1:9" ht="13.5" customHeight="1">
      <c r="A21" s="101" t="s">
        <v>65</v>
      </c>
      <c r="D21" s="182" t="s">
        <v>66</v>
      </c>
      <c r="E21" s="139">
        <v>0.4</v>
      </c>
      <c r="F21" s="197" t="s">
        <v>74</v>
      </c>
      <c r="G21" s="182" t="s">
        <v>66</v>
      </c>
      <c r="H21" s="182" t="s">
        <v>66</v>
      </c>
      <c r="I21" s="197" t="s">
        <v>97</v>
      </c>
    </row>
    <row r="22" spans="4:9" ht="13.5" customHeight="1">
      <c r="D22" s="139"/>
      <c r="E22" s="139"/>
      <c r="F22" s="181"/>
      <c r="G22" s="139"/>
      <c r="H22" s="139"/>
      <c r="I22" s="181"/>
    </row>
    <row r="23" spans="2:9" ht="12.75">
      <c r="B23" s="101" t="s">
        <v>67</v>
      </c>
      <c r="D23" s="139">
        <f>D12+D10</f>
        <v>26213.9</v>
      </c>
      <c r="E23" s="139">
        <v>23563.5</v>
      </c>
      <c r="F23" s="197">
        <f>SUM(D23/E23)*100-100</f>
        <v>11.247904598213339</v>
      </c>
      <c r="G23" s="139">
        <v>8143.9</v>
      </c>
      <c r="H23" s="139">
        <v>8029.8</v>
      </c>
      <c r="I23" s="140">
        <f>SUM(G23/H23)*100-100</f>
        <v>1.4209569354155747</v>
      </c>
    </row>
    <row r="24" spans="4:9" ht="13.5" customHeight="1">
      <c r="D24" s="139"/>
      <c r="E24" s="139"/>
      <c r="F24" s="139"/>
      <c r="G24" s="139"/>
      <c r="H24" s="139"/>
      <c r="I24" s="178"/>
    </row>
    <row r="25" spans="1:31" ht="13.5" customHeight="1">
      <c r="A25" s="101" t="s">
        <v>68</v>
      </c>
      <c r="D25" s="139">
        <v>740.1</v>
      </c>
      <c r="E25" s="139">
        <v>1177.8</v>
      </c>
      <c r="F25" s="197">
        <f aca="true" t="shared" si="2" ref="F25:F30">SUM(D25/E25)*100-100</f>
        <v>-37.16250636780438</v>
      </c>
      <c r="G25" s="139">
        <v>142.8</v>
      </c>
      <c r="H25" s="139">
        <v>138.8</v>
      </c>
      <c r="I25" s="140">
        <f aca="true" t="shared" si="3" ref="I25:I30">SUM(G25/H25)*100-100</f>
        <v>2.8818443804034644</v>
      </c>
      <c r="AC25" s="39"/>
      <c r="AD25" s="39"/>
      <c r="AE25" s="39"/>
    </row>
    <row r="26" spans="1:9" ht="12.75">
      <c r="A26" s="101" t="s">
        <v>69</v>
      </c>
      <c r="D26" s="139">
        <v>82.8</v>
      </c>
      <c r="E26" s="139">
        <v>70.8</v>
      </c>
      <c r="F26" s="197">
        <f t="shared" si="2"/>
        <v>16.949152542372886</v>
      </c>
      <c r="G26" s="139">
        <v>41.1</v>
      </c>
      <c r="H26" s="139">
        <v>28.6</v>
      </c>
      <c r="I26" s="140">
        <f t="shared" si="3"/>
        <v>43.70629370629371</v>
      </c>
    </row>
    <row r="27" spans="1:9" ht="13.5" customHeight="1">
      <c r="A27" s="101" t="s">
        <v>70</v>
      </c>
      <c r="D27" s="139">
        <v>402.3</v>
      </c>
      <c r="E27" s="139">
        <v>390.3</v>
      </c>
      <c r="F27" s="197">
        <f t="shared" si="2"/>
        <v>3.074558032282866</v>
      </c>
      <c r="G27" s="139">
        <v>252</v>
      </c>
      <c r="H27" s="139">
        <v>221.8</v>
      </c>
      <c r="I27" s="140">
        <f t="shared" si="3"/>
        <v>13.61587015329124</v>
      </c>
    </row>
    <row r="28" spans="1:9" ht="13.5" customHeight="1">
      <c r="A28" s="101" t="s">
        <v>71</v>
      </c>
      <c r="D28" s="139">
        <v>1974.2</v>
      </c>
      <c r="E28" s="139">
        <v>1337.7</v>
      </c>
      <c r="F28" s="197">
        <f t="shared" si="2"/>
        <v>47.581670030649605</v>
      </c>
      <c r="G28" s="139">
        <v>146.5</v>
      </c>
      <c r="H28" s="139">
        <v>106.1</v>
      </c>
      <c r="I28" s="140">
        <f t="shared" si="3"/>
        <v>38.07728557964185</v>
      </c>
    </row>
    <row r="29" spans="1:9" ht="13.5" customHeight="1">
      <c r="A29" s="101" t="s">
        <v>72</v>
      </c>
      <c r="D29" s="139">
        <v>0.2</v>
      </c>
      <c r="E29" s="139">
        <v>5.5</v>
      </c>
      <c r="F29" s="197">
        <f t="shared" si="2"/>
        <v>-96.36363636363636</v>
      </c>
      <c r="G29" s="139">
        <v>0.2</v>
      </c>
      <c r="H29" s="139">
        <v>4.9</v>
      </c>
      <c r="I29" s="140">
        <f t="shared" si="3"/>
        <v>-95.91836734693878</v>
      </c>
    </row>
    <row r="30" spans="1:9" ht="12.75">
      <c r="A30" s="101" t="s">
        <v>73</v>
      </c>
      <c r="D30" s="139">
        <v>11.8</v>
      </c>
      <c r="E30" s="139">
        <v>39.3</v>
      </c>
      <c r="F30" s="197">
        <f t="shared" si="2"/>
        <v>-69.97455470737913</v>
      </c>
      <c r="G30" s="139">
        <v>10.3</v>
      </c>
      <c r="H30" s="139">
        <v>30.3</v>
      </c>
      <c r="I30" s="140">
        <f t="shared" si="3"/>
        <v>-66.006600660066</v>
      </c>
    </row>
    <row r="31" spans="4:9" ht="13.5" customHeight="1">
      <c r="D31" s="139"/>
      <c r="E31" s="139"/>
      <c r="F31" s="197"/>
      <c r="G31" s="139"/>
      <c r="H31" s="139"/>
      <c r="I31" s="178"/>
    </row>
    <row r="32" spans="2:9" ht="13.5" customHeight="1">
      <c r="B32" s="101" t="s">
        <v>76</v>
      </c>
      <c r="D32" s="139">
        <f>SUM(D25:D30)</f>
        <v>3211.4</v>
      </c>
      <c r="E32" s="139">
        <v>3021.5</v>
      </c>
      <c r="F32" s="197">
        <f>SUM(D32/E32)*100-100</f>
        <v>6.284957802416031</v>
      </c>
      <c r="G32" s="139">
        <v>592.8</v>
      </c>
      <c r="H32" s="139">
        <v>530.5</v>
      </c>
      <c r="I32" s="140">
        <f>SUM(G32/H32)*100-100</f>
        <v>11.743638077285581</v>
      </c>
    </row>
    <row r="33" spans="4:9" ht="12.75">
      <c r="D33" s="139"/>
      <c r="E33" s="139"/>
      <c r="F33" s="197"/>
      <c r="G33" s="139"/>
      <c r="H33" s="139"/>
      <c r="I33" s="140"/>
    </row>
    <row r="34" spans="1:9" ht="13.5" customHeight="1">
      <c r="A34" s="101" t="s">
        <v>77</v>
      </c>
      <c r="D34" s="139">
        <v>4843.6</v>
      </c>
      <c r="E34" s="139">
        <v>4419.5</v>
      </c>
      <c r="F34" s="197">
        <f aca="true" t="shared" si="4" ref="F34:F39">SUM(D34/E34)*100-100</f>
        <v>9.596108157031338</v>
      </c>
      <c r="G34" s="139">
        <v>998.3</v>
      </c>
      <c r="H34" s="139">
        <v>971</v>
      </c>
      <c r="I34" s="140">
        <f>SUM(G34/H34)*100-100</f>
        <v>2.8115345005149237</v>
      </c>
    </row>
    <row r="35" spans="1:9" ht="13.5" customHeight="1">
      <c r="A35" s="101" t="s">
        <v>78</v>
      </c>
      <c r="D35" s="139">
        <v>3588.5</v>
      </c>
      <c r="E35" s="139">
        <v>2935.8</v>
      </c>
      <c r="F35" s="197">
        <f t="shared" si="4"/>
        <v>22.232440901968786</v>
      </c>
      <c r="G35" s="139">
        <v>475.4</v>
      </c>
      <c r="H35" s="139">
        <v>416.7</v>
      </c>
      <c r="I35" s="140">
        <f>SUM(G35/H35)*100-100</f>
        <v>14.086873050155987</v>
      </c>
    </row>
    <row r="36" spans="1:9" ht="13.5" customHeight="1">
      <c r="A36" s="101" t="s">
        <v>79</v>
      </c>
      <c r="D36" s="139">
        <v>5899.4</v>
      </c>
      <c r="E36" s="139">
        <v>4652.3</v>
      </c>
      <c r="F36" s="197">
        <f t="shared" si="4"/>
        <v>26.806095909550095</v>
      </c>
      <c r="G36" s="139">
        <v>1458.4</v>
      </c>
      <c r="H36" s="139">
        <v>1538.3</v>
      </c>
      <c r="I36" s="140">
        <f>SUM(G36/H36)*100-100</f>
        <v>-5.194045374764343</v>
      </c>
    </row>
    <row r="37" spans="1:9" ht="13.5" customHeight="1">
      <c r="A37" s="101" t="s">
        <v>80</v>
      </c>
      <c r="D37" s="139">
        <v>357.4</v>
      </c>
      <c r="E37" s="139">
        <v>364</v>
      </c>
      <c r="F37" s="197">
        <f t="shared" si="4"/>
        <v>-1.8131868131868174</v>
      </c>
      <c r="G37" s="182" t="s">
        <v>66</v>
      </c>
      <c r="H37" s="139">
        <v>0.2</v>
      </c>
      <c r="I37" s="197" t="s">
        <v>97</v>
      </c>
    </row>
    <row r="38" spans="1:9" ht="13.5" customHeight="1">
      <c r="A38" s="101" t="s">
        <v>81</v>
      </c>
      <c r="D38" s="182" t="s">
        <v>66</v>
      </c>
      <c r="E38" s="139">
        <v>6.3</v>
      </c>
      <c r="F38" s="197" t="s">
        <v>74</v>
      </c>
      <c r="G38" s="182" t="s">
        <v>66</v>
      </c>
      <c r="H38" s="182" t="s">
        <v>66</v>
      </c>
      <c r="I38" s="197" t="s">
        <v>97</v>
      </c>
    </row>
    <row r="39" spans="1:9" ht="12.75">
      <c r="A39" s="101" t="s">
        <v>82</v>
      </c>
      <c r="D39" s="139">
        <v>782.8</v>
      </c>
      <c r="E39" s="139">
        <v>985.9</v>
      </c>
      <c r="F39" s="197">
        <f t="shared" si="4"/>
        <v>-20.600466578760518</v>
      </c>
      <c r="G39" s="139">
        <v>448.7</v>
      </c>
      <c r="H39" s="139">
        <v>455.1</v>
      </c>
      <c r="I39" s="140">
        <f>SUM(G39/H39)*100-100</f>
        <v>-1.4062843331136037</v>
      </c>
    </row>
    <row r="40" spans="1:9" ht="13.5" customHeight="1">
      <c r="A40" s="101" t="s">
        <v>83</v>
      </c>
      <c r="D40" s="182" t="s">
        <v>66</v>
      </c>
      <c r="E40" s="139">
        <v>0.8</v>
      </c>
      <c r="F40" s="197" t="s">
        <v>74</v>
      </c>
      <c r="G40" s="182" t="s">
        <v>66</v>
      </c>
      <c r="H40" s="139">
        <v>0.7</v>
      </c>
      <c r="I40" s="197" t="s">
        <v>97</v>
      </c>
    </row>
    <row r="41" spans="4:9" ht="13.5" customHeight="1">
      <c r="D41" s="139"/>
      <c r="E41" s="139"/>
      <c r="F41" s="181"/>
      <c r="G41" s="139"/>
      <c r="H41" s="139"/>
      <c r="I41" s="140"/>
    </row>
    <row r="42" spans="2:9" ht="13.5" customHeight="1">
      <c r="B42" s="101" t="s">
        <v>84</v>
      </c>
      <c r="D42" s="139">
        <f>SUM(D34:D40)</f>
        <v>15471.699999999999</v>
      </c>
      <c r="E42" s="139">
        <v>13364.6</v>
      </c>
      <c r="F42" s="197">
        <f>SUM(D42/E42)*100-100</f>
        <v>15.766278077907288</v>
      </c>
      <c r="G42" s="139">
        <f>SUM(G34:G40)</f>
        <v>3380.7999999999997</v>
      </c>
      <c r="H42" s="139">
        <v>3382.1</v>
      </c>
      <c r="I42" s="140">
        <f>SUM(G42/H42)*100-100</f>
        <v>-0.03843765707696889</v>
      </c>
    </row>
    <row r="43" spans="4:9" ht="13.5" customHeight="1">
      <c r="D43" s="139"/>
      <c r="E43" s="139"/>
      <c r="F43" s="197"/>
      <c r="G43" s="139"/>
      <c r="H43" s="139"/>
      <c r="I43" s="140"/>
    </row>
    <row r="44" spans="1:9" ht="12.75">
      <c r="A44" s="101" t="s">
        <v>85</v>
      </c>
      <c r="D44" s="139">
        <v>258.8</v>
      </c>
      <c r="E44" s="139">
        <v>223.9</v>
      </c>
      <c r="F44" s="197">
        <f>SUM(D44/E44)*100-100</f>
        <v>15.587315765966949</v>
      </c>
      <c r="G44" s="139">
        <v>190.9</v>
      </c>
      <c r="H44" s="139">
        <v>154.1</v>
      </c>
      <c r="I44" s="140">
        <f>SUM(G44/H44)*100-100</f>
        <v>23.88059701492537</v>
      </c>
    </row>
    <row r="45" spans="1:9" ht="13.5" customHeight="1">
      <c r="A45" s="101" t="s">
        <v>86</v>
      </c>
      <c r="D45" s="139">
        <v>425.4</v>
      </c>
      <c r="E45" s="139">
        <v>487.9</v>
      </c>
      <c r="F45" s="197">
        <f>SUM(D45/E45)*100-100</f>
        <v>-12.810002049600328</v>
      </c>
      <c r="G45" s="139">
        <v>292.4</v>
      </c>
      <c r="H45" s="139">
        <v>211.7</v>
      </c>
      <c r="I45" s="140">
        <f>SUM(G45/H45)*100-100</f>
        <v>38.11998110533773</v>
      </c>
    </row>
    <row r="46" spans="1:9" ht="13.5" customHeight="1">
      <c r="A46" s="101" t="s">
        <v>87</v>
      </c>
      <c r="D46" s="139">
        <v>1946.2</v>
      </c>
      <c r="E46" s="139">
        <v>1555</v>
      </c>
      <c r="F46" s="197">
        <f>SUM(D46/E46)*100-100</f>
        <v>25.157556270096464</v>
      </c>
      <c r="G46" s="139">
        <v>1544.6</v>
      </c>
      <c r="H46" s="139">
        <v>1256.4</v>
      </c>
      <c r="I46" s="140">
        <f>SUM(G46/H46)*100-100</f>
        <v>22.9385546004457</v>
      </c>
    </row>
    <row r="47" spans="1:9" ht="12.75">
      <c r="A47" s="101" t="s">
        <v>88</v>
      </c>
      <c r="D47" s="139">
        <v>22294.4</v>
      </c>
      <c r="E47" s="139">
        <v>19545.2</v>
      </c>
      <c r="F47" s="197">
        <f>SUM(D47/E47)*100-100</f>
        <v>14.065857601866455</v>
      </c>
      <c r="G47" s="139">
        <v>16890.5</v>
      </c>
      <c r="H47" s="139">
        <v>14722.6</v>
      </c>
      <c r="I47" s="140">
        <f>SUM(G47/H47)*100-100</f>
        <v>14.724980642006159</v>
      </c>
    </row>
    <row r="48" spans="4:9" ht="13.5" customHeight="1">
      <c r="D48" s="139"/>
      <c r="E48" s="139"/>
      <c r="F48" s="197"/>
      <c r="G48" s="139"/>
      <c r="H48" s="139"/>
      <c r="I48" s="140"/>
    </row>
    <row r="49" spans="2:9" ht="13.5" customHeight="1">
      <c r="B49" s="101" t="s">
        <v>89</v>
      </c>
      <c r="D49" s="139">
        <v>24924.7</v>
      </c>
      <c r="E49" s="139">
        <v>21812.1</v>
      </c>
      <c r="F49" s="197">
        <f>SUM(D49/E49)*100-100</f>
        <v>14.270061112868547</v>
      </c>
      <c r="G49" s="139">
        <f>SUM(G44:G47)</f>
        <v>18918.4</v>
      </c>
      <c r="H49" s="139">
        <v>16344.8</v>
      </c>
      <c r="I49" s="140">
        <f>SUM(G49/H49)*100-100</f>
        <v>15.74568058342716</v>
      </c>
    </row>
    <row r="50" spans="4:9" ht="13.5" customHeight="1">
      <c r="D50" s="139"/>
      <c r="E50" s="139"/>
      <c r="F50" s="197"/>
      <c r="G50" s="139"/>
      <c r="H50" s="139"/>
      <c r="I50" s="140"/>
    </row>
    <row r="51" spans="1:9" ht="12.75">
      <c r="A51" s="101" t="s">
        <v>90</v>
      </c>
      <c r="D51" s="139">
        <v>877.9</v>
      </c>
      <c r="E51" s="139">
        <v>735</v>
      </c>
      <c r="F51" s="197">
        <f>SUM(D51/E51)*100-100</f>
        <v>19.4421768707483</v>
      </c>
      <c r="G51" s="139">
        <v>108.6</v>
      </c>
      <c r="H51" s="139">
        <v>71.5</v>
      </c>
      <c r="I51" s="140">
        <f>SUM(G51/H51)*100-100</f>
        <v>51.888111888111894</v>
      </c>
    </row>
    <row r="52" spans="4:9" ht="13.5" customHeight="1">
      <c r="D52" s="139"/>
      <c r="E52" s="139"/>
      <c r="F52" s="181"/>
      <c r="G52" s="139"/>
      <c r="H52" s="139"/>
      <c r="I52" s="198"/>
    </row>
    <row r="53" spans="1:9" ht="13.5" customHeight="1">
      <c r="A53" s="101" t="s">
        <v>91</v>
      </c>
      <c r="D53" s="182" t="s">
        <v>66</v>
      </c>
      <c r="E53" s="182" t="s">
        <v>66</v>
      </c>
      <c r="F53" s="182" t="s">
        <v>147</v>
      </c>
      <c r="G53" s="182" t="s">
        <v>66</v>
      </c>
      <c r="H53" s="182" t="s">
        <v>66</v>
      </c>
      <c r="I53" s="183" t="s">
        <v>148</v>
      </c>
    </row>
    <row r="54" spans="4:9" ht="12.75">
      <c r="D54" s="139"/>
      <c r="E54" s="139"/>
      <c r="F54" s="199"/>
      <c r="G54" s="139"/>
      <c r="H54" s="139"/>
      <c r="I54" s="198"/>
    </row>
    <row r="55" spans="1:9" ht="13.5" customHeight="1">
      <c r="A55" s="107"/>
      <c r="B55" s="107"/>
      <c r="C55" s="107" t="s">
        <v>92</v>
      </c>
      <c r="D55" s="151">
        <v>70699.5</v>
      </c>
      <c r="E55" s="151">
        <v>62496.8</v>
      </c>
      <c r="F55" s="200">
        <f>SUM(D55/E55)*100-100</f>
        <v>13.124991999590364</v>
      </c>
      <c r="G55" s="151">
        <v>31144.6</v>
      </c>
      <c r="H55" s="151">
        <v>28358.8</v>
      </c>
      <c r="I55" s="152">
        <f>SUM(G55/H55)*100-100</f>
        <v>9.82340578585837</v>
      </c>
    </row>
    <row r="56" ht="13.5" customHeight="1">
      <c r="A56" s="101" t="s">
        <v>93</v>
      </c>
    </row>
    <row r="57" spans="1:8" ht="13.5" customHeight="1">
      <c r="A57" s="101" t="s">
        <v>94</v>
      </c>
      <c r="D57" s="185"/>
      <c r="E57" s="185"/>
      <c r="G57" s="185"/>
      <c r="H57" s="185"/>
    </row>
    <row r="58" spans="4:8" ht="13.5" customHeight="1">
      <c r="D58" s="185"/>
      <c r="E58" s="185"/>
      <c r="G58" s="185"/>
      <c r="H58" s="185"/>
    </row>
    <row r="59" spans="4:8" ht="13.5" customHeight="1">
      <c r="D59" s="185"/>
      <c r="E59" s="185"/>
      <c r="G59" s="185"/>
      <c r="H59" s="185"/>
    </row>
    <row r="60" spans="4:8" ht="13.5" customHeight="1">
      <c r="D60" s="185"/>
      <c r="E60" s="185"/>
      <c r="G60" s="185"/>
      <c r="H60" s="185"/>
    </row>
    <row r="61" spans="4:8" ht="13.5" customHeight="1">
      <c r="D61" s="185"/>
      <c r="E61" s="185"/>
      <c r="G61" s="185"/>
      <c r="H61" s="185"/>
    </row>
    <row r="62" spans="4:8" ht="13.5" customHeight="1">
      <c r="D62" s="185"/>
      <c r="E62" s="185"/>
      <c r="G62" s="185"/>
      <c r="H62" s="185"/>
    </row>
    <row r="63" ht="13.5" customHeight="1"/>
    <row r="64" ht="13.5" customHeight="1">
      <c r="A64" s="201">
        <v>2</v>
      </c>
    </row>
    <row r="65" ht="13.5" customHeight="1"/>
    <row r="66" ht="13.5" customHeight="1"/>
    <row r="67" ht="13.5" customHeight="1"/>
    <row r="68" spans="4:9" ht="12.75">
      <c r="D68" s="159">
        <f>SUM(D23+D32+D42+D49+D51)</f>
        <v>70699.59999999999</v>
      </c>
      <c r="E68" s="159">
        <f>SUM(E23+E32+E42+E49+E51)</f>
        <v>62496.7</v>
      </c>
      <c r="F68" s="39"/>
      <c r="G68" s="159">
        <f>SUM(G23+G32+G42+G49+G51)</f>
        <v>31144.5</v>
      </c>
      <c r="H68" s="159">
        <f>SUM(H23+H32+H42+H49+H51)</f>
        <v>28358.699999999997</v>
      </c>
      <c r="I68" s="39"/>
    </row>
    <row r="69" spans="4:9" ht="13.5" customHeight="1">
      <c r="D69" s="39"/>
      <c r="E69" s="39"/>
      <c r="F69" s="39"/>
      <c r="G69" s="39"/>
      <c r="H69" s="39"/>
      <c r="I69" s="39"/>
    </row>
    <row r="70" spans="4:9" ht="12.75">
      <c r="D70" s="39"/>
      <c r="E70" s="39"/>
      <c r="F70" s="39"/>
      <c r="G70" s="39"/>
      <c r="H70" s="39"/>
      <c r="I70" s="39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D7:E8"/>
    <mergeCell ref="G7:H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0"/>
  <sheetViews>
    <sheetView workbookViewId="0" topLeftCell="A1">
      <selection activeCell="I1" sqref="I1"/>
    </sheetView>
  </sheetViews>
  <sheetFormatPr defaultColWidth="11.421875" defaultRowHeight="12.75"/>
  <cols>
    <col min="1" max="2" width="9.8515625" style="101" customWidth="1"/>
    <col min="3" max="3" width="11.28125" style="160" customWidth="1"/>
    <col min="4" max="5" width="9.8515625" style="101" customWidth="1"/>
    <col min="6" max="6" width="10.8515625" style="106" customWidth="1"/>
    <col min="7" max="7" width="11.421875" style="101" customWidth="1"/>
    <col min="8" max="8" width="33.140625" style="101" customWidth="1"/>
    <col min="9" max="16384" width="11.421875" style="101" customWidth="1"/>
  </cols>
  <sheetData>
    <row r="3" spans="1:8" ht="13.5" customHeight="1">
      <c r="A3" s="108"/>
      <c r="B3" s="107"/>
      <c r="C3" s="161" t="s">
        <v>95</v>
      </c>
      <c r="D3" s="107"/>
      <c r="E3" s="107"/>
      <c r="F3" s="162"/>
      <c r="G3" s="107"/>
      <c r="H3" s="107"/>
    </row>
    <row r="4" spans="1:8" ht="13.5" customHeight="1">
      <c r="A4" s="121" t="s">
        <v>51</v>
      </c>
      <c r="B4" s="122"/>
      <c r="C4" s="123"/>
      <c r="D4" s="163" t="s">
        <v>96</v>
      </c>
      <c r="E4" s="164"/>
      <c r="F4" s="165"/>
      <c r="G4" s="115"/>
      <c r="H4" s="115"/>
    </row>
    <row r="5" spans="1:8" ht="13.5" customHeight="1">
      <c r="A5" s="121" t="s">
        <v>152</v>
      </c>
      <c r="B5" s="122"/>
      <c r="C5" s="123"/>
      <c r="D5" s="121" t="s">
        <v>152</v>
      </c>
      <c r="E5" s="122"/>
      <c r="F5" s="166"/>
      <c r="G5" s="115"/>
      <c r="H5" s="115" t="s">
        <v>53</v>
      </c>
    </row>
    <row r="6" spans="1:8" ht="13.5" customHeight="1">
      <c r="A6" s="125">
        <v>2010</v>
      </c>
      <c r="B6" s="125">
        <v>2009</v>
      </c>
      <c r="C6" s="167" t="s">
        <v>30</v>
      </c>
      <c r="D6" s="125">
        <v>2010</v>
      </c>
      <c r="E6" s="125">
        <v>2009</v>
      </c>
      <c r="F6" s="168" t="s">
        <v>30</v>
      </c>
      <c r="G6" s="115"/>
      <c r="H6" s="115"/>
    </row>
    <row r="7" spans="1:8" ht="13.5" customHeight="1">
      <c r="A7" s="169" t="s">
        <v>54</v>
      </c>
      <c r="B7" s="170"/>
      <c r="C7" s="171" t="s">
        <v>32</v>
      </c>
      <c r="D7" s="169" t="s">
        <v>54</v>
      </c>
      <c r="E7" s="170"/>
      <c r="F7" s="172" t="s">
        <v>32</v>
      </c>
      <c r="G7" s="115"/>
      <c r="H7" s="115"/>
    </row>
    <row r="8" spans="1:8" ht="13.5" customHeight="1">
      <c r="A8" s="173"/>
      <c r="B8" s="174"/>
      <c r="C8" s="175" t="s">
        <v>33</v>
      </c>
      <c r="D8" s="173"/>
      <c r="E8" s="174"/>
      <c r="F8" s="176" t="s">
        <v>33</v>
      </c>
      <c r="G8" s="130"/>
      <c r="H8" s="130"/>
    </row>
    <row r="9" spans="1:6" ht="13.5" customHeight="1">
      <c r="A9" s="139"/>
      <c r="B9" s="177"/>
      <c r="C9" s="178"/>
      <c r="D9" s="139"/>
      <c r="E9" s="177"/>
      <c r="F9" s="179"/>
    </row>
    <row r="10" spans="1:7" ht="13.5" customHeight="1">
      <c r="A10" s="139">
        <v>1005.8</v>
      </c>
      <c r="B10" s="139">
        <v>1174.3</v>
      </c>
      <c r="C10" s="140">
        <f>SUM(A10/B10)*100-100</f>
        <v>-14.348973856765738</v>
      </c>
      <c r="D10" s="139">
        <v>274.8</v>
      </c>
      <c r="E10" s="139">
        <v>329.5</v>
      </c>
      <c r="F10" s="140">
        <f>SUM(D10/E10)*100-100</f>
        <v>-16.600910470409715</v>
      </c>
      <c r="G10" s="101" t="s">
        <v>55</v>
      </c>
    </row>
    <row r="11" spans="1:6" ht="13.5" customHeight="1">
      <c r="A11" s="139"/>
      <c r="B11" s="139"/>
      <c r="C11" s="140"/>
      <c r="D11" s="139"/>
      <c r="E11" s="139"/>
      <c r="F11" s="140"/>
    </row>
    <row r="12" spans="1:7" ht="13.5" customHeight="1">
      <c r="A12" s="139">
        <f>SUM(A14:A21)</f>
        <v>16273.599999999999</v>
      </c>
      <c r="B12" s="139">
        <f>SUM(B14:B21)</f>
        <v>15089.3</v>
      </c>
      <c r="C12" s="140">
        <f>SUM(A12/B12)*100-100</f>
        <v>7.848607953980633</v>
      </c>
      <c r="D12" s="139">
        <f>SUM(D14:D21)</f>
        <v>8977.6</v>
      </c>
      <c r="E12" s="139">
        <f>SUM(E14:E21)</f>
        <v>8097.9</v>
      </c>
      <c r="F12" s="140">
        <f>SUM(D12/E12)*100-100</f>
        <v>10.863310240926666</v>
      </c>
      <c r="G12" s="101" t="s">
        <v>56</v>
      </c>
    </row>
    <row r="13" spans="1:7" ht="13.5" customHeight="1">
      <c r="A13" s="180"/>
      <c r="B13" s="180"/>
      <c r="C13" s="140"/>
      <c r="D13" s="180"/>
      <c r="E13" s="180"/>
      <c r="F13" s="140"/>
      <c r="G13" s="101" t="s">
        <v>57</v>
      </c>
    </row>
    <row r="14" spans="1:7" ht="13.5" customHeight="1">
      <c r="A14" s="139">
        <v>8783.8</v>
      </c>
      <c r="B14" s="139">
        <v>8102.5</v>
      </c>
      <c r="C14" s="140">
        <f aca="true" t="shared" si="0" ref="C14:C20">SUM(A14/B14)*100-100</f>
        <v>8.408515890157346</v>
      </c>
      <c r="D14" s="139">
        <v>6358</v>
      </c>
      <c r="E14" s="139">
        <v>5726.2</v>
      </c>
      <c r="F14" s="140">
        <f aca="true" t="shared" si="1" ref="F14:F20">SUM(D14/E14)*100-100</f>
        <v>11.033495162586007</v>
      </c>
      <c r="G14" s="101" t="s">
        <v>58</v>
      </c>
    </row>
    <row r="15" spans="1:7" ht="12">
      <c r="A15" s="139">
        <v>841.5</v>
      </c>
      <c r="B15" s="139">
        <v>853</v>
      </c>
      <c r="C15" s="140">
        <f t="shared" si="0"/>
        <v>-1.348182883939046</v>
      </c>
      <c r="D15" s="139">
        <v>422.5</v>
      </c>
      <c r="E15" s="139">
        <v>477</v>
      </c>
      <c r="F15" s="140">
        <f t="shared" si="1"/>
        <v>-11.425576519916149</v>
      </c>
      <c r="G15" s="101" t="s">
        <v>59</v>
      </c>
    </row>
    <row r="16" spans="1:7" ht="13.5" customHeight="1">
      <c r="A16" s="139">
        <v>928.3</v>
      </c>
      <c r="B16" s="139">
        <v>935</v>
      </c>
      <c r="C16" s="140">
        <f t="shared" si="0"/>
        <v>-0.7165775401069538</v>
      </c>
      <c r="D16" s="139">
        <v>43.6</v>
      </c>
      <c r="E16" s="139">
        <v>46.5</v>
      </c>
      <c r="F16" s="140">
        <f t="shared" si="1"/>
        <v>-6.236559139784944</v>
      </c>
      <c r="G16" s="101" t="s">
        <v>60</v>
      </c>
    </row>
    <row r="17" spans="1:7" ht="13.5" customHeight="1">
      <c r="A17" s="139">
        <v>3078.8</v>
      </c>
      <c r="B17" s="139">
        <v>3217.2</v>
      </c>
      <c r="C17" s="140">
        <f t="shared" si="0"/>
        <v>-4.301877408926998</v>
      </c>
      <c r="D17" s="139">
        <v>1260.7</v>
      </c>
      <c r="E17" s="139">
        <v>1132.5</v>
      </c>
      <c r="F17" s="140">
        <f t="shared" si="1"/>
        <v>11.32008830022076</v>
      </c>
      <c r="G17" s="101" t="s">
        <v>61</v>
      </c>
    </row>
    <row r="18" spans="1:7" ht="13.5" customHeight="1">
      <c r="A18" s="139">
        <v>592</v>
      </c>
      <c r="B18" s="139">
        <v>507.6</v>
      </c>
      <c r="C18" s="140">
        <f t="shared" si="0"/>
        <v>16.62726556343577</v>
      </c>
      <c r="D18" s="139">
        <v>50</v>
      </c>
      <c r="E18" s="139">
        <v>46.4</v>
      </c>
      <c r="F18" s="140">
        <f t="shared" si="1"/>
        <v>7.758620689655189</v>
      </c>
      <c r="G18" s="101" t="s">
        <v>62</v>
      </c>
    </row>
    <row r="19" spans="1:7" ht="13.5" customHeight="1">
      <c r="A19" s="139">
        <v>916.9</v>
      </c>
      <c r="B19" s="139">
        <v>682.8</v>
      </c>
      <c r="C19" s="140">
        <f t="shared" si="0"/>
        <v>34.28529584065615</v>
      </c>
      <c r="D19" s="139">
        <v>549.6</v>
      </c>
      <c r="E19" s="139">
        <v>432</v>
      </c>
      <c r="F19" s="140">
        <f t="shared" si="1"/>
        <v>27.222222222222243</v>
      </c>
      <c r="G19" s="101" t="s">
        <v>63</v>
      </c>
    </row>
    <row r="20" spans="1:7" ht="13.5" customHeight="1">
      <c r="A20" s="139">
        <v>1129.7</v>
      </c>
      <c r="B20" s="139">
        <v>790.8</v>
      </c>
      <c r="C20" s="140">
        <f t="shared" si="0"/>
        <v>42.8553363682347</v>
      </c>
      <c r="D20" s="139">
        <v>293.2</v>
      </c>
      <c r="E20" s="139">
        <v>237.3</v>
      </c>
      <c r="F20" s="140">
        <f t="shared" si="1"/>
        <v>23.556679308891688</v>
      </c>
      <c r="G20" s="101" t="s">
        <v>64</v>
      </c>
    </row>
    <row r="21" spans="1:7" ht="13.5" customHeight="1">
      <c r="A21" s="139">
        <v>2.6</v>
      </c>
      <c r="B21" s="139">
        <v>0.4</v>
      </c>
      <c r="C21" s="181" t="s">
        <v>97</v>
      </c>
      <c r="D21" s="182" t="s">
        <v>66</v>
      </c>
      <c r="E21" s="182" t="s">
        <v>66</v>
      </c>
      <c r="F21" s="181" t="s">
        <v>97</v>
      </c>
      <c r="G21" s="101" t="s">
        <v>65</v>
      </c>
    </row>
    <row r="22" spans="1:6" ht="13.5" customHeight="1">
      <c r="A22" s="139"/>
      <c r="B22" s="139"/>
      <c r="C22" s="178"/>
      <c r="D22" s="139"/>
      <c r="E22" s="139"/>
      <c r="F22" s="181"/>
    </row>
    <row r="23" spans="1:8" ht="12">
      <c r="A23" s="139">
        <f>SUM(A12+A10)</f>
        <v>17279.399999999998</v>
      </c>
      <c r="B23" s="139">
        <f>SUM(B12+B10)</f>
        <v>16263.599999999999</v>
      </c>
      <c r="C23" s="140">
        <f>SUM(A23/B23)*100-100</f>
        <v>6.245849627388765</v>
      </c>
      <c r="D23" s="139">
        <f>SUM(D12+D10)</f>
        <v>9252.4</v>
      </c>
      <c r="E23" s="139">
        <f>SUM(E12+E10)</f>
        <v>8427.4</v>
      </c>
      <c r="F23" s="140">
        <f>SUM(D23/E23)*100-100</f>
        <v>9.78949616726392</v>
      </c>
      <c r="H23" s="101" t="s">
        <v>67</v>
      </c>
    </row>
    <row r="24" spans="1:6" ht="13.5" customHeight="1">
      <c r="A24" s="139"/>
      <c r="B24" s="139"/>
      <c r="C24" s="139"/>
      <c r="D24" s="139"/>
      <c r="E24" s="139"/>
      <c r="F24" s="178"/>
    </row>
    <row r="25" spans="1:7" ht="13.5" customHeight="1">
      <c r="A25" s="139">
        <v>863.5</v>
      </c>
      <c r="B25" s="139">
        <v>935.7</v>
      </c>
      <c r="C25" s="140">
        <f aca="true" t="shared" si="2" ref="C25:C30">SUM(A25/B25)*100-100</f>
        <v>-7.716148338142574</v>
      </c>
      <c r="D25" s="139">
        <v>369.9</v>
      </c>
      <c r="E25" s="139">
        <v>307.9</v>
      </c>
      <c r="F25" s="140">
        <f aca="true" t="shared" si="3" ref="F25:F30">SUM(D25/E25)*100-100</f>
        <v>20.136407924650854</v>
      </c>
      <c r="G25" s="101" t="s">
        <v>68</v>
      </c>
    </row>
    <row r="26" spans="1:7" ht="12">
      <c r="A26" s="139">
        <v>200.6</v>
      </c>
      <c r="B26" s="139">
        <v>386</v>
      </c>
      <c r="C26" s="140">
        <f t="shared" si="2"/>
        <v>-48.031088082901555</v>
      </c>
      <c r="D26" s="139">
        <v>134</v>
      </c>
      <c r="E26" s="139">
        <v>106.9</v>
      </c>
      <c r="F26" s="140">
        <f t="shared" si="3"/>
        <v>25.35079513564078</v>
      </c>
      <c r="G26" s="101" t="s">
        <v>69</v>
      </c>
    </row>
    <row r="27" spans="1:7" ht="13.5" customHeight="1">
      <c r="A27" s="139">
        <v>679.8</v>
      </c>
      <c r="B27" s="139">
        <v>689.4</v>
      </c>
      <c r="C27" s="140">
        <f t="shared" si="2"/>
        <v>-1.3925152306353397</v>
      </c>
      <c r="D27" s="139">
        <v>267</v>
      </c>
      <c r="E27" s="139">
        <v>224.2</v>
      </c>
      <c r="F27" s="140">
        <f t="shared" si="3"/>
        <v>19.090098126672615</v>
      </c>
      <c r="G27" s="101" t="s">
        <v>70</v>
      </c>
    </row>
    <row r="28" spans="1:7" ht="13.5" customHeight="1">
      <c r="A28" s="139">
        <v>928.4</v>
      </c>
      <c r="B28" s="139">
        <v>831.5</v>
      </c>
      <c r="C28" s="140">
        <f t="shared" si="2"/>
        <v>11.653638003607924</v>
      </c>
      <c r="D28" s="139">
        <v>199.8</v>
      </c>
      <c r="E28" s="139">
        <v>141.6</v>
      </c>
      <c r="F28" s="140">
        <f t="shared" si="3"/>
        <v>41.10169491525426</v>
      </c>
      <c r="G28" s="101" t="s">
        <v>71</v>
      </c>
    </row>
    <row r="29" spans="1:7" ht="13.5" customHeight="1">
      <c r="A29" s="139">
        <v>230.7</v>
      </c>
      <c r="B29" s="139">
        <v>29.3</v>
      </c>
      <c r="C29" s="181" t="s">
        <v>97</v>
      </c>
      <c r="D29" s="139">
        <v>9</v>
      </c>
      <c r="E29" s="139">
        <v>2.1</v>
      </c>
      <c r="F29" s="140">
        <f t="shared" si="3"/>
        <v>328.57142857142856</v>
      </c>
      <c r="G29" s="101" t="s">
        <v>72</v>
      </c>
    </row>
    <row r="30" spans="1:7" ht="12">
      <c r="A30" s="139">
        <v>145.8</v>
      </c>
      <c r="B30" s="139">
        <v>190.3</v>
      </c>
      <c r="C30" s="140">
        <f t="shared" si="2"/>
        <v>-23.384130320546504</v>
      </c>
      <c r="D30" s="139">
        <v>0.6</v>
      </c>
      <c r="E30" s="139">
        <v>14.9</v>
      </c>
      <c r="F30" s="140">
        <f t="shared" si="3"/>
        <v>-95.97315436241611</v>
      </c>
      <c r="G30" s="101" t="s">
        <v>73</v>
      </c>
    </row>
    <row r="31" spans="1:6" ht="13.5" customHeight="1">
      <c r="A31" s="139"/>
      <c r="B31" s="139"/>
      <c r="C31" s="140"/>
      <c r="D31" s="139"/>
      <c r="E31" s="139"/>
      <c r="F31" s="178"/>
    </row>
    <row r="32" spans="1:8" ht="13.5" customHeight="1">
      <c r="A32" s="139">
        <f>SUM(A25:A31)</f>
        <v>3048.7999999999997</v>
      </c>
      <c r="B32" s="139">
        <f>SUM(B25:B30)</f>
        <v>3062.2000000000003</v>
      </c>
      <c r="C32" s="140">
        <f>SUM(A32/B32)*100-100</f>
        <v>-0.43759388674811817</v>
      </c>
      <c r="D32" s="139">
        <v>980.4</v>
      </c>
      <c r="E32" s="139">
        <v>797.5</v>
      </c>
      <c r="F32" s="140">
        <f>SUM(D32/E32)*100-100</f>
        <v>22.934169278996848</v>
      </c>
      <c r="H32" s="101" t="s">
        <v>76</v>
      </c>
    </row>
    <row r="33" spans="1:6" ht="12">
      <c r="A33" s="139"/>
      <c r="B33" s="139"/>
      <c r="C33" s="140"/>
      <c r="D33" s="139"/>
      <c r="E33" s="139"/>
      <c r="F33" s="140"/>
    </row>
    <row r="34" spans="1:7" ht="13.5" customHeight="1">
      <c r="A34" s="139">
        <v>1975.1</v>
      </c>
      <c r="B34" s="139">
        <v>1900.1</v>
      </c>
      <c r="C34" s="140">
        <f>SUM(A34/B34)*100-100</f>
        <v>3.9471606757539064</v>
      </c>
      <c r="D34" s="139">
        <v>1339.8</v>
      </c>
      <c r="E34" s="139">
        <v>1337.5</v>
      </c>
      <c r="F34" s="140">
        <f>SUM(D34/E34)*100-100</f>
        <v>0.17196261682241243</v>
      </c>
      <c r="G34" s="101" t="s">
        <v>77</v>
      </c>
    </row>
    <row r="35" spans="1:7" ht="13.5" customHeight="1">
      <c r="A35" s="139">
        <v>1292.4</v>
      </c>
      <c r="B35" s="139">
        <v>1053.3</v>
      </c>
      <c r="C35" s="140">
        <f>SUM(A35/B35)*100-100</f>
        <v>22.700085445741962</v>
      </c>
      <c r="D35" s="139">
        <v>767.3</v>
      </c>
      <c r="E35" s="139">
        <v>618.3</v>
      </c>
      <c r="F35" s="140">
        <f>SUM(D35/E35)*100-100</f>
        <v>24.09833414200226</v>
      </c>
      <c r="G35" s="101" t="s">
        <v>78</v>
      </c>
    </row>
    <row r="36" spans="1:7" ht="13.5" customHeight="1">
      <c r="A36" s="139">
        <v>2664.6</v>
      </c>
      <c r="B36" s="139">
        <v>2160</v>
      </c>
      <c r="C36" s="140">
        <f>SUM(A36/B36)*100-100</f>
        <v>23.3611111111111</v>
      </c>
      <c r="D36" s="139">
        <v>1226</v>
      </c>
      <c r="E36" s="139">
        <v>849.5</v>
      </c>
      <c r="F36" s="140">
        <f>SUM(D36/E36)*100-100</f>
        <v>44.32018834608593</v>
      </c>
      <c r="G36" s="101" t="s">
        <v>79</v>
      </c>
    </row>
    <row r="37" spans="1:7" ht="13.5" customHeight="1">
      <c r="A37" s="139">
        <v>2.1</v>
      </c>
      <c r="B37" s="182" t="s">
        <v>66</v>
      </c>
      <c r="C37" s="181" t="s">
        <v>97</v>
      </c>
      <c r="D37" s="182" t="s">
        <v>66</v>
      </c>
      <c r="E37" s="182" t="s">
        <v>66</v>
      </c>
      <c r="F37" s="181" t="s">
        <v>97</v>
      </c>
      <c r="G37" s="101" t="s">
        <v>80</v>
      </c>
    </row>
    <row r="38" spans="1:7" ht="13.5" customHeight="1">
      <c r="A38" s="139">
        <v>0.7</v>
      </c>
      <c r="B38" s="139">
        <v>0.1</v>
      </c>
      <c r="C38" s="181" t="s">
        <v>97</v>
      </c>
      <c r="D38" s="182" t="s">
        <v>66</v>
      </c>
      <c r="E38" s="182" t="s">
        <v>66</v>
      </c>
      <c r="F38" s="181" t="s">
        <v>97</v>
      </c>
      <c r="G38" s="101" t="s">
        <v>81</v>
      </c>
    </row>
    <row r="39" spans="1:7" ht="12">
      <c r="A39" s="139">
        <v>697.8</v>
      </c>
      <c r="B39" s="139">
        <v>603.8</v>
      </c>
      <c r="C39" s="140">
        <f>SUM(A39/B39)*100-100</f>
        <v>15.568068896985764</v>
      </c>
      <c r="D39" s="139">
        <v>492.5</v>
      </c>
      <c r="E39" s="139">
        <v>328.4</v>
      </c>
      <c r="F39" s="140">
        <f>SUM(D39/E39)*100-100</f>
        <v>49.96954933008527</v>
      </c>
      <c r="G39" s="101" t="s">
        <v>82</v>
      </c>
    </row>
    <row r="40" spans="1:7" ht="13.5" customHeight="1">
      <c r="A40" s="139">
        <v>3.8</v>
      </c>
      <c r="B40" s="182" t="s">
        <v>66</v>
      </c>
      <c r="C40" s="181" t="s">
        <v>97</v>
      </c>
      <c r="D40" s="139">
        <v>0.6</v>
      </c>
      <c r="E40" s="182" t="s">
        <v>66</v>
      </c>
      <c r="F40" s="181" t="s">
        <v>97</v>
      </c>
      <c r="G40" s="101" t="s">
        <v>83</v>
      </c>
    </row>
    <row r="41" spans="1:6" ht="13.5" customHeight="1">
      <c r="A41" s="139"/>
      <c r="B41" s="139"/>
      <c r="C41" s="140"/>
      <c r="D41" s="139"/>
      <c r="E41" s="139"/>
      <c r="F41" s="140"/>
    </row>
    <row r="42" spans="1:8" ht="13.5" customHeight="1">
      <c r="A42" s="139">
        <v>6636.6</v>
      </c>
      <c r="B42" s="139">
        <v>5717.4</v>
      </c>
      <c r="C42" s="140">
        <f>SUM(A42/B42)*100-100</f>
        <v>16.07723790534162</v>
      </c>
      <c r="D42" s="139">
        <v>3826.3</v>
      </c>
      <c r="E42" s="139">
        <v>3133.8</v>
      </c>
      <c r="F42" s="140">
        <f>SUM(D42/E42)*100-100</f>
        <v>22.0977726721552</v>
      </c>
      <c r="H42" s="101" t="s">
        <v>84</v>
      </c>
    </row>
    <row r="43" spans="1:6" ht="13.5" customHeight="1">
      <c r="A43" s="139"/>
      <c r="B43" s="139"/>
      <c r="C43" s="140"/>
      <c r="D43" s="139"/>
      <c r="E43" s="139"/>
      <c r="F43" s="140"/>
    </row>
    <row r="44" spans="1:7" ht="12">
      <c r="A44" s="139">
        <v>883.3</v>
      </c>
      <c r="B44" s="139">
        <v>911</v>
      </c>
      <c r="C44" s="140">
        <f>SUM(A44/B44)*100-100</f>
        <v>-3.0406147091108693</v>
      </c>
      <c r="D44" s="139">
        <v>684.7</v>
      </c>
      <c r="E44" s="139">
        <v>633.2</v>
      </c>
      <c r="F44" s="140">
        <f>SUM(D44/E44)*100-100</f>
        <v>8.133291219204054</v>
      </c>
      <c r="G44" s="101" t="s">
        <v>85</v>
      </c>
    </row>
    <row r="45" spans="1:7" ht="13.5" customHeight="1">
      <c r="A45" s="139">
        <v>4074.2</v>
      </c>
      <c r="B45" s="139">
        <v>4284.9</v>
      </c>
      <c r="C45" s="140">
        <f>SUM(A45/B45)*100-100</f>
        <v>-4.91726761418002</v>
      </c>
      <c r="D45" s="139">
        <v>2467.5</v>
      </c>
      <c r="E45" s="139">
        <v>2053.3</v>
      </c>
      <c r="F45" s="140">
        <f>SUM(D45/E45)*100-100</f>
        <v>20.172405396191493</v>
      </c>
      <c r="G45" s="101" t="s">
        <v>86</v>
      </c>
    </row>
    <row r="46" spans="1:7" ht="13.5" customHeight="1">
      <c r="A46" s="139">
        <v>1788.3</v>
      </c>
      <c r="B46" s="139">
        <v>1861.1</v>
      </c>
      <c r="C46" s="140">
        <f>SUM(A46/B46)*100-100</f>
        <v>-3.91166514426952</v>
      </c>
      <c r="D46" s="139">
        <v>1280.1</v>
      </c>
      <c r="E46" s="139">
        <v>1370.9</v>
      </c>
      <c r="F46" s="140">
        <f>SUM(D46/E46)*100-100</f>
        <v>-6.623386096724786</v>
      </c>
      <c r="G46" s="101" t="s">
        <v>87</v>
      </c>
    </row>
    <row r="47" spans="1:7" ht="12">
      <c r="A47" s="139">
        <v>16455.5</v>
      </c>
      <c r="B47" s="139">
        <v>15660.1</v>
      </c>
      <c r="C47" s="140">
        <f>SUM(A47/B47)*100-100</f>
        <v>5.079150196997475</v>
      </c>
      <c r="D47" s="139">
        <v>12523</v>
      </c>
      <c r="E47" s="139">
        <v>12155.5</v>
      </c>
      <c r="F47" s="140">
        <f>SUM(D47/E47)*100-100</f>
        <v>3.023322775698233</v>
      </c>
      <c r="G47" s="101" t="s">
        <v>88</v>
      </c>
    </row>
    <row r="48" spans="1:6" ht="13.5" customHeight="1">
      <c r="A48" s="139"/>
      <c r="B48" s="139"/>
      <c r="C48" s="140"/>
      <c r="D48" s="139"/>
      <c r="E48" s="139"/>
      <c r="F48" s="140"/>
    </row>
    <row r="49" spans="1:8" ht="13.5" customHeight="1">
      <c r="A49" s="139">
        <f>SUM(A44:A47)</f>
        <v>23201.3</v>
      </c>
      <c r="B49" s="139">
        <v>22717.2</v>
      </c>
      <c r="C49" s="140">
        <f>SUM(A49/B49)*100-100</f>
        <v>2.1309844523092636</v>
      </c>
      <c r="D49" s="139">
        <f>SUM(D44:D47)</f>
        <v>16955.3</v>
      </c>
      <c r="E49" s="139">
        <f>SUM(E44:E47)</f>
        <v>16212.9</v>
      </c>
      <c r="F49" s="140">
        <f>SUM(D49/E49)*100-100</f>
        <v>4.579069753097826</v>
      </c>
      <c r="H49" s="101" t="s">
        <v>89</v>
      </c>
    </row>
    <row r="50" spans="1:6" ht="13.5" customHeight="1">
      <c r="A50" s="139"/>
      <c r="B50" s="139"/>
      <c r="C50" s="140"/>
      <c r="D50" s="139"/>
      <c r="E50" s="139"/>
      <c r="F50" s="140"/>
    </row>
    <row r="51" spans="1:7" ht="12">
      <c r="A51" s="139">
        <v>356.1</v>
      </c>
      <c r="B51" s="139">
        <v>346.7</v>
      </c>
      <c r="C51" s="140">
        <f>SUM(A51/B51)*100-100</f>
        <v>2.711277761753678</v>
      </c>
      <c r="D51" s="139">
        <v>274.7</v>
      </c>
      <c r="E51" s="139">
        <v>221.8</v>
      </c>
      <c r="F51" s="140">
        <f>SUM(D51/E51)*100-100</f>
        <v>23.850315599639302</v>
      </c>
      <c r="G51" s="101" t="s">
        <v>90</v>
      </c>
    </row>
    <row r="52" spans="1:6" ht="13.5" customHeight="1">
      <c r="A52" s="139"/>
      <c r="B52" s="139"/>
      <c r="C52" s="178"/>
      <c r="D52" s="139"/>
      <c r="E52" s="139"/>
      <c r="F52" s="181"/>
    </row>
    <row r="53" spans="1:7" ht="13.5" customHeight="1">
      <c r="A53" s="182" t="s">
        <v>66</v>
      </c>
      <c r="B53" s="182" t="s">
        <v>66</v>
      </c>
      <c r="C53" s="183" t="s">
        <v>148</v>
      </c>
      <c r="D53" s="182" t="s">
        <v>66</v>
      </c>
      <c r="E53" s="182" t="s">
        <v>66</v>
      </c>
      <c r="F53" s="183" t="s">
        <v>149</v>
      </c>
      <c r="G53" s="101" t="s">
        <v>91</v>
      </c>
    </row>
    <row r="54" spans="1:6" ht="12">
      <c r="A54" s="139"/>
      <c r="B54" s="139"/>
      <c r="C54" s="178"/>
      <c r="D54" s="139"/>
      <c r="E54" s="139"/>
      <c r="F54" s="181"/>
    </row>
    <row r="55" spans="1:8" ht="13.5" customHeight="1">
      <c r="A55" s="151">
        <v>50522.2</v>
      </c>
      <c r="B55" s="151">
        <v>48107</v>
      </c>
      <c r="C55" s="152">
        <f>SUM(A55/B55)*100-100</f>
        <v>5.020475190720688</v>
      </c>
      <c r="D55" s="151">
        <v>31289</v>
      </c>
      <c r="E55" s="151">
        <v>28793.4</v>
      </c>
      <c r="F55" s="152">
        <f>SUM(D55/E55)*100-100</f>
        <v>8.66726402578368</v>
      </c>
      <c r="G55" s="184" t="s">
        <v>51</v>
      </c>
      <c r="H55" s="184"/>
    </row>
    <row r="56" ht="13.5" customHeight="1"/>
    <row r="57" spans="1:5" ht="13.5" customHeight="1">
      <c r="A57" s="185"/>
      <c r="B57" s="185"/>
      <c r="D57" s="185"/>
      <c r="E57" s="185"/>
    </row>
    <row r="58" spans="1:5" ht="13.5" customHeight="1">
      <c r="A58" s="185"/>
      <c r="B58" s="185"/>
      <c r="D58" s="185"/>
      <c r="E58" s="185"/>
    </row>
    <row r="59" spans="1:5" ht="13.5" customHeight="1">
      <c r="A59" s="185"/>
      <c r="B59" s="185"/>
      <c r="D59" s="185"/>
      <c r="E59" s="185"/>
    </row>
    <row r="60" spans="1:5" ht="13.5" customHeight="1">
      <c r="A60" s="185"/>
      <c r="B60" s="185"/>
      <c r="D60" s="185"/>
      <c r="E60" s="185"/>
    </row>
    <row r="61" spans="1:5" ht="13.5" customHeight="1">
      <c r="A61" s="185"/>
      <c r="B61" s="185"/>
      <c r="D61" s="185"/>
      <c r="E61" s="185"/>
    </row>
    <row r="62" spans="1:5" ht="13.5" customHeight="1">
      <c r="A62" s="185"/>
      <c r="B62" s="185"/>
      <c r="D62" s="185"/>
      <c r="E62" s="185"/>
    </row>
    <row r="63" ht="13.5" customHeight="1"/>
    <row r="64" ht="13.5" customHeight="1">
      <c r="H64" s="186">
        <v>3</v>
      </c>
    </row>
    <row r="65" ht="13.5" customHeight="1"/>
    <row r="66" ht="13.5" customHeight="1"/>
    <row r="67" ht="13.5" customHeight="1"/>
    <row r="68" spans="1:5" ht="12.75">
      <c r="A68" s="67">
        <f>SUM(A23+A32+A42+A49+A51)</f>
        <v>50522.19999999999</v>
      </c>
      <c r="B68" s="68">
        <f>SUM(B23+B32+B42+B49+B51)</f>
        <v>48107.09999999999</v>
      </c>
      <c r="C68" s="39"/>
      <c r="D68" s="68">
        <f>SUM(D23+D32+D42+D49+D51)</f>
        <v>31289.1</v>
      </c>
      <c r="E68" s="68">
        <f>SUM(E23+E32+E42+E49+E51)</f>
        <v>28793.399999999998</v>
      </c>
    </row>
    <row r="69" spans="1:5" ht="13.5" customHeight="1">
      <c r="A69" s="39"/>
      <c r="C69" s="39"/>
      <c r="D69" s="39"/>
      <c r="E69" s="39"/>
    </row>
    <row r="70" spans="1:5" ht="12.75">
      <c r="A70" s="39"/>
      <c r="B70" s="39"/>
      <c r="C70" s="39"/>
      <c r="D70" s="39"/>
      <c r="E70" s="39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A7:B8"/>
    <mergeCell ref="D7:E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101" customWidth="1"/>
    <col min="2" max="2" width="24.8515625" style="101" customWidth="1"/>
    <col min="3" max="3" width="6.140625" style="101" customWidth="1"/>
    <col min="4" max="4" width="1.8515625" style="101" hidden="1" customWidth="1"/>
    <col min="5" max="6" width="9.7109375" style="104" customWidth="1"/>
    <col min="7" max="7" width="11.421875" style="105" customWidth="1"/>
    <col min="8" max="9" width="9.7109375" style="104" customWidth="1"/>
    <col min="10" max="10" width="11.421875" style="106" customWidth="1"/>
    <col min="11" max="11" width="11.421875" style="101" customWidth="1"/>
    <col min="12" max="15" width="11.421875" style="102" customWidth="1"/>
    <col min="16" max="16384" width="11.421875" style="101" customWidth="1"/>
  </cols>
  <sheetData>
    <row r="1" ht="12">
      <c r="A1" s="103" t="s">
        <v>160</v>
      </c>
    </row>
    <row r="3" spans="1:10" ht="13.5" customHeight="1">
      <c r="A3" s="107"/>
      <c r="B3" s="108"/>
      <c r="C3" s="107"/>
      <c r="D3" s="109"/>
      <c r="E3" s="110" t="s">
        <v>36</v>
      </c>
      <c r="F3" s="111"/>
      <c r="G3" s="112"/>
      <c r="H3" s="110" t="s">
        <v>39</v>
      </c>
      <c r="I3" s="111"/>
      <c r="J3" s="111"/>
    </row>
    <row r="4" spans="1:10" ht="13.5" customHeight="1">
      <c r="A4" s="113" t="s">
        <v>98</v>
      </c>
      <c r="B4" s="114"/>
      <c r="C4" s="115"/>
      <c r="D4" s="116"/>
      <c r="E4" s="117"/>
      <c r="F4" s="118"/>
      <c r="G4" s="119"/>
      <c r="H4" s="117"/>
      <c r="I4" s="118"/>
      <c r="J4" s="118"/>
    </row>
    <row r="5" spans="1:10" ht="13.5" customHeight="1">
      <c r="A5" s="120" t="s">
        <v>99</v>
      </c>
      <c r="B5" s="115" t="s">
        <v>100</v>
      </c>
      <c r="C5" s="115"/>
      <c r="D5" s="116"/>
      <c r="E5" s="121" t="s">
        <v>152</v>
      </c>
      <c r="F5" s="122"/>
      <c r="G5" s="123"/>
      <c r="H5" s="121" t="s">
        <v>152</v>
      </c>
      <c r="I5" s="122"/>
      <c r="J5" s="124"/>
    </row>
    <row r="6" spans="1:10" ht="13.5" customHeight="1">
      <c r="A6" s="113" t="s">
        <v>101</v>
      </c>
      <c r="B6" s="114"/>
      <c r="C6" s="115"/>
      <c r="D6" s="116"/>
      <c r="E6" s="125">
        <v>2010</v>
      </c>
      <c r="F6" s="125">
        <v>2009</v>
      </c>
      <c r="G6" s="126" t="s">
        <v>30</v>
      </c>
      <c r="H6" s="125">
        <v>2010</v>
      </c>
      <c r="I6" s="125">
        <v>2009</v>
      </c>
      <c r="J6" s="127" t="s">
        <v>30</v>
      </c>
    </row>
    <row r="7" spans="1:10" ht="13.5" customHeight="1">
      <c r="A7" s="113" t="s">
        <v>102</v>
      </c>
      <c r="B7" s="114"/>
      <c r="C7" s="115"/>
      <c r="D7" s="116"/>
      <c r="E7" s="110" t="s">
        <v>103</v>
      </c>
      <c r="F7" s="112"/>
      <c r="G7" s="128" t="s">
        <v>32</v>
      </c>
      <c r="H7" s="110" t="s">
        <v>103</v>
      </c>
      <c r="I7" s="112"/>
      <c r="J7" s="129" t="s">
        <v>32</v>
      </c>
    </row>
    <row r="8" spans="1:10" ht="13.5" customHeight="1">
      <c r="A8" s="130"/>
      <c r="B8" s="131"/>
      <c r="C8" s="130"/>
      <c r="D8" s="132"/>
      <c r="E8" s="117"/>
      <c r="F8" s="119"/>
      <c r="G8" s="133" t="s">
        <v>33</v>
      </c>
      <c r="H8" s="117"/>
      <c r="I8" s="119"/>
      <c r="J8" s="134" t="s">
        <v>33</v>
      </c>
    </row>
    <row r="9" spans="1:11" ht="13.5" customHeight="1">
      <c r="A9" s="116"/>
      <c r="E9" s="135"/>
      <c r="F9" s="135"/>
      <c r="G9" s="136"/>
      <c r="H9" s="135"/>
      <c r="I9" s="135"/>
      <c r="J9" s="137"/>
      <c r="K9" s="115"/>
    </row>
    <row r="10" spans="1:15" ht="13.5" customHeight="1">
      <c r="A10" s="138">
        <v>1</v>
      </c>
      <c r="B10" s="101" t="s">
        <v>104</v>
      </c>
      <c r="E10" s="139">
        <v>749</v>
      </c>
      <c r="F10" s="139">
        <v>580.9</v>
      </c>
      <c r="G10" s="140">
        <f>SUM(E10/F10)*100-100</f>
        <v>28.937855052504744</v>
      </c>
      <c r="H10" s="139">
        <v>2344</v>
      </c>
      <c r="I10" s="139">
        <v>3023</v>
      </c>
      <c r="J10" s="141">
        <f>SUM(H10/I10)*100-100</f>
        <v>-22.461131326496854</v>
      </c>
      <c r="M10" s="142" t="s">
        <v>154</v>
      </c>
      <c r="N10" s="142" t="s">
        <v>155</v>
      </c>
      <c r="O10" s="143" t="s">
        <v>156</v>
      </c>
    </row>
    <row r="11" spans="1:10" ht="13.5" customHeight="1">
      <c r="A11" s="138">
        <v>3</v>
      </c>
      <c r="B11" s="101" t="s">
        <v>105</v>
      </c>
      <c r="E11" s="139">
        <v>1587.9</v>
      </c>
      <c r="F11" s="139">
        <v>1567.7</v>
      </c>
      <c r="G11" s="140">
        <f>SUM(E11/F11)*100-100</f>
        <v>1.2885118326210403</v>
      </c>
      <c r="H11" s="139">
        <v>573.5</v>
      </c>
      <c r="I11" s="139">
        <v>476</v>
      </c>
      <c r="J11" s="141">
        <f>SUM(H11/I11)*100-100</f>
        <v>20.483193277310917</v>
      </c>
    </row>
    <row r="12" spans="1:15" ht="13.5" customHeight="1">
      <c r="A12" s="138">
        <v>4</v>
      </c>
      <c r="B12" s="101" t="s">
        <v>106</v>
      </c>
      <c r="E12" s="139">
        <v>366.6</v>
      </c>
      <c r="F12" s="139">
        <v>307.1</v>
      </c>
      <c r="G12" s="140">
        <f>SUM(E12/F12)*100-100</f>
        <v>19.374796483230213</v>
      </c>
      <c r="H12" s="139">
        <v>282.9</v>
      </c>
      <c r="I12" s="139">
        <v>241.6</v>
      </c>
      <c r="J12" s="141">
        <f>SUM(H12/I12)*100-100</f>
        <v>17.094370860927157</v>
      </c>
      <c r="M12" s="144" t="s">
        <v>157</v>
      </c>
      <c r="N12" s="144"/>
      <c r="O12" s="144"/>
    </row>
    <row r="13" spans="1:10" ht="13.5" customHeight="1">
      <c r="A13" s="138">
        <v>5</v>
      </c>
      <c r="B13" s="101" t="s">
        <v>107</v>
      </c>
      <c r="E13" s="139">
        <v>645.5</v>
      </c>
      <c r="F13" s="139">
        <v>551.2</v>
      </c>
      <c r="G13" s="140">
        <f>SUM(E13/F13)*100-100</f>
        <v>17.10812772133525</v>
      </c>
      <c r="H13" s="139">
        <v>670.7</v>
      </c>
      <c r="I13" s="139">
        <v>634.6</v>
      </c>
      <c r="J13" s="141">
        <f>SUM(H13/I13)*100-100</f>
        <v>5.688622754491021</v>
      </c>
    </row>
    <row r="14" spans="1:16" ht="13.5" customHeight="1">
      <c r="A14" s="138">
        <v>9</v>
      </c>
      <c r="B14" s="101" t="s">
        <v>108</v>
      </c>
      <c r="E14" s="139">
        <v>800.1</v>
      </c>
      <c r="F14" s="139">
        <v>714.5</v>
      </c>
      <c r="G14" s="140">
        <f>SUM(E14/F14)*100-100</f>
        <v>11.980405878236525</v>
      </c>
      <c r="H14" s="139">
        <v>330.9</v>
      </c>
      <c r="I14" s="139">
        <v>349.3</v>
      </c>
      <c r="J14" s="141">
        <f>SUM(H14/I14)*100-100</f>
        <v>-5.267678213570008</v>
      </c>
      <c r="L14" s="102">
        <v>1</v>
      </c>
      <c r="M14" s="145">
        <f>SUM(E10:E14)</f>
        <v>4149.1</v>
      </c>
      <c r="N14" s="145">
        <f>SUM(H10:H14)</f>
        <v>4202</v>
      </c>
      <c r="O14" s="145">
        <f aca="true" t="shared" si="0" ref="O14:O24">SUM(M14:N14)</f>
        <v>8351.1</v>
      </c>
      <c r="P14" s="146"/>
    </row>
    <row r="15" spans="1:16" ht="12">
      <c r="A15" s="116"/>
      <c r="E15" s="139"/>
      <c r="F15" s="139"/>
      <c r="G15" s="140"/>
      <c r="H15" s="139"/>
      <c r="I15" s="139"/>
      <c r="J15" s="141"/>
      <c r="L15" s="102">
        <v>2</v>
      </c>
      <c r="M15" s="145">
        <f>SUM(E16:E22)</f>
        <v>9446.2</v>
      </c>
      <c r="N15" s="145">
        <f>SUM(H16:H22)</f>
        <v>5686.9</v>
      </c>
      <c r="O15" s="145">
        <f t="shared" si="0"/>
        <v>15133.1</v>
      </c>
      <c r="P15" s="146"/>
    </row>
    <row r="16" spans="1:16" ht="13.5" customHeight="1">
      <c r="A16" s="138">
        <v>11</v>
      </c>
      <c r="B16" s="101" t="s">
        <v>109</v>
      </c>
      <c r="E16" s="139">
        <v>47.8</v>
      </c>
      <c r="F16" s="139">
        <v>54.9</v>
      </c>
      <c r="G16" s="140">
        <f aca="true" t="shared" si="1" ref="G16:G22">SUM(E16/F16)*100-100</f>
        <v>-12.93260473588343</v>
      </c>
      <c r="H16" s="139">
        <v>174.4</v>
      </c>
      <c r="I16" s="139">
        <v>133.1</v>
      </c>
      <c r="J16" s="141">
        <f aca="true" t="shared" si="2" ref="J16:J22">SUM(H16/I16)*100-100</f>
        <v>31.029301277235163</v>
      </c>
      <c r="L16" s="102">
        <v>3</v>
      </c>
      <c r="M16" s="145">
        <f>SUM(E24:E25)</f>
        <v>5149.3</v>
      </c>
      <c r="N16" s="145">
        <f>SUM(H24:H25)</f>
        <v>2.3</v>
      </c>
      <c r="O16" s="145">
        <f t="shared" si="0"/>
        <v>5151.6</v>
      </c>
      <c r="P16" s="146"/>
    </row>
    <row r="17" spans="1:16" ht="13.5" customHeight="1">
      <c r="A17" s="120">
        <v>12</v>
      </c>
      <c r="B17" s="101" t="s">
        <v>110</v>
      </c>
      <c r="E17" s="139">
        <v>541</v>
      </c>
      <c r="F17" s="139">
        <v>576.5</v>
      </c>
      <c r="G17" s="140">
        <f t="shared" si="1"/>
        <v>-6.157849089332174</v>
      </c>
      <c r="H17" s="139">
        <v>532.6</v>
      </c>
      <c r="I17" s="139">
        <v>542.4</v>
      </c>
      <c r="J17" s="141">
        <f t="shared" si="2"/>
        <v>-1.806784660766965</v>
      </c>
      <c r="L17" s="102">
        <v>4</v>
      </c>
      <c r="M17" s="145">
        <f>SUM(E27:E29)</f>
        <v>9338.3</v>
      </c>
      <c r="N17" s="145">
        <f>SUM(H27:H29)</f>
        <v>2764.1</v>
      </c>
      <c r="O17" s="145">
        <f t="shared" si="0"/>
        <v>12102.4</v>
      </c>
      <c r="P17" s="146"/>
    </row>
    <row r="18" spans="1:16" ht="13.5" customHeight="1">
      <c r="A18" s="138">
        <v>13</v>
      </c>
      <c r="B18" s="101" t="s">
        <v>111</v>
      </c>
      <c r="E18" s="139">
        <v>1784.3</v>
      </c>
      <c r="F18" s="139">
        <v>1705.9</v>
      </c>
      <c r="G18" s="140">
        <f t="shared" si="1"/>
        <v>4.595814526056614</v>
      </c>
      <c r="H18" s="139">
        <v>894.5</v>
      </c>
      <c r="I18" s="139">
        <v>882.2</v>
      </c>
      <c r="J18" s="141">
        <f t="shared" si="2"/>
        <v>1.3942416685558783</v>
      </c>
      <c r="L18" s="102">
        <v>5</v>
      </c>
      <c r="M18" s="145">
        <f>SUM(E31:E32)</f>
        <v>9613.300000000001</v>
      </c>
      <c r="N18" s="145">
        <f>SUM(H31:H32)</f>
        <v>344</v>
      </c>
      <c r="O18" s="145">
        <f t="shared" si="0"/>
        <v>9957.300000000001</v>
      </c>
      <c r="P18" s="146"/>
    </row>
    <row r="19" spans="1:16" ht="13.5" customHeight="1">
      <c r="A19" s="138">
        <v>14</v>
      </c>
      <c r="B19" s="101" t="s">
        <v>112</v>
      </c>
      <c r="E19" s="139">
        <v>1483.8</v>
      </c>
      <c r="F19" s="139">
        <v>1432.5</v>
      </c>
      <c r="G19" s="140">
        <f t="shared" si="1"/>
        <v>3.5811518324607334</v>
      </c>
      <c r="H19" s="139">
        <v>1681.2</v>
      </c>
      <c r="I19" s="139">
        <v>1476.4</v>
      </c>
      <c r="J19" s="141">
        <f t="shared" si="2"/>
        <v>13.871579517745872</v>
      </c>
      <c r="L19" s="102">
        <v>6</v>
      </c>
      <c r="M19" s="145">
        <f>SUM(E34:E38)</f>
        <v>1455</v>
      </c>
      <c r="N19" s="145">
        <f>SUM(H34:H38)</f>
        <v>2294.2</v>
      </c>
      <c r="O19" s="145">
        <f t="shared" si="0"/>
        <v>3749.2</v>
      </c>
      <c r="P19" s="146"/>
    </row>
    <row r="20" spans="1:16" ht="13.5" customHeight="1">
      <c r="A20" s="138">
        <v>16</v>
      </c>
      <c r="B20" s="101" t="s">
        <v>113</v>
      </c>
      <c r="E20" s="139">
        <v>1427.8</v>
      </c>
      <c r="F20" s="139">
        <v>1398.7</v>
      </c>
      <c r="G20" s="140">
        <f t="shared" si="1"/>
        <v>2.080503324515618</v>
      </c>
      <c r="H20" s="139">
        <v>849.7</v>
      </c>
      <c r="I20" s="139">
        <v>813.2</v>
      </c>
      <c r="J20" s="141">
        <f t="shared" si="2"/>
        <v>4.488440727988191</v>
      </c>
      <c r="L20" s="102">
        <v>7</v>
      </c>
      <c r="M20" s="145">
        <f>SUM(E40:E43)</f>
        <v>2654</v>
      </c>
      <c r="N20" s="145">
        <f>SUM(H40:H43)</f>
        <v>1104.1</v>
      </c>
      <c r="O20" s="145">
        <f t="shared" si="0"/>
        <v>3758.1</v>
      </c>
      <c r="P20" s="146"/>
    </row>
    <row r="21" spans="1:16" ht="13.5" customHeight="1">
      <c r="A21" s="138">
        <v>17</v>
      </c>
      <c r="B21" s="101" t="s">
        <v>114</v>
      </c>
      <c r="E21" s="139">
        <v>215</v>
      </c>
      <c r="F21" s="139">
        <v>247.2</v>
      </c>
      <c r="G21" s="140">
        <f t="shared" si="1"/>
        <v>-13.02588996763754</v>
      </c>
      <c r="H21" s="139">
        <v>1100.2</v>
      </c>
      <c r="I21" s="139">
        <v>1059.5</v>
      </c>
      <c r="J21" s="141">
        <f t="shared" si="2"/>
        <v>3.841434638980658</v>
      </c>
      <c r="L21" s="102">
        <v>8</v>
      </c>
      <c r="M21" s="145">
        <f>SUM(E45:E46)</f>
        <v>294</v>
      </c>
      <c r="N21" s="145">
        <f>SUM(H45:H46)</f>
        <v>2261.6</v>
      </c>
      <c r="O21" s="145">
        <f t="shared" si="0"/>
        <v>2555.6</v>
      </c>
      <c r="P21" s="146"/>
    </row>
    <row r="22" spans="1:16" ht="13.5" customHeight="1">
      <c r="A22" s="138">
        <v>18</v>
      </c>
      <c r="B22" s="101" t="s">
        <v>115</v>
      </c>
      <c r="E22" s="139">
        <v>3946.5</v>
      </c>
      <c r="F22" s="139">
        <v>4084.8</v>
      </c>
      <c r="G22" s="140">
        <f t="shared" si="1"/>
        <v>-3.3857226792009385</v>
      </c>
      <c r="H22" s="139">
        <v>454.3</v>
      </c>
      <c r="I22" s="139">
        <v>522.9</v>
      </c>
      <c r="J22" s="141">
        <f t="shared" si="2"/>
        <v>-13.11914323962516</v>
      </c>
      <c r="L22" s="102">
        <v>9</v>
      </c>
      <c r="M22" s="145">
        <f>SUM(E48:E50)</f>
        <v>3543.6</v>
      </c>
      <c r="N22" s="145">
        <f>SUM(H48:H50)</f>
        <v>7169.5</v>
      </c>
      <c r="O22" s="145">
        <f t="shared" si="0"/>
        <v>10713.1</v>
      </c>
      <c r="P22" s="146"/>
    </row>
    <row r="23" spans="1:16" ht="12">
      <c r="A23" s="116"/>
      <c r="E23" s="139"/>
      <c r="F23" s="139"/>
      <c r="G23" s="140"/>
      <c r="H23" s="139"/>
      <c r="I23" s="139"/>
      <c r="J23" s="141"/>
      <c r="L23" s="102">
        <v>10</v>
      </c>
      <c r="M23" s="145">
        <f>SUM(E52:E59)</f>
        <v>24300.6</v>
      </c>
      <c r="N23" s="145">
        <f>SUM(H52:H59)</f>
        <v>23407.6</v>
      </c>
      <c r="O23" s="145">
        <f t="shared" si="0"/>
        <v>47708.2</v>
      </c>
      <c r="P23" s="146"/>
    </row>
    <row r="24" spans="1:16" ht="13.5" customHeight="1">
      <c r="A24" s="138">
        <v>21</v>
      </c>
      <c r="B24" s="101" t="s">
        <v>116</v>
      </c>
      <c r="E24" s="139">
        <v>5149.2</v>
      </c>
      <c r="F24" s="139">
        <v>5048.7</v>
      </c>
      <c r="G24" s="140">
        <f>SUM(E24/F24)*100-100</f>
        <v>1.9906114445302734</v>
      </c>
      <c r="H24" s="139">
        <v>0.6</v>
      </c>
      <c r="I24" s="139">
        <v>8.6</v>
      </c>
      <c r="J24" s="141" t="s">
        <v>75</v>
      </c>
      <c r="L24" s="102">
        <v>11</v>
      </c>
      <c r="M24" s="145">
        <f>SUM(E61)</f>
        <v>755.9</v>
      </c>
      <c r="N24" s="145">
        <f>SUM(H61)</f>
        <v>1285.7</v>
      </c>
      <c r="O24" s="145">
        <f t="shared" si="0"/>
        <v>2041.6</v>
      </c>
      <c r="P24" s="146"/>
    </row>
    <row r="25" spans="1:16" ht="13.5" customHeight="1">
      <c r="A25" s="138">
        <v>23</v>
      </c>
      <c r="B25" s="101" t="s">
        <v>117</v>
      </c>
      <c r="E25" s="139">
        <v>0.1</v>
      </c>
      <c r="F25" s="139">
        <v>2.5</v>
      </c>
      <c r="G25" s="140">
        <f>SUM(E25/F25)*100-100</f>
        <v>-96</v>
      </c>
      <c r="H25" s="139">
        <v>1.7</v>
      </c>
      <c r="I25" s="139">
        <v>3.4</v>
      </c>
      <c r="J25" s="141">
        <f>SUM(H25/I25)*100-100</f>
        <v>-50</v>
      </c>
      <c r="K25" s="39"/>
      <c r="M25" s="145"/>
      <c r="N25" s="145"/>
      <c r="O25" s="145"/>
      <c r="P25" s="146"/>
    </row>
    <row r="26" spans="1:16" ht="12.75">
      <c r="A26" s="116"/>
      <c r="E26" s="139"/>
      <c r="F26" s="139"/>
      <c r="G26" s="147"/>
      <c r="H26" s="139"/>
      <c r="I26" s="139"/>
      <c r="J26" s="148"/>
      <c r="L26" s="149"/>
      <c r="M26" s="145">
        <f>SUM(M14:M24)</f>
        <v>70699.29999999999</v>
      </c>
      <c r="N26" s="145">
        <f>SUM(N14:N25)</f>
        <v>50521.99999999999</v>
      </c>
      <c r="O26" s="145">
        <f>SUM(M26:N26)</f>
        <v>121221.29999999999</v>
      </c>
      <c r="P26" s="146"/>
    </row>
    <row r="27" spans="1:10" ht="13.5" customHeight="1">
      <c r="A27" s="138">
        <v>31</v>
      </c>
      <c r="B27" s="101" t="s">
        <v>118</v>
      </c>
      <c r="E27" s="139">
        <v>4357.9</v>
      </c>
      <c r="F27" s="139">
        <v>3936.7</v>
      </c>
      <c r="G27" s="140">
        <f>SUM(E27/F27)*100-100</f>
        <v>10.69931668656487</v>
      </c>
      <c r="H27" s="139">
        <v>6</v>
      </c>
      <c r="I27" s="139">
        <v>15.3</v>
      </c>
      <c r="J27" s="141">
        <f>SUM(H27/I27)*100-100</f>
        <v>-60.78431372549019</v>
      </c>
    </row>
    <row r="28" spans="1:10" ht="13.5" customHeight="1">
      <c r="A28" s="120">
        <v>32</v>
      </c>
      <c r="B28" s="101" t="s">
        <v>119</v>
      </c>
      <c r="E28" s="139">
        <v>4320</v>
      </c>
      <c r="F28" s="139">
        <v>3892.3</v>
      </c>
      <c r="G28" s="140">
        <f>SUM(E28/F28)*100-100</f>
        <v>10.988361637078327</v>
      </c>
      <c r="H28" s="139">
        <v>2140.6</v>
      </c>
      <c r="I28" s="139">
        <v>2784.1</v>
      </c>
      <c r="J28" s="141">
        <f>SUM(H28/I28)*100-100</f>
        <v>-23.11339391544844</v>
      </c>
    </row>
    <row r="29" spans="1:10" ht="13.5" customHeight="1">
      <c r="A29" s="120">
        <v>34</v>
      </c>
      <c r="B29" s="101" t="s">
        <v>120</v>
      </c>
      <c r="E29" s="139">
        <v>660.4</v>
      </c>
      <c r="F29" s="139">
        <v>556.9</v>
      </c>
      <c r="G29" s="140">
        <f>SUM(E29/F29)*100-100</f>
        <v>18.585024241335972</v>
      </c>
      <c r="H29" s="139">
        <v>617.5</v>
      </c>
      <c r="I29" s="139">
        <v>626.2</v>
      </c>
      <c r="J29" s="141">
        <f>SUM(H29/I29)*100-100</f>
        <v>-1.3893324816352646</v>
      </c>
    </row>
    <row r="30" spans="1:10" ht="12">
      <c r="A30" s="116"/>
      <c r="E30" s="139"/>
      <c r="F30" s="139"/>
      <c r="G30" s="140"/>
      <c r="H30" s="139"/>
      <c r="I30" s="139"/>
      <c r="J30" s="148"/>
    </row>
    <row r="31" spans="1:10" ht="13.5" customHeight="1">
      <c r="A31" s="120">
        <v>41</v>
      </c>
      <c r="B31" s="101" t="s">
        <v>121</v>
      </c>
      <c r="E31" s="139">
        <v>9314.7</v>
      </c>
      <c r="F31" s="139">
        <v>5749.4</v>
      </c>
      <c r="G31" s="140">
        <f>SUM(E31/F31)*100-100</f>
        <v>62.01168817615755</v>
      </c>
      <c r="H31" s="139">
        <v>0.7</v>
      </c>
      <c r="I31" s="139">
        <v>0.7</v>
      </c>
      <c r="J31" s="141" t="s">
        <v>75</v>
      </c>
    </row>
    <row r="32" spans="1:10" ht="13.5" customHeight="1">
      <c r="A32" s="120">
        <v>45</v>
      </c>
      <c r="B32" s="101" t="s">
        <v>122</v>
      </c>
      <c r="E32" s="139">
        <v>298.6</v>
      </c>
      <c r="F32" s="139">
        <v>362.5</v>
      </c>
      <c r="G32" s="140">
        <f>SUM(E32/F32)*100-100</f>
        <v>-17.627586206896552</v>
      </c>
      <c r="H32" s="139">
        <v>343.3</v>
      </c>
      <c r="I32" s="139">
        <v>298.2</v>
      </c>
      <c r="J32" s="141">
        <f>SUM(H32/I32)*100-100</f>
        <v>15.124077800134145</v>
      </c>
    </row>
    <row r="33" spans="1:10" ht="12">
      <c r="A33" s="116"/>
      <c r="E33" s="139"/>
      <c r="F33" s="139"/>
      <c r="G33" s="140"/>
      <c r="H33" s="139"/>
      <c r="I33" s="139"/>
      <c r="J33" s="141"/>
    </row>
    <row r="34" spans="1:10" ht="13.5" customHeight="1">
      <c r="A34" s="120">
        <v>52</v>
      </c>
      <c r="B34" s="101" t="s">
        <v>123</v>
      </c>
      <c r="E34" s="139">
        <v>102.7</v>
      </c>
      <c r="F34" s="139">
        <v>123.6</v>
      </c>
      <c r="G34" s="140">
        <f>SUM(E34/F34)*100-100</f>
        <v>-16.9093851132686</v>
      </c>
      <c r="H34" s="139">
        <v>184.9</v>
      </c>
      <c r="I34" s="139">
        <v>283</v>
      </c>
      <c r="J34" s="141">
        <f>SUM(H34/I34)*100-100</f>
        <v>-34.66431095406361</v>
      </c>
    </row>
    <row r="35" spans="1:10" ht="13.5" customHeight="1">
      <c r="A35" s="120">
        <v>53</v>
      </c>
      <c r="B35" s="101" t="s">
        <v>124</v>
      </c>
      <c r="E35" s="139">
        <v>331.9</v>
      </c>
      <c r="F35" s="139">
        <v>295</v>
      </c>
      <c r="G35" s="140">
        <f>SUM(E35/F35)*100-100</f>
        <v>12.508474576271183</v>
      </c>
      <c r="H35" s="139">
        <v>716.3</v>
      </c>
      <c r="I35" s="139">
        <v>629.7</v>
      </c>
      <c r="J35" s="141">
        <f>SUM(H35/I35)*100-100</f>
        <v>13.752580593933601</v>
      </c>
    </row>
    <row r="36" spans="1:10" ht="13.5" customHeight="1">
      <c r="A36" s="120">
        <v>54</v>
      </c>
      <c r="B36" s="101" t="s">
        <v>125</v>
      </c>
      <c r="E36" s="139">
        <v>130.6</v>
      </c>
      <c r="F36" s="139">
        <v>169.7</v>
      </c>
      <c r="G36" s="140">
        <f>SUM(E36/F36)*100-100</f>
        <v>-23.0406599882145</v>
      </c>
      <c r="H36" s="139">
        <v>479.8</v>
      </c>
      <c r="I36" s="139">
        <v>539.7</v>
      </c>
      <c r="J36" s="141">
        <f>SUM(H36/I36)*100-100</f>
        <v>-11.098758569575693</v>
      </c>
    </row>
    <row r="37" spans="1:10" ht="13.5" customHeight="1">
      <c r="A37" s="120">
        <v>55</v>
      </c>
      <c r="B37" s="101" t="s">
        <v>126</v>
      </c>
      <c r="E37" s="139">
        <v>210.3</v>
      </c>
      <c r="F37" s="139">
        <v>210.7</v>
      </c>
      <c r="G37" s="140">
        <f>SUM(E37/F37)*100-100</f>
        <v>-0.18984337921213523</v>
      </c>
      <c r="H37" s="139">
        <v>284.8</v>
      </c>
      <c r="I37" s="139">
        <v>267.6</v>
      </c>
      <c r="J37" s="141">
        <f>SUM(H37/I37)*100-100</f>
        <v>6.427503736920784</v>
      </c>
    </row>
    <row r="38" spans="1:10" ht="13.5" customHeight="1">
      <c r="A38" s="120">
        <v>56</v>
      </c>
      <c r="B38" s="101" t="s">
        <v>127</v>
      </c>
      <c r="E38" s="139">
        <v>679.5</v>
      </c>
      <c r="F38" s="139">
        <v>716.7</v>
      </c>
      <c r="G38" s="140">
        <f>SUM(E38/F38)*100-100</f>
        <v>-5.190456257848481</v>
      </c>
      <c r="H38" s="139">
        <v>628.4</v>
      </c>
      <c r="I38" s="139">
        <v>763</v>
      </c>
      <c r="J38" s="141">
        <f>SUM(H38/I38)*100-100</f>
        <v>-17.64089121887288</v>
      </c>
    </row>
    <row r="39" spans="1:10" ht="12">
      <c r="A39" s="116"/>
      <c r="E39" s="139"/>
      <c r="F39" s="139"/>
      <c r="G39" s="147"/>
      <c r="H39" s="139"/>
      <c r="I39" s="139"/>
      <c r="J39" s="141"/>
    </row>
    <row r="40" spans="1:10" ht="13.5" customHeight="1">
      <c r="A40" s="120">
        <v>62</v>
      </c>
      <c r="B40" s="101" t="s">
        <v>128</v>
      </c>
      <c r="E40" s="139">
        <v>90.7</v>
      </c>
      <c r="F40" s="139">
        <v>48.4</v>
      </c>
      <c r="G40" s="140">
        <f>SUM(E40/F40)*100-100</f>
        <v>87.39669421487605</v>
      </c>
      <c r="H40" s="139">
        <v>52.2</v>
      </c>
      <c r="I40" s="139">
        <v>42.9</v>
      </c>
      <c r="J40" s="141">
        <f>SUM(H40/I40)*100-100</f>
        <v>21.678321678321694</v>
      </c>
    </row>
    <row r="41" spans="1:10" ht="13.5" customHeight="1">
      <c r="A41" s="120">
        <v>63</v>
      </c>
      <c r="B41" s="101" t="s">
        <v>129</v>
      </c>
      <c r="E41" s="139">
        <v>1752.6</v>
      </c>
      <c r="F41" s="139">
        <v>1797.2</v>
      </c>
      <c r="G41" s="140">
        <f>SUM(E41/F41)*100-100</f>
        <v>-2.4816381037169037</v>
      </c>
      <c r="H41" s="139">
        <v>352.9</v>
      </c>
      <c r="I41" s="139">
        <v>432.2</v>
      </c>
      <c r="J41" s="141">
        <f>SUM(H41/I41)*100-100</f>
        <v>-18.34798704303563</v>
      </c>
    </row>
    <row r="42" spans="1:10" ht="13.5" customHeight="1">
      <c r="A42" s="120">
        <v>64</v>
      </c>
      <c r="B42" s="101" t="s">
        <v>130</v>
      </c>
      <c r="E42" s="139">
        <v>7.5</v>
      </c>
      <c r="F42" s="139">
        <v>20.6</v>
      </c>
      <c r="G42" s="140">
        <f>SUM(E42/F42)*100-100</f>
        <v>-63.59223300970874</v>
      </c>
      <c r="H42" s="139">
        <v>14</v>
      </c>
      <c r="I42" s="139">
        <v>31.4</v>
      </c>
      <c r="J42" s="141">
        <f>SUM(H42/I42)*100-100</f>
        <v>-55.4140127388535</v>
      </c>
    </row>
    <row r="43" spans="1:10" ht="13.5" customHeight="1">
      <c r="A43" s="120">
        <v>69</v>
      </c>
      <c r="B43" s="101" t="s">
        <v>131</v>
      </c>
      <c r="E43" s="139">
        <v>803.2</v>
      </c>
      <c r="F43" s="139">
        <v>644.8</v>
      </c>
      <c r="G43" s="140">
        <f>SUM(E43/F43)*100-100</f>
        <v>24.56575682382136</v>
      </c>
      <c r="H43" s="139">
        <v>685</v>
      </c>
      <c r="I43" s="139">
        <v>605.4</v>
      </c>
      <c r="J43" s="141">
        <f>SUM(H43/I43)*100-100</f>
        <v>13.148331681532866</v>
      </c>
    </row>
    <row r="44" spans="1:10" ht="12">
      <c r="A44" s="116"/>
      <c r="E44" s="139"/>
      <c r="F44" s="139"/>
      <c r="G44" s="147"/>
      <c r="H44" s="139"/>
      <c r="I44" s="139"/>
      <c r="J44" s="141"/>
    </row>
    <row r="45" spans="1:10" ht="13.5" customHeight="1">
      <c r="A45" s="120">
        <v>71</v>
      </c>
      <c r="B45" s="101" t="s">
        <v>132</v>
      </c>
      <c r="E45" s="139">
        <v>2.1</v>
      </c>
      <c r="F45" s="139">
        <v>1.4</v>
      </c>
      <c r="G45" s="141" t="s">
        <v>75</v>
      </c>
      <c r="H45" s="139">
        <v>26.6</v>
      </c>
      <c r="I45" s="139">
        <v>9.1</v>
      </c>
      <c r="J45" s="141">
        <f>SUM(H45/I45)*100-100</f>
        <v>192.30769230769232</v>
      </c>
    </row>
    <row r="46" spans="1:10" ht="13.5" customHeight="1">
      <c r="A46" s="120">
        <v>72</v>
      </c>
      <c r="B46" s="101" t="s">
        <v>133</v>
      </c>
      <c r="E46" s="139">
        <v>291.9</v>
      </c>
      <c r="F46" s="139">
        <v>297.4</v>
      </c>
      <c r="G46" s="140">
        <f>SUM(E46/F46)*100-100</f>
        <v>-1.8493611297915322</v>
      </c>
      <c r="H46" s="139">
        <v>2235</v>
      </c>
      <c r="I46" s="139">
        <v>1807.2</v>
      </c>
      <c r="J46" s="141">
        <f>SUM(H46/I46)*100-100</f>
        <v>23.67197875166002</v>
      </c>
    </row>
    <row r="47" spans="1:10" ht="12">
      <c r="A47" s="120"/>
      <c r="E47" s="139"/>
      <c r="F47" s="139"/>
      <c r="G47" s="147"/>
      <c r="H47" s="139"/>
      <c r="I47" s="139"/>
      <c r="J47" s="141"/>
    </row>
    <row r="48" spans="1:10" ht="13.5" customHeight="1">
      <c r="A48" s="120">
        <v>81</v>
      </c>
      <c r="B48" s="101" t="s">
        <v>134</v>
      </c>
      <c r="E48" s="139">
        <v>1578.6</v>
      </c>
      <c r="F48" s="139">
        <v>1457.8</v>
      </c>
      <c r="G48" s="140">
        <f>SUM(E48/F48)*100-100</f>
        <v>8.28645904788037</v>
      </c>
      <c r="H48" s="139">
        <v>2720.7</v>
      </c>
      <c r="I48" s="139">
        <v>2886.5</v>
      </c>
      <c r="J48" s="141">
        <f>SUM(H48/I48)*100-100</f>
        <v>-5.743980599341768</v>
      </c>
    </row>
    <row r="49" spans="1:10" ht="13.5" customHeight="1">
      <c r="A49" s="120">
        <v>84</v>
      </c>
      <c r="B49" s="101" t="s">
        <v>135</v>
      </c>
      <c r="E49" s="139">
        <v>208</v>
      </c>
      <c r="F49" s="139">
        <v>308.7</v>
      </c>
      <c r="G49" s="140">
        <f>SUM(E49/F49)*100-100</f>
        <v>-32.62066731454486</v>
      </c>
      <c r="H49" s="139">
        <v>284.5</v>
      </c>
      <c r="I49" s="139">
        <v>249.6</v>
      </c>
      <c r="J49" s="141">
        <f>SUM(H49/I49)*100-100</f>
        <v>13.98237179487181</v>
      </c>
    </row>
    <row r="50" spans="1:10" ht="13.5" customHeight="1">
      <c r="A50" s="120">
        <v>89</v>
      </c>
      <c r="B50" s="101" t="s">
        <v>136</v>
      </c>
      <c r="E50" s="139">
        <v>1757</v>
      </c>
      <c r="F50" s="139">
        <v>1567.2</v>
      </c>
      <c r="G50" s="140">
        <f>SUM(E50/F50)*100-100</f>
        <v>12.110770801429311</v>
      </c>
      <c r="H50" s="139">
        <v>4164.3</v>
      </c>
      <c r="I50" s="139">
        <v>3809.5</v>
      </c>
      <c r="J50" s="141">
        <f>SUM(H50/I50)*100-100</f>
        <v>9.31355820973883</v>
      </c>
    </row>
    <row r="51" spans="1:10" ht="12">
      <c r="A51" s="116"/>
      <c r="E51" s="139"/>
      <c r="F51" s="139"/>
      <c r="G51" s="147"/>
      <c r="H51" s="139"/>
      <c r="I51" s="139"/>
      <c r="J51" s="141"/>
    </row>
    <row r="52" spans="1:10" ht="13.5" customHeight="1">
      <c r="A52" s="120">
        <v>91</v>
      </c>
      <c r="B52" s="101" t="s">
        <v>137</v>
      </c>
      <c r="E52" s="139">
        <v>926.8</v>
      </c>
      <c r="F52" s="139">
        <v>763.6</v>
      </c>
      <c r="G52" s="140">
        <f>SUM(E52/F52)*100-100</f>
        <v>21.372446306966992</v>
      </c>
      <c r="H52" s="139">
        <v>1746.4</v>
      </c>
      <c r="I52" s="139">
        <v>1724.2</v>
      </c>
      <c r="J52" s="141">
        <f>SUM(H52/I52)*100-100</f>
        <v>1.2875536480686662</v>
      </c>
    </row>
    <row r="53" spans="1:10" ht="13.5" customHeight="1">
      <c r="A53" s="120">
        <v>93</v>
      </c>
      <c r="B53" s="101" t="s">
        <v>138</v>
      </c>
      <c r="E53" s="139"/>
      <c r="F53" s="139"/>
      <c r="G53" s="147"/>
      <c r="H53" s="139"/>
      <c r="I53" s="139"/>
      <c r="J53" s="141"/>
    </row>
    <row r="54" spans="1:10" ht="12">
      <c r="A54" s="120"/>
      <c r="B54" s="101" t="s">
        <v>139</v>
      </c>
      <c r="E54" s="139">
        <v>3587.2</v>
      </c>
      <c r="F54" s="139">
        <v>3157.6</v>
      </c>
      <c r="G54" s="140">
        <f aca="true" t="shared" si="3" ref="G54:G59">SUM(E54/F54)*100-100</f>
        <v>13.605269825183683</v>
      </c>
      <c r="H54" s="139">
        <v>5418.9</v>
      </c>
      <c r="I54" s="139">
        <v>4743.1</v>
      </c>
      <c r="J54" s="141">
        <f aca="true" t="shared" si="4" ref="J54:J59">SUM(H54/I54)*100-100</f>
        <v>14.248065611098212</v>
      </c>
    </row>
    <row r="55" spans="1:10" ht="13.5" customHeight="1">
      <c r="A55" s="120">
        <v>94</v>
      </c>
      <c r="B55" s="101" t="s">
        <v>140</v>
      </c>
      <c r="E55" s="139">
        <v>1601.7</v>
      </c>
      <c r="F55" s="139">
        <v>1302.4</v>
      </c>
      <c r="G55" s="140">
        <f t="shared" si="3"/>
        <v>22.980651105651106</v>
      </c>
      <c r="H55" s="139">
        <v>1127.2</v>
      </c>
      <c r="I55" s="139">
        <v>1046.7</v>
      </c>
      <c r="J55" s="141">
        <f t="shared" si="4"/>
        <v>7.690837871405364</v>
      </c>
    </row>
    <row r="56" spans="1:10" ht="13.5" customHeight="1">
      <c r="A56" s="120">
        <v>95</v>
      </c>
      <c r="B56" s="101" t="s">
        <v>141</v>
      </c>
      <c r="E56" s="139">
        <v>881.8</v>
      </c>
      <c r="F56" s="139">
        <v>797</v>
      </c>
      <c r="G56" s="140">
        <f t="shared" si="3"/>
        <v>10.639899623588448</v>
      </c>
      <c r="H56" s="139">
        <v>601.9</v>
      </c>
      <c r="I56" s="139">
        <v>529.6</v>
      </c>
      <c r="J56" s="141">
        <f t="shared" si="4"/>
        <v>13.651812688821735</v>
      </c>
    </row>
    <row r="57" spans="1:10" ht="13.5" customHeight="1">
      <c r="A57" s="120">
        <v>96</v>
      </c>
      <c r="B57" s="101" t="s">
        <v>142</v>
      </c>
      <c r="E57" s="139">
        <v>2889.5</v>
      </c>
      <c r="F57" s="139">
        <v>2421.4</v>
      </c>
      <c r="G57" s="140">
        <f t="shared" si="3"/>
        <v>19.33179152556373</v>
      </c>
      <c r="H57" s="139">
        <v>706.1</v>
      </c>
      <c r="I57" s="139">
        <v>728.1</v>
      </c>
      <c r="J57" s="141">
        <f t="shared" si="4"/>
        <v>-3.021562972119213</v>
      </c>
    </row>
    <row r="58" spans="1:10" ht="13.5" customHeight="1">
      <c r="A58" s="120">
        <v>97</v>
      </c>
      <c r="B58" s="101" t="s">
        <v>143</v>
      </c>
      <c r="E58" s="139">
        <v>5486.2</v>
      </c>
      <c r="F58" s="139">
        <v>4970.7</v>
      </c>
      <c r="G58" s="140">
        <f t="shared" si="3"/>
        <v>10.370772728187177</v>
      </c>
      <c r="H58" s="139">
        <v>4418.2</v>
      </c>
      <c r="I58" s="139">
        <v>4159.8</v>
      </c>
      <c r="J58" s="141">
        <f t="shared" si="4"/>
        <v>6.211837107553237</v>
      </c>
    </row>
    <row r="59" spans="1:10" ht="13.5" customHeight="1">
      <c r="A59" s="120">
        <v>99</v>
      </c>
      <c r="B59" s="101" t="s">
        <v>144</v>
      </c>
      <c r="E59" s="139">
        <v>8927.4</v>
      </c>
      <c r="F59" s="139">
        <v>8025</v>
      </c>
      <c r="G59" s="140">
        <f t="shared" si="3"/>
        <v>11.244859813084119</v>
      </c>
      <c r="H59" s="139">
        <v>9388.9</v>
      </c>
      <c r="I59" s="139">
        <v>7783.7</v>
      </c>
      <c r="J59" s="141">
        <f t="shared" si="4"/>
        <v>20.62258309030409</v>
      </c>
    </row>
    <row r="60" spans="1:10" ht="13.5" customHeight="1">
      <c r="A60" s="120"/>
      <c r="E60" s="139"/>
      <c r="F60" s="139"/>
      <c r="G60" s="140"/>
      <c r="H60" s="139"/>
      <c r="I60" s="139"/>
      <c r="J60" s="141"/>
    </row>
    <row r="61" spans="1:10" ht="13.5" customHeight="1">
      <c r="A61" s="120"/>
      <c r="B61" s="101" t="s">
        <v>145</v>
      </c>
      <c r="E61" s="139">
        <v>755.9</v>
      </c>
      <c r="F61" s="139">
        <v>629.1</v>
      </c>
      <c r="G61" s="140">
        <f>SUM(E61/F61)*100-100</f>
        <v>20.15577809569224</v>
      </c>
      <c r="H61" s="139">
        <v>1285.7</v>
      </c>
      <c r="I61" s="139">
        <v>1144.4</v>
      </c>
      <c r="J61" s="141">
        <f>SUM(H61/I61)*100-100</f>
        <v>12.347081440055916</v>
      </c>
    </row>
    <row r="62" spans="1:10" ht="13.5" customHeight="1">
      <c r="A62" s="202"/>
      <c r="E62" s="139"/>
      <c r="F62" s="139"/>
      <c r="G62" s="140"/>
      <c r="H62" s="139"/>
      <c r="I62" s="139"/>
      <c r="J62" s="141"/>
    </row>
    <row r="63" spans="2:12" ht="13.5" customHeight="1">
      <c r="B63" s="107" t="s">
        <v>146</v>
      </c>
      <c r="C63" s="150"/>
      <c r="D63" s="107"/>
      <c r="E63" s="151">
        <v>70699.5</v>
      </c>
      <c r="F63" s="151">
        <v>62496.8</v>
      </c>
      <c r="G63" s="152">
        <f>SUM(E63/F63)*100-100</f>
        <v>13.124991999590364</v>
      </c>
      <c r="H63" s="151">
        <v>50522.2</v>
      </c>
      <c r="I63" s="151">
        <v>48107</v>
      </c>
      <c r="J63" s="153">
        <f>SUM(H63/I63)*100-100</f>
        <v>5.020475190720688</v>
      </c>
      <c r="L63" s="154"/>
    </row>
    <row r="64" spans="2:12" ht="13.5" customHeight="1">
      <c r="B64" s="115"/>
      <c r="C64" s="203"/>
      <c r="D64" s="115"/>
      <c r="E64" s="155"/>
      <c r="F64" s="155"/>
      <c r="G64" s="156"/>
      <c r="H64" s="155"/>
      <c r="I64" s="155"/>
      <c r="J64" s="156"/>
      <c r="L64" s="154"/>
    </row>
    <row r="65" spans="1:10" ht="13.5" customHeight="1">
      <c r="A65" s="101" t="s">
        <v>94</v>
      </c>
      <c r="C65" s="115"/>
      <c r="D65" s="115"/>
      <c r="E65" s="155"/>
      <c r="F65" s="155"/>
      <c r="G65" s="156"/>
      <c r="H65" s="155"/>
      <c r="I65" s="155"/>
      <c r="J65" s="156"/>
    </row>
    <row r="66" spans="1:10" ht="13.5" customHeight="1">
      <c r="A66" s="157"/>
      <c r="B66" s="115"/>
      <c r="C66" s="115"/>
      <c r="D66" s="115"/>
      <c r="E66" s="155"/>
      <c r="F66" s="155"/>
      <c r="G66" s="156"/>
      <c r="H66" s="155"/>
      <c r="I66" s="155"/>
      <c r="J66" s="156"/>
    </row>
    <row r="67" spans="1:10" ht="13.5" customHeight="1">
      <c r="A67" s="158">
        <v>4</v>
      </c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3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2.75">
      <c r="A69" s="39"/>
      <c r="B69" s="39"/>
      <c r="C69" s="39"/>
      <c r="D69" s="39"/>
      <c r="E69" s="159"/>
      <c r="F69" s="159"/>
      <c r="G69" s="159"/>
      <c r="H69" s="159"/>
      <c r="I69" s="159"/>
      <c r="J69" s="39"/>
    </row>
    <row r="70" spans="1:10" ht="13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3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2:10" ht="13.5" customHeight="1"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3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3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3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3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13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ht="13.5" customHeight="1"/>
    <row r="81" spans="5:9" ht="13.5" customHeight="1">
      <c r="E81" s="104">
        <f>SUM(E10:E61)</f>
        <v>70699.29999999999</v>
      </c>
      <c r="F81" s="104">
        <f>SUM(F10:F61)</f>
        <v>62496.89999999999</v>
      </c>
      <c r="H81" s="104">
        <f>SUM(H10:H61)</f>
        <v>50521.99999999999</v>
      </c>
      <c r="I81" s="104">
        <f>SUM(I10:I61)</f>
        <v>48107.100000000006</v>
      </c>
    </row>
    <row r="82" ht="13.5" customHeight="1"/>
    <row r="83" ht="13.5" customHeight="1"/>
    <row r="84" spans="5:9" ht="13.5" customHeight="1">
      <c r="E84" s="104">
        <f>SUM(E81-E63)</f>
        <v>-0.20000000001164153</v>
      </c>
      <c r="F84" s="104">
        <f>SUM(F81-F63)</f>
        <v>0.0999999999839929</v>
      </c>
      <c r="G84" s="104"/>
      <c r="H84" s="104">
        <f>SUM(H81-H63)</f>
        <v>-0.20000000000436557</v>
      </c>
      <c r="I84" s="104">
        <f>SUM(I81-I63)</f>
        <v>0.10000000000582077</v>
      </c>
    </row>
    <row r="85" ht="13.5" customHeight="1"/>
    <row r="86" ht="13.5" customHeight="1"/>
  </sheetData>
  <mergeCells count="5">
    <mergeCell ref="M12:O12"/>
    <mergeCell ref="E3:G4"/>
    <mergeCell ref="H3:J4"/>
    <mergeCell ref="E7:F8"/>
    <mergeCell ref="H7:I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2011-04-14T09:34:50Z</cp:lastPrinted>
  <dcterms:created xsi:type="dcterms:W3CDTF">2008-09-02T12:22:41Z</dcterms:created>
  <dcterms:modified xsi:type="dcterms:W3CDTF">2011-04-14T10:06:25Z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