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71" yWindow="65461" windowWidth="15480" windowHeight="9015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'Seite1'!$A$1:$J$45</definedName>
    <definedName name="_xlnm.Print_Area" localSheetId="10">'Seite10'!$A$1:$H$44</definedName>
    <definedName name="_xlnm.Print_Area" localSheetId="2">'Seite2'!$A$1:$G$55</definedName>
    <definedName name="_xlnm.Print_Area" localSheetId="3">'Seite3'!$A$1:$F$40</definedName>
    <definedName name="_xlnm.Print_Area" localSheetId="4">'Seite4'!$A$1:$G$61</definedName>
    <definedName name="_xlnm.Print_Area" localSheetId="5">'Seite5'!$A$1:$G$41</definedName>
    <definedName name="_xlnm.Print_Area" localSheetId="6">'Seite6'!$A$1:$G$44</definedName>
    <definedName name="_xlnm.Print_Area" localSheetId="7">'Seite7'!$A$1:$H$38</definedName>
    <definedName name="_xlnm.Print_Area" localSheetId="8">'Seite8'!$A$1:$J$50</definedName>
    <definedName name="_xlnm.Print_Area" localSheetId="9">'Seite9'!$A$1:$H$47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<sst xmlns="http://schemas.openxmlformats.org/spreadsheetml/2006/main" count="785" uniqueCount="264">
  <si>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</si>
  <si>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</si>
  <si>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</si>
  <si>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</si>
  <si>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</si>
  <si>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</si>
  <si>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</si>
  <si>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</si>
  <si>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</si>
  <si>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</si>
  <si>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eingestie-         gene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</si>
  <si>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</si>
  <si>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</si>
  <si>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</si>
  <si>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</si>
  <si>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</si>
  <si>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</si>
  <si>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</si>
  <si>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</si>
  <si>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</si>
  <si>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</si>
  <si>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</si>
  <si>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</si>
  <si>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</si>
  <si>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</si>
  <si>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</si>
  <si>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</si>
  <si>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</si>
  <si>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</si>
  <si>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</si>
  <si>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</si>
  <si>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</si>
  <si>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</si>
  <si>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</si>
  <si>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</si>
  <si>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</si>
  <si>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</si>
  <si>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</si>
  <si>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</si>
  <si>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</si>
  <si>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</si>
  <si>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</si>
  <si>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</si>
  <si>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</si>
  <si>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</si>
  <si>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</si>
  <si>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</si>
  <si>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</si>
  <si>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</si>
  <si>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</si>
  <si>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</si>
  <si>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</si>
  <si>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</si>
  <si>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</si>
  <si>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</si>
  <si>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</si>
  <si>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</si>
  <si>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</si>
  <si>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</si>
  <si>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</si>
  <si>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</si>
  <si>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</si>
  <si>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</si>
  <si>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</si>
  <si>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</si>
  <si>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</si>
  <si>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</si>
  <si>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</si>
  <si>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</si>
  <si>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</si>
  <si>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</si>
  <si>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</si>
  <si>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</si>
  <si>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</si>
  <si>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</si>
  <si>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</si>
  <si>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</si>
  <si>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</si>
  <si>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</si>
  <si>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</si>
  <si>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</si>
  <si>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</si>
  <si>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</si>
  <si>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</si>
  <si>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</si>
  <si>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</si>
  <si>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</si>
  <si>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</si>
  <si>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</si>
  <si>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</si>
  <si>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</si>
  <si>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</si>
  <si>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</si>
  <si>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</si>
  <si>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</si>
  <si>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</si>
  <si>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</si>
  <si>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</si>
  <si>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</si>
  <si>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</si>
  <si>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</si>
  <si>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</si>
  <si>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</si>
  <si>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</si>
  <si>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</si>
  <si>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</si>
  <si>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</si>
  <si>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</si>
  <si>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r>
      <t xml:space="preserve">Schiffsgrößenklassen                             </t>
    </r>
    <r>
      <rPr>
        <sz val="9"/>
        <rFont val="Arial"/>
        <family val="2"/>
      </rPr>
      <t xml:space="preserve"> (BRZ = Bruttoraumzahl)</t>
    </r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</si>
  <si>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</si>
  <si>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</si>
  <si>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</si>
  <si>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</si>
  <si>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</si>
  <si>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</si>
  <si>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</si>
  <si>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</si>
  <si>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</si>
  <si>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</si>
  <si>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</si>
  <si>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</si>
  <si>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</si>
  <si>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</si>
  <si>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</si>
  <si>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</si>
  <si>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</si>
  <si>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</si>
  <si>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</si>
  <si>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</si>
  <si>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</si>
  <si>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</si>
  <si>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</si>
  <si>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</si>
  <si>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</si>
  <si>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</si>
  <si>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</si>
  <si>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</si>
  <si>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</si>
  <si>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</si>
  <si>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</si>
  <si>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</si>
  <si>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</si>
  <si>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</si>
  <si>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</si>
  <si>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</si>
  <si>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 -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</si>
  <si>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</si>
  <si>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</si>
  <si>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</si>
  <si>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</si>
  <si>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</si>
  <si>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</si>
  <si>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</si>
  <si>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</si>
  <si>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</si>
  <si>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</si>
  <si>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</si>
  <si>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</si>
  <si>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</si>
  <si>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</si>
  <si>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</si>
  <si>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</si>
  <si>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</si>
  <si>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</si>
  <si>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</si>
  <si>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</si>
  <si>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</si>
  <si>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</si>
  <si>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</si>
  <si>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</si>
  <si>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</si>
  <si>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</si>
  <si>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</si>
  <si>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</si>
  <si>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</si>
  <si>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</si>
  <si>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</si>
  <si>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</si>
  <si>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</si>
  <si>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</si>
  <si>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</si>
  <si>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</si>
  <si>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</si>
  <si>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</si>
  <si>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</si>
  <si>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</si>
  <si>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</si>
  <si>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</si>
  <si>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Lübeck</t>
  </si>
  <si>
    <t xml:space="preserve">  darunter Puttgarden</t>
  </si>
  <si>
    <t>mailto:info-HH@statistik-nord.de</t>
  </si>
  <si>
    <t>mailto:info-SH@statistik-nord.de</t>
  </si>
  <si>
    <t xml:space="preserve">9    Seeschiffsankünfte in den Häfen Schleswig-Holsteins </t>
  </si>
  <si>
    <t xml:space="preserve">        umgeschlagenen Reise- und Transportfahrzeuge sowie der Transportbehälter in Tonnen</t>
  </si>
  <si>
    <t xml:space="preserve">8    Seeschiffsankünfte und -abfahrten in den Häfen Schleswig-Holsteins </t>
  </si>
  <si>
    <t xml:space="preserve">7    Ein- und ausgestiegene Fahrgäste in den Häfen Schleswig-Holsteins 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</si>
  <si>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</si>
  <si>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</si>
  <si>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</si>
  <si>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</si>
  <si>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</si>
  <si>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</si>
  <si>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</si>
  <si>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</si>
  <si>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 xml:space="preserve">4    Seegüterumschlag in den Häfen Schleswig-Holsteins </t>
  </si>
  <si>
    <t>Sonstige Häfen</t>
  </si>
  <si>
    <t>11    Entwicklung des Seegüterverkehrs in den Häfen Schleswig-Holsteins seit 1970</t>
  </si>
  <si>
    <t>Januar bis Juni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</si>
  <si>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</si>
  <si>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</si>
  <si>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</si>
  <si>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</si>
  <si>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</si>
  <si>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</si>
  <si>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</si>
  <si>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</si>
  <si>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</si>
  <si>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t>Nr.        des Ver-   kehrs-  bezirks</t>
  </si>
  <si>
    <t xml:space="preserve">Januar  bis  Juni </t>
  </si>
  <si>
    <t>Januar  bis  Juni</t>
  </si>
  <si>
    <t>Janur  bis  Juni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</si>
  <si>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</si>
  <si>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</si>
  <si>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</si>
  <si>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5    Ein- und ausgeladene Fahrzeuge und Transportbehälter in den Häfen Schleswig-Holsteins </t>
  </si>
  <si>
    <t>Umgeschlagene Güter in Tonnen</t>
  </si>
  <si>
    <t xml:space="preserve">           40-Fuß-Container und größer</t>
  </si>
  <si>
    <t>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</si>
  <si>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</si>
  <si>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</si>
  <si>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</si>
  <si>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r>
      <t xml:space="preserve">   Europa </t>
    </r>
    <r>
      <rPr>
        <sz val="8"/>
        <rFont val="Arial"/>
        <family val="2"/>
      </rPr>
      <t>(ohne Verkehr innerhalb Deutschlands)</t>
    </r>
  </si>
  <si>
    <t>Steenodde / Wittdün / Amrum</t>
  </si>
  <si>
    <t xml:space="preserve">   Steenodde / Wittdün / Amrum</t>
  </si>
  <si>
    <t xml:space="preserve">   Brunsbüttel</t>
  </si>
  <si>
    <t xml:space="preserve">          dar.    in Containern</t>
  </si>
  <si>
    <t xml:space="preserve">  -</t>
  </si>
  <si>
    <t xml:space="preserve">     X      </t>
  </si>
  <si>
    <t>hafen@statistik-nord.de</t>
  </si>
  <si>
    <t>H II 2 - hj 1/09 S</t>
  </si>
  <si>
    <t>im 1. Halbjahr 2009</t>
  </si>
  <si>
    <t>1    Seeverkehr in den Häfen Schleswig-Holsteins im 1. Halbjahr 2009 und 2008</t>
  </si>
  <si>
    <t>Veränderung      1 Hj. 2009 gegenüber      1. Hj. 2008         in %</t>
  </si>
  <si>
    <t>Insgesamt               1. Hj.         2009</t>
  </si>
  <si>
    <t>2    Seegüterumschlag in den Häfen Schleswig-Holsteins im 1. Halbjahr 2009 und 2008 nach Güterarten</t>
  </si>
  <si>
    <t>Insgesamt               1. Hj.        2008</t>
  </si>
  <si>
    <t>Veränderung insgesamt         1. Hj. 2009 gegenüber         1. Hj. 2008         in %</t>
  </si>
  <si>
    <t xml:space="preserve">3  Seegüterumschlag in den Häfen Schleswig-Holsteins im 1. Halbjahr 2009 und 2008 nach Fahrtgebieten </t>
  </si>
  <si>
    <t>Veränderung insgesamt         1. Hj. 2009 gegenüber         1. Hj. 2008        in %</t>
  </si>
  <si>
    <t xml:space="preserve">      im 1. Halbjahr 2009 und 2008 nach Ladungsart </t>
  </si>
  <si>
    <t xml:space="preserve">      im 1. Halbjahr 2009 und 2008</t>
  </si>
  <si>
    <t>6a  Seegüterumschlag in den Häfen Schleswig-Holsteins im 1. Halbjahr 2009 und 2008</t>
  </si>
  <si>
    <t>6b Seegüterumschlag im Fährverkehr in den Häfen Schleswig-Holsteins im 1. Halbjahr 2009 und 2008</t>
  </si>
  <si>
    <t>Veränderung insgesamt             1. Hj. 2009                gegenüber        1. Hj. 2008               in %</t>
  </si>
  <si>
    <t>Veränderung insgesamt             1. Hj. 2009                gegenüber        1. Hj. 2008              in %</t>
  </si>
  <si>
    <t xml:space="preserve">       im 1. Halbjahr 2009 und 2008 nach Schiffsarten</t>
  </si>
  <si>
    <t>Veränderung der Ankünfte             1. Hj. 2009                gegenüber        1. Hj. 2008               in %</t>
  </si>
  <si>
    <t xml:space="preserve">        im 1. Halbjahr 2009 und 2008 nach Schiffsgrößenklassen</t>
  </si>
  <si>
    <t>Veränderung        der Ankünfte             1. Hj. 2009                gegenüber        1. Hj. 2008              in %</t>
  </si>
  <si>
    <t xml:space="preserve">        im seewärtigen Güterverkehr Schleswig-Holsteins im 1. Halbjahr 2009</t>
  </si>
  <si>
    <t xml:space="preserve">13    Eigengewichte der im seewärtigen Güterverkehr Schleswig-Holsteins im 1. Halbjahr 2009 </t>
  </si>
  <si>
    <t xml:space="preserve">                   -</t>
  </si>
  <si>
    <t>Beidenfleth</t>
  </si>
  <si>
    <t xml:space="preserve">                   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</si>
</sst>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  <numFmt numFmtId="172" formatCode="###\ ##0"/>
    <numFmt numFmtId="173" formatCode="#\ ###\ ##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3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3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3" fillId="2" borderId="0" xfId="24" applyNumberFormat="1" applyFont="1" applyFill="1">
      <alignment/>
      <protection/>
    </xf>
    <xf numFmtId="169" fontId="6" fillId="2" borderId="0" xfId="26" applyNumberFormat="1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9" fontId="9" fillId="2" borderId="0" xfId="26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168" fontId="0" fillId="2" borderId="3" xfId="0" applyNumberFormat="1" applyFill="1" applyBorder="1" applyAlignment="1">
      <alignment horizontal="right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8" fillId="2" borderId="8" xfId="0" applyFont="1" applyFill="1" applyBorder="1" applyAlignment="1">
      <alignment horizontal="center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6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2" fillId="2" borderId="13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" fillId="2" borderId="8" xfId="0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left"/>
    </xf>
    <xf numFmtId="167" fontId="8" fillId="2" borderId="0" xfId="24" applyNumberFormat="1" applyFont="1" applyFill="1">
      <alignment/>
      <protection/>
    </xf>
    <xf numFmtId="168" fontId="8" fillId="2" borderId="0" xfId="24" applyNumberFormat="1" applyFont="1" applyFill="1">
      <alignment/>
      <protection/>
    </xf>
    <xf numFmtId="167" fontId="8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8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24" applyFont="1" applyFill="1" applyAlignment="1">
      <alignment/>
      <protection/>
    </xf>
    <xf numFmtId="0" fontId="0" fillId="2" borderId="17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18" xfId="0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165" fontId="3" fillId="2" borderId="5" xfId="0" applyNumberFormat="1" applyFont="1" applyFill="1" applyBorder="1" applyAlignment="1">
      <alignment/>
    </xf>
    <xf numFmtId="168" fontId="0" fillId="2" borderId="0" xfId="0" applyNumberFormat="1" applyFont="1" applyFill="1" applyAlignment="1">
      <alignment horizontal="right"/>
    </xf>
    <xf numFmtId="168" fontId="1" fillId="2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165" fontId="1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65" fontId="8" fillId="2" borderId="3" xfId="0" applyNumberFormat="1" applyFont="1" applyFill="1" applyBorder="1" applyAlignment="1">
      <alignment/>
    </xf>
    <xf numFmtId="169" fontId="6" fillId="2" borderId="0" xfId="2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168" fontId="0" fillId="2" borderId="0" xfId="0" applyNumberFormat="1" applyFill="1" applyBorder="1" applyAlignment="1">
      <alignment horizontal="right"/>
    </xf>
    <xf numFmtId="172" fontId="0" fillId="2" borderId="0" xfId="0" applyNumberFormat="1" applyFill="1" applyAlignment="1">
      <alignment/>
    </xf>
    <xf numFmtId="165" fontId="3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69" fontId="6" fillId="2" borderId="0" xfId="26" applyNumberFormat="1" applyFont="1" applyFill="1" applyBorder="1" applyAlignment="1">
      <alignment horizontal="right"/>
      <protection/>
    </xf>
    <xf numFmtId="172" fontId="3" fillId="2" borderId="0" xfId="24" applyNumberFormat="1" applyFont="1" applyFill="1">
      <alignment/>
      <protection/>
    </xf>
    <xf numFmtId="0" fontId="0" fillId="0" borderId="0" xfId="0" applyAlignment="1">
      <alignment horizontal="center" vertical="center" wrapText="1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8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left"/>
    </xf>
    <xf numFmtId="168" fontId="1" fillId="2" borderId="3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3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3" fillId="3" borderId="1" xfId="2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69" fontId="0" fillId="2" borderId="0" xfId="26" applyNumberFormat="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9" fontId="1" fillId="2" borderId="0" xfId="26" applyNumberFormat="1" applyFont="1" applyFill="1" applyBorder="1">
      <alignment/>
      <protection/>
    </xf>
    <xf numFmtId="0" fontId="0" fillId="2" borderId="11" xfId="0" applyFont="1" applyFill="1" applyBorder="1" applyAlignment="1">
      <alignment horizontal="center" vertical="center" wrapText="1"/>
    </xf>
    <xf numFmtId="168" fontId="0" fillId="2" borderId="0" xfId="0" applyNumberFormat="1" applyFont="1" applyFill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170" fontId="3" fillId="2" borderId="0" xfId="26" applyNumberFormat="1" applyFont="1" applyFill="1" applyBorder="1">
      <alignment/>
      <protection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70" fontId="8" fillId="2" borderId="0" xfId="26" applyNumberFormat="1" applyFont="1" applyFill="1" applyBorder="1">
      <alignment/>
      <protection/>
    </xf>
    <xf numFmtId="0" fontId="0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47625</xdr:rowOff>
    </xdr:from>
    <xdr:to>
      <xdr:col>7</xdr:col>
      <xdr:colOff>190500</xdr:colOff>
      <xdr:row>46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12</xdr:col>
      <xdr:colOff>28575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8012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1</xdr:col>
      <xdr:colOff>352425</xdr:colOff>
      <xdr:row>42</xdr:row>
      <xdr:rowOff>95250</xdr:rowOff>
    </xdr:to>
    <xdr:sp>
      <xdr:nvSpPr>
        <xdr:cNvPr id="1" name="Line 4"/>
        <xdr:cNvSpPr>
          <a:spLocks/>
        </xdr:cNvSpPr>
      </xdr:nvSpPr>
      <xdr:spPr>
        <a:xfrm>
          <a:off x="0" y="65627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54</xdr:row>
      <xdr:rowOff>38100</xdr:rowOff>
    </xdr:from>
    <xdr:to>
      <xdr:col>10</xdr:col>
      <xdr:colOff>619125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06584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60</xdr:row>
      <xdr:rowOff>38100</xdr:rowOff>
    </xdr:from>
    <xdr:to>
      <xdr:col>10</xdr:col>
      <xdr:colOff>723900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7061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39</xdr:row>
      <xdr:rowOff>38100</xdr:rowOff>
    </xdr:from>
    <xdr:to>
      <xdr:col>6</xdr:col>
      <xdr:colOff>723900</xdr:colOff>
      <xdr:row>39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8774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10</xdr:col>
      <xdr:colOff>723900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5440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47625</xdr:rowOff>
    </xdr:from>
    <xdr:to>
      <xdr:col>7</xdr:col>
      <xdr:colOff>209550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344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964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06" customWidth="1"/>
    <col min="2" max="4" width="11.8515625" style="106" customWidth="1"/>
    <col min="5" max="5" width="12.421875" style="106" customWidth="1"/>
    <col min="6" max="7" width="11.8515625" style="106" customWidth="1"/>
    <col min="8" max="8" width="7.140625" style="106" customWidth="1"/>
    <col min="9" max="16384" width="11.421875" style="75" customWidth="1"/>
  </cols>
  <sheetData>
    <row r="1" spans="1:8" ht="19.5" customHeight="1">
      <c r="A1" s="71"/>
      <c r="B1" s="72" t="s">
        <v>161</v>
      </c>
      <c r="C1" s="73"/>
      <c r="D1" s="73"/>
      <c r="E1" s="73"/>
      <c r="F1" s="73"/>
      <c r="G1" s="73"/>
      <c r="H1" s="74"/>
    </row>
    <row r="2" spans="1:8" ht="19.5" customHeight="1">
      <c r="A2" s="76"/>
      <c r="B2" s="77" t="s">
        <v>162</v>
      </c>
      <c r="C2" s="78"/>
      <c r="D2" s="78"/>
      <c r="E2" s="78"/>
      <c r="F2" s="78"/>
      <c r="G2" s="78"/>
      <c r="H2" s="79"/>
    </row>
    <row r="3" spans="1:8" ht="12.75">
      <c r="A3" s="80"/>
      <c r="B3" s="81" t="s">
        <v>163</v>
      </c>
      <c r="C3" s="82"/>
      <c r="D3" s="82"/>
      <c r="E3" s="82"/>
      <c r="F3" s="82"/>
      <c r="G3" s="82"/>
      <c r="H3" s="83"/>
    </row>
    <row r="4" spans="1:8" ht="12.75">
      <c r="A4" s="84" t="s">
        <v>164</v>
      </c>
      <c r="B4" s="85" t="s">
        <v>165</v>
      </c>
      <c r="C4" s="85"/>
      <c r="D4" s="86"/>
      <c r="E4" s="85" t="s">
        <v>166</v>
      </c>
      <c r="F4" s="85" t="s">
        <v>167</v>
      </c>
      <c r="G4" s="85"/>
      <c r="H4" s="86"/>
    </row>
    <row r="5" spans="1:8" ht="12.75">
      <c r="A5" s="87" t="s">
        <v>168</v>
      </c>
      <c r="B5" s="88" t="s">
        <v>169</v>
      </c>
      <c r="C5" s="88"/>
      <c r="D5" s="89"/>
      <c r="E5" s="88" t="s">
        <v>168</v>
      </c>
      <c r="F5" s="88" t="s">
        <v>170</v>
      </c>
      <c r="G5" s="88"/>
      <c r="H5" s="89"/>
    </row>
    <row r="6" spans="1:8" ht="12.75">
      <c r="A6" s="87" t="s">
        <v>171</v>
      </c>
      <c r="B6" s="90" t="s">
        <v>172</v>
      </c>
      <c r="C6" s="88"/>
      <c r="D6" s="89"/>
      <c r="E6" s="88" t="s">
        <v>171</v>
      </c>
      <c r="F6" s="90" t="s">
        <v>173</v>
      </c>
      <c r="G6" s="91"/>
      <c r="H6" s="89"/>
    </row>
    <row r="7" spans="1:8" ht="12.75">
      <c r="A7" s="87" t="s">
        <v>174</v>
      </c>
      <c r="B7" s="90" t="s">
        <v>175</v>
      </c>
      <c r="C7" s="88"/>
      <c r="D7" s="89"/>
      <c r="E7" s="88" t="s">
        <v>174</v>
      </c>
      <c r="F7" s="90" t="s">
        <v>176</v>
      </c>
      <c r="G7" s="91"/>
      <c r="H7" s="89"/>
    </row>
    <row r="8" spans="1:8" ht="12.75">
      <c r="A8" s="92" t="s">
        <v>177</v>
      </c>
      <c r="B8" s="184" t="s">
        <v>190</v>
      </c>
      <c r="C8" s="184"/>
      <c r="D8" s="184"/>
      <c r="E8" s="92" t="s">
        <v>177</v>
      </c>
      <c r="F8" s="261" t="s">
        <v>191</v>
      </c>
      <c r="G8" s="262"/>
      <c r="H8" s="263"/>
    </row>
    <row r="9" spans="1:8" ht="12.75">
      <c r="A9" s="84"/>
      <c r="B9" s="85"/>
      <c r="C9" s="85"/>
      <c r="D9" s="85"/>
      <c r="E9" s="85"/>
      <c r="F9" s="85"/>
      <c r="G9" s="85"/>
      <c r="H9" s="86"/>
    </row>
    <row r="10" spans="1:8" ht="12.75">
      <c r="A10" s="93" t="s">
        <v>178</v>
      </c>
      <c r="B10" s="88"/>
      <c r="C10" s="88"/>
      <c r="D10" s="88"/>
      <c r="E10" s="88"/>
      <c r="F10" s="88"/>
      <c r="G10" s="88"/>
      <c r="H10" s="89"/>
    </row>
    <row r="11" spans="1:8" ht="12.75">
      <c r="A11" s="94" t="s">
        <v>239</v>
      </c>
      <c r="B11" s="95"/>
      <c r="C11" s="96"/>
      <c r="D11" s="96"/>
      <c r="E11" s="96"/>
      <c r="F11" s="96"/>
      <c r="G11" s="97"/>
      <c r="H11" s="98"/>
    </row>
    <row r="12" spans="1:8" ht="12.75">
      <c r="A12" s="99" t="s">
        <v>185</v>
      </c>
      <c r="B12" s="95"/>
      <c r="C12" s="96"/>
      <c r="D12" s="96"/>
      <c r="E12" s="96"/>
      <c r="F12" s="96"/>
      <c r="G12" s="97"/>
      <c r="H12" s="98"/>
    </row>
    <row r="13" spans="1:8" ht="12.75">
      <c r="A13" s="100" t="s">
        <v>240</v>
      </c>
      <c r="B13" s="95"/>
      <c r="C13" s="95"/>
      <c r="D13" s="95"/>
      <c r="E13" s="95"/>
      <c r="F13" s="95"/>
      <c r="G13" s="88"/>
      <c r="H13" s="89"/>
    </row>
    <row r="14" spans="1:8" ht="12.75">
      <c r="A14" s="87"/>
      <c r="B14" s="88"/>
      <c r="C14" s="88"/>
      <c r="D14" s="88"/>
      <c r="E14" s="88"/>
      <c r="F14" s="88"/>
      <c r="G14" s="88"/>
      <c r="H14" s="89"/>
    </row>
    <row r="15" spans="1:8" ht="12.75">
      <c r="A15" s="87" t="s">
        <v>179</v>
      </c>
      <c r="B15" s="88"/>
      <c r="C15" s="101"/>
      <c r="D15" s="101"/>
      <c r="E15" s="101"/>
      <c r="F15" s="101"/>
      <c r="G15" s="88" t="s">
        <v>180</v>
      </c>
      <c r="H15" s="89"/>
    </row>
    <row r="16" spans="1:8" ht="12.75">
      <c r="A16" s="84" t="s">
        <v>181</v>
      </c>
      <c r="B16" s="187" t="s">
        <v>186</v>
      </c>
      <c r="C16" s="187"/>
      <c r="D16" s="187"/>
      <c r="E16" s="188"/>
      <c r="F16" s="101"/>
      <c r="G16" s="185">
        <v>40220</v>
      </c>
      <c r="H16" s="186"/>
    </row>
    <row r="17" spans="1:8" ht="12.75">
      <c r="A17" s="87" t="s">
        <v>171</v>
      </c>
      <c r="B17" s="182" t="s">
        <v>187</v>
      </c>
      <c r="C17" s="182"/>
      <c r="D17" s="182"/>
      <c r="E17" s="183"/>
      <c r="F17" s="88"/>
      <c r="G17" s="88"/>
      <c r="H17" s="89"/>
    </row>
    <row r="18" spans="1:8" ht="12.75">
      <c r="A18" s="92" t="s">
        <v>177</v>
      </c>
      <c r="B18" s="195" t="s">
        <v>238</v>
      </c>
      <c r="C18" s="196"/>
      <c r="D18" s="196"/>
      <c r="E18" s="102"/>
      <c r="F18" s="88"/>
      <c r="G18" s="88"/>
      <c r="H18" s="89"/>
    </row>
    <row r="19" spans="1:8" ht="12.75">
      <c r="A19" s="87"/>
      <c r="B19" s="88"/>
      <c r="C19" s="88"/>
      <c r="D19" s="88"/>
      <c r="E19" s="88"/>
      <c r="F19" s="88"/>
      <c r="G19" s="88"/>
      <c r="H19" s="89"/>
    </row>
    <row r="20" spans="1:8" ht="27" customHeight="1">
      <c r="A20" s="192" t="s">
        <v>182</v>
      </c>
      <c r="B20" s="193"/>
      <c r="C20" s="193"/>
      <c r="D20" s="193"/>
      <c r="E20" s="193"/>
      <c r="F20" s="193"/>
      <c r="G20" s="193"/>
      <c r="H20" s="194"/>
    </row>
    <row r="21" spans="1:8" ht="28.5" customHeight="1">
      <c r="A21" s="189" t="s">
        <v>183</v>
      </c>
      <c r="B21" s="190"/>
      <c r="C21" s="190"/>
      <c r="D21" s="190"/>
      <c r="E21" s="190"/>
      <c r="F21" s="190"/>
      <c r="G21" s="190"/>
      <c r="H21" s="191"/>
    </row>
    <row r="22" spans="1:8" ht="12.75">
      <c r="A22" s="197" t="s">
        <v>184</v>
      </c>
      <c r="B22" s="198"/>
      <c r="C22" s="198"/>
      <c r="D22" s="198"/>
      <c r="E22" s="198"/>
      <c r="F22" s="198"/>
      <c r="G22" s="198"/>
      <c r="H22" s="199"/>
    </row>
    <row r="23" spans="1:8" ht="12.75">
      <c r="A23" s="103"/>
      <c r="B23" s="104"/>
      <c r="C23" s="104"/>
      <c r="D23" s="104"/>
      <c r="E23" s="104"/>
      <c r="F23" s="104"/>
      <c r="G23" s="104"/>
      <c r="H23" s="105"/>
    </row>
    <row r="24" spans="1:8" ht="12">
      <c r="A24" s="75"/>
      <c r="B24" s="75"/>
      <c r="C24" s="75"/>
      <c r="D24" s="75"/>
      <c r="E24" s="75"/>
      <c r="F24" s="75"/>
      <c r="G24" s="75"/>
      <c r="H24" s="75"/>
    </row>
    <row r="25" spans="1:8" ht="12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/>
      <c r="B27" s="75"/>
      <c r="C27" s="75"/>
      <c r="D27" s="75"/>
      <c r="E27" s="75"/>
      <c r="F27" s="75"/>
      <c r="G27" s="75"/>
      <c r="H27" s="75"/>
    </row>
    <row r="28" spans="1:8" ht="12">
      <c r="A28" s="75"/>
      <c r="B28" s="75"/>
      <c r="C28" s="75"/>
      <c r="D28" s="75"/>
      <c r="E28" s="75"/>
      <c r="F28" s="75"/>
      <c r="G28" s="75"/>
      <c r="H28" s="75"/>
    </row>
    <row r="29" spans="1:8" ht="12">
      <c r="A29" s="75"/>
      <c r="B29" s="75"/>
      <c r="C29" s="75"/>
      <c r="D29" s="75"/>
      <c r="E29" s="75"/>
      <c r="F29" s="75"/>
      <c r="G29" s="75"/>
      <c r="H29" s="75"/>
    </row>
    <row r="30" spans="1:8" ht="12">
      <c r="A30" s="75"/>
      <c r="B30" s="75"/>
      <c r="C30" s="75"/>
      <c r="D30" s="75"/>
      <c r="E30" s="75"/>
      <c r="F30" s="75"/>
      <c r="G30" s="75"/>
      <c r="H30" s="75"/>
    </row>
    <row r="31" spans="1:8" ht="12">
      <c r="A31" s="75"/>
      <c r="B31" s="75"/>
      <c r="C31" s="75"/>
      <c r="D31" s="75"/>
      <c r="E31" s="75"/>
      <c r="F31" s="75"/>
      <c r="G31" s="75"/>
      <c r="H31" s="75"/>
    </row>
    <row r="32" spans="1:8" ht="12">
      <c r="A32" s="75"/>
      <c r="B32" s="75"/>
      <c r="C32" s="75"/>
      <c r="D32" s="75"/>
      <c r="E32" s="75"/>
      <c r="F32" s="75"/>
      <c r="G32" s="75"/>
      <c r="H32" s="75"/>
    </row>
    <row r="33" spans="1:8" ht="12">
      <c r="A33" s="75"/>
      <c r="B33" s="75"/>
      <c r="C33" s="75"/>
      <c r="D33" s="75"/>
      <c r="E33" s="75"/>
      <c r="F33" s="75"/>
      <c r="G33" s="75"/>
      <c r="H33" s="75"/>
    </row>
    <row r="34" spans="1:8" ht="12">
      <c r="A34" s="75"/>
      <c r="B34" s="75"/>
      <c r="C34" s="75"/>
      <c r="D34" s="75"/>
      <c r="E34" s="75"/>
      <c r="F34" s="75"/>
      <c r="G34" s="75"/>
      <c r="H34" s="75"/>
    </row>
    <row r="35" spans="1:8" ht="12">
      <c r="A35" s="75"/>
      <c r="B35" s="75"/>
      <c r="C35" s="75"/>
      <c r="D35" s="75"/>
      <c r="E35" s="75"/>
      <c r="F35" s="75"/>
      <c r="G35" s="75"/>
      <c r="H35" s="75"/>
    </row>
    <row r="36" spans="1:8" ht="12">
      <c r="A36" s="75"/>
      <c r="B36" s="75"/>
      <c r="C36" s="75"/>
      <c r="D36" s="75"/>
      <c r="E36" s="75"/>
      <c r="F36" s="75"/>
      <c r="G36" s="75"/>
      <c r="H36" s="75"/>
    </row>
    <row r="37" spans="1:8" ht="12">
      <c r="A37" s="75"/>
      <c r="B37" s="75"/>
      <c r="C37" s="75"/>
      <c r="D37" s="75"/>
      <c r="E37" s="75"/>
      <c r="F37" s="75"/>
      <c r="G37" s="75"/>
      <c r="H37" s="75"/>
    </row>
    <row r="38" spans="1:8" ht="12">
      <c r="A38" s="75"/>
      <c r="B38" s="75"/>
      <c r="C38" s="75"/>
      <c r="D38" s="75"/>
      <c r="E38" s="75"/>
      <c r="F38" s="75"/>
      <c r="G38" s="75"/>
      <c r="H38" s="75"/>
    </row>
    <row r="39" spans="1:8" ht="12">
      <c r="A39" s="75"/>
      <c r="B39" s="75"/>
      <c r="C39" s="75"/>
      <c r="D39" s="75"/>
      <c r="E39" s="75"/>
      <c r="F39" s="75"/>
      <c r="G39" s="75"/>
      <c r="H39" s="75"/>
    </row>
    <row r="40" spans="1:8" ht="12">
      <c r="A40" s="75"/>
      <c r="B40" s="75"/>
      <c r="C40" s="75"/>
      <c r="D40" s="75"/>
      <c r="E40" s="75"/>
      <c r="F40" s="75"/>
      <c r="G40" s="75"/>
      <c r="H40" s="75"/>
    </row>
    <row r="41" spans="1:8" ht="12">
      <c r="A41" s="75"/>
      <c r="B41" s="75"/>
      <c r="C41" s="75"/>
      <c r="D41" s="75"/>
      <c r="E41" s="75"/>
      <c r="F41" s="75"/>
      <c r="G41" s="75"/>
      <c r="H41" s="75"/>
    </row>
    <row r="42" spans="1:8" ht="12">
      <c r="A42" s="75"/>
      <c r="B42" s="75"/>
      <c r="C42" s="75"/>
      <c r="D42" s="75"/>
      <c r="E42" s="75"/>
      <c r="F42" s="75"/>
      <c r="G42" s="75"/>
      <c r="H42" s="75"/>
    </row>
    <row r="43" spans="1:8" ht="12">
      <c r="A43" s="75"/>
      <c r="B43" s="75"/>
      <c r="C43" s="75"/>
      <c r="D43" s="75"/>
      <c r="E43" s="75"/>
      <c r="F43" s="75"/>
      <c r="G43" s="75"/>
      <c r="H43" s="75"/>
    </row>
    <row r="44" spans="1:8" ht="12">
      <c r="A44" s="75"/>
      <c r="B44" s="75"/>
      <c r="C44" s="75"/>
      <c r="D44" s="75"/>
      <c r="E44" s="75"/>
      <c r="F44" s="75"/>
      <c r="G44" s="75"/>
      <c r="H44" s="7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7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16384" width="11.421875" style="5" customWidth="1"/>
  </cols>
  <sheetData>
    <row r="1" spans="1:8" s="3" customFormat="1" ht="12.75">
      <c r="A1" s="256" t="s">
        <v>160</v>
      </c>
      <c r="B1" s="256"/>
      <c r="C1" s="256"/>
      <c r="D1" s="256"/>
      <c r="E1" s="256"/>
      <c r="F1" s="256"/>
      <c r="G1" s="256"/>
      <c r="H1" s="256"/>
    </row>
    <row r="2" spans="1:8" s="3" customFormat="1" ht="12.75">
      <c r="A2" s="256" t="s">
        <v>259</v>
      </c>
      <c r="B2" s="256"/>
      <c r="C2" s="256"/>
      <c r="D2" s="256"/>
      <c r="E2" s="256"/>
      <c r="F2" s="256"/>
      <c r="G2" s="256"/>
      <c r="H2" s="256"/>
    </row>
    <row r="3" s="3" customFormat="1" ht="15" customHeight="1"/>
    <row r="4" spans="1:8" ht="21" customHeight="1">
      <c r="A4" s="260" t="s">
        <v>0</v>
      </c>
      <c r="B4" s="178" t="s">
        <v>4</v>
      </c>
      <c r="C4" s="229" t="s">
        <v>121</v>
      </c>
      <c r="D4" s="230"/>
      <c r="E4" s="230"/>
      <c r="F4" s="230"/>
      <c r="G4" s="230"/>
      <c r="H4" s="230"/>
    </row>
    <row r="5" spans="1:8" ht="60" customHeight="1">
      <c r="A5" s="246"/>
      <c r="B5" s="228"/>
      <c r="C5" s="10" t="s">
        <v>28</v>
      </c>
      <c r="D5" s="39" t="s">
        <v>124</v>
      </c>
      <c r="E5" s="10" t="s">
        <v>125</v>
      </c>
      <c r="F5" s="39" t="s">
        <v>122</v>
      </c>
      <c r="G5" s="10" t="s">
        <v>29</v>
      </c>
      <c r="H5" s="39" t="s">
        <v>30</v>
      </c>
    </row>
    <row r="6" spans="1:9" ht="21.75" customHeight="1">
      <c r="A6" s="40" t="s">
        <v>1</v>
      </c>
      <c r="B6" s="41">
        <f>SUM(B8:B22)</f>
        <v>979238</v>
      </c>
      <c r="C6" s="42">
        <f aca="true" t="shared" si="0" ref="C6:H6">SUM(C9:C22)</f>
        <v>10912</v>
      </c>
      <c r="D6" s="42">
        <f t="shared" si="0"/>
        <v>576999</v>
      </c>
      <c r="E6" s="42">
        <f t="shared" si="0"/>
        <v>218807</v>
      </c>
      <c r="F6" s="42">
        <f t="shared" si="0"/>
        <v>2426</v>
      </c>
      <c r="G6" s="42">
        <f>SUM(G8:G22)</f>
        <v>28920</v>
      </c>
      <c r="H6" s="42">
        <f t="shared" si="0"/>
        <v>141174</v>
      </c>
      <c r="I6" s="25"/>
    </row>
    <row r="7" spans="1:8" ht="18" customHeight="1">
      <c r="A7" s="5" t="s">
        <v>33</v>
      </c>
      <c r="B7" s="23"/>
      <c r="C7" s="25" t="s">
        <v>5</v>
      </c>
      <c r="D7" s="25"/>
      <c r="E7" s="25"/>
      <c r="F7" s="25"/>
      <c r="G7" s="25"/>
      <c r="H7" s="25"/>
    </row>
    <row r="8" spans="1:8" ht="18" customHeight="1">
      <c r="A8" s="5" t="s">
        <v>234</v>
      </c>
      <c r="B8" s="43">
        <f>SUM(C8:I8)</f>
        <v>188</v>
      </c>
      <c r="C8" s="44" t="s">
        <v>140</v>
      </c>
      <c r="D8" s="44" t="s">
        <v>140</v>
      </c>
      <c r="E8" s="44" t="s">
        <v>140</v>
      </c>
      <c r="F8" s="44" t="s">
        <v>140</v>
      </c>
      <c r="G8" s="25">
        <v>188</v>
      </c>
      <c r="H8" s="44" t="s">
        <v>140</v>
      </c>
    </row>
    <row r="9" spans="1:9" ht="17.25" customHeight="1">
      <c r="A9" s="5" t="s">
        <v>109</v>
      </c>
      <c r="B9" s="43">
        <f>SUM(C9:I9)</f>
        <v>65824</v>
      </c>
      <c r="C9" s="44" t="s">
        <v>140</v>
      </c>
      <c r="D9" s="44">
        <v>56476</v>
      </c>
      <c r="E9" s="44">
        <v>9348</v>
      </c>
      <c r="F9" s="44" t="s">
        <v>140</v>
      </c>
      <c r="G9" s="44" t="s">
        <v>140</v>
      </c>
      <c r="H9" s="44" t="s">
        <v>140</v>
      </c>
      <c r="I9" s="25"/>
    </row>
    <row r="10" spans="1:9" ht="17.25" customHeight="1">
      <c r="A10" s="5" t="s">
        <v>110</v>
      </c>
      <c r="B10" s="43">
        <f aca="true" t="shared" si="1" ref="B10:B22">SUM(C10:I10)</f>
        <v>1346</v>
      </c>
      <c r="C10" s="44" t="s">
        <v>140</v>
      </c>
      <c r="D10" s="44">
        <v>990</v>
      </c>
      <c r="E10" s="44">
        <v>356</v>
      </c>
      <c r="F10" s="44" t="s">
        <v>140</v>
      </c>
      <c r="G10" s="44" t="s">
        <v>140</v>
      </c>
      <c r="H10" s="44" t="s">
        <v>140</v>
      </c>
      <c r="I10" s="25"/>
    </row>
    <row r="11" spans="1:9" ht="17.25" customHeight="1">
      <c r="A11" s="5" t="s">
        <v>111</v>
      </c>
      <c r="B11" s="43" t="s">
        <v>140</v>
      </c>
      <c r="C11" s="44" t="s">
        <v>140</v>
      </c>
      <c r="D11" s="44" t="s">
        <v>140</v>
      </c>
      <c r="E11" s="44" t="s">
        <v>140</v>
      </c>
      <c r="F11" s="44" t="s">
        <v>140</v>
      </c>
      <c r="G11" s="44" t="s">
        <v>140</v>
      </c>
      <c r="H11" s="44" t="s">
        <v>140</v>
      </c>
      <c r="I11" s="25"/>
    </row>
    <row r="12" spans="1:9" ht="17.25" customHeight="1">
      <c r="A12" s="5" t="s">
        <v>112</v>
      </c>
      <c r="B12" s="43">
        <f t="shared" si="1"/>
        <v>77934</v>
      </c>
      <c r="C12" s="44">
        <v>262</v>
      </c>
      <c r="D12" s="44">
        <v>37180</v>
      </c>
      <c r="E12" s="44">
        <v>18768</v>
      </c>
      <c r="F12" s="44" t="s">
        <v>140</v>
      </c>
      <c r="G12" s="44">
        <v>2448</v>
      </c>
      <c r="H12" s="44">
        <v>19276</v>
      </c>
      <c r="I12" s="25"/>
    </row>
    <row r="13" spans="1:9" ht="17.25" customHeight="1">
      <c r="A13" s="5" t="s">
        <v>113</v>
      </c>
      <c r="B13" s="43">
        <f t="shared" si="1"/>
        <v>11876</v>
      </c>
      <c r="C13" s="44" t="s">
        <v>140</v>
      </c>
      <c r="D13" s="44">
        <v>9186</v>
      </c>
      <c r="E13" s="44">
        <v>2121</v>
      </c>
      <c r="F13" s="44" t="s">
        <v>140</v>
      </c>
      <c r="G13" s="44" t="s">
        <v>140</v>
      </c>
      <c r="H13" s="44">
        <v>569</v>
      </c>
      <c r="I13" s="25"/>
    </row>
    <row r="14" spans="1:9" ht="17.25" customHeight="1">
      <c r="A14" s="5" t="s">
        <v>115</v>
      </c>
      <c r="B14" s="43">
        <f t="shared" si="1"/>
        <v>280611</v>
      </c>
      <c r="C14" s="44">
        <v>10650</v>
      </c>
      <c r="D14" s="44">
        <v>18847</v>
      </c>
      <c r="E14" s="44">
        <v>103504</v>
      </c>
      <c r="F14" s="44" t="s">
        <v>140</v>
      </c>
      <c r="G14" s="44">
        <v>26284</v>
      </c>
      <c r="H14" s="44">
        <v>121326</v>
      </c>
      <c r="I14" s="25"/>
    </row>
    <row r="15" spans="1:9" ht="17.25" customHeight="1">
      <c r="A15" s="5" t="s">
        <v>114</v>
      </c>
      <c r="B15" s="43" t="s">
        <v>140</v>
      </c>
      <c r="C15" s="44" t="s">
        <v>140</v>
      </c>
      <c r="D15" s="44" t="s">
        <v>140</v>
      </c>
      <c r="E15" s="44" t="s">
        <v>140</v>
      </c>
      <c r="F15" s="44" t="s">
        <v>140</v>
      </c>
      <c r="G15" s="44" t="s">
        <v>140</v>
      </c>
      <c r="H15" s="44" t="s">
        <v>140</v>
      </c>
      <c r="I15" s="25"/>
    </row>
    <row r="16" spans="1:9" ht="17.25" customHeight="1">
      <c r="A16" s="5" t="s">
        <v>116</v>
      </c>
      <c r="B16" s="43">
        <f t="shared" si="1"/>
        <v>8190</v>
      </c>
      <c r="C16" s="44" t="s">
        <v>140</v>
      </c>
      <c r="D16" s="44">
        <v>6986</v>
      </c>
      <c r="E16" s="44">
        <v>1204</v>
      </c>
      <c r="F16" s="44" t="s">
        <v>140</v>
      </c>
      <c r="G16" s="44" t="s">
        <v>140</v>
      </c>
      <c r="H16" s="44" t="s">
        <v>140</v>
      </c>
      <c r="I16" s="25"/>
    </row>
    <row r="17" spans="1:9" ht="17.25" customHeight="1">
      <c r="A17" s="5" t="s">
        <v>117</v>
      </c>
      <c r="B17" s="43">
        <f t="shared" si="1"/>
        <v>8030</v>
      </c>
      <c r="C17" s="44" t="s">
        <v>140</v>
      </c>
      <c r="D17" s="44">
        <v>6921</v>
      </c>
      <c r="E17" s="44">
        <v>1109</v>
      </c>
      <c r="F17" s="44" t="s">
        <v>140</v>
      </c>
      <c r="G17" s="44" t="s">
        <v>140</v>
      </c>
      <c r="H17" s="44" t="s">
        <v>140</v>
      </c>
      <c r="I17" s="25"/>
    </row>
    <row r="18" spans="1:9" ht="17.25" customHeight="1">
      <c r="A18" s="5" t="s">
        <v>118</v>
      </c>
      <c r="B18" s="43">
        <f t="shared" si="1"/>
        <v>439827</v>
      </c>
      <c r="C18" s="44" t="s">
        <v>140</v>
      </c>
      <c r="D18" s="44">
        <v>366040</v>
      </c>
      <c r="E18" s="44">
        <v>71361</v>
      </c>
      <c r="F18" s="44">
        <v>2426</v>
      </c>
      <c r="G18" s="44" t="s">
        <v>140</v>
      </c>
      <c r="H18" s="44" t="s">
        <v>140</v>
      </c>
      <c r="I18" s="25"/>
    </row>
    <row r="19" spans="1:9" ht="17.25" customHeight="1">
      <c r="A19" s="5" t="s">
        <v>119</v>
      </c>
      <c r="B19" s="43" t="s">
        <v>140</v>
      </c>
      <c r="C19" s="44" t="s">
        <v>140</v>
      </c>
      <c r="D19" s="44" t="s">
        <v>140</v>
      </c>
      <c r="E19" s="44" t="s">
        <v>140</v>
      </c>
      <c r="F19" s="44" t="s">
        <v>140</v>
      </c>
      <c r="G19" s="44" t="s">
        <v>140</v>
      </c>
      <c r="H19" s="44" t="s">
        <v>140</v>
      </c>
      <c r="I19" s="25"/>
    </row>
    <row r="20" spans="1:9" ht="17.25" customHeight="1">
      <c r="A20" s="5" t="s">
        <v>223</v>
      </c>
      <c r="B20" s="43">
        <f t="shared" si="1"/>
        <v>1309</v>
      </c>
      <c r="C20" s="44" t="s">
        <v>140</v>
      </c>
      <c r="D20" s="44">
        <v>1094</v>
      </c>
      <c r="E20" s="44">
        <v>215</v>
      </c>
      <c r="F20" s="44" t="s">
        <v>140</v>
      </c>
      <c r="G20" s="44" t="s">
        <v>140</v>
      </c>
      <c r="H20" s="44" t="s">
        <v>140</v>
      </c>
      <c r="I20" s="25"/>
    </row>
    <row r="21" spans="1:9" ht="17.25" customHeight="1">
      <c r="A21" s="5" t="s">
        <v>233</v>
      </c>
      <c r="B21" s="43">
        <f t="shared" si="1"/>
        <v>21576</v>
      </c>
      <c r="C21" s="44" t="s">
        <v>140</v>
      </c>
      <c r="D21" s="44">
        <v>18542</v>
      </c>
      <c r="E21" s="44">
        <v>3034</v>
      </c>
      <c r="F21" s="44" t="s">
        <v>140</v>
      </c>
      <c r="G21" s="44" t="s">
        <v>140</v>
      </c>
      <c r="H21" s="44" t="s">
        <v>140</v>
      </c>
      <c r="I21" s="25"/>
    </row>
    <row r="22" spans="1:9" ht="17.25" customHeight="1">
      <c r="A22" s="5" t="s">
        <v>120</v>
      </c>
      <c r="B22" s="43">
        <f t="shared" si="1"/>
        <v>62527</v>
      </c>
      <c r="C22" s="44" t="s">
        <v>140</v>
      </c>
      <c r="D22" s="44">
        <v>54737</v>
      </c>
      <c r="E22" s="44">
        <v>7787</v>
      </c>
      <c r="F22" s="44" t="s">
        <v>140</v>
      </c>
      <c r="G22" s="44" t="s">
        <v>140</v>
      </c>
      <c r="H22" s="44">
        <v>3</v>
      </c>
      <c r="I22" s="25"/>
    </row>
    <row r="23" spans="2:9" ht="17.25" customHeight="1">
      <c r="B23" s="23"/>
      <c r="C23" s="26"/>
      <c r="D23" s="26"/>
      <c r="E23" s="26"/>
      <c r="F23" s="26"/>
      <c r="G23" s="26"/>
      <c r="H23" s="26"/>
      <c r="I23" s="26"/>
    </row>
    <row r="24" spans="1:9" ht="17.25" customHeight="1">
      <c r="A24" s="40" t="s">
        <v>2</v>
      </c>
      <c r="B24" s="41">
        <f>SUM(B26:B40)</f>
        <v>974098</v>
      </c>
      <c r="C24" s="42">
        <f aca="true" t="shared" si="2" ref="C24:H24">SUM(C27:C40)</f>
        <v>40395</v>
      </c>
      <c r="D24" s="42">
        <f t="shared" si="2"/>
        <v>561126</v>
      </c>
      <c r="E24" s="42">
        <f>SUM(E27:E40)</f>
        <v>221221</v>
      </c>
      <c r="F24" s="42">
        <f t="shared" si="2"/>
        <v>2462</v>
      </c>
      <c r="G24" s="42">
        <f>SUM(G26:G40)</f>
        <v>28403</v>
      </c>
      <c r="H24" s="42">
        <f t="shared" si="2"/>
        <v>120491</v>
      </c>
      <c r="I24" s="153"/>
    </row>
    <row r="25" spans="1:8" ht="17.25" customHeight="1">
      <c r="A25" s="5" t="s">
        <v>33</v>
      </c>
      <c r="B25" s="23"/>
      <c r="C25" s="25"/>
      <c r="D25" s="25"/>
      <c r="E25" s="25"/>
      <c r="F25" s="25"/>
      <c r="G25" s="25"/>
      <c r="H25" s="25"/>
    </row>
    <row r="26" spans="1:9" ht="17.25" customHeight="1">
      <c r="A26" s="5" t="s">
        <v>234</v>
      </c>
      <c r="B26" s="43">
        <f>SUM(C26:I26)</f>
        <v>166</v>
      </c>
      <c r="C26" s="44" t="s">
        <v>140</v>
      </c>
      <c r="D26" s="44" t="s">
        <v>140</v>
      </c>
      <c r="E26" s="44" t="s">
        <v>140</v>
      </c>
      <c r="F26" s="44" t="s">
        <v>140</v>
      </c>
      <c r="G26" s="44">
        <v>166</v>
      </c>
      <c r="H26" s="44" t="s">
        <v>140</v>
      </c>
      <c r="I26" s="25"/>
    </row>
    <row r="27" spans="1:9" ht="17.25" customHeight="1">
      <c r="A27" s="5" t="s">
        <v>109</v>
      </c>
      <c r="B27" s="43">
        <f aca="true" t="shared" si="3" ref="B27:B40">SUM(C27:I27)</f>
        <v>68484</v>
      </c>
      <c r="C27" s="44" t="s">
        <v>140</v>
      </c>
      <c r="D27" s="44">
        <v>57790</v>
      </c>
      <c r="E27" s="44">
        <v>10694</v>
      </c>
      <c r="F27" s="44" t="s">
        <v>140</v>
      </c>
      <c r="G27" s="44" t="s">
        <v>140</v>
      </c>
      <c r="H27" s="44" t="s">
        <v>140</v>
      </c>
      <c r="I27" s="25"/>
    </row>
    <row r="28" spans="1:9" ht="17.25" customHeight="1">
      <c r="A28" s="5" t="s">
        <v>110</v>
      </c>
      <c r="B28" s="43">
        <f t="shared" si="3"/>
        <v>1281</v>
      </c>
      <c r="C28" s="44" t="s">
        <v>140</v>
      </c>
      <c r="D28" s="44">
        <v>1013</v>
      </c>
      <c r="E28" s="44">
        <v>268</v>
      </c>
      <c r="F28" s="44" t="s">
        <v>140</v>
      </c>
      <c r="G28" s="44" t="s">
        <v>140</v>
      </c>
      <c r="H28" s="44" t="s">
        <v>140</v>
      </c>
      <c r="I28" s="25"/>
    </row>
    <row r="29" spans="1:9" ht="17.25" customHeight="1">
      <c r="A29" s="5" t="s">
        <v>111</v>
      </c>
      <c r="B29" s="43" t="s">
        <v>140</v>
      </c>
      <c r="C29" s="44" t="s">
        <v>140</v>
      </c>
      <c r="D29" s="44" t="s">
        <v>140</v>
      </c>
      <c r="E29" s="44" t="s">
        <v>140</v>
      </c>
      <c r="F29" s="44" t="s">
        <v>140</v>
      </c>
      <c r="G29" s="44" t="s">
        <v>140</v>
      </c>
      <c r="H29" s="44" t="s">
        <v>140</v>
      </c>
      <c r="I29" s="25"/>
    </row>
    <row r="30" spans="1:9" ht="17.25" customHeight="1">
      <c r="A30" s="5" t="s">
        <v>112</v>
      </c>
      <c r="B30" s="43">
        <f t="shared" si="3"/>
        <v>77045</v>
      </c>
      <c r="C30" s="44">
        <v>5311</v>
      </c>
      <c r="D30" s="44">
        <v>35784</v>
      </c>
      <c r="E30" s="44">
        <v>15251</v>
      </c>
      <c r="F30" s="44" t="s">
        <v>140</v>
      </c>
      <c r="G30" s="44">
        <v>1627</v>
      </c>
      <c r="H30" s="44">
        <v>19072</v>
      </c>
      <c r="I30" s="25"/>
    </row>
    <row r="31" spans="1:9" ht="17.25" customHeight="1">
      <c r="A31" s="5" t="s">
        <v>113</v>
      </c>
      <c r="B31" s="43">
        <f t="shared" si="3"/>
        <v>11688</v>
      </c>
      <c r="C31" s="44" t="s">
        <v>140</v>
      </c>
      <c r="D31" s="44">
        <v>9320</v>
      </c>
      <c r="E31" s="44">
        <v>2004</v>
      </c>
      <c r="F31" s="44" t="s">
        <v>140</v>
      </c>
      <c r="G31" s="44" t="s">
        <v>140</v>
      </c>
      <c r="H31" s="44">
        <v>364</v>
      </c>
      <c r="I31" s="25"/>
    </row>
    <row r="32" spans="1:9" ht="17.25" customHeight="1">
      <c r="A32" s="5" t="s">
        <v>115</v>
      </c>
      <c r="B32" s="43">
        <f t="shared" si="3"/>
        <v>281245</v>
      </c>
      <c r="C32" s="44">
        <v>35084</v>
      </c>
      <c r="D32" s="44">
        <v>22378</v>
      </c>
      <c r="E32" s="44">
        <v>96118</v>
      </c>
      <c r="F32" s="44" t="s">
        <v>140</v>
      </c>
      <c r="G32" s="44">
        <v>26610</v>
      </c>
      <c r="H32" s="44">
        <v>101055</v>
      </c>
      <c r="I32" s="25"/>
    </row>
    <row r="33" spans="1:9" ht="17.25" customHeight="1">
      <c r="A33" s="5" t="s">
        <v>114</v>
      </c>
      <c r="B33" s="43" t="s">
        <v>140</v>
      </c>
      <c r="C33" s="44" t="s">
        <v>140</v>
      </c>
      <c r="D33" s="44" t="s">
        <v>140</v>
      </c>
      <c r="E33" s="44" t="s">
        <v>140</v>
      </c>
      <c r="F33" s="44" t="s">
        <v>140</v>
      </c>
      <c r="G33" s="44" t="s">
        <v>140</v>
      </c>
      <c r="H33" s="44" t="s">
        <v>140</v>
      </c>
      <c r="I33" s="25"/>
    </row>
    <row r="34" spans="1:9" ht="17.25" customHeight="1">
      <c r="A34" s="5" t="s">
        <v>116</v>
      </c>
      <c r="B34" s="43">
        <f t="shared" si="3"/>
        <v>8030</v>
      </c>
      <c r="C34" s="44" t="s">
        <v>140</v>
      </c>
      <c r="D34" s="44">
        <v>6921</v>
      </c>
      <c r="E34" s="44">
        <v>1109</v>
      </c>
      <c r="F34" s="44" t="s">
        <v>140</v>
      </c>
      <c r="G34" s="44" t="s">
        <v>140</v>
      </c>
      <c r="H34" s="44" t="s">
        <v>140</v>
      </c>
      <c r="I34" s="25"/>
    </row>
    <row r="35" spans="1:9" ht="17.25" customHeight="1">
      <c r="A35" s="5" t="s">
        <v>117</v>
      </c>
      <c r="B35" s="43">
        <f t="shared" si="3"/>
        <v>8190</v>
      </c>
      <c r="C35" s="44" t="s">
        <v>140</v>
      </c>
      <c r="D35" s="44">
        <v>6986</v>
      </c>
      <c r="E35" s="44">
        <v>1204</v>
      </c>
      <c r="F35" s="44" t="s">
        <v>140</v>
      </c>
      <c r="G35" s="44" t="s">
        <v>140</v>
      </c>
      <c r="H35" s="44" t="s">
        <v>140</v>
      </c>
      <c r="I35" s="25"/>
    </row>
    <row r="36" spans="1:9" ht="17.25" customHeight="1">
      <c r="A36" s="5" t="s">
        <v>118</v>
      </c>
      <c r="B36" s="43">
        <f t="shared" si="3"/>
        <v>447683</v>
      </c>
      <c r="C36" s="44" t="s">
        <v>140</v>
      </c>
      <c r="D36" s="44">
        <v>360777</v>
      </c>
      <c r="E36" s="44">
        <v>84444</v>
      </c>
      <c r="F36" s="44">
        <v>2462</v>
      </c>
      <c r="G36" s="44" t="s">
        <v>140</v>
      </c>
      <c r="H36" s="44" t="s">
        <v>140</v>
      </c>
      <c r="I36" s="25"/>
    </row>
    <row r="37" spans="1:9" ht="17.25" customHeight="1">
      <c r="A37" s="5" t="s">
        <v>119</v>
      </c>
      <c r="B37" s="43" t="s">
        <v>140</v>
      </c>
      <c r="C37" s="44" t="s">
        <v>140</v>
      </c>
      <c r="D37" s="44" t="s">
        <v>140</v>
      </c>
      <c r="E37" s="44" t="s">
        <v>140</v>
      </c>
      <c r="F37" s="44" t="s">
        <v>140</v>
      </c>
      <c r="G37" s="44" t="s">
        <v>140</v>
      </c>
      <c r="H37" s="44" t="s">
        <v>140</v>
      </c>
      <c r="I37" s="25"/>
    </row>
    <row r="38" spans="1:9" ht="17.25" customHeight="1">
      <c r="A38" s="5" t="s">
        <v>223</v>
      </c>
      <c r="B38" s="43">
        <f t="shared" si="3"/>
        <v>1304</v>
      </c>
      <c r="C38" s="44" t="s">
        <v>140</v>
      </c>
      <c r="D38" s="44">
        <v>1001</v>
      </c>
      <c r="E38" s="44">
        <v>303</v>
      </c>
      <c r="F38" s="44" t="s">
        <v>140</v>
      </c>
      <c r="G38" s="44" t="s">
        <v>140</v>
      </c>
      <c r="H38" s="44" t="s">
        <v>140</v>
      </c>
      <c r="I38" s="25"/>
    </row>
    <row r="39" spans="1:9" ht="17.25" customHeight="1">
      <c r="A39" s="5" t="s">
        <v>233</v>
      </c>
      <c r="B39" s="43">
        <f t="shared" si="3"/>
        <v>20580</v>
      </c>
      <c r="C39" s="44" t="s">
        <v>140</v>
      </c>
      <c r="D39" s="44">
        <v>17665</v>
      </c>
      <c r="E39" s="44">
        <v>2915</v>
      </c>
      <c r="F39" s="44" t="s">
        <v>140</v>
      </c>
      <c r="G39" s="44" t="s">
        <v>140</v>
      </c>
      <c r="H39" s="44" t="s">
        <v>140</v>
      </c>
      <c r="I39" s="25"/>
    </row>
    <row r="40" spans="1:9" ht="17.25" customHeight="1">
      <c r="A40" s="5" t="s">
        <v>120</v>
      </c>
      <c r="B40" s="43">
        <f t="shared" si="3"/>
        <v>48402</v>
      </c>
      <c r="C40" s="44" t="s">
        <v>140</v>
      </c>
      <c r="D40" s="44">
        <v>41491</v>
      </c>
      <c r="E40" s="44">
        <v>6911</v>
      </c>
      <c r="F40" s="44" t="s">
        <v>140</v>
      </c>
      <c r="G40" s="44" t="s">
        <v>140</v>
      </c>
      <c r="H40" s="44" t="s">
        <v>140</v>
      </c>
      <c r="I40" s="25"/>
    </row>
    <row r="41" spans="2:9" ht="17.25" customHeight="1">
      <c r="B41" s="23"/>
      <c r="C41" s="26"/>
      <c r="D41" s="26"/>
      <c r="E41" s="26"/>
      <c r="F41" s="26"/>
      <c r="G41" s="26"/>
      <c r="H41" s="26"/>
      <c r="I41" s="26"/>
    </row>
    <row r="42" spans="1:9" ht="17.25" customHeight="1">
      <c r="A42" s="40" t="s">
        <v>31</v>
      </c>
      <c r="B42" s="41">
        <f>B24+B6</f>
        <v>1953336</v>
      </c>
      <c r="C42" s="42">
        <f aca="true" t="shared" si="4" ref="C42:H42">C24+C6</f>
        <v>51307</v>
      </c>
      <c r="D42" s="42">
        <f t="shared" si="4"/>
        <v>1138125</v>
      </c>
      <c r="E42" s="42">
        <f t="shared" si="4"/>
        <v>440028</v>
      </c>
      <c r="F42" s="42">
        <f t="shared" si="4"/>
        <v>4888</v>
      </c>
      <c r="G42" s="42">
        <f>G24+G6</f>
        <v>57323</v>
      </c>
      <c r="H42" s="42">
        <f t="shared" si="4"/>
        <v>261665</v>
      </c>
      <c r="I42" s="25"/>
    </row>
    <row r="43" ht="12.75">
      <c r="B43" s="23"/>
    </row>
    <row r="44" ht="12" customHeight="1"/>
    <row r="45" ht="12.75">
      <c r="A45" s="15"/>
    </row>
    <row r="47" ht="12.75">
      <c r="H47" s="5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I44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pans="1:8" s="3" customFormat="1" ht="12.75">
      <c r="A1" s="256" t="s">
        <v>260</v>
      </c>
      <c r="B1" s="256"/>
      <c r="C1" s="256"/>
      <c r="D1" s="256"/>
      <c r="E1" s="256"/>
      <c r="F1" s="256"/>
      <c r="G1" s="256"/>
      <c r="H1" s="256"/>
    </row>
    <row r="2" spans="1:8" s="3" customFormat="1" ht="12.75">
      <c r="A2" s="256" t="s">
        <v>193</v>
      </c>
      <c r="B2" s="256"/>
      <c r="C2" s="256"/>
      <c r="D2" s="256"/>
      <c r="E2" s="256"/>
      <c r="F2" s="256"/>
      <c r="G2" s="256"/>
      <c r="H2" s="256"/>
    </row>
    <row r="3" spans="1:8" s="3" customFormat="1" ht="12.75">
      <c r="A3" s="45"/>
      <c r="B3" s="45"/>
      <c r="C3" s="45"/>
      <c r="D3" s="45"/>
      <c r="E3" s="45"/>
      <c r="F3" s="45"/>
      <c r="G3" s="45"/>
      <c r="H3" s="45"/>
    </row>
    <row r="4" spans="1:8" ht="21" customHeight="1">
      <c r="A4" s="260" t="s">
        <v>0</v>
      </c>
      <c r="B4" s="178" t="s">
        <v>4</v>
      </c>
      <c r="C4" s="229" t="s">
        <v>121</v>
      </c>
      <c r="D4" s="230"/>
      <c r="E4" s="230"/>
      <c r="F4" s="230"/>
      <c r="G4" s="230"/>
      <c r="H4" s="230"/>
    </row>
    <row r="5" spans="1:8" ht="60" customHeight="1">
      <c r="A5" s="246"/>
      <c r="B5" s="228"/>
      <c r="C5" s="10" t="s">
        <v>28</v>
      </c>
      <c r="D5" s="39" t="s">
        <v>123</v>
      </c>
      <c r="E5" s="10" t="s">
        <v>126</v>
      </c>
      <c r="F5" s="39" t="s">
        <v>122</v>
      </c>
      <c r="G5" s="10" t="s">
        <v>29</v>
      </c>
      <c r="H5" s="39" t="s">
        <v>30</v>
      </c>
    </row>
    <row r="6" spans="1:8" ht="20.25" customHeight="1">
      <c r="A6" s="40" t="s">
        <v>1</v>
      </c>
      <c r="B6" s="46">
        <f aca="true" t="shared" si="0" ref="B6:H6">SUM(B7:B21)</f>
        <v>4206141</v>
      </c>
      <c r="C6" s="47">
        <f t="shared" si="0"/>
        <v>10912</v>
      </c>
      <c r="D6" s="47">
        <f t="shared" si="0"/>
        <v>645534</v>
      </c>
      <c r="E6" s="47">
        <f t="shared" si="0"/>
        <v>2625684</v>
      </c>
      <c r="F6" s="47">
        <f t="shared" si="0"/>
        <v>84910</v>
      </c>
      <c r="G6" s="47">
        <f t="shared" si="0"/>
        <v>90640</v>
      </c>
      <c r="H6" s="47">
        <f t="shared" si="0"/>
        <v>748462</v>
      </c>
    </row>
    <row r="7" spans="1:8" ht="17.25" customHeight="1">
      <c r="A7" s="5" t="s">
        <v>33</v>
      </c>
      <c r="B7" s="43"/>
      <c r="C7" s="25" t="s">
        <v>5</v>
      </c>
      <c r="D7" s="25"/>
      <c r="E7" s="25"/>
      <c r="F7" s="25"/>
      <c r="G7" s="25"/>
      <c r="H7" s="25"/>
    </row>
    <row r="8" spans="1:9" ht="17.25" customHeight="1">
      <c r="A8" s="5" t="s">
        <v>234</v>
      </c>
      <c r="B8" s="43">
        <f>SUM(C8:H8)</f>
        <v>752</v>
      </c>
      <c r="C8" s="25" t="s">
        <v>140</v>
      </c>
      <c r="D8" s="44" t="s">
        <v>140</v>
      </c>
      <c r="E8" s="44" t="s">
        <v>140</v>
      </c>
      <c r="F8" s="44" t="s">
        <v>140</v>
      </c>
      <c r="G8" s="44">
        <v>752</v>
      </c>
      <c r="H8" s="44" t="s">
        <v>140</v>
      </c>
      <c r="I8" s="25"/>
    </row>
    <row r="9" spans="1:9" ht="17.25" customHeight="1">
      <c r="A9" s="5" t="s">
        <v>109</v>
      </c>
      <c r="B9" s="43">
        <f aca="true" t="shared" si="1" ref="B9:B21">SUM(C9:H9)</f>
        <v>168652</v>
      </c>
      <c r="C9" s="44" t="s">
        <v>140</v>
      </c>
      <c r="D9" s="44">
        <v>56476</v>
      </c>
      <c r="E9" s="44">
        <v>112176</v>
      </c>
      <c r="F9" s="44" t="s">
        <v>140</v>
      </c>
      <c r="G9" s="44" t="s">
        <v>140</v>
      </c>
      <c r="H9" s="44" t="s">
        <v>140</v>
      </c>
      <c r="I9" s="25"/>
    </row>
    <row r="10" spans="1:9" ht="17.25" customHeight="1">
      <c r="A10" s="5" t="s">
        <v>110</v>
      </c>
      <c r="B10" s="43">
        <f t="shared" si="1"/>
        <v>5262</v>
      </c>
      <c r="C10" s="44" t="s">
        <v>140</v>
      </c>
      <c r="D10" s="44">
        <v>990</v>
      </c>
      <c r="E10" s="44">
        <v>4272</v>
      </c>
      <c r="F10" s="44" t="s">
        <v>140</v>
      </c>
      <c r="G10" s="44" t="s">
        <v>140</v>
      </c>
      <c r="H10" s="44" t="s">
        <v>140</v>
      </c>
      <c r="I10" s="25"/>
    </row>
    <row r="11" spans="1:9" ht="17.25" customHeight="1">
      <c r="A11" s="5" t="s">
        <v>111</v>
      </c>
      <c r="B11" s="43" t="s">
        <v>140</v>
      </c>
      <c r="C11" s="44" t="s">
        <v>140</v>
      </c>
      <c r="D11" s="44" t="s">
        <v>140</v>
      </c>
      <c r="E11" s="44" t="s">
        <v>140</v>
      </c>
      <c r="F11" s="44" t="s">
        <v>140</v>
      </c>
      <c r="G11" s="44" t="s">
        <v>140</v>
      </c>
      <c r="H11" s="44" t="s">
        <v>140</v>
      </c>
      <c r="I11" s="25"/>
    </row>
    <row r="12" spans="1:9" ht="17.25" customHeight="1">
      <c r="A12" s="5" t="s">
        <v>112</v>
      </c>
      <c r="B12" s="43">
        <f>SUM(C12:H12)</f>
        <v>389543</v>
      </c>
      <c r="C12" s="44">
        <v>262</v>
      </c>
      <c r="D12" s="44">
        <v>42607</v>
      </c>
      <c r="E12" s="44">
        <v>225216</v>
      </c>
      <c r="F12" s="44" t="s">
        <v>140</v>
      </c>
      <c r="G12" s="44">
        <v>5802</v>
      </c>
      <c r="H12" s="44">
        <v>115656</v>
      </c>
      <c r="I12" s="25"/>
    </row>
    <row r="13" spans="1:9" ht="17.25" customHeight="1">
      <c r="A13" s="5" t="s">
        <v>113</v>
      </c>
      <c r="B13" s="43">
        <f t="shared" si="1"/>
        <v>40824</v>
      </c>
      <c r="C13" s="44" t="s">
        <v>140</v>
      </c>
      <c r="D13" s="44">
        <v>11958</v>
      </c>
      <c r="E13" s="44">
        <v>25452</v>
      </c>
      <c r="F13" s="44" t="s">
        <v>140</v>
      </c>
      <c r="G13" s="44" t="s">
        <v>140</v>
      </c>
      <c r="H13" s="44">
        <v>3414</v>
      </c>
      <c r="I13" s="25"/>
    </row>
    <row r="14" spans="1:9" ht="17.25" customHeight="1">
      <c r="A14" s="5" t="s">
        <v>115</v>
      </c>
      <c r="B14" s="43">
        <v>1988685</v>
      </c>
      <c r="C14" s="44">
        <v>10650</v>
      </c>
      <c r="D14" s="44">
        <v>22528</v>
      </c>
      <c r="E14" s="44">
        <v>1242048</v>
      </c>
      <c r="F14" s="44" t="s">
        <v>140</v>
      </c>
      <c r="G14" s="44">
        <v>84086</v>
      </c>
      <c r="H14" s="44">
        <v>629374</v>
      </c>
      <c r="I14" s="25"/>
    </row>
    <row r="15" spans="1:9" ht="17.25" customHeight="1">
      <c r="A15" s="5" t="s">
        <v>116</v>
      </c>
      <c r="B15" s="43">
        <f t="shared" si="1"/>
        <v>21560</v>
      </c>
      <c r="C15" s="44" t="s">
        <v>140</v>
      </c>
      <c r="D15" s="44">
        <v>7112</v>
      </c>
      <c r="E15" s="44">
        <v>14448</v>
      </c>
      <c r="F15" s="44" t="s">
        <v>140</v>
      </c>
      <c r="G15" s="44" t="s">
        <v>140</v>
      </c>
      <c r="H15" s="44" t="s">
        <v>140</v>
      </c>
      <c r="I15" s="25"/>
    </row>
    <row r="16" spans="1:9" ht="17.25" customHeight="1">
      <c r="A16" s="5" t="s">
        <v>117</v>
      </c>
      <c r="B16" s="43">
        <f t="shared" si="1"/>
        <v>20355</v>
      </c>
      <c r="C16" s="44" t="s">
        <v>140</v>
      </c>
      <c r="D16" s="44">
        <v>7047</v>
      </c>
      <c r="E16" s="44">
        <v>13308</v>
      </c>
      <c r="F16" s="44" t="s">
        <v>140</v>
      </c>
      <c r="G16" s="44" t="s">
        <v>140</v>
      </c>
      <c r="H16" s="44" t="s">
        <v>140</v>
      </c>
      <c r="I16" s="25"/>
    </row>
    <row r="17" spans="1:9" ht="17.25" customHeight="1">
      <c r="A17" s="5" t="s">
        <v>118</v>
      </c>
      <c r="B17" s="43">
        <f t="shared" si="1"/>
        <v>1363685</v>
      </c>
      <c r="C17" s="44" t="s">
        <v>140</v>
      </c>
      <c r="D17" s="44">
        <v>422443</v>
      </c>
      <c r="E17" s="44">
        <v>856332</v>
      </c>
      <c r="F17" s="44">
        <v>84910</v>
      </c>
      <c r="G17" s="44" t="s">
        <v>140</v>
      </c>
      <c r="H17" s="44" t="s">
        <v>140</v>
      </c>
      <c r="I17" s="25"/>
    </row>
    <row r="18" spans="1:9" ht="17.25" customHeight="1">
      <c r="A18" s="5" t="s">
        <v>119</v>
      </c>
      <c r="B18" s="43" t="s">
        <v>140</v>
      </c>
      <c r="C18" s="44" t="s">
        <v>140</v>
      </c>
      <c r="D18" s="44" t="s">
        <v>140</v>
      </c>
      <c r="E18" s="44" t="s">
        <v>140</v>
      </c>
      <c r="F18" s="44" t="s">
        <v>140</v>
      </c>
      <c r="G18" s="44" t="s">
        <v>140</v>
      </c>
      <c r="H18" s="44" t="s">
        <v>140</v>
      </c>
      <c r="I18" s="25"/>
    </row>
    <row r="19" spans="1:9" ht="17.25" customHeight="1">
      <c r="A19" s="5" t="s">
        <v>223</v>
      </c>
      <c r="B19" s="43">
        <f t="shared" si="1"/>
        <v>3674</v>
      </c>
      <c r="C19" s="44" t="s">
        <v>140</v>
      </c>
      <c r="D19" s="44">
        <v>1094</v>
      </c>
      <c r="E19" s="44">
        <v>2580</v>
      </c>
      <c r="F19" s="44" t="s">
        <v>140</v>
      </c>
      <c r="G19" s="44" t="s">
        <v>140</v>
      </c>
      <c r="H19" s="44" t="s">
        <v>140</v>
      </c>
      <c r="I19" s="25"/>
    </row>
    <row r="20" spans="1:9" ht="17.25" customHeight="1">
      <c r="A20" s="5" t="s">
        <v>233</v>
      </c>
      <c r="B20" s="43">
        <f t="shared" si="1"/>
        <v>54950</v>
      </c>
      <c r="C20" s="44" t="s">
        <v>140</v>
      </c>
      <c r="D20" s="44">
        <v>18542</v>
      </c>
      <c r="E20" s="44">
        <v>36408</v>
      </c>
      <c r="F20" s="44" t="s">
        <v>140</v>
      </c>
      <c r="G20" s="44" t="s">
        <v>140</v>
      </c>
      <c r="H20" s="44" t="s">
        <v>140</v>
      </c>
      <c r="I20" s="25"/>
    </row>
    <row r="21" spans="1:9" ht="17.25" customHeight="1">
      <c r="A21" s="5" t="s">
        <v>120</v>
      </c>
      <c r="B21" s="43">
        <f t="shared" si="1"/>
        <v>148199</v>
      </c>
      <c r="C21" s="44" t="s">
        <v>140</v>
      </c>
      <c r="D21" s="44">
        <v>54737</v>
      </c>
      <c r="E21" s="44">
        <v>93444</v>
      </c>
      <c r="F21" s="44" t="s">
        <v>140</v>
      </c>
      <c r="G21" s="44" t="s">
        <v>140</v>
      </c>
      <c r="H21" s="44">
        <v>18</v>
      </c>
      <c r="I21" s="25"/>
    </row>
    <row r="22" spans="2:9" ht="17.25" customHeight="1">
      <c r="B22" s="26"/>
      <c r="C22" s="26"/>
      <c r="D22" s="26"/>
      <c r="E22" s="26"/>
      <c r="F22" s="26"/>
      <c r="G22" s="26"/>
      <c r="H22" s="26"/>
      <c r="I22" s="25"/>
    </row>
    <row r="23" spans="1:8" ht="17.25" customHeight="1">
      <c r="A23" s="40" t="s">
        <v>2</v>
      </c>
      <c r="B23" s="41">
        <v>4182533</v>
      </c>
      <c r="C23" s="42">
        <f aca="true" t="shared" si="2" ref="C23:H23">SUM(C24:C39)</f>
        <v>40395</v>
      </c>
      <c r="D23" s="42">
        <f t="shared" si="2"/>
        <v>632388</v>
      </c>
      <c r="E23" s="42">
        <f t="shared" si="2"/>
        <v>2654652</v>
      </c>
      <c r="F23" s="42">
        <f t="shared" si="2"/>
        <v>86170</v>
      </c>
      <c r="G23" s="42">
        <v>94067</v>
      </c>
      <c r="H23" s="42">
        <f t="shared" si="2"/>
        <v>674861</v>
      </c>
    </row>
    <row r="24" spans="1:8" ht="17.25" customHeight="1">
      <c r="A24" s="5" t="s">
        <v>33</v>
      </c>
      <c r="B24" s="43"/>
      <c r="C24" s="25"/>
      <c r="D24" s="25"/>
      <c r="E24" s="25"/>
      <c r="F24" s="25"/>
      <c r="G24" s="25"/>
      <c r="H24" s="25"/>
    </row>
    <row r="25" spans="1:9" ht="17.25" customHeight="1">
      <c r="A25" s="5" t="s">
        <v>234</v>
      </c>
      <c r="B25" s="43">
        <f aca="true" t="shared" si="3" ref="B25:B39">SUM(C25:H25)</f>
        <v>664</v>
      </c>
      <c r="C25" s="25" t="s">
        <v>140</v>
      </c>
      <c r="D25" s="44" t="s">
        <v>140</v>
      </c>
      <c r="E25" s="44" t="s">
        <v>140</v>
      </c>
      <c r="F25" s="44" t="s">
        <v>140</v>
      </c>
      <c r="G25" s="44">
        <v>664</v>
      </c>
      <c r="H25" s="44" t="s">
        <v>140</v>
      </c>
      <c r="I25" s="25"/>
    </row>
    <row r="26" spans="1:9" ht="17.25" customHeight="1">
      <c r="A26" s="5" t="s">
        <v>109</v>
      </c>
      <c r="B26" s="43">
        <f t="shared" si="3"/>
        <v>186118</v>
      </c>
      <c r="C26" s="44" t="s">
        <v>140</v>
      </c>
      <c r="D26" s="44">
        <v>57790</v>
      </c>
      <c r="E26" s="44">
        <v>128328</v>
      </c>
      <c r="F26" s="44" t="s">
        <v>140</v>
      </c>
      <c r="G26" s="44" t="s">
        <v>140</v>
      </c>
      <c r="H26" s="44" t="s">
        <v>140</v>
      </c>
      <c r="I26" s="25"/>
    </row>
    <row r="27" spans="1:9" ht="17.25" customHeight="1">
      <c r="A27" s="5" t="s">
        <v>110</v>
      </c>
      <c r="B27" s="43">
        <f t="shared" si="3"/>
        <v>4229</v>
      </c>
      <c r="C27" s="44" t="s">
        <v>140</v>
      </c>
      <c r="D27" s="44">
        <v>1013</v>
      </c>
      <c r="E27" s="44">
        <v>3216</v>
      </c>
      <c r="F27" s="44" t="s">
        <v>140</v>
      </c>
      <c r="G27" s="44" t="s">
        <v>140</v>
      </c>
      <c r="H27" s="44" t="s">
        <v>140</v>
      </c>
      <c r="I27" s="25"/>
    </row>
    <row r="28" spans="1:9" ht="17.25" customHeight="1">
      <c r="A28" s="5" t="s">
        <v>111</v>
      </c>
      <c r="B28" s="43" t="s">
        <v>140</v>
      </c>
      <c r="C28" s="44" t="s">
        <v>140</v>
      </c>
      <c r="D28" s="44" t="s">
        <v>140</v>
      </c>
      <c r="E28" s="44" t="s">
        <v>140</v>
      </c>
      <c r="F28" s="44" t="s">
        <v>140</v>
      </c>
      <c r="G28" s="44" t="s">
        <v>140</v>
      </c>
      <c r="H28" s="44" t="s">
        <v>140</v>
      </c>
      <c r="I28" s="25"/>
    </row>
    <row r="29" spans="1:9" ht="17.25" customHeight="1">
      <c r="A29" s="5" t="s">
        <v>112</v>
      </c>
      <c r="B29" s="43">
        <f t="shared" si="3"/>
        <v>349799</v>
      </c>
      <c r="C29" s="44">
        <v>5311</v>
      </c>
      <c r="D29" s="44">
        <v>42822</v>
      </c>
      <c r="E29" s="44">
        <v>183012</v>
      </c>
      <c r="F29" s="44" t="s">
        <v>140</v>
      </c>
      <c r="G29" s="44">
        <v>4222</v>
      </c>
      <c r="H29" s="44">
        <v>114432</v>
      </c>
      <c r="I29" s="25"/>
    </row>
    <row r="30" spans="1:9" ht="17.25" customHeight="1">
      <c r="A30" s="5" t="s">
        <v>113</v>
      </c>
      <c r="B30" s="43">
        <f t="shared" si="3"/>
        <v>37055</v>
      </c>
      <c r="C30" s="44" t="s">
        <v>140</v>
      </c>
      <c r="D30" s="44">
        <v>10823</v>
      </c>
      <c r="E30" s="44">
        <v>24048</v>
      </c>
      <c r="F30" s="44" t="s">
        <v>140</v>
      </c>
      <c r="G30" s="44" t="s">
        <v>140</v>
      </c>
      <c r="H30" s="44">
        <v>2184</v>
      </c>
      <c r="I30" s="25"/>
    </row>
    <row r="31" spans="1:9" ht="17.25" customHeight="1">
      <c r="A31" s="5" t="s">
        <v>115</v>
      </c>
      <c r="B31" s="43">
        <f t="shared" si="3"/>
        <v>1863181</v>
      </c>
      <c r="C31" s="44">
        <v>35084</v>
      </c>
      <c r="D31" s="44">
        <v>27256</v>
      </c>
      <c r="E31" s="44">
        <v>1153416</v>
      </c>
      <c r="F31" s="44" t="s">
        <v>140</v>
      </c>
      <c r="G31" s="44">
        <v>89180</v>
      </c>
      <c r="H31" s="44">
        <v>558245</v>
      </c>
      <c r="I31" s="25"/>
    </row>
    <row r="32" spans="1:9" ht="17.25" customHeight="1">
      <c r="A32" s="5" t="s">
        <v>114</v>
      </c>
      <c r="B32" s="43" t="s">
        <v>140</v>
      </c>
      <c r="C32" s="44" t="s">
        <v>140</v>
      </c>
      <c r="D32" s="44" t="s">
        <v>140</v>
      </c>
      <c r="E32" s="44" t="s">
        <v>140</v>
      </c>
      <c r="F32" s="44" t="s">
        <v>140</v>
      </c>
      <c r="G32" s="44" t="s">
        <v>140</v>
      </c>
      <c r="H32" s="44" t="s">
        <v>140</v>
      </c>
      <c r="I32" s="25"/>
    </row>
    <row r="33" spans="1:9" ht="17.25" customHeight="1">
      <c r="A33" s="5" t="s">
        <v>116</v>
      </c>
      <c r="B33" s="43">
        <f t="shared" si="3"/>
        <v>20355</v>
      </c>
      <c r="C33" s="44" t="s">
        <v>140</v>
      </c>
      <c r="D33" s="44">
        <v>7047</v>
      </c>
      <c r="E33" s="44">
        <v>13308</v>
      </c>
      <c r="F33" s="44" t="s">
        <v>140</v>
      </c>
      <c r="G33" s="44" t="s">
        <v>140</v>
      </c>
      <c r="H33" s="44" t="s">
        <v>140</v>
      </c>
      <c r="I33" s="25"/>
    </row>
    <row r="34" spans="1:9" ht="17.25" customHeight="1">
      <c r="A34" s="5" t="s">
        <v>117</v>
      </c>
      <c r="B34" s="43">
        <f t="shared" si="3"/>
        <v>21560</v>
      </c>
      <c r="C34" s="44" t="s">
        <v>140</v>
      </c>
      <c r="D34" s="44">
        <v>7112</v>
      </c>
      <c r="E34" s="44">
        <v>14448</v>
      </c>
      <c r="F34" s="44" t="s">
        <v>140</v>
      </c>
      <c r="G34" s="44" t="s">
        <v>140</v>
      </c>
      <c r="H34" s="44" t="s">
        <v>140</v>
      </c>
      <c r="I34" s="25"/>
    </row>
    <row r="35" spans="1:9" ht="17.25" customHeight="1">
      <c r="A35" s="5" t="s">
        <v>118</v>
      </c>
      <c r="B35" s="43">
        <f t="shared" si="3"/>
        <v>1517866</v>
      </c>
      <c r="C35" s="44" t="s">
        <v>140</v>
      </c>
      <c r="D35" s="44">
        <v>418368</v>
      </c>
      <c r="E35" s="44">
        <v>1013328</v>
      </c>
      <c r="F35" s="44">
        <v>86170</v>
      </c>
      <c r="G35" s="44" t="s">
        <v>140</v>
      </c>
      <c r="H35" s="44" t="s">
        <v>140</v>
      </c>
      <c r="I35" s="25"/>
    </row>
    <row r="36" spans="1:9" ht="17.25" customHeight="1">
      <c r="A36" s="5" t="s">
        <v>119</v>
      </c>
      <c r="B36" s="43" t="s">
        <v>140</v>
      </c>
      <c r="C36" s="44" t="s">
        <v>140</v>
      </c>
      <c r="D36" s="44" t="s">
        <v>140</v>
      </c>
      <c r="E36" s="44" t="s">
        <v>140</v>
      </c>
      <c r="F36" s="44" t="s">
        <v>140</v>
      </c>
      <c r="G36" s="44" t="s">
        <v>140</v>
      </c>
      <c r="H36" s="44" t="s">
        <v>140</v>
      </c>
      <c r="I36" s="25"/>
    </row>
    <row r="37" spans="1:9" ht="17.25" customHeight="1">
      <c r="A37" s="5" t="s">
        <v>223</v>
      </c>
      <c r="B37" s="43">
        <f t="shared" si="3"/>
        <v>4637</v>
      </c>
      <c r="C37" s="44" t="s">
        <v>140</v>
      </c>
      <c r="D37" s="44">
        <v>1001</v>
      </c>
      <c r="E37" s="44">
        <v>3636</v>
      </c>
      <c r="F37" s="44" t="s">
        <v>140</v>
      </c>
      <c r="G37" s="44" t="s">
        <v>140</v>
      </c>
      <c r="H37" s="44" t="s">
        <v>140</v>
      </c>
      <c r="I37" s="25"/>
    </row>
    <row r="38" spans="1:9" ht="17.25" customHeight="1">
      <c r="A38" s="5" t="s">
        <v>233</v>
      </c>
      <c r="B38" s="43">
        <f t="shared" si="3"/>
        <v>52645</v>
      </c>
      <c r="C38" s="44" t="s">
        <v>140</v>
      </c>
      <c r="D38" s="44">
        <v>17665</v>
      </c>
      <c r="E38" s="44">
        <v>34980</v>
      </c>
      <c r="F38" s="44" t="s">
        <v>140</v>
      </c>
      <c r="G38" s="44" t="s">
        <v>140</v>
      </c>
      <c r="H38" s="44" t="s">
        <v>140</v>
      </c>
      <c r="I38" s="25"/>
    </row>
    <row r="39" spans="1:9" ht="17.25" customHeight="1">
      <c r="A39" s="5" t="s">
        <v>120</v>
      </c>
      <c r="B39" s="43">
        <f t="shared" si="3"/>
        <v>124423</v>
      </c>
      <c r="C39" s="44" t="s">
        <v>140</v>
      </c>
      <c r="D39" s="44">
        <v>41491</v>
      </c>
      <c r="E39" s="44">
        <v>82932</v>
      </c>
      <c r="F39" s="44" t="s">
        <v>140</v>
      </c>
      <c r="G39" s="44" t="s">
        <v>140</v>
      </c>
      <c r="H39" s="44" t="s">
        <v>140</v>
      </c>
      <c r="I39" s="25"/>
    </row>
    <row r="40" spans="2:8" ht="17.25" customHeight="1">
      <c r="B40" s="26"/>
      <c r="C40" s="26"/>
      <c r="D40" s="26"/>
      <c r="E40" s="26"/>
      <c r="F40" s="26"/>
      <c r="G40" s="26"/>
      <c r="H40" s="26"/>
    </row>
    <row r="41" spans="1:8" ht="17.25" customHeight="1">
      <c r="A41" s="40" t="s">
        <v>31</v>
      </c>
      <c r="B41" s="41">
        <f aca="true" t="shared" si="4" ref="B41:H41">B23+B6</f>
        <v>8388674</v>
      </c>
      <c r="C41" s="42">
        <f t="shared" si="4"/>
        <v>51307</v>
      </c>
      <c r="D41" s="42">
        <f t="shared" si="4"/>
        <v>1277922</v>
      </c>
      <c r="E41" s="42">
        <f t="shared" si="4"/>
        <v>5280336</v>
      </c>
      <c r="F41" s="42">
        <f t="shared" si="4"/>
        <v>171080</v>
      </c>
      <c r="G41" s="42">
        <f t="shared" si="4"/>
        <v>184707</v>
      </c>
      <c r="H41" s="42">
        <f t="shared" si="4"/>
        <v>1423323</v>
      </c>
    </row>
    <row r="42" spans="2:8" ht="12.75">
      <c r="B42" s="3"/>
      <c r="C42" s="3"/>
      <c r="D42" s="3"/>
      <c r="E42" s="3"/>
      <c r="F42" s="3"/>
      <c r="G42" s="3"/>
      <c r="H42" s="3"/>
    </row>
    <row r="44" ht="12.75">
      <c r="A44" s="15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7"/>
  <sheetViews>
    <sheetView workbookViewId="0" topLeftCell="A1">
      <selection activeCell="A43" sqref="A43:J45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6" ht="15">
      <c r="B1" s="6" t="s">
        <v>241</v>
      </c>
      <c r="C1" s="7"/>
      <c r="D1" s="6"/>
      <c r="E1" s="6"/>
      <c r="F1" s="6"/>
    </row>
    <row r="2" spans="2:6" ht="12.75">
      <c r="B2" s="8"/>
      <c r="C2" s="9"/>
      <c r="D2" s="8"/>
      <c r="E2" s="8"/>
      <c r="F2" s="8"/>
    </row>
    <row r="3" spans="2:11" s="139" customFormat="1" ht="12.75">
      <c r="B3" s="205" t="s">
        <v>67</v>
      </c>
      <c r="C3" s="206"/>
      <c r="D3" s="206"/>
      <c r="E3" s="206"/>
      <c r="F3" s="137"/>
      <c r="G3" s="202" t="s">
        <v>68</v>
      </c>
      <c r="H3" s="178" t="s">
        <v>207</v>
      </c>
      <c r="I3" s="181"/>
      <c r="J3" s="178" t="s">
        <v>242</v>
      </c>
      <c r="K3" s="141"/>
    </row>
    <row r="4" spans="2:11" s="139" customFormat="1" ht="12.75">
      <c r="B4" s="207"/>
      <c r="C4" s="207"/>
      <c r="D4" s="207"/>
      <c r="E4" s="207"/>
      <c r="F4" s="138"/>
      <c r="G4" s="203"/>
      <c r="H4" s="180"/>
      <c r="I4" s="177"/>
      <c r="J4" s="179"/>
      <c r="K4" s="141"/>
    </row>
    <row r="5" spans="2:11" s="139" customFormat="1" ht="12.75">
      <c r="B5" s="207"/>
      <c r="C5" s="207"/>
      <c r="D5" s="207"/>
      <c r="E5" s="207"/>
      <c r="F5" s="138"/>
      <c r="G5" s="203"/>
      <c r="H5" s="140"/>
      <c r="I5" s="140"/>
      <c r="J5" s="179"/>
      <c r="K5" s="141"/>
    </row>
    <row r="6" spans="2:11" s="139" customFormat="1" ht="12.75">
      <c r="B6" s="207"/>
      <c r="C6" s="207"/>
      <c r="D6" s="207"/>
      <c r="E6" s="207"/>
      <c r="F6" s="138"/>
      <c r="G6" s="203"/>
      <c r="H6" s="142">
        <v>2009</v>
      </c>
      <c r="I6" s="142">
        <v>2008</v>
      </c>
      <c r="J6" s="179"/>
      <c r="K6" s="141"/>
    </row>
    <row r="7" spans="2:10" ht="12.75">
      <c r="B7" s="208"/>
      <c r="C7" s="208"/>
      <c r="D7" s="208"/>
      <c r="E7" s="208"/>
      <c r="F7" s="136"/>
      <c r="G7" s="204"/>
      <c r="H7" s="51"/>
      <c r="I7" s="51"/>
      <c r="J7" s="180"/>
    </row>
    <row r="8" spans="2:6" ht="12.75">
      <c r="B8" s="5"/>
      <c r="C8" s="4"/>
      <c r="D8" s="5"/>
      <c r="E8" s="5"/>
      <c r="F8" s="5"/>
    </row>
    <row r="9" spans="2:10" ht="12.75">
      <c r="B9" s="201" t="s">
        <v>80</v>
      </c>
      <c r="C9" s="201"/>
      <c r="D9" s="201"/>
      <c r="E9" s="201"/>
      <c r="F9" s="201"/>
      <c r="G9" s="201"/>
      <c r="H9" s="201"/>
      <c r="I9" s="201"/>
      <c r="J9" s="201"/>
    </row>
    <row r="10" spans="2:6" ht="12.75">
      <c r="B10" s="5"/>
      <c r="C10" s="4"/>
      <c r="D10" s="5"/>
      <c r="E10" s="5"/>
      <c r="F10" s="5"/>
    </row>
    <row r="11" spans="2:10" ht="12.75">
      <c r="B11" s="111" t="s">
        <v>69</v>
      </c>
      <c r="C11" s="12"/>
      <c r="D11" s="112"/>
      <c r="E11" s="112"/>
      <c r="F11" s="112"/>
      <c r="G11" s="113" t="s">
        <v>16</v>
      </c>
      <c r="H11" s="109">
        <v>27818</v>
      </c>
      <c r="I11" s="109">
        <v>28892</v>
      </c>
      <c r="J11" s="48">
        <f>SUM(H11/I11)*100-100</f>
        <v>-3.7172919839402</v>
      </c>
    </row>
    <row r="12" spans="2:10" ht="14.25" customHeight="1">
      <c r="B12" s="112"/>
      <c r="C12" s="12"/>
      <c r="D12" s="112"/>
      <c r="E12" s="112"/>
      <c r="F12" s="112"/>
      <c r="G12" s="114" t="s">
        <v>70</v>
      </c>
      <c r="H12" s="16">
        <v>10600</v>
      </c>
      <c r="I12" s="16">
        <v>11187</v>
      </c>
      <c r="J12" s="17">
        <f>SUM(H12/I12)*100-100</f>
        <v>-5.247161884330026</v>
      </c>
    </row>
    <row r="13" spans="2:10" ht="12.75">
      <c r="B13" s="112"/>
      <c r="C13" s="12"/>
      <c r="D13" s="112"/>
      <c r="E13" s="112"/>
      <c r="F13" s="112"/>
      <c r="G13" s="112"/>
      <c r="H13" s="12"/>
      <c r="I13" s="12"/>
      <c r="J13" s="12"/>
    </row>
    <row r="14" spans="2:10" ht="12.75">
      <c r="B14" s="112"/>
      <c r="C14" s="12"/>
      <c r="D14" s="112"/>
      <c r="E14" s="112"/>
      <c r="F14" s="112"/>
      <c r="G14" s="112"/>
      <c r="H14" s="12"/>
      <c r="I14" s="12"/>
      <c r="J14" s="12"/>
    </row>
    <row r="15" spans="2:10" ht="12.75">
      <c r="B15" s="200" t="s">
        <v>71</v>
      </c>
      <c r="C15" s="200"/>
      <c r="D15" s="200"/>
      <c r="E15" s="200"/>
      <c r="F15" s="200"/>
      <c r="G15" s="200"/>
      <c r="H15" s="200"/>
      <c r="I15" s="200"/>
      <c r="J15" s="200"/>
    </row>
    <row r="16" spans="2:16" ht="12.75">
      <c r="B16" s="112"/>
      <c r="C16" s="12"/>
      <c r="D16" s="112"/>
      <c r="E16" s="112"/>
      <c r="F16" s="112"/>
      <c r="G16" s="112"/>
      <c r="H16" s="12"/>
      <c r="I16" s="12"/>
      <c r="J16" s="12"/>
      <c r="P16" s="16"/>
    </row>
    <row r="17" spans="2:10" ht="12.75">
      <c r="B17" s="112" t="s">
        <v>72</v>
      </c>
      <c r="C17" s="12"/>
      <c r="D17" s="112"/>
      <c r="E17" s="112"/>
      <c r="F17" s="112"/>
      <c r="G17" s="145" t="s">
        <v>73</v>
      </c>
      <c r="H17" s="16">
        <v>10934499</v>
      </c>
      <c r="I17" s="16">
        <v>12862686</v>
      </c>
      <c r="J17" s="17">
        <f>SUM(H17/I17)*100-100</f>
        <v>-14.990547075470857</v>
      </c>
    </row>
    <row r="18" spans="2:10" ht="12.75">
      <c r="B18" s="112" t="s">
        <v>75</v>
      </c>
      <c r="C18" s="12"/>
      <c r="D18" s="112"/>
      <c r="E18" s="112"/>
      <c r="F18" s="112"/>
      <c r="G18" s="147" t="s">
        <v>74</v>
      </c>
      <c r="H18" s="16">
        <v>6519164</v>
      </c>
      <c r="I18" s="16">
        <v>8365629</v>
      </c>
      <c r="J18" s="17">
        <f aca="true" t="shared" si="0" ref="J18:J30">SUM(H18/I18)*100-100</f>
        <v>-22.072040249454048</v>
      </c>
    </row>
    <row r="19" spans="2:10" ht="5.25" customHeight="1">
      <c r="B19" s="112"/>
      <c r="C19" s="12"/>
      <c r="D19" s="112"/>
      <c r="E19" s="112"/>
      <c r="F19" s="112"/>
      <c r="G19" s="147"/>
      <c r="H19" s="16"/>
      <c r="I19" s="16"/>
      <c r="J19" s="17"/>
    </row>
    <row r="20" spans="2:10" ht="12.75">
      <c r="B20" s="111" t="s">
        <v>76</v>
      </c>
      <c r="C20" s="12"/>
      <c r="D20" s="112"/>
      <c r="E20" s="112"/>
      <c r="F20" s="112"/>
      <c r="G20" s="147" t="s">
        <v>74</v>
      </c>
      <c r="H20" s="110">
        <f>SUM(H17:H19)</f>
        <v>17453663</v>
      </c>
      <c r="I20" s="110">
        <f>SUM(I17:I19)</f>
        <v>21228315</v>
      </c>
      <c r="J20" s="48">
        <f t="shared" si="0"/>
        <v>-17.781213440633408</v>
      </c>
    </row>
    <row r="21" spans="2:10" ht="5.25" customHeight="1">
      <c r="B21" s="112"/>
      <c r="C21" s="12"/>
      <c r="D21" s="112"/>
      <c r="E21" s="112"/>
      <c r="F21" s="112"/>
      <c r="G21" s="147" t="s">
        <v>5</v>
      </c>
      <c r="H21" s="16"/>
      <c r="I21" s="16"/>
      <c r="J21" s="17"/>
    </row>
    <row r="22" spans="2:10" ht="12.75">
      <c r="B22" s="112" t="s">
        <v>188</v>
      </c>
      <c r="C22" s="12"/>
      <c r="D22" s="112"/>
      <c r="E22" s="112"/>
      <c r="F22" s="112"/>
      <c r="G22" s="147" t="s">
        <v>74</v>
      </c>
      <c r="H22" s="16">
        <v>8698728</v>
      </c>
      <c r="I22" s="16">
        <v>11455920</v>
      </c>
      <c r="J22" s="17">
        <f t="shared" si="0"/>
        <v>-24.067835669243493</v>
      </c>
    </row>
    <row r="23" spans="2:10" ht="12.75">
      <c r="B23" s="112" t="s">
        <v>208</v>
      </c>
      <c r="C23" s="12"/>
      <c r="D23" s="112"/>
      <c r="E23" s="112"/>
      <c r="F23" s="112"/>
      <c r="G23" s="147" t="s">
        <v>74</v>
      </c>
      <c r="H23" s="16">
        <v>4088965</v>
      </c>
      <c r="I23" s="16">
        <v>4380372</v>
      </c>
      <c r="J23" s="17">
        <f t="shared" si="0"/>
        <v>-6.652562841694717</v>
      </c>
    </row>
    <row r="24" spans="2:10" ht="12.75">
      <c r="B24" s="112" t="s">
        <v>209</v>
      </c>
      <c r="C24" s="12"/>
      <c r="D24" s="112"/>
      <c r="E24" s="112"/>
      <c r="F24" s="112"/>
      <c r="G24" s="147" t="s">
        <v>74</v>
      </c>
      <c r="H24" s="16">
        <v>1738658</v>
      </c>
      <c r="I24" s="16">
        <v>2198454</v>
      </c>
      <c r="J24" s="17">
        <f t="shared" si="0"/>
        <v>-20.914515382173107</v>
      </c>
    </row>
    <row r="25" spans="2:10" ht="12.75">
      <c r="B25" s="112" t="s">
        <v>210</v>
      </c>
      <c r="C25" s="12"/>
      <c r="D25" s="112"/>
      <c r="E25" s="112"/>
      <c r="F25" s="112"/>
      <c r="G25" s="147" t="s">
        <v>74</v>
      </c>
      <c r="H25" s="16">
        <v>1602628</v>
      </c>
      <c r="I25" s="16">
        <v>1617500</v>
      </c>
      <c r="J25" s="17">
        <f t="shared" si="0"/>
        <v>-0.9194435857805274</v>
      </c>
    </row>
    <row r="26" spans="2:10" ht="12.75">
      <c r="B26" s="112" t="s">
        <v>211</v>
      </c>
      <c r="D26" s="112"/>
      <c r="E26" s="112"/>
      <c r="F26" s="112"/>
      <c r="G26" s="147" t="s">
        <v>74</v>
      </c>
      <c r="H26" s="16">
        <v>268527</v>
      </c>
      <c r="I26" s="16">
        <v>323402</v>
      </c>
      <c r="J26" s="17">
        <f t="shared" si="0"/>
        <v>-16.96804596137315</v>
      </c>
    </row>
    <row r="27" spans="2:10" ht="12.75">
      <c r="B27" s="112" t="s">
        <v>212</v>
      </c>
      <c r="D27" s="112"/>
      <c r="E27" s="112"/>
      <c r="F27" s="112"/>
      <c r="G27" s="147" t="s">
        <v>74</v>
      </c>
      <c r="H27" s="16">
        <v>130784</v>
      </c>
      <c r="I27" s="16">
        <v>93651</v>
      </c>
      <c r="J27" s="17">
        <f>SUM(H27/I27)*100-100</f>
        <v>39.65040416012641</v>
      </c>
    </row>
    <row r="28" spans="2:10" ht="12.75">
      <c r="B28" s="112" t="s">
        <v>213</v>
      </c>
      <c r="C28" s="12"/>
      <c r="D28" s="112"/>
      <c r="E28" s="112"/>
      <c r="F28" s="112"/>
      <c r="G28" s="147" t="s">
        <v>74</v>
      </c>
      <c r="H28" s="16">
        <v>140989</v>
      </c>
      <c r="I28" s="16">
        <v>271536</v>
      </c>
      <c r="J28" s="17">
        <f t="shared" si="0"/>
        <v>-48.07723469447882</v>
      </c>
    </row>
    <row r="29" spans="2:10" ht="5.25" customHeight="1">
      <c r="B29" s="112"/>
      <c r="C29" s="12"/>
      <c r="D29" s="112"/>
      <c r="E29" s="112"/>
      <c r="F29" s="112"/>
      <c r="G29" s="148"/>
      <c r="H29" s="12"/>
      <c r="I29" s="12"/>
      <c r="J29" s="12"/>
    </row>
    <row r="30" spans="2:10" ht="12.75">
      <c r="B30" s="112" t="s">
        <v>54</v>
      </c>
      <c r="C30" s="12"/>
      <c r="D30" s="112"/>
      <c r="E30" s="112"/>
      <c r="F30" s="112"/>
      <c r="G30" s="147" t="s">
        <v>74</v>
      </c>
      <c r="H30" s="16">
        <v>8388674</v>
      </c>
      <c r="I30" s="16">
        <v>10118696</v>
      </c>
      <c r="J30" s="17">
        <f t="shared" si="0"/>
        <v>-17.09728210038132</v>
      </c>
    </row>
    <row r="31" spans="2:10" ht="12.75">
      <c r="B31" s="112"/>
      <c r="C31" s="12"/>
      <c r="D31" s="112"/>
      <c r="E31" s="112"/>
      <c r="F31" s="112"/>
      <c r="G31" s="112"/>
      <c r="H31" s="12"/>
      <c r="I31" s="12"/>
      <c r="J31" s="12"/>
    </row>
    <row r="32" spans="4:10" ht="12.75">
      <c r="D32" s="112"/>
      <c r="E32" s="112"/>
      <c r="F32" s="112"/>
      <c r="G32" s="112"/>
      <c r="H32" s="12"/>
      <c r="I32" s="12"/>
      <c r="J32" s="12"/>
    </row>
    <row r="33" spans="2:10" ht="12.75">
      <c r="B33" s="200" t="s">
        <v>77</v>
      </c>
      <c r="C33" s="200"/>
      <c r="D33" s="200"/>
      <c r="E33" s="200"/>
      <c r="F33" s="200"/>
      <c r="G33" s="200"/>
      <c r="H33" s="200"/>
      <c r="I33" s="200"/>
      <c r="J33" s="200"/>
    </row>
    <row r="34" spans="2:10" ht="12.75">
      <c r="B34" s="112"/>
      <c r="C34" s="12"/>
      <c r="D34" s="112"/>
      <c r="E34" s="112"/>
      <c r="F34" s="112"/>
      <c r="G34" s="112"/>
      <c r="H34" s="12"/>
      <c r="I34" s="12"/>
      <c r="J34" s="14"/>
    </row>
    <row r="35" spans="2:10" ht="12.75">
      <c r="B35" s="111" t="s">
        <v>78</v>
      </c>
      <c r="C35" s="12"/>
      <c r="D35" s="112"/>
      <c r="E35" s="112"/>
      <c r="F35" s="112"/>
      <c r="G35" s="113" t="s">
        <v>16</v>
      </c>
      <c r="H35" s="110">
        <v>6065734</v>
      </c>
      <c r="I35" s="110">
        <v>6548084</v>
      </c>
      <c r="J35" s="48">
        <f>SUM(H35/I35)*100-100</f>
        <v>-7.366276913979718</v>
      </c>
    </row>
    <row r="36" spans="2:10" ht="5.25" customHeight="1">
      <c r="B36" s="112"/>
      <c r="C36" s="12"/>
      <c r="D36" s="112"/>
      <c r="E36" s="112"/>
      <c r="F36" s="112"/>
      <c r="G36" s="114"/>
      <c r="H36" s="16"/>
      <c r="I36" s="16"/>
      <c r="J36" s="17"/>
    </row>
    <row r="37" spans="2:10" ht="12.75">
      <c r="B37" s="112" t="s">
        <v>189</v>
      </c>
      <c r="C37" s="12"/>
      <c r="D37" s="112"/>
      <c r="E37" s="112"/>
      <c r="F37" s="112"/>
      <c r="G37" s="147" t="s">
        <v>74</v>
      </c>
      <c r="H37" s="16">
        <v>2682269</v>
      </c>
      <c r="I37" s="16">
        <v>2992587</v>
      </c>
      <c r="J37" s="17">
        <f>SUM(H37/I37)*100-100</f>
        <v>-10.369556507463273</v>
      </c>
    </row>
    <row r="38" spans="2:10" ht="12.75">
      <c r="B38" s="112" t="s">
        <v>210</v>
      </c>
      <c r="C38" s="12"/>
      <c r="D38" s="112"/>
      <c r="E38" s="112"/>
      <c r="F38" s="112"/>
      <c r="G38" s="147" t="s">
        <v>74</v>
      </c>
      <c r="H38" s="168">
        <v>756462</v>
      </c>
      <c r="I38" s="168">
        <v>810963</v>
      </c>
      <c r="J38" s="17">
        <f>SUM(H38/I38)*100-100</f>
        <v>-6.720528556789901</v>
      </c>
    </row>
    <row r="39" spans="2:10" ht="12.75">
      <c r="B39" s="112" t="s">
        <v>214</v>
      </c>
      <c r="C39" s="12"/>
      <c r="D39" s="112"/>
      <c r="E39" s="112"/>
      <c r="F39" s="112"/>
      <c r="G39" s="147" t="s">
        <v>74</v>
      </c>
      <c r="H39" s="16">
        <v>690868</v>
      </c>
      <c r="I39" s="16">
        <v>635505</v>
      </c>
      <c r="J39" s="17">
        <f>SUM(H39/I39)*100-100</f>
        <v>8.711654510979457</v>
      </c>
    </row>
    <row r="40" spans="2:10" ht="12.75">
      <c r="B40" s="112" t="s">
        <v>215</v>
      </c>
      <c r="C40" s="12"/>
      <c r="D40" s="112"/>
      <c r="E40" s="112"/>
      <c r="F40" s="112"/>
      <c r="G40" s="147" t="s">
        <v>74</v>
      </c>
      <c r="H40" s="16">
        <v>550644</v>
      </c>
      <c r="I40" s="16">
        <v>627913</v>
      </c>
      <c r="J40" s="17">
        <f>SUM(H40/I40)*100-100</f>
        <v>-12.305685660274591</v>
      </c>
    </row>
    <row r="41" spans="2:10" ht="12.75">
      <c r="B41" s="112" t="s">
        <v>216</v>
      </c>
      <c r="C41" s="12"/>
      <c r="D41" s="112"/>
      <c r="E41" s="112"/>
      <c r="F41" s="112"/>
      <c r="G41" s="147" t="s">
        <v>74</v>
      </c>
      <c r="H41" s="16">
        <v>189973</v>
      </c>
      <c r="I41" s="16">
        <v>233028</v>
      </c>
      <c r="J41" s="17">
        <f>SUM(H41/I41)*100-100</f>
        <v>-18.47632044217862</v>
      </c>
    </row>
    <row r="42" spans="2:10" ht="12.75">
      <c r="B42" s="11"/>
      <c r="C42" s="12"/>
      <c r="D42" s="11"/>
      <c r="E42" s="11"/>
      <c r="F42" s="11"/>
      <c r="G42" s="13"/>
      <c r="H42" s="16"/>
      <c r="I42" s="16"/>
      <c r="J42" s="17"/>
    </row>
    <row r="43" spans="1:10" ht="7.5" customHeight="1">
      <c r="A43" s="18"/>
      <c r="B43" s="11"/>
      <c r="C43" s="12"/>
      <c r="D43" s="11"/>
      <c r="E43" s="11"/>
      <c r="F43" s="11"/>
      <c r="G43" s="13"/>
      <c r="H43" s="16"/>
      <c r="I43" s="16"/>
      <c r="J43" s="17"/>
    </row>
    <row r="44" spans="1:10" ht="12.75">
      <c r="A44" s="19" t="s">
        <v>141</v>
      </c>
      <c r="B44" s="11"/>
      <c r="C44" s="12"/>
      <c r="D44" s="11"/>
      <c r="E44" s="11"/>
      <c r="F44" s="11"/>
      <c r="G44" s="13"/>
      <c r="H44" s="16"/>
      <c r="I44" s="16"/>
      <c r="J44" s="17"/>
    </row>
    <row r="45" spans="1:9" ht="13.5" customHeight="1">
      <c r="A45" s="19" t="s">
        <v>142</v>
      </c>
      <c r="B45" s="15"/>
      <c r="D45" s="5"/>
      <c r="E45" s="5"/>
      <c r="F45" s="5"/>
      <c r="G45" s="13"/>
      <c r="H45" s="16"/>
      <c r="I45" s="16"/>
    </row>
    <row r="46" spans="2:6" ht="12.75">
      <c r="B46" s="5"/>
      <c r="C46" s="4"/>
      <c r="D46" s="5"/>
      <c r="E46" s="5"/>
      <c r="F46" s="5"/>
    </row>
    <row r="47" spans="2:6" ht="12.75">
      <c r="B47" s="5"/>
      <c r="C47" s="4"/>
      <c r="D47" s="5"/>
      <c r="E47" s="5"/>
      <c r="F47" s="5"/>
    </row>
  </sheetData>
  <mergeCells count="7">
    <mergeCell ref="B33:J33"/>
    <mergeCell ref="B9:J9"/>
    <mergeCell ref="B15:J15"/>
    <mergeCell ref="G3:G7"/>
    <mergeCell ref="J3:J7"/>
    <mergeCell ref="H3:I4"/>
    <mergeCell ref="B3:E7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6"/>
  <sheetViews>
    <sheetView workbookViewId="0" topLeftCell="A1">
      <selection activeCell="H2" sqref="H2"/>
    </sheetView>
  </sheetViews>
  <sheetFormatPr defaultColWidth="11.421875" defaultRowHeight="12.75"/>
  <cols>
    <col min="1" max="1" width="5.140625" style="161" customWidth="1"/>
    <col min="2" max="2" width="43.00390625" style="161" customWidth="1"/>
    <col min="3" max="3" width="10.140625" style="161" customWidth="1"/>
    <col min="4" max="4" width="9.8515625" style="161" bestFit="1" customWidth="1"/>
    <col min="5" max="5" width="10.140625" style="161" customWidth="1"/>
    <col min="6" max="6" width="10.57421875" style="161" customWidth="1"/>
    <col min="7" max="7" width="13.140625" style="161" customWidth="1"/>
    <col min="8" max="16384" width="11.421875" style="161" customWidth="1"/>
  </cols>
  <sheetData>
    <row r="1" ht="5.25" customHeight="1">
      <c r="A1" s="3" t="s">
        <v>5</v>
      </c>
    </row>
    <row r="2" spans="1:7" s="20" customFormat="1" ht="14.25">
      <c r="A2" s="3" t="s">
        <v>244</v>
      </c>
      <c r="B2" s="1"/>
      <c r="C2" s="1"/>
      <c r="D2" s="1"/>
      <c r="E2" s="1"/>
      <c r="F2" s="1"/>
      <c r="G2" s="1"/>
    </row>
    <row r="3" s="3" customFormat="1" ht="5.25" customHeight="1">
      <c r="A3" s="21"/>
    </row>
    <row r="4" spans="1:7" ht="26.25" customHeight="1">
      <c r="A4" s="223" t="s">
        <v>66</v>
      </c>
      <c r="B4" s="215" t="s">
        <v>35</v>
      </c>
      <c r="C4" s="215" t="s">
        <v>243</v>
      </c>
      <c r="D4" s="220" t="s">
        <v>33</v>
      </c>
      <c r="E4" s="222"/>
      <c r="F4" s="215" t="s">
        <v>245</v>
      </c>
      <c r="G4" s="217" t="s">
        <v>246</v>
      </c>
    </row>
    <row r="5" spans="1:7" ht="26.25" customHeight="1">
      <c r="A5" s="224"/>
      <c r="B5" s="226"/>
      <c r="C5" s="216"/>
      <c r="D5" s="162" t="s">
        <v>1</v>
      </c>
      <c r="E5" s="162" t="s">
        <v>2</v>
      </c>
      <c r="F5" s="216"/>
      <c r="G5" s="218"/>
    </row>
    <row r="6" spans="1:7" ht="27" customHeight="1">
      <c r="A6" s="225"/>
      <c r="B6" s="216"/>
      <c r="C6" s="220" t="s">
        <v>148</v>
      </c>
      <c r="D6" s="221"/>
      <c r="E6" s="221"/>
      <c r="F6" s="221"/>
      <c r="G6" s="219"/>
    </row>
    <row r="7" spans="1:7" ht="18" customHeight="1">
      <c r="A7" s="127">
        <v>0</v>
      </c>
      <c r="B7" s="31" t="s">
        <v>45</v>
      </c>
      <c r="C7" s="115">
        <f aca="true" t="shared" si="0" ref="C7:C12">SUM(D7:E7)</f>
        <v>1096</v>
      </c>
      <c r="D7" s="116">
        <v>494</v>
      </c>
      <c r="E7" s="116">
        <v>602</v>
      </c>
      <c r="F7" s="149">
        <v>1153</v>
      </c>
      <c r="G7" s="17">
        <f aca="true" t="shared" si="1" ref="G7:G20">SUM(C7/F7)*100-100</f>
        <v>-4.943625325238514</v>
      </c>
    </row>
    <row r="8" spans="1:9" ht="12.75">
      <c r="A8" s="128">
        <v>1</v>
      </c>
      <c r="B8" s="30" t="s">
        <v>42</v>
      </c>
      <c r="C8" s="115">
        <f t="shared" si="0"/>
        <v>495</v>
      </c>
      <c r="D8" s="116">
        <v>170.7</v>
      </c>
      <c r="E8" s="116">
        <v>324.3</v>
      </c>
      <c r="F8" s="116">
        <v>477</v>
      </c>
      <c r="G8" s="17">
        <f t="shared" si="1"/>
        <v>3.773584905660371</v>
      </c>
      <c r="I8" s="161" t="s">
        <v>5</v>
      </c>
    </row>
    <row r="9" spans="1:7" ht="15.75" customHeight="1">
      <c r="A9" s="127">
        <v>1</v>
      </c>
      <c r="B9" s="31" t="s">
        <v>6</v>
      </c>
      <c r="C9" s="115">
        <f t="shared" si="0"/>
        <v>371.9</v>
      </c>
      <c r="D9" s="116">
        <v>298.7</v>
      </c>
      <c r="E9" s="116">
        <v>73.2</v>
      </c>
      <c r="F9" s="116">
        <v>523</v>
      </c>
      <c r="G9" s="17">
        <f t="shared" si="1"/>
        <v>-28.891013384321226</v>
      </c>
    </row>
    <row r="10" spans="1:7" ht="12.75">
      <c r="A10" s="128">
        <v>18</v>
      </c>
      <c r="B10" s="31" t="s">
        <v>43</v>
      </c>
      <c r="C10" s="115">
        <f t="shared" si="0"/>
        <v>25</v>
      </c>
      <c r="D10" s="116">
        <v>5</v>
      </c>
      <c r="E10" s="116">
        <v>20</v>
      </c>
      <c r="F10" s="116">
        <v>135</v>
      </c>
      <c r="G10" s="17">
        <f t="shared" si="1"/>
        <v>-81.48148148148148</v>
      </c>
    </row>
    <row r="11" spans="1:7" ht="15.75" customHeight="1">
      <c r="A11" s="127">
        <v>2</v>
      </c>
      <c r="B11" s="31" t="s">
        <v>36</v>
      </c>
      <c r="C11" s="115">
        <f t="shared" si="0"/>
        <v>893</v>
      </c>
      <c r="D11" s="116">
        <v>886</v>
      </c>
      <c r="E11" s="117">
        <v>7</v>
      </c>
      <c r="F11" s="116">
        <v>962</v>
      </c>
      <c r="G11" s="17">
        <f>SUM(C11/F11)*100-100</f>
        <v>-7.172557172557177</v>
      </c>
    </row>
    <row r="12" spans="1:8" ht="12.75">
      <c r="A12" s="128">
        <v>21</v>
      </c>
      <c r="B12" s="31" t="s">
        <v>44</v>
      </c>
      <c r="C12" s="115">
        <f t="shared" si="0"/>
        <v>893</v>
      </c>
      <c r="D12" s="116">
        <v>886</v>
      </c>
      <c r="E12" s="117">
        <v>7</v>
      </c>
      <c r="F12" s="116">
        <v>962</v>
      </c>
      <c r="G12" s="17">
        <f t="shared" si="1"/>
        <v>-7.172557172557177</v>
      </c>
      <c r="H12" s="163"/>
    </row>
    <row r="13" spans="1:7" ht="15.75" customHeight="1">
      <c r="A13" s="127">
        <v>3</v>
      </c>
      <c r="B13" s="31" t="s">
        <v>37</v>
      </c>
      <c r="C13" s="115">
        <f aca="true" t="shared" si="2" ref="C13:C19">SUM(D13:E13)</f>
        <v>1967</v>
      </c>
      <c r="D13" s="116">
        <v>1608</v>
      </c>
      <c r="E13" s="116">
        <v>359</v>
      </c>
      <c r="F13" s="116">
        <v>2058</v>
      </c>
      <c r="G13" s="17">
        <f t="shared" si="1"/>
        <v>-4.421768707482997</v>
      </c>
    </row>
    <row r="14" spans="1:7" ht="15.75" customHeight="1">
      <c r="A14" s="127">
        <v>4</v>
      </c>
      <c r="B14" s="31" t="s">
        <v>38</v>
      </c>
      <c r="C14" s="115">
        <f t="shared" si="2"/>
        <v>1409</v>
      </c>
      <c r="D14" s="116">
        <v>1161</v>
      </c>
      <c r="E14" s="118">
        <v>248</v>
      </c>
      <c r="F14" s="154">
        <v>1171</v>
      </c>
      <c r="G14" s="17">
        <f t="shared" si="1"/>
        <v>20.324508966695134</v>
      </c>
    </row>
    <row r="15" spans="1:7" ht="15.75" customHeight="1">
      <c r="A15" s="127">
        <v>5</v>
      </c>
      <c r="B15" s="31" t="s">
        <v>7</v>
      </c>
      <c r="C15" s="115">
        <f t="shared" si="2"/>
        <v>186</v>
      </c>
      <c r="D15" s="118">
        <v>146</v>
      </c>
      <c r="E15" s="116">
        <v>40</v>
      </c>
      <c r="F15" s="116">
        <v>279</v>
      </c>
      <c r="G15" s="17">
        <f t="shared" si="1"/>
        <v>-33.33333333333334</v>
      </c>
    </row>
    <row r="16" spans="1:7" ht="15.75" customHeight="1">
      <c r="A16" s="127">
        <v>6</v>
      </c>
      <c r="B16" s="31" t="s">
        <v>8</v>
      </c>
      <c r="C16" s="115">
        <f t="shared" si="2"/>
        <v>502</v>
      </c>
      <c r="D16" s="116">
        <v>407</v>
      </c>
      <c r="E16" s="116">
        <v>95</v>
      </c>
      <c r="F16" s="116">
        <v>729</v>
      </c>
      <c r="G16" s="17">
        <f t="shared" si="1"/>
        <v>-31.13854595336076</v>
      </c>
    </row>
    <row r="17" spans="1:7" ht="15.75" customHeight="1">
      <c r="A17" s="127">
        <v>7</v>
      </c>
      <c r="B17" s="31" t="s">
        <v>9</v>
      </c>
      <c r="C17" s="115">
        <f t="shared" si="2"/>
        <v>411</v>
      </c>
      <c r="D17" s="116">
        <v>317</v>
      </c>
      <c r="E17" s="116">
        <v>94</v>
      </c>
      <c r="F17" s="116">
        <v>400</v>
      </c>
      <c r="G17" s="17">
        <f t="shared" si="1"/>
        <v>2.750000000000014</v>
      </c>
    </row>
    <row r="18" spans="1:7" ht="15.75" customHeight="1">
      <c r="A18" s="127">
        <v>8</v>
      </c>
      <c r="B18" s="31" t="s">
        <v>39</v>
      </c>
      <c r="C18" s="115">
        <f t="shared" si="2"/>
        <v>915</v>
      </c>
      <c r="D18" s="116">
        <v>460</v>
      </c>
      <c r="E18" s="116">
        <v>455</v>
      </c>
      <c r="F18" s="116">
        <v>1182</v>
      </c>
      <c r="G18" s="17">
        <f t="shared" si="1"/>
        <v>-22.588832487309645</v>
      </c>
    </row>
    <row r="19" spans="1:7" ht="15.75" customHeight="1">
      <c r="A19" s="127">
        <v>9</v>
      </c>
      <c r="B19" s="31" t="s">
        <v>41</v>
      </c>
      <c r="C19" s="115">
        <f t="shared" si="2"/>
        <v>9702</v>
      </c>
      <c r="D19" s="116">
        <v>5157</v>
      </c>
      <c r="E19" s="116">
        <v>4545</v>
      </c>
      <c r="F19" s="116">
        <v>12772</v>
      </c>
      <c r="G19" s="17">
        <f t="shared" si="1"/>
        <v>-24.03695584090198</v>
      </c>
    </row>
    <row r="20" spans="1:7" ht="20.25" customHeight="1">
      <c r="A20" s="127"/>
      <c r="B20" s="129" t="s">
        <v>144</v>
      </c>
      <c r="C20" s="155">
        <v>17454</v>
      </c>
      <c r="D20" s="119">
        <v>10934</v>
      </c>
      <c r="E20" s="119">
        <v>6519</v>
      </c>
      <c r="F20" s="120">
        <v>21228</v>
      </c>
      <c r="G20" s="38">
        <f t="shared" si="1"/>
        <v>-17.7784058790277</v>
      </c>
    </row>
    <row r="21" spans="1:7" ht="25.5" customHeight="1">
      <c r="A21" s="127"/>
      <c r="B21" s="31" t="s">
        <v>40</v>
      </c>
      <c r="C21" s="121">
        <f>SUM(D21:E21)</f>
        <v>8389</v>
      </c>
      <c r="D21" s="116">
        <v>4206</v>
      </c>
      <c r="E21" s="116">
        <v>4183</v>
      </c>
      <c r="F21" s="116">
        <v>10119</v>
      </c>
      <c r="G21" s="17">
        <f>SUM(C21/F21)*100-100</f>
        <v>-17.09655104259315</v>
      </c>
    </row>
    <row r="22" spans="1:7" ht="12.75">
      <c r="A22" s="127"/>
      <c r="B22" s="31"/>
      <c r="C22" s="164"/>
      <c r="D22" s="163"/>
      <c r="E22" s="163"/>
      <c r="F22" s="163"/>
      <c r="G22" s="17"/>
    </row>
    <row r="23" spans="1:6" ht="10.5" customHeight="1">
      <c r="A23" s="3" t="s">
        <v>5</v>
      </c>
      <c r="C23" s="164"/>
      <c r="D23" s="163"/>
      <c r="E23" s="163"/>
      <c r="F23" s="163"/>
    </row>
    <row r="24" spans="1:8" ht="12.75">
      <c r="A24" s="3" t="s">
        <v>247</v>
      </c>
      <c r="B24" s="1"/>
      <c r="C24" s="170"/>
      <c r="D24" s="171"/>
      <c r="E24" s="171"/>
      <c r="F24" s="171"/>
      <c r="G24" s="1"/>
      <c r="H24" s="1"/>
    </row>
    <row r="25" spans="3:6" s="20" customFormat="1" ht="4.5" customHeight="1">
      <c r="C25" s="27"/>
      <c r="D25" s="28"/>
      <c r="E25" s="28"/>
      <c r="F25" s="28"/>
    </row>
    <row r="26" spans="1:7" ht="26.25" customHeight="1">
      <c r="A26" s="209" t="s">
        <v>138</v>
      </c>
      <c r="B26" s="210"/>
      <c r="C26" s="215" t="s">
        <v>243</v>
      </c>
      <c r="D26" s="220" t="s">
        <v>33</v>
      </c>
      <c r="E26" s="222"/>
      <c r="F26" s="215" t="s">
        <v>245</v>
      </c>
      <c r="G26" s="217" t="s">
        <v>248</v>
      </c>
    </row>
    <row r="27" spans="1:7" ht="24.75" customHeight="1">
      <c r="A27" s="211"/>
      <c r="B27" s="212"/>
      <c r="C27" s="216"/>
      <c r="D27" s="162" t="s">
        <v>1</v>
      </c>
      <c r="E27" s="162" t="s">
        <v>2</v>
      </c>
      <c r="F27" s="216"/>
      <c r="G27" s="218"/>
    </row>
    <row r="28" spans="1:7" ht="25.5" customHeight="1">
      <c r="A28" s="213"/>
      <c r="B28" s="214"/>
      <c r="C28" s="220" t="s">
        <v>148</v>
      </c>
      <c r="D28" s="221"/>
      <c r="E28" s="221"/>
      <c r="F28" s="221"/>
      <c r="G28" s="219"/>
    </row>
    <row r="29" spans="2:11" ht="15.75" customHeight="1">
      <c r="B29" s="130" t="s">
        <v>46</v>
      </c>
      <c r="C29" s="121">
        <f>SUM(D29:E29)</f>
        <v>656.308</v>
      </c>
      <c r="D29" s="122">
        <f>153.299+206.917</f>
        <v>360.216</v>
      </c>
      <c r="E29" s="122">
        <f>136.621+159.471</f>
        <v>296.092</v>
      </c>
      <c r="F29" s="123">
        <f>493+192.3</f>
        <v>685.3</v>
      </c>
      <c r="G29" s="17">
        <f>SUM(C29/F29)*100-100</f>
        <v>-4.230555960893028</v>
      </c>
      <c r="I29" s="163"/>
      <c r="J29" s="163"/>
      <c r="K29" s="163"/>
    </row>
    <row r="30" spans="2:11" ht="15.75" customHeight="1">
      <c r="B30" s="130" t="s">
        <v>201</v>
      </c>
      <c r="C30" s="121">
        <f aca="true" t="shared" si="3" ref="C30:C50">SUM(D30:E30)</f>
        <v>290</v>
      </c>
      <c r="D30" s="122">
        <v>153</v>
      </c>
      <c r="E30" s="122">
        <v>137</v>
      </c>
      <c r="F30" s="123">
        <v>192.313</v>
      </c>
      <c r="G30" s="17">
        <f>SUM(C30/F30)*100-100</f>
        <v>50.79583803487026</v>
      </c>
      <c r="I30" s="163"/>
      <c r="J30" s="163"/>
      <c r="K30" s="163"/>
    </row>
    <row r="31" spans="2:10" ht="15.75" customHeight="1">
      <c r="B31" s="130" t="s">
        <v>47</v>
      </c>
      <c r="C31" s="121">
        <v>16798</v>
      </c>
      <c r="D31" s="122">
        <v>10574</v>
      </c>
      <c r="E31" s="122">
        <v>6223</v>
      </c>
      <c r="F31" s="123">
        <v>20543</v>
      </c>
      <c r="G31" s="17">
        <f aca="true" t="shared" si="4" ref="G31:G52">SUM(C31/F31)*100-100</f>
        <v>-18.23005403300394</v>
      </c>
      <c r="H31" s="163"/>
      <c r="I31" s="163"/>
      <c r="J31" s="163"/>
    </row>
    <row r="32" spans="2:10" ht="15.75" customHeight="1">
      <c r="B32" s="130" t="s">
        <v>231</v>
      </c>
      <c r="C32" s="121">
        <v>14177</v>
      </c>
      <c r="D32" s="160">
        <v>8337.784</v>
      </c>
      <c r="E32" s="160">
        <v>5839.908</v>
      </c>
      <c r="F32" s="116">
        <v>18181</v>
      </c>
      <c r="G32" s="17">
        <f t="shared" si="4"/>
        <v>-22.022991034596558</v>
      </c>
      <c r="J32" s="163"/>
    </row>
    <row r="33" spans="2:11" ht="15.75" customHeight="1">
      <c r="B33" s="130" t="s">
        <v>48</v>
      </c>
      <c r="C33" s="121">
        <v>11962</v>
      </c>
      <c r="D33" s="122">
        <v>6901</v>
      </c>
      <c r="E33" s="122">
        <v>5060</v>
      </c>
      <c r="F33" s="122">
        <v>15537.5</v>
      </c>
      <c r="G33" s="17">
        <f t="shared" si="4"/>
        <v>-23.012067578439257</v>
      </c>
      <c r="H33" s="163"/>
      <c r="I33" s="163"/>
      <c r="J33" s="163"/>
      <c r="K33" s="163"/>
    </row>
    <row r="34" spans="2:7" ht="12.75">
      <c r="B34" s="130" t="s">
        <v>149</v>
      </c>
      <c r="C34" s="121">
        <v>5098</v>
      </c>
      <c r="D34" s="122">
        <v>2823</v>
      </c>
      <c r="E34" s="122">
        <v>2274</v>
      </c>
      <c r="F34" s="122">
        <v>6739</v>
      </c>
      <c r="G34" s="17">
        <f t="shared" si="4"/>
        <v>-24.350793886333292</v>
      </c>
    </row>
    <row r="35" spans="2:7" ht="12.75">
      <c r="B35" s="130" t="s">
        <v>150</v>
      </c>
      <c r="C35" s="121">
        <f t="shared" si="3"/>
        <v>3004</v>
      </c>
      <c r="D35" s="122">
        <v>1852</v>
      </c>
      <c r="E35" s="122">
        <v>1152</v>
      </c>
      <c r="F35" s="122">
        <v>3782</v>
      </c>
      <c r="G35" s="17">
        <f t="shared" si="4"/>
        <v>-20.57112638815441</v>
      </c>
    </row>
    <row r="36" spans="2:7" ht="12.75">
      <c r="B36" s="130" t="s">
        <v>151</v>
      </c>
      <c r="C36" s="121">
        <f t="shared" si="3"/>
        <v>501</v>
      </c>
      <c r="D36" s="122">
        <v>329</v>
      </c>
      <c r="E36" s="122">
        <v>172</v>
      </c>
      <c r="F36" s="122">
        <v>1169</v>
      </c>
      <c r="G36" s="17">
        <f t="shared" si="4"/>
        <v>-57.142857142857146</v>
      </c>
    </row>
    <row r="37" spans="2:7" ht="12.75">
      <c r="B37" s="130" t="s">
        <v>152</v>
      </c>
      <c r="C37" s="121">
        <f t="shared" si="3"/>
        <v>1868</v>
      </c>
      <c r="D37" s="122">
        <v>739</v>
      </c>
      <c r="E37" s="122">
        <v>1129</v>
      </c>
      <c r="F37" s="122">
        <v>2436</v>
      </c>
      <c r="G37" s="17">
        <f t="shared" si="4"/>
        <v>-23.31691297208539</v>
      </c>
    </row>
    <row r="38" spans="2:7" ht="12.75">
      <c r="B38" s="130" t="s">
        <v>153</v>
      </c>
      <c r="C38" s="121">
        <f t="shared" si="3"/>
        <v>762</v>
      </c>
      <c r="D38" s="122">
        <v>712</v>
      </c>
      <c r="E38" s="122">
        <v>50</v>
      </c>
      <c r="F38" s="122">
        <v>660</v>
      </c>
      <c r="G38" s="17">
        <f t="shared" si="4"/>
        <v>15.454545454545453</v>
      </c>
    </row>
    <row r="39" spans="2:7" ht="12.75">
      <c r="B39" s="130" t="s">
        <v>154</v>
      </c>
      <c r="C39" s="121">
        <f t="shared" si="3"/>
        <v>59</v>
      </c>
      <c r="D39" s="122">
        <v>59</v>
      </c>
      <c r="E39" s="175" t="s">
        <v>261</v>
      </c>
      <c r="F39" s="122">
        <v>92</v>
      </c>
      <c r="G39" s="17">
        <f t="shared" si="4"/>
        <v>-35.86956521739131</v>
      </c>
    </row>
    <row r="40" spans="2:7" ht="12.75">
      <c r="B40" s="130" t="s">
        <v>155</v>
      </c>
      <c r="C40" s="121">
        <f t="shared" si="3"/>
        <v>601</v>
      </c>
      <c r="D40" s="122">
        <v>360</v>
      </c>
      <c r="E40" s="122">
        <v>241</v>
      </c>
      <c r="F40" s="122">
        <v>506</v>
      </c>
      <c r="G40" s="17">
        <f t="shared" si="4"/>
        <v>18.77470355731225</v>
      </c>
    </row>
    <row r="41" spans="2:9" ht="12.75">
      <c r="B41" s="130" t="s">
        <v>156</v>
      </c>
      <c r="C41" s="121">
        <f t="shared" si="3"/>
        <v>69</v>
      </c>
      <c r="D41" s="122">
        <v>26</v>
      </c>
      <c r="E41" s="122">
        <v>43</v>
      </c>
      <c r="F41" s="122">
        <v>152</v>
      </c>
      <c r="G41" s="17">
        <f t="shared" si="4"/>
        <v>-54.60526315789473</v>
      </c>
      <c r="I41" s="165"/>
    </row>
    <row r="42" spans="2:7" ht="17.25" customHeight="1">
      <c r="B42" s="130" t="s">
        <v>81</v>
      </c>
      <c r="C42" s="121">
        <v>1999</v>
      </c>
      <c r="D42" s="122">
        <v>1302</v>
      </c>
      <c r="E42" s="122">
        <v>698</v>
      </c>
      <c r="F42" s="122">
        <v>2406</v>
      </c>
      <c r="G42" s="17">
        <f t="shared" si="4"/>
        <v>-16.91604322527016</v>
      </c>
    </row>
    <row r="43" spans="2:10" ht="12.75">
      <c r="B43" s="130" t="s">
        <v>199</v>
      </c>
      <c r="C43" s="121">
        <f t="shared" si="3"/>
        <v>884</v>
      </c>
      <c r="D43" s="122">
        <v>562</v>
      </c>
      <c r="E43" s="122">
        <v>322</v>
      </c>
      <c r="F43" s="122">
        <v>988</v>
      </c>
      <c r="G43" s="17">
        <f>SUM(C43/F43)*100-100</f>
        <v>-10.526315789473685</v>
      </c>
      <c r="I43" s="165"/>
      <c r="J43" s="165"/>
    </row>
    <row r="44" spans="2:7" ht="12.75">
      <c r="B44" s="130" t="s">
        <v>200</v>
      </c>
      <c r="C44" s="121">
        <f t="shared" si="3"/>
        <v>497</v>
      </c>
      <c r="D44" s="122">
        <v>325</v>
      </c>
      <c r="E44" s="122">
        <v>172</v>
      </c>
      <c r="F44" s="122">
        <v>536</v>
      </c>
      <c r="G44" s="17">
        <f>SUM(C44/F44)*100-100</f>
        <v>-7.276119402985074</v>
      </c>
    </row>
    <row r="45" spans="2:7" ht="12.75">
      <c r="B45" s="130" t="s">
        <v>196</v>
      </c>
      <c r="C45" s="121">
        <f t="shared" si="3"/>
        <v>480</v>
      </c>
      <c r="D45" s="122">
        <v>307</v>
      </c>
      <c r="E45" s="122">
        <v>173</v>
      </c>
      <c r="F45" s="122">
        <v>596</v>
      </c>
      <c r="G45" s="17">
        <f>SUM(C45/F45)*100-100</f>
        <v>-19.463087248322154</v>
      </c>
    </row>
    <row r="46" spans="2:7" ht="15.75" customHeight="1">
      <c r="B46" s="130" t="s">
        <v>55</v>
      </c>
      <c r="C46" s="121">
        <f t="shared" si="3"/>
        <v>216</v>
      </c>
      <c r="D46" s="122">
        <v>134</v>
      </c>
      <c r="E46" s="122">
        <v>82</v>
      </c>
      <c r="F46" s="122">
        <v>237</v>
      </c>
      <c r="G46" s="17">
        <f t="shared" si="4"/>
        <v>-8.860759493670884</v>
      </c>
    </row>
    <row r="47" spans="2:7" ht="12.75">
      <c r="B47" s="130" t="s">
        <v>82</v>
      </c>
      <c r="C47" s="121">
        <f t="shared" si="3"/>
        <v>56</v>
      </c>
      <c r="D47" s="122">
        <v>47</v>
      </c>
      <c r="E47" s="122">
        <v>9</v>
      </c>
      <c r="F47" s="122">
        <v>28.293</v>
      </c>
      <c r="G47" s="17">
        <f t="shared" si="4"/>
        <v>97.92881631498958</v>
      </c>
    </row>
    <row r="48" spans="2:7" ht="15.75" customHeight="1">
      <c r="B48" s="130" t="s">
        <v>49</v>
      </c>
      <c r="C48" s="121">
        <v>170</v>
      </c>
      <c r="D48" s="122">
        <v>19</v>
      </c>
      <c r="E48" s="122">
        <v>152</v>
      </c>
      <c r="F48" s="122">
        <v>109.068</v>
      </c>
      <c r="G48" s="17">
        <f t="shared" si="4"/>
        <v>55.86606520702682</v>
      </c>
    </row>
    <row r="49" spans="2:7" ht="15" customHeight="1">
      <c r="B49" s="130" t="s">
        <v>50</v>
      </c>
      <c r="C49" s="121">
        <f t="shared" si="3"/>
        <v>121</v>
      </c>
      <c r="D49" s="122">
        <v>70</v>
      </c>
      <c r="E49" s="122">
        <v>51</v>
      </c>
      <c r="F49" s="122">
        <v>100</v>
      </c>
      <c r="G49" s="17">
        <f t="shared" si="4"/>
        <v>21</v>
      </c>
    </row>
    <row r="50" spans="2:7" ht="15.75" customHeight="1">
      <c r="B50" s="130" t="s">
        <v>51</v>
      </c>
      <c r="C50" s="121">
        <f t="shared" si="3"/>
        <v>1137</v>
      </c>
      <c r="D50" s="122">
        <v>1081</v>
      </c>
      <c r="E50" s="124">
        <v>56</v>
      </c>
      <c r="F50" s="122">
        <v>955</v>
      </c>
      <c r="G50" s="17">
        <f t="shared" si="4"/>
        <v>19.057591623036643</v>
      </c>
    </row>
    <row r="51" spans="2:7" ht="15" customHeight="1">
      <c r="B51" s="130" t="s">
        <v>52</v>
      </c>
      <c r="C51" s="121">
        <f>SUM(D51:E51)</f>
        <v>49</v>
      </c>
      <c r="D51" s="122">
        <v>12</v>
      </c>
      <c r="E51" s="124">
        <v>37</v>
      </c>
      <c r="F51" s="124" t="s">
        <v>236</v>
      </c>
      <c r="G51" s="167" t="s">
        <v>237</v>
      </c>
    </row>
    <row r="52" spans="2:7" ht="15" customHeight="1">
      <c r="B52" s="130" t="s">
        <v>53</v>
      </c>
      <c r="C52" s="121">
        <f>SUM(D52:E52)</f>
        <v>22</v>
      </c>
      <c r="D52" s="124">
        <v>22</v>
      </c>
      <c r="E52" s="175" t="s">
        <v>261</v>
      </c>
      <c r="F52" s="124">
        <v>3</v>
      </c>
      <c r="G52" s="17">
        <f t="shared" si="4"/>
        <v>633.3333333333333</v>
      </c>
    </row>
    <row r="53" spans="2:9" ht="17.25" customHeight="1">
      <c r="B53" s="131" t="s">
        <v>144</v>
      </c>
      <c r="C53" s="125">
        <f>SUM(D53:E53)</f>
        <v>17453.6</v>
      </c>
      <c r="D53" s="126">
        <v>10934.4</v>
      </c>
      <c r="E53" s="126">
        <v>6519.2</v>
      </c>
      <c r="F53" s="37">
        <v>21228</v>
      </c>
      <c r="G53" s="38">
        <f>SUM(C53/F53)*100-100</f>
        <v>-17.780290182777463</v>
      </c>
      <c r="I53" s="163"/>
    </row>
    <row r="55" ht="12.75">
      <c r="A55" s="166">
        <v>2</v>
      </c>
    </row>
    <row r="56" ht="12.75">
      <c r="C56" s="163"/>
    </row>
    <row r="57" spans="3:9" ht="12.75">
      <c r="C57" s="163"/>
      <c r="D57" s="165"/>
      <c r="E57" s="165"/>
      <c r="I57" s="163"/>
    </row>
    <row r="58" spans="3:6" ht="12.75">
      <c r="C58" s="165"/>
      <c r="D58" s="165"/>
      <c r="E58" s="165"/>
      <c r="F58" s="163"/>
    </row>
    <row r="59" spans="3:6" ht="12.75">
      <c r="C59" s="163"/>
      <c r="D59" s="163"/>
      <c r="E59" s="163"/>
      <c r="F59" s="163"/>
    </row>
    <row r="60" spans="3:6" ht="12.75">
      <c r="C60" s="165"/>
      <c r="F60" s="163"/>
    </row>
    <row r="61" ht="12.75">
      <c r="C61" s="163"/>
    </row>
    <row r="66" spans="3:5" ht="12.75">
      <c r="C66" s="163"/>
      <c r="D66" s="163"/>
      <c r="E66" s="163"/>
    </row>
  </sheetData>
  <mergeCells count="13">
    <mergeCell ref="F4:F5"/>
    <mergeCell ref="G4:G6"/>
    <mergeCell ref="C6:F6"/>
    <mergeCell ref="A4:A6"/>
    <mergeCell ref="B4:B6"/>
    <mergeCell ref="C4:C5"/>
    <mergeCell ref="D4:E4"/>
    <mergeCell ref="A26:B28"/>
    <mergeCell ref="F26:F27"/>
    <mergeCell ref="G26:G28"/>
    <mergeCell ref="C28:F28"/>
    <mergeCell ref="C26:C27"/>
    <mergeCell ref="D26:E26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zoomScale="115" zoomScaleNormal="115" workbookViewId="0" topLeftCell="A1">
      <selection activeCell="G1" sqref="G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spans="1:6" s="6" customFormat="1" ht="15">
      <c r="A1" s="3" t="s">
        <v>204</v>
      </c>
      <c r="B1" s="3"/>
      <c r="C1" s="3"/>
      <c r="D1" s="3"/>
      <c r="E1" s="3"/>
      <c r="F1" s="3"/>
    </row>
    <row r="2" spans="1:6" s="6" customFormat="1" ht="15">
      <c r="A2" s="3" t="s">
        <v>249</v>
      </c>
      <c r="B2" s="3"/>
      <c r="C2" s="3"/>
      <c r="D2" s="3"/>
      <c r="E2" s="3"/>
      <c r="F2" s="3"/>
    </row>
    <row r="3" spans="1:6" s="3" customFormat="1" ht="12.75">
      <c r="A3" s="8"/>
      <c r="B3" s="8"/>
      <c r="C3" s="8"/>
      <c r="D3" s="8"/>
      <c r="E3" s="8"/>
      <c r="F3" s="8"/>
    </row>
    <row r="4" spans="1:6" ht="21" customHeight="1">
      <c r="A4" s="181" t="s">
        <v>34</v>
      </c>
      <c r="B4" s="202" t="s">
        <v>243</v>
      </c>
      <c r="C4" s="229" t="s">
        <v>33</v>
      </c>
      <c r="D4" s="234"/>
      <c r="E4" s="202" t="s">
        <v>245</v>
      </c>
      <c r="F4" s="178" t="s">
        <v>246</v>
      </c>
    </row>
    <row r="5" spans="1:6" ht="42.75" customHeight="1">
      <c r="A5" s="231"/>
      <c r="B5" s="233"/>
      <c r="C5" s="22" t="s">
        <v>1</v>
      </c>
      <c r="D5" s="22" t="s">
        <v>2</v>
      </c>
      <c r="E5" s="233"/>
      <c r="F5" s="227"/>
    </row>
    <row r="6" spans="1:6" ht="21" customHeight="1">
      <c r="A6" s="232"/>
      <c r="B6" s="229" t="s">
        <v>148</v>
      </c>
      <c r="C6" s="230"/>
      <c r="D6" s="230"/>
      <c r="E6" s="230"/>
      <c r="F6" s="228"/>
    </row>
    <row r="7" spans="1:6" ht="24" customHeight="1">
      <c r="A7" s="30" t="s">
        <v>58</v>
      </c>
      <c r="B7" s="33">
        <f>SUM(C7:D7)</f>
        <v>6403.286</v>
      </c>
      <c r="C7" s="34">
        <v>4994.086</v>
      </c>
      <c r="D7" s="34">
        <v>1409.2</v>
      </c>
      <c r="E7" s="34">
        <v>6840</v>
      </c>
      <c r="F7" s="17">
        <f aca="true" t="shared" si="0" ref="F7:F18">SUM(B7/E7)*100-100</f>
        <v>-6.3847076023391764</v>
      </c>
    </row>
    <row r="8" spans="1:6" ht="15" customHeight="1">
      <c r="A8" s="30" t="s">
        <v>56</v>
      </c>
      <c r="B8" s="33">
        <f aca="true" t="shared" si="1" ref="B8:B14">SUM(C8:D8)</f>
        <v>4086</v>
      </c>
      <c r="C8" s="34">
        <v>3218</v>
      </c>
      <c r="D8" s="34">
        <v>868</v>
      </c>
      <c r="E8" s="34">
        <v>4164</v>
      </c>
      <c r="F8" s="17">
        <f t="shared" si="0"/>
        <v>-1.8731988472622447</v>
      </c>
    </row>
    <row r="9" spans="1:9" ht="15" customHeight="1">
      <c r="A9" s="30" t="s">
        <v>57</v>
      </c>
      <c r="B9" s="33">
        <f t="shared" si="1"/>
        <v>2318</v>
      </c>
      <c r="C9" s="34">
        <v>1776</v>
      </c>
      <c r="D9" s="34">
        <v>542</v>
      </c>
      <c r="E9" s="34">
        <v>2676</v>
      </c>
      <c r="F9" s="17">
        <f t="shared" si="0"/>
        <v>-13.378176382660683</v>
      </c>
      <c r="H9" s="29"/>
      <c r="I9" s="29"/>
    </row>
    <row r="10" spans="1:9" ht="24.75" customHeight="1">
      <c r="A10" s="30" t="s">
        <v>59</v>
      </c>
      <c r="B10" s="33">
        <f>SUM(C10:D10)</f>
        <v>11050.3</v>
      </c>
      <c r="C10" s="159">
        <v>5940.4</v>
      </c>
      <c r="D10" s="34">
        <v>5109.9</v>
      </c>
      <c r="E10" s="34">
        <v>14388</v>
      </c>
      <c r="F10" s="17">
        <f t="shared" si="0"/>
        <v>-23.197803725326665</v>
      </c>
      <c r="H10" s="29"/>
      <c r="I10" s="29"/>
    </row>
    <row r="11" spans="1:6" ht="18.75" customHeight="1">
      <c r="A11" s="30" t="s">
        <v>60</v>
      </c>
      <c r="B11" s="33">
        <v>499</v>
      </c>
      <c r="C11" s="34">
        <v>326</v>
      </c>
      <c r="D11" s="34">
        <v>172</v>
      </c>
      <c r="E11" s="34">
        <v>821</v>
      </c>
      <c r="F11" s="17">
        <f t="shared" si="0"/>
        <v>-39.2204628501827</v>
      </c>
    </row>
    <row r="12" spans="1:9" ht="18.75" customHeight="1">
      <c r="A12" s="30" t="s">
        <v>158</v>
      </c>
      <c r="B12" s="33">
        <f t="shared" si="1"/>
        <v>10552.3</v>
      </c>
      <c r="C12" s="63">
        <f>SUM(C10-C11)</f>
        <v>5614.4</v>
      </c>
      <c r="D12" s="63">
        <f>SUM(D10-D11)</f>
        <v>4937.9</v>
      </c>
      <c r="E12" s="63">
        <f>SUM(E10-E11)</f>
        <v>13567</v>
      </c>
      <c r="F12" s="17">
        <f>SUM(B12/E12)*100-100</f>
        <v>-22.22082995503797</v>
      </c>
      <c r="I12" s="29"/>
    </row>
    <row r="13" spans="1:11" ht="18.75" customHeight="1">
      <c r="A13" s="30" t="s">
        <v>235</v>
      </c>
      <c r="B13" s="33">
        <f>SUM(C13:D13)</f>
        <v>1127</v>
      </c>
      <c r="C13" s="63">
        <v>610</v>
      </c>
      <c r="D13" s="63">
        <v>517</v>
      </c>
      <c r="E13" s="34">
        <v>1813</v>
      </c>
      <c r="F13" s="17">
        <f>SUM(B13/E13)*100-100</f>
        <v>-37.83783783783784</v>
      </c>
      <c r="G13" s="61"/>
      <c r="H13" s="63"/>
      <c r="I13" s="34"/>
      <c r="J13" s="34"/>
      <c r="K13" s="34"/>
    </row>
    <row r="14" spans="1:11" ht="18.75" customHeight="1">
      <c r="A14" s="30" t="s">
        <v>228</v>
      </c>
      <c r="B14" s="33">
        <f t="shared" si="1"/>
        <v>5310</v>
      </c>
      <c r="C14" s="34">
        <v>2482</v>
      </c>
      <c r="D14" s="34">
        <v>2828</v>
      </c>
      <c r="E14" s="34">
        <v>6149</v>
      </c>
      <c r="F14" s="17">
        <f t="shared" si="0"/>
        <v>-13.644495039843875</v>
      </c>
      <c r="G14" s="61"/>
      <c r="H14" s="63"/>
      <c r="I14" s="34"/>
      <c r="J14" s="34"/>
      <c r="K14" s="34"/>
    </row>
    <row r="15" spans="1:11" ht="18.75" customHeight="1">
      <c r="A15" s="30" t="s">
        <v>229</v>
      </c>
      <c r="B15" s="33"/>
      <c r="C15" s="34"/>
      <c r="D15" s="34"/>
      <c r="E15" s="34"/>
      <c r="F15" s="17"/>
      <c r="G15" s="61"/>
      <c r="H15" s="63"/>
      <c r="I15" s="34"/>
      <c r="J15" s="34"/>
      <c r="K15" s="34"/>
    </row>
    <row r="16" spans="1:11" ht="15" customHeight="1">
      <c r="A16" s="30" t="s">
        <v>230</v>
      </c>
      <c r="B16" s="33">
        <f>SUM(C16:D16)</f>
        <v>2718</v>
      </c>
      <c r="C16" s="34">
        <v>1309</v>
      </c>
      <c r="D16" s="34">
        <v>1409</v>
      </c>
      <c r="E16" s="34">
        <v>3840</v>
      </c>
      <c r="F16" s="17">
        <f>SUM(B16/E16)*100-100</f>
        <v>-29.21875</v>
      </c>
      <c r="G16" s="61"/>
      <c r="H16" s="63"/>
      <c r="I16" s="34"/>
      <c r="J16" s="34"/>
      <c r="K16" s="34"/>
    </row>
    <row r="17" spans="1:6" s="69" customFormat="1" ht="23.25" customHeight="1">
      <c r="A17" s="66" t="s">
        <v>4</v>
      </c>
      <c r="B17" s="67">
        <v>17454</v>
      </c>
      <c r="C17" s="37">
        <v>10934</v>
      </c>
      <c r="D17" s="37">
        <v>6519</v>
      </c>
      <c r="E17" s="37">
        <v>21228</v>
      </c>
      <c r="F17" s="38">
        <f t="shared" si="0"/>
        <v>-17.7784058790277</v>
      </c>
    </row>
    <row r="18" spans="1:6" ht="19.5" customHeight="1">
      <c r="A18" s="30" t="s">
        <v>62</v>
      </c>
      <c r="B18" s="121">
        <f>SUM(C18:D18)</f>
        <v>8389</v>
      </c>
      <c r="C18" s="116">
        <v>4206</v>
      </c>
      <c r="D18" s="116">
        <v>4183</v>
      </c>
      <c r="E18" s="116">
        <v>10119</v>
      </c>
      <c r="F18" s="156">
        <f t="shared" si="0"/>
        <v>-17.09655104259315</v>
      </c>
    </row>
    <row r="19" spans="2:11" ht="12.75">
      <c r="B19" s="61"/>
      <c r="K19" s="69"/>
    </row>
    <row r="20" spans="2:11" ht="9" customHeight="1">
      <c r="B20" s="61"/>
      <c r="K20" s="69"/>
    </row>
    <row r="21" spans="1:10" ht="12.75">
      <c r="A21" s="3"/>
      <c r="H21" s="69"/>
      <c r="I21" s="69"/>
      <c r="J21" s="69"/>
    </row>
    <row r="22" spans="1:8" s="20" customFormat="1" ht="14.25">
      <c r="A22" s="3" t="s">
        <v>224</v>
      </c>
      <c r="B22" s="3"/>
      <c r="C22" s="3"/>
      <c r="D22" s="3"/>
      <c r="E22" s="3"/>
      <c r="F22" s="3"/>
      <c r="H22" s="5"/>
    </row>
    <row r="23" spans="1:8" s="20" customFormat="1" ht="14.25">
      <c r="A23" s="3" t="s">
        <v>250</v>
      </c>
      <c r="B23" s="3"/>
      <c r="C23" s="3"/>
      <c r="D23" s="3"/>
      <c r="E23" s="3"/>
      <c r="F23" s="3"/>
      <c r="H23" s="5"/>
    </row>
    <row r="24" spans="1:6" ht="12.75">
      <c r="A24" s="8"/>
      <c r="B24" s="8"/>
      <c r="C24" s="8"/>
      <c r="D24" s="8"/>
      <c r="E24" s="8"/>
      <c r="F24" s="8"/>
    </row>
    <row r="25" spans="1:6" ht="22.5" customHeight="1">
      <c r="A25" s="181" t="s">
        <v>63</v>
      </c>
      <c r="B25" s="202" t="s">
        <v>243</v>
      </c>
      <c r="C25" s="229" t="s">
        <v>33</v>
      </c>
      <c r="D25" s="234"/>
      <c r="E25" s="202" t="s">
        <v>245</v>
      </c>
      <c r="F25" s="178" t="s">
        <v>246</v>
      </c>
    </row>
    <row r="26" spans="1:6" ht="42.75" customHeight="1">
      <c r="A26" s="231"/>
      <c r="B26" s="233"/>
      <c r="C26" s="22" t="s">
        <v>1</v>
      </c>
      <c r="D26" s="22" t="s">
        <v>2</v>
      </c>
      <c r="E26" s="233"/>
      <c r="F26" s="227"/>
    </row>
    <row r="27" spans="1:11" ht="21" customHeight="1">
      <c r="A27" s="232"/>
      <c r="B27" s="229" t="s">
        <v>16</v>
      </c>
      <c r="C27" s="230"/>
      <c r="D27" s="230"/>
      <c r="E27" s="230"/>
      <c r="F27" s="228"/>
      <c r="I27" s="34"/>
      <c r="J27" s="34"/>
      <c r="K27" s="34"/>
    </row>
    <row r="28" spans="1:11" ht="25.5" customHeight="1">
      <c r="A28" s="30" t="s">
        <v>29</v>
      </c>
      <c r="B28" s="33">
        <f aca="true" t="shared" si="2" ref="B28:B37">SUM(C28:D28)</f>
        <v>57323</v>
      </c>
      <c r="C28" s="63">
        <v>28920</v>
      </c>
      <c r="D28" s="63">
        <v>28403</v>
      </c>
      <c r="E28" s="63">
        <v>91409</v>
      </c>
      <c r="F28" s="17">
        <f aca="true" t="shared" si="3" ref="F28:F37">SUM(B28/E28)*100-100</f>
        <v>-37.289544793182294</v>
      </c>
      <c r="I28" s="34"/>
      <c r="J28" s="34"/>
      <c r="K28" s="34"/>
    </row>
    <row r="29" spans="1:11" ht="18.75" customHeight="1">
      <c r="A29" s="30" t="s">
        <v>61</v>
      </c>
      <c r="B29" s="33">
        <f t="shared" si="2"/>
        <v>23466</v>
      </c>
      <c r="C29" s="34">
        <v>13179</v>
      </c>
      <c r="D29" s="34">
        <v>10287</v>
      </c>
      <c r="E29" s="34">
        <v>35293</v>
      </c>
      <c r="F29" s="17">
        <f t="shared" si="3"/>
        <v>-33.510894511659544</v>
      </c>
      <c r="I29" s="34"/>
      <c r="J29" s="34"/>
      <c r="K29" s="34"/>
    </row>
    <row r="30" spans="1:11" ht="18.75" customHeight="1">
      <c r="A30" s="30" t="s">
        <v>226</v>
      </c>
      <c r="B30" s="33">
        <f t="shared" si="2"/>
        <v>33857</v>
      </c>
      <c r="C30" s="34">
        <v>15741</v>
      </c>
      <c r="D30" s="34">
        <v>18116</v>
      </c>
      <c r="E30" s="34">
        <v>56116</v>
      </c>
      <c r="F30" s="17">
        <f t="shared" si="3"/>
        <v>-39.66604889870982</v>
      </c>
      <c r="I30" s="34"/>
      <c r="J30" s="29"/>
      <c r="K30" s="29"/>
    </row>
    <row r="31" spans="1:9" ht="18.75" customHeight="1">
      <c r="A31" s="30" t="s">
        <v>65</v>
      </c>
      <c r="B31" s="33">
        <f t="shared" si="2"/>
        <v>91180</v>
      </c>
      <c r="C31" s="34">
        <v>44661</v>
      </c>
      <c r="D31" s="34">
        <v>46519</v>
      </c>
      <c r="E31" s="34">
        <v>147525</v>
      </c>
      <c r="F31" s="17">
        <f t="shared" si="3"/>
        <v>-38.19352652092866</v>
      </c>
      <c r="G31" s="29"/>
      <c r="H31" s="29"/>
      <c r="I31" s="34"/>
    </row>
    <row r="32" spans="1:9" ht="24.75" customHeight="1">
      <c r="A32" s="30" t="s">
        <v>197</v>
      </c>
      <c r="B32" s="33">
        <f t="shared" si="2"/>
        <v>440028</v>
      </c>
      <c r="C32" s="34">
        <v>218807</v>
      </c>
      <c r="D32" s="34">
        <v>221221</v>
      </c>
      <c r="E32" s="34">
        <v>511557</v>
      </c>
      <c r="F32" s="17">
        <f t="shared" si="3"/>
        <v>-13.98260604390127</v>
      </c>
      <c r="I32" s="34"/>
    </row>
    <row r="33" spans="1:9" ht="19.5" customHeight="1">
      <c r="A33" s="30" t="s">
        <v>203</v>
      </c>
      <c r="B33" s="33"/>
      <c r="C33" s="34"/>
      <c r="D33" s="34"/>
      <c r="E33" s="34"/>
      <c r="F33" s="17"/>
      <c r="I33" s="29"/>
    </row>
    <row r="34" spans="1:6" ht="12.75">
      <c r="A34" s="30" t="s">
        <v>202</v>
      </c>
      <c r="B34" s="33">
        <f t="shared" si="2"/>
        <v>203579</v>
      </c>
      <c r="C34" s="34">
        <v>102034</v>
      </c>
      <c r="D34" s="34">
        <v>101545</v>
      </c>
      <c r="E34" s="34">
        <v>282605</v>
      </c>
      <c r="F34" s="17">
        <f t="shared" si="3"/>
        <v>-27.963411829231603</v>
      </c>
    </row>
    <row r="35" spans="1:6" ht="19.5" customHeight="1">
      <c r="A35" s="30" t="s">
        <v>198</v>
      </c>
      <c r="B35" s="33">
        <f t="shared" si="2"/>
        <v>1138125</v>
      </c>
      <c r="C35" s="34">
        <v>576999</v>
      </c>
      <c r="D35" s="34">
        <v>561126</v>
      </c>
      <c r="E35" s="34">
        <v>1196673</v>
      </c>
      <c r="F35" s="17">
        <f t="shared" si="3"/>
        <v>-4.892564635451791</v>
      </c>
    </row>
    <row r="36" spans="1:6" ht="19.5" customHeight="1">
      <c r="A36" s="132" t="s">
        <v>64</v>
      </c>
      <c r="B36" s="33">
        <f>SUM(C36:D36)</f>
        <v>56195</v>
      </c>
      <c r="C36" s="34">
        <v>13338</v>
      </c>
      <c r="D36" s="34">
        <v>42857</v>
      </c>
      <c r="E36" s="34">
        <v>183663</v>
      </c>
      <c r="F36" s="17">
        <f>SUM(B36/E36)*100-100</f>
        <v>-69.40320042686878</v>
      </c>
    </row>
    <row r="37" spans="1:6" s="69" customFormat="1" ht="21" customHeight="1">
      <c r="A37" s="66" t="s">
        <v>4</v>
      </c>
      <c r="B37" s="67">
        <f t="shared" si="2"/>
        <v>1895250</v>
      </c>
      <c r="C37" s="37">
        <v>940098</v>
      </c>
      <c r="D37" s="37">
        <v>955152</v>
      </c>
      <c r="E37" s="37">
        <v>2265907</v>
      </c>
      <c r="F37" s="48">
        <f t="shared" si="3"/>
        <v>-16.357997040478708</v>
      </c>
    </row>
    <row r="38" ht="9" customHeight="1">
      <c r="F38" s="17"/>
    </row>
    <row r="40" ht="12.75">
      <c r="F40" s="5">
        <v>3</v>
      </c>
    </row>
    <row r="41" spans="2:5" ht="12.75">
      <c r="B41" s="29"/>
      <c r="C41" s="29"/>
      <c r="D41" s="29"/>
      <c r="E41" s="29"/>
    </row>
    <row r="42" spans="2:5" ht="12.75">
      <c r="B42" s="29"/>
      <c r="E42" s="29"/>
    </row>
    <row r="43" ht="12.75">
      <c r="B43" s="29"/>
    </row>
  </sheetData>
  <mergeCells count="12">
    <mergeCell ref="C4:D4"/>
    <mergeCell ref="F4:F6"/>
    <mergeCell ref="A4:A6"/>
    <mergeCell ref="B4:B5"/>
    <mergeCell ref="E4:E5"/>
    <mergeCell ref="B6:E6"/>
    <mergeCell ref="F25:F27"/>
    <mergeCell ref="B27:E27"/>
    <mergeCell ref="A25:A27"/>
    <mergeCell ref="B25:B26"/>
    <mergeCell ref="C25:D25"/>
    <mergeCell ref="E25:E2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H61"/>
  <sheetViews>
    <sheetView zoomScale="115" zoomScaleNormal="115" workbookViewId="0" topLeftCell="A1">
      <selection activeCell="H2" sqref="H2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3.7109375" style="5" customWidth="1"/>
    <col min="8" max="16384" width="11.421875" style="5" customWidth="1"/>
  </cols>
  <sheetData>
    <row r="1" ht="6" customHeight="1">
      <c r="A1" s="3"/>
    </row>
    <row r="2" spans="1:7" s="6" customFormat="1" ht="15">
      <c r="A2" s="3" t="s">
        <v>251</v>
      </c>
      <c r="B2" s="1"/>
      <c r="C2" s="1"/>
      <c r="D2" s="1"/>
      <c r="E2" s="1"/>
      <c r="F2" s="1"/>
      <c r="G2" s="1"/>
    </row>
    <row r="3" s="3" customFormat="1" ht="6.75" customHeight="1">
      <c r="A3" s="21"/>
    </row>
    <row r="4" spans="1:7" s="30" customFormat="1" ht="15.75" customHeight="1">
      <c r="A4" s="235" t="s">
        <v>79</v>
      </c>
      <c r="B4" s="238" t="s">
        <v>0</v>
      </c>
      <c r="C4" s="202" t="s">
        <v>243</v>
      </c>
      <c r="D4" s="229" t="s">
        <v>33</v>
      </c>
      <c r="E4" s="234"/>
      <c r="F4" s="202" t="s">
        <v>245</v>
      </c>
      <c r="G4" s="178" t="s">
        <v>246</v>
      </c>
    </row>
    <row r="5" spans="1:7" s="30" customFormat="1" ht="42.75" customHeight="1">
      <c r="A5" s="236"/>
      <c r="B5" s="239"/>
      <c r="C5" s="233"/>
      <c r="D5" s="22" t="s">
        <v>1</v>
      </c>
      <c r="E5" s="22" t="s">
        <v>2</v>
      </c>
      <c r="F5" s="233"/>
      <c r="G5" s="227"/>
    </row>
    <row r="6" spans="1:7" s="30" customFormat="1" ht="15.75" customHeight="1">
      <c r="A6" s="237"/>
      <c r="B6" s="240"/>
      <c r="C6" s="229" t="s">
        <v>225</v>
      </c>
      <c r="D6" s="230"/>
      <c r="E6" s="230"/>
      <c r="F6" s="230"/>
      <c r="G6" s="228"/>
    </row>
    <row r="7" spans="1:3" s="30" customFormat="1" ht="4.5" customHeight="1">
      <c r="A7" s="31"/>
      <c r="C7" s="32"/>
    </row>
    <row r="8" spans="1:8" s="30" customFormat="1" ht="13.5" customHeight="1">
      <c r="A8" s="31">
        <v>14</v>
      </c>
      <c r="B8" s="30" t="s">
        <v>262</v>
      </c>
      <c r="C8" s="35" t="s">
        <v>140</v>
      </c>
      <c r="D8" s="36" t="s">
        <v>140</v>
      </c>
      <c r="E8" s="36" t="s">
        <v>140</v>
      </c>
      <c r="F8" s="36">
        <v>1199</v>
      </c>
      <c r="G8" s="17" t="s">
        <v>143</v>
      </c>
      <c r="H8" s="34"/>
    </row>
    <row r="9" spans="1:8" s="30" customFormat="1" ht="13.5" customHeight="1">
      <c r="A9" s="31">
        <v>15</v>
      </c>
      <c r="B9" s="30" t="s">
        <v>3</v>
      </c>
      <c r="C9" s="33">
        <f>SUM(D9:E9)</f>
        <v>4088965</v>
      </c>
      <c r="D9" s="34">
        <v>3084401</v>
      </c>
      <c r="E9" s="34">
        <v>1004564</v>
      </c>
      <c r="F9" s="63">
        <v>4380372</v>
      </c>
      <c r="G9" s="17">
        <f>SUM(C9/F9)*100-100</f>
        <v>-6.652562841694717</v>
      </c>
      <c r="H9" s="34"/>
    </row>
    <row r="10" spans="1:8" s="30" customFormat="1" ht="13.5" customHeight="1">
      <c r="A10" s="31">
        <v>14</v>
      </c>
      <c r="B10" s="30" t="s">
        <v>83</v>
      </c>
      <c r="C10" s="33">
        <f>SUM(D10:E10)</f>
        <v>35840</v>
      </c>
      <c r="D10" s="34">
        <v>18430</v>
      </c>
      <c r="E10" s="34">
        <v>17410</v>
      </c>
      <c r="F10" s="63">
        <v>67574</v>
      </c>
      <c r="G10" s="17">
        <f>SUM(C10/F10)*100-100</f>
        <v>-46.961849231953124</v>
      </c>
      <c r="H10" s="34"/>
    </row>
    <row r="11" spans="1:8" s="30" customFormat="1" ht="13.5" customHeight="1">
      <c r="A11" s="31">
        <v>17</v>
      </c>
      <c r="B11" s="30" t="s">
        <v>84</v>
      </c>
      <c r="C11" s="33">
        <f>SUM(D11:E11)</f>
        <v>12822</v>
      </c>
      <c r="D11" s="36">
        <v>1508</v>
      </c>
      <c r="E11" s="34">
        <v>11314</v>
      </c>
      <c r="F11" s="63">
        <v>17324</v>
      </c>
      <c r="G11" s="17">
        <f>SUM(C11/F11)*100-100</f>
        <v>-25.9870699607481</v>
      </c>
      <c r="H11" s="34"/>
    </row>
    <row r="12" spans="1:8" s="30" customFormat="1" ht="13.5" customHeight="1">
      <c r="A12" s="31">
        <v>13</v>
      </c>
      <c r="B12" s="30" t="s">
        <v>26</v>
      </c>
      <c r="C12" s="33">
        <f>SUM(D12:E12)</f>
        <v>69928</v>
      </c>
      <c r="D12" s="34">
        <v>18627</v>
      </c>
      <c r="E12" s="34">
        <v>51301</v>
      </c>
      <c r="F12" s="63">
        <v>52698</v>
      </c>
      <c r="G12" s="17">
        <f>SUM(C12/F12)*100-100</f>
        <v>32.695737978670905</v>
      </c>
      <c r="H12" s="34"/>
    </row>
    <row r="13" spans="1:8" s="30" customFormat="1" ht="13.5" customHeight="1">
      <c r="A13" s="31">
        <v>16</v>
      </c>
      <c r="B13" s="30" t="s">
        <v>85</v>
      </c>
      <c r="C13" s="35" t="s">
        <v>140</v>
      </c>
      <c r="D13" s="36" t="s">
        <v>140</v>
      </c>
      <c r="E13" s="36" t="s">
        <v>140</v>
      </c>
      <c r="F13" s="36">
        <v>3990</v>
      </c>
      <c r="G13" s="17" t="s">
        <v>143</v>
      </c>
      <c r="H13" s="34"/>
    </row>
    <row r="14" spans="1:8" s="30" customFormat="1" ht="13.5" customHeight="1">
      <c r="A14" s="31">
        <v>12</v>
      </c>
      <c r="B14" s="30" t="s">
        <v>86</v>
      </c>
      <c r="C14" s="33">
        <f>SUM(D14:E14)</f>
        <v>268527</v>
      </c>
      <c r="D14" s="34">
        <v>268044</v>
      </c>
      <c r="E14" s="34">
        <v>483</v>
      </c>
      <c r="F14" s="63">
        <v>323402</v>
      </c>
      <c r="G14" s="17">
        <f>SUM(C14/F14)*100-100</f>
        <v>-16.96804596137315</v>
      </c>
      <c r="H14" s="34"/>
    </row>
    <row r="15" spans="1:8" s="30" customFormat="1" ht="13.5" customHeight="1">
      <c r="A15" s="31">
        <v>14</v>
      </c>
      <c r="B15" s="30" t="s">
        <v>87</v>
      </c>
      <c r="C15" s="33">
        <f>SUM(D15:E15)</f>
        <v>66898</v>
      </c>
      <c r="D15" s="36">
        <v>32849</v>
      </c>
      <c r="E15" s="36">
        <v>34049</v>
      </c>
      <c r="F15" s="63">
        <v>95297</v>
      </c>
      <c r="G15" s="17">
        <f>SUM(C15/F15)*100-100</f>
        <v>-29.800518379382353</v>
      </c>
      <c r="H15" s="34"/>
    </row>
    <row r="16" spans="1:8" s="30" customFormat="1" ht="13.5" customHeight="1">
      <c r="A16" s="31">
        <v>13</v>
      </c>
      <c r="B16" s="30" t="s">
        <v>88</v>
      </c>
      <c r="C16" s="33">
        <f>SUM(D16:E16)</f>
        <v>4899</v>
      </c>
      <c r="D16" s="34">
        <v>565</v>
      </c>
      <c r="E16" s="34">
        <v>4334</v>
      </c>
      <c r="F16" s="63">
        <v>677</v>
      </c>
      <c r="G16" s="17">
        <f>SUM(C16/F16)*100-100</f>
        <v>623.6336779911373</v>
      </c>
      <c r="H16" s="34"/>
    </row>
    <row r="17" spans="1:8" s="30" customFormat="1" ht="13.5" customHeight="1">
      <c r="A17" s="31">
        <v>17</v>
      </c>
      <c r="B17" s="30" t="s">
        <v>89</v>
      </c>
      <c r="C17" s="33">
        <f>SUM(D17:E17)</f>
        <v>46586</v>
      </c>
      <c r="D17" s="36">
        <v>12128</v>
      </c>
      <c r="E17" s="34">
        <v>34458</v>
      </c>
      <c r="F17" s="63">
        <v>19914</v>
      </c>
      <c r="G17" s="17">
        <f>SUM(C17/F17)*100-100</f>
        <v>133.93592447524355</v>
      </c>
      <c r="H17" s="34"/>
    </row>
    <row r="18" spans="1:8" s="30" customFormat="1" ht="13.5" customHeight="1">
      <c r="A18" s="31">
        <v>14</v>
      </c>
      <c r="B18" s="30" t="s">
        <v>90</v>
      </c>
      <c r="C18" s="33">
        <f>SUM(D18:E18)</f>
        <v>14733</v>
      </c>
      <c r="D18" s="34">
        <v>12720</v>
      </c>
      <c r="E18" s="34">
        <v>2013</v>
      </c>
      <c r="F18" s="63">
        <v>16129</v>
      </c>
      <c r="G18" s="17">
        <f>SUM(C18/F18)*100-100</f>
        <v>-8.655217310434622</v>
      </c>
      <c r="H18" s="34"/>
    </row>
    <row r="19" spans="1:8" s="30" customFormat="1" ht="13.5" customHeight="1">
      <c r="A19" s="31">
        <v>14</v>
      </c>
      <c r="B19" s="30" t="s">
        <v>91</v>
      </c>
      <c r="C19" s="35" t="s">
        <v>140</v>
      </c>
      <c r="D19" s="36" t="s">
        <v>140</v>
      </c>
      <c r="E19" s="36" t="s">
        <v>140</v>
      </c>
      <c r="F19" s="36">
        <v>1781</v>
      </c>
      <c r="G19" s="17" t="s">
        <v>143</v>
      </c>
      <c r="H19" s="34"/>
    </row>
    <row r="20" spans="1:8" s="30" customFormat="1" ht="13.5" customHeight="1">
      <c r="A20" s="31">
        <v>13</v>
      </c>
      <c r="B20" s="30" t="s">
        <v>92</v>
      </c>
      <c r="C20" s="35" t="s">
        <v>140</v>
      </c>
      <c r="D20" s="36" t="s">
        <v>140</v>
      </c>
      <c r="E20" s="36" t="s">
        <v>140</v>
      </c>
      <c r="F20" s="36" t="s">
        <v>140</v>
      </c>
      <c r="G20" s="108" t="s">
        <v>145</v>
      </c>
      <c r="H20" s="34"/>
    </row>
    <row r="21" spans="1:8" s="30" customFormat="1" ht="13.5" customHeight="1">
      <c r="A21" s="31">
        <v>14</v>
      </c>
      <c r="B21" s="30" t="s">
        <v>93</v>
      </c>
      <c r="C21" s="33">
        <f aca="true" t="shared" si="0" ref="C21:C30">SUM(D21:E21)</f>
        <v>1300</v>
      </c>
      <c r="D21" s="34">
        <v>1300</v>
      </c>
      <c r="E21" s="36" t="s">
        <v>140</v>
      </c>
      <c r="F21" s="36" t="s">
        <v>140</v>
      </c>
      <c r="G21" s="17" t="s">
        <v>143</v>
      </c>
      <c r="H21" s="34"/>
    </row>
    <row r="22" spans="1:8" s="30" customFormat="1" ht="13.5" customHeight="1">
      <c r="A22" s="31">
        <v>13</v>
      </c>
      <c r="B22" s="30" t="s">
        <v>94</v>
      </c>
      <c r="C22" s="33">
        <f t="shared" si="0"/>
        <v>140989</v>
      </c>
      <c r="D22" s="34">
        <v>139409</v>
      </c>
      <c r="E22" s="34">
        <v>1580</v>
      </c>
      <c r="F22" s="63">
        <v>271536</v>
      </c>
      <c r="G22" s="17">
        <f>SUM(C22/F22)*100-100</f>
        <v>-48.07723469447882</v>
      </c>
      <c r="H22" s="34"/>
    </row>
    <row r="23" spans="1:8" s="30" customFormat="1" ht="13.5" customHeight="1">
      <c r="A23" s="31">
        <v>13</v>
      </c>
      <c r="B23" s="30" t="s">
        <v>95</v>
      </c>
      <c r="C23" s="33">
        <f t="shared" si="0"/>
        <v>1100</v>
      </c>
      <c r="D23" s="36">
        <v>1100</v>
      </c>
      <c r="E23" s="36" t="s">
        <v>140</v>
      </c>
      <c r="F23" s="36" t="s">
        <v>140</v>
      </c>
      <c r="G23" s="17" t="s">
        <v>143</v>
      </c>
      <c r="H23" s="34"/>
    </row>
    <row r="24" spans="1:8" s="30" customFormat="1" ht="13.5" customHeight="1">
      <c r="A24" s="31">
        <v>12</v>
      </c>
      <c r="B24" s="30" t="s">
        <v>96</v>
      </c>
      <c r="C24" s="35" t="s">
        <v>140</v>
      </c>
      <c r="D24" s="36" t="s">
        <v>140</v>
      </c>
      <c r="E24" s="36" t="s">
        <v>140</v>
      </c>
      <c r="F24" s="36">
        <v>4701</v>
      </c>
      <c r="G24" s="17" t="s">
        <v>143</v>
      </c>
      <c r="H24" s="34"/>
    </row>
    <row r="25" spans="1:8" s="30" customFormat="1" ht="13.5" customHeight="1">
      <c r="A25" s="31">
        <v>15</v>
      </c>
      <c r="B25" s="30" t="s">
        <v>27</v>
      </c>
      <c r="C25" s="33">
        <f t="shared" si="0"/>
        <v>1602628</v>
      </c>
      <c r="D25" s="34">
        <v>967072</v>
      </c>
      <c r="E25" s="34">
        <v>635556</v>
      </c>
      <c r="F25" s="63">
        <v>1617500</v>
      </c>
      <c r="G25" s="17">
        <f>SUM(C25/F25)*100-100</f>
        <v>-0.9194435857805274</v>
      </c>
      <c r="H25" s="34"/>
    </row>
    <row r="26" spans="1:8" s="30" customFormat="1" ht="13.5" customHeight="1">
      <c r="A26" s="31">
        <v>13</v>
      </c>
      <c r="B26" s="30" t="s">
        <v>97</v>
      </c>
      <c r="C26" s="33">
        <f t="shared" si="0"/>
        <v>36863</v>
      </c>
      <c r="D26" s="34">
        <v>35404</v>
      </c>
      <c r="E26" s="34">
        <v>1459</v>
      </c>
      <c r="F26" s="63">
        <v>43616</v>
      </c>
      <c r="G26" s="17">
        <f>SUM(C26/F26)*100-100</f>
        <v>-15.48285033015408</v>
      </c>
      <c r="H26" s="34"/>
    </row>
    <row r="27" spans="1:8" s="30" customFormat="1" ht="13.5" customHeight="1">
      <c r="A27" s="31">
        <v>18</v>
      </c>
      <c r="B27" s="30" t="s">
        <v>98</v>
      </c>
      <c r="C27" s="33">
        <f t="shared" si="0"/>
        <v>8698728</v>
      </c>
      <c r="D27" s="34">
        <v>5159150</v>
      </c>
      <c r="E27" s="34">
        <v>3539578</v>
      </c>
      <c r="F27" s="63">
        <v>11455920</v>
      </c>
      <c r="G27" s="17">
        <f aca="true" t="shared" si="1" ref="G27:G38">SUM(C27/F27)*100-100</f>
        <v>-24.067835669243493</v>
      </c>
      <c r="H27" s="34"/>
    </row>
    <row r="28" spans="1:8" s="30" customFormat="1" ht="13.5" customHeight="1">
      <c r="A28" s="31">
        <v>17</v>
      </c>
      <c r="B28" s="30" t="s">
        <v>99</v>
      </c>
      <c r="C28" s="33">
        <f t="shared" si="0"/>
        <v>28656</v>
      </c>
      <c r="D28" s="34">
        <v>13460</v>
      </c>
      <c r="E28" s="34">
        <v>15196</v>
      </c>
      <c r="F28" s="63">
        <v>59574</v>
      </c>
      <c r="G28" s="17">
        <f t="shared" si="1"/>
        <v>-51.89847920233659</v>
      </c>
      <c r="H28" s="34"/>
    </row>
    <row r="29" spans="1:8" s="30" customFormat="1" ht="13.5" customHeight="1">
      <c r="A29" s="31">
        <v>13</v>
      </c>
      <c r="B29" s="30" t="s">
        <v>100</v>
      </c>
      <c r="C29" s="33">
        <f t="shared" si="0"/>
        <v>25306</v>
      </c>
      <c r="D29" s="34">
        <v>7378</v>
      </c>
      <c r="E29" s="34">
        <v>17928</v>
      </c>
      <c r="F29" s="63">
        <v>17292</v>
      </c>
      <c r="G29" s="17">
        <f t="shared" si="1"/>
        <v>46.34513069627573</v>
      </c>
      <c r="H29" s="34"/>
    </row>
    <row r="30" spans="1:8" s="30" customFormat="1" ht="13.5" customHeight="1">
      <c r="A30" s="31">
        <v>13</v>
      </c>
      <c r="B30" s="30" t="s">
        <v>101</v>
      </c>
      <c r="C30" s="33">
        <f t="shared" si="0"/>
        <v>37167</v>
      </c>
      <c r="D30" s="34">
        <v>28993</v>
      </c>
      <c r="E30" s="34">
        <v>8174</v>
      </c>
      <c r="F30" s="63">
        <v>28600</v>
      </c>
      <c r="G30" s="17">
        <f t="shared" si="1"/>
        <v>29.954545454545467</v>
      </c>
      <c r="H30" s="34"/>
    </row>
    <row r="31" spans="1:8" s="30" customFormat="1" ht="13.5" customHeight="1">
      <c r="A31" s="31">
        <v>17</v>
      </c>
      <c r="B31" s="30" t="s">
        <v>102</v>
      </c>
      <c r="C31" s="33">
        <f aca="true" t="shared" si="2" ref="C31:C36">SUM(D31:E31)</f>
        <v>1738658</v>
      </c>
      <c r="D31" s="34">
        <v>635069</v>
      </c>
      <c r="E31" s="34">
        <v>1103589</v>
      </c>
      <c r="F31" s="63">
        <v>2198454</v>
      </c>
      <c r="G31" s="17">
        <f t="shared" si="1"/>
        <v>-20.914515382173107</v>
      </c>
      <c r="H31" s="34"/>
    </row>
    <row r="32" spans="1:8" s="30" customFormat="1" ht="13.5" customHeight="1">
      <c r="A32" s="31">
        <v>16</v>
      </c>
      <c r="B32" s="30" t="s">
        <v>103</v>
      </c>
      <c r="C32" s="33">
        <f t="shared" si="2"/>
        <v>130784</v>
      </c>
      <c r="D32" s="34">
        <v>114776</v>
      </c>
      <c r="E32" s="34">
        <v>16008</v>
      </c>
      <c r="F32" s="63">
        <v>93651</v>
      </c>
      <c r="G32" s="17">
        <f t="shared" si="1"/>
        <v>39.65040416012641</v>
      </c>
      <c r="H32" s="34"/>
    </row>
    <row r="33" spans="1:8" s="30" customFormat="1" ht="13.5" customHeight="1">
      <c r="A33" s="31">
        <v>13</v>
      </c>
      <c r="B33" s="30" t="s">
        <v>104</v>
      </c>
      <c r="C33" s="33">
        <f t="shared" si="2"/>
        <v>535</v>
      </c>
      <c r="D33" s="34">
        <v>64</v>
      </c>
      <c r="E33" s="34">
        <v>471</v>
      </c>
      <c r="F33" s="63">
        <v>681</v>
      </c>
      <c r="G33" s="17">
        <f t="shared" si="1"/>
        <v>-21.439060205580034</v>
      </c>
      <c r="H33" s="34"/>
    </row>
    <row r="34" spans="1:8" s="30" customFormat="1" ht="13.5" customHeight="1">
      <c r="A34" s="31">
        <v>13</v>
      </c>
      <c r="B34" s="30" t="s">
        <v>227</v>
      </c>
      <c r="C34" s="33">
        <f t="shared" si="2"/>
        <v>10412</v>
      </c>
      <c r="D34" s="34">
        <v>7986</v>
      </c>
      <c r="E34" s="34">
        <v>2426</v>
      </c>
      <c r="F34" s="63">
        <v>14727</v>
      </c>
      <c r="G34" s="17">
        <f t="shared" si="1"/>
        <v>-29.299925307258775</v>
      </c>
      <c r="H34" s="34"/>
    </row>
    <row r="35" spans="1:8" s="30" customFormat="1" ht="13.5" customHeight="1">
      <c r="A35" s="31">
        <v>14</v>
      </c>
      <c r="B35" s="30" t="s">
        <v>105</v>
      </c>
      <c r="C35" s="33">
        <f t="shared" si="2"/>
        <v>321127</v>
      </c>
      <c r="D35" s="34">
        <v>321127</v>
      </c>
      <c r="E35" s="36" t="s">
        <v>140</v>
      </c>
      <c r="F35" s="63">
        <v>374144</v>
      </c>
      <c r="G35" s="17">
        <f t="shared" si="1"/>
        <v>-14.17021253848786</v>
      </c>
      <c r="H35" s="34"/>
    </row>
    <row r="36" spans="1:8" s="30" customFormat="1" ht="13.5" customHeight="1">
      <c r="A36" s="31">
        <v>13</v>
      </c>
      <c r="B36" s="30" t="s">
        <v>106</v>
      </c>
      <c r="C36" s="33">
        <f t="shared" si="2"/>
        <v>70212</v>
      </c>
      <c r="D36" s="34">
        <v>52939</v>
      </c>
      <c r="E36" s="34">
        <v>17273</v>
      </c>
      <c r="F36" s="63">
        <v>67562</v>
      </c>
      <c r="G36" s="17">
        <f t="shared" si="1"/>
        <v>3.922323199431645</v>
      </c>
      <c r="H36" s="34"/>
    </row>
    <row r="37" spans="2:8" s="30" customFormat="1" ht="13.5" customHeight="1">
      <c r="B37" s="30" t="s">
        <v>107</v>
      </c>
      <c r="C37" s="35" t="s">
        <v>140</v>
      </c>
      <c r="D37" s="36" t="s">
        <v>140</v>
      </c>
      <c r="E37" s="36" t="s">
        <v>140</v>
      </c>
      <c r="F37" s="36" t="s">
        <v>140</v>
      </c>
      <c r="G37" s="17" t="s">
        <v>143</v>
      </c>
      <c r="H37" s="34"/>
    </row>
    <row r="38" spans="2:8" s="30" customFormat="1" ht="13.5" customHeight="1">
      <c r="B38" s="70" t="s">
        <v>157</v>
      </c>
      <c r="C38" s="37">
        <f>SUM(C8:C37)</f>
        <v>17453663</v>
      </c>
      <c r="D38" s="37">
        <f>SUM(D8:D37)</f>
        <v>10934499</v>
      </c>
      <c r="E38" s="37">
        <f>SUM(E8:E37)</f>
        <v>6519164</v>
      </c>
      <c r="F38" s="37">
        <f>SUM(F8:F37)</f>
        <v>21228315</v>
      </c>
      <c r="G38" s="38">
        <f t="shared" si="1"/>
        <v>-17.781213440633408</v>
      </c>
      <c r="H38" s="34"/>
    </row>
    <row r="39" spans="1:8" s="30" customFormat="1" ht="9" customHeight="1">
      <c r="A39" s="31"/>
      <c r="B39" s="65"/>
      <c r="C39" s="63"/>
      <c r="D39" s="34"/>
      <c r="E39" s="34"/>
      <c r="F39" s="34"/>
      <c r="G39" s="17"/>
      <c r="H39" s="34"/>
    </row>
    <row r="40" spans="1:8" s="30" customFormat="1" ht="9.75" customHeight="1">
      <c r="A40" s="31"/>
      <c r="B40" s="65"/>
      <c r="C40" s="63"/>
      <c r="D40" s="63"/>
      <c r="E40" s="34"/>
      <c r="F40" s="34"/>
      <c r="G40" s="17"/>
      <c r="H40" s="34"/>
    </row>
    <row r="41" spans="1:8" s="30" customFormat="1" ht="12.75">
      <c r="A41" s="3" t="s">
        <v>252</v>
      </c>
      <c r="B41" s="1"/>
      <c r="C41" s="1"/>
      <c r="D41" s="1"/>
      <c r="E41" s="1"/>
      <c r="F41" s="1"/>
      <c r="G41" s="1"/>
      <c r="H41" s="172"/>
    </row>
    <row r="42" spans="1:8" s="30" customFormat="1" ht="8.25" customHeight="1">
      <c r="A42" s="21"/>
      <c r="B42" s="3"/>
      <c r="C42" s="3"/>
      <c r="D42" s="3"/>
      <c r="E42" s="3"/>
      <c r="F42" s="3"/>
      <c r="G42" s="3"/>
      <c r="H42" s="34"/>
    </row>
    <row r="43" spans="1:8" s="30" customFormat="1" ht="21" customHeight="1">
      <c r="A43" s="235" t="s">
        <v>79</v>
      </c>
      <c r="B43" s="238" t="s">
        <v>0</v>
      </c>
      <c r="C43" s="202" t="s">
        <v>243</v>
      </c>
      <c r="D43" s="229" t="s">
        <v>33</v>
      </c>
      <c r="E43" s="234"/>
      <c r="F43" s="202" t="s">
        <v>245</v>
      </c>
      <c r="G43" s="178" t="s">
        <v>246</v>
      </c>
      <c r="H43" s="34"/>
    </row>
    <row r="44" spans="1:8" s="30" customFormat="1" ht="39" customHeight="1">
      <c r="A44" s="236"/>
      <c r="B44" s="239"/>
      <c r="C44" s="233"/>
      <c r="D44" s="22" t="s">
        <v>1</v>
      </c>
      <c r="E44" s="22" t="s">
        <v>2</v>
      </c>
      <c r="F44" s="233"/>
      <c r="G44" s="227"/>
      <c r="H44" s="34"/>
    </row>
    <row r="45" spans="1:8" s="30" customFormat="1" ht="26.25" customHeight="1">
      <c r="A45" s="237"/>
      <c r="B45" s="240"/>
      <c r="C45" s="229" t="s">
        <v>225</v>
      </c>
      <c r="D45" s="230"/>
      <c r="E45" s="230"/>
      <c r="F45" s="234"/>
      <c r="G45" s="228"/>
      <c r="H45" s="34"/>
    </row>
    <row r="46" spans="1:8" s="30" customFormat="1" ht="4.5" customHeight="1">
      <c r="A46" s="31"/>
      <c r="C46" s="33"/>
      <c r="D46" s="34"/>
      <c r="E46" s="34"/>
      <c r="F46" s="134"/>
      <c r="G46" s="17"/>
      <c r="H46" s="34"/>
    </row>
    <row r="47" spans="1:8" s="30" customFormat="1" ht="13.5" customHeight="1">
      <c r="A47" s="31">
        <v>13</v>
      </c>
      <c r="B47" s="30" t="s">
        <v>26</v>
      </c>
      <c r="C47" s="33">
        <f>SUM(D47:E47)</f>
        <v>55469</v>
      </c>
      <c r="D47" s="34">
        <v>18627</v>
      </c>
      <c r="E47" s="34">
        <v>36842</v>
      </c>
      <c r="F47" s="63">
        <v>49972</v>
      </c>
      <c r="G47" s="17">
        <f>SUM(C47/F47)*100-100</f>
        <v>11.000160089650208</v>
      </c>
      <c r="H47" s="34"/>
    </row>
    <row r="48" spans="1:8" s="30" customFormat="1" ht="13.5" customHeight="1">
      <c r="A48" s="31">
        <v>13</v>
      </c>
      <c r="B48" s="30" t="s">
        <v>88</v>
      </c>
      <c r="C48" s="33">
        <f>SUM(D48:E48)</f>
        <v>658</v>
      </c>
      <c r="D48" s="34">
        <v>565</v>
      </c>
      <c r="E48" s="36">
        <v>93</v>
      </c>
      <c r="F48" s="63">
        <v>677</v>
      </c>
      <c r="G48" s="17">
        <f>SUM(C48/F48)*100-100</f>
        <v>-2.8064992614475557</v>
      </c>
      <c r="H48" s="34"/>
    </row>
    <row r="49" spans="1:8" s="30" customFormat="1" ht="13.5" customHeight="1">
      <c r="A49" s="31">
        <v>14</v>
      </c>
      <c r="B49" s="30" t="s">
        <v>90</v>
      </c>
      <c r="C49" s="33">
        <f>SUM(D49:E49)</f>
        <v>196</v>
      </c>
      <c r="D49" s="34">
        <v>114</v>
      </c>
      <c r="E49" s="36">
        <v>82</v>
      </c>
      <c r="F49" s="63">
        <v>128</v>
      </c>
      <c r="G49" s="17">
        <f>SUM(C49/F49)*100-100</f>
        <v>53.125</v>
      </c>
      <c r="H49" s="34"/>
    </row>
    <row r="50" spans="1:8" s="30" customFormat="1" ht="13.5" customHeight="1">
      <c r="A50" s="31">
        <v>15</v>
      </c>
      <c r="B50" s="30" t="s">
        <v>27</v>
      </c>
      <c r="C50" s="33">
        <f aca="true" t="shared" si="3" ref="C50:C58">SUM(D50:E50)</f>
        <v>842545</v>
      </c>
      <c r="D50" s="34">
        <v>372760</v>
      </c>
      <c r="E50" s="34">
        <v>469785</v>
      </c>
      <c r="F50" s="63">
        <v>995260</v>
      </c>
      <c r="G50" s="17">
        <f>SUM(C50/F50)*100-100</f>
        <v>-15.3442316580592</v>
      </c>
      <c r="H50" s="34"/>
    </row>
    <row r="51" spans="1:8" s="30" customFormat="1" ht="13.5" customHeight="1">
      <c r="A51" s="31">
        <v>13</v>
      </c>
      <c r="B51" s="30" t="s">
        <v>97</v>
      </c>
      <c r="C51" s="33">
        <f t="shared" si="3"/>
        <v>36863</v>
      </c>
      <c r="D51" s="36">
        <v>35404</v>
      </c>
      <c r="E51" s="34">
        <v>1459</v>
      </c>
      <c r="F51" s="36">
        <v>43616</v>
      </c>
      <c r="G51" s="17">
        <f aca="true" t="shared" si="4" ref="G51:G58">SUM(C51/F51)*100-100</f>
        <v>-15.48285033015408</v>
      </c>
      <c r="H51" s="34"/>
    </row>
    <row r="52" spans="1:8" s="30" customFormat="1" ht="13.5" customHeight="1">
      <c r="A52" s="31">
        <v>18</v>
      </c>
      <c r="B52" s="30" t="s">
        <v>98</v>
      </c>
      <c r="C52" s="33">
        <f t="shared" si="3"/>
        <v>7879268</v>
      </c>
      <c r="D52" s="34">
        <v>4550016</v>
      </c>
      <c r="E52" s="34">
        <v>3329252</v>
      </c>
      <c r="F52" s="63">
        <v>10387943</v>
      </c>
      <c r="G52" s="17">
        <f t="shared" si="4"/>
        <v>-24.149872597491154</v>
      </c>
      <c r="H52" s="34"/>
    </row>
    <row r="53" spans="1:8" s="30" customFormat="1" ht="13.5" customHeight="1">
      <c r="A53" s="31">
        <v>13</v>
      </c>
      <c r="B53" s="30" t="s">
        <v>100</v>
      </c>
      <c r="C53" s="33">
        <f t="shared" si="3"/>
        <v>19999</v>
      </c>
      <c r="D53" s="34">
        <v>7378</v>
      </c>
      <c r="E53" s="34">
        <v>12621</v>
      </c>
      <c r="F53" s="63">
        <v>17292</v>
      </c>
      <c r="G53" s="17">
        <f t="shared" si="4"/>
        <v>15.65463798288225</v>
      </c>
      <c r="H53" s="34"/>
    </row>
    <row r="54" spans="1:8" s="30" customFormat="1" ht="13.5" customHeight="1">
      <c r="A54" s="31">
        <v>13</v>
      </c>
      <c r="B54" s="30" t="s">
        <v>101</v>
      </c>
      <c r="C54" s="33">
        <f t="shared" si="3"/>
        <v>20001</v>
      </c>
      <c r="D54" s="34">
        <v>12623</v>
      </c>
      <c r="E54" s="34">
        <v>7378</v>
      </c>
      <c r="F54" s="63">
        <v>17352</v>
      </c>
      <c r="G54" s="17">
        <f t="shared" si="4"/>
        <v>15.26625172890732</v>
      </c>
      <c r="H54" s="34"/>
    </row>
    <row r="55" spans="1:8" s="30" customFormat="1" ht="13.5" customHeight="1">
      <c r="A55" s="31">
        <v>17</v>
      </c>
      <c r="B55" s="30" t="s">
        <v>102</v>
      </c>
      <c r="C55" s="33">
        <f t="shared" si="3"/>
        <v>1738658</v>
      </c>
      <c r="D55" s="34">
        <v>635069</v>
      </c>
      <c r="E55" s="34">
        <v>1103589</v>
      </c>
      <c r="F55" s="63">
        <v>2198454</v>
      </c>
      <c r="G55" s="17">
        <f>SUM(C55/F55)*100-100</f>
        <v>-20.914515382173107</v>
      </c>
      <c r="H55" s="34"/>
    </row>
    <row r="56" spans="1:8" s="30" customFormat="1" ht="13.5" customHeight="1">
      <c r="A56" s="31">
        <v>13</v>
      </c>
      <c r="B56" s="30" t="s">
        <v>104</v>
      </c>
      <c r="C56" s="33">
        <f t="shared" si="3"/>
        <v>535</v>
      </c>
      <c r="D56" s="36">
        <v>64</v>
      </c>
      <c r="E56" s="36">
        <v>471</v>
      </c>
      <c r="F56" s="63">
        <v>681</v>
      </c>
      <c r="G56" s="17">
        <f t="shared" si="4"/>
        <v>-21.439060205580034</v>
      </c>
      <c r="H56" s="34"/>
    </row>
    <row r="57" spans="1:8" s="30" customFormat="1" ht="13.5" customHeight="1">
      <c r="A57" s="31">
        <v>13</v>
      </c>
      <c r="B57" s="30" t="s">
        <v>127</v>
      </c>
      <c r="C57" s="33">
        <f t="shared" si="3"/>
        <v>10412</v>
      </c>
      <c r="D57" s="34">
        <v>7986</v>
      </c>
      <c r="E57" s="36">
        <v>2426</v>
      </c>
      <c r="F57" s="36">
        <v>10230</v>
      </c>
      <c r="G57" s="17">
        <f t="shared" si="4"/>
        <v>1.7790811339198456</v>
      </c>
      <c r="H57" s="34"/>
    </row>
    <row r="58" spans="1:8" s="30" customFormat="1" ht="13.5" customHeight="1">
      <c r="A58" s="31">
        <v>13</v>
      </c>
      <c r="B58" s="30" t="s">
        <v>106</v>
      </c>
      <c r="C58" s="33">
        <f t="shared" si="3"/>
        <v>45988</v>
      </c>
      <c r="D58" s="34">
        <v>29261</v>
      </c>
      <c r="E58" s="34">
        <v>16727</v>
      </c>
      <c r="F58" s="63">
        <v>39299</v>
      </c>
      <c r="G58" s="17">
        <f t="shared" si="4"/>
        <v>17.0207893330619</v>
      </c>
      <c r="H58" s="34"/>
    </row>
    <row r="59" spans="1:8" s="30" customFormat="1" ht="13.5" customHeight="1">
      <c r="A59" s="31"/>
      <c r="B59" s="66" t="s">
        <v>157</v>
      </c>
      <c r="C59" s="67">
        <f>SUM(C47:C58)</f>
        <v>10650592</v>
      </c>
      <c r="D59" s="68">
        <f>SUM(D47:D58)</f>
        <v>5669867</v>
      </c>
      <c r="E59" s="68">
        <f>SUM(E47:E58)</f>
        <v>4980725</v>
      </c>
      <c r="F59" s="68">
        <f>SUM(F47:F58)</f>
        <v>13760904</v>
      </c>
      <c r="G59" s="48">
        <f>SUM(C59/F59)*100-100</f>
        <v>-22.60252669446716</v>
      </c>
      <c r="H59" s="34"/>
    </row>
    <row r="60" spans="1:8" s="30" customFormat="1" ht="9" customHeight="1">
      <c r="A60" s="31"/>
      <c r="B60" s="65"/>
      <c r="C60" s="63"/>
      <c r="D60" s="34"/>
      <c r="E60" s="34"/>
      <c r="F60" s="34"/>
      <c r="G60" s="17"/>
      <c r="H60" s="34"/>
    </row>
    <row r="61" ht="12.75">
      <c r="A61" s="15">
        <v>4</v>
      </c>
    </row>
  </sheetData>
  <mergeCells count="14">
    <mergeCell ref="F43:F44"/>
    <mergeCell ref="G43:G45"/>
    <mergeCell ref="C45:F45"/>
    <mergeCell ref="A43:A45"/>
    <mergeCell ref="B43:B45"/>
    <mergeCell ref="C43:C44"/>
    <mergeCell ref="D43:E43"/>
    <mergeCell ref="G4:G6"/>
    <mergeCell ref="A4:A6"/>
    <mergeCell ref="B4:B6"/>
    <mergeCell ref="C6:F6"/>
    <mergeCell ref="D4:E4"/>
    <mergeCell ref="C4:C5"/>
    <mergeCell ref="F4:F5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2"/>
  <sheetViews>
    <sheetView workbookViewId="0" topLeftCell="A1">
      <selection activeCell="H1" sqref="H1"/>
    </sheetView>
  </sheetViews>
  <sheetFormatPr defaultColWidth="11.421875" defaultRowHeight="12.75"/>
  <cols>
    <col min="1" max="1" width="6.7109375" style="5" customWidth="1"/>
    <col min="2" max="2" width="30.421875" style="5" bestFit="1" customWidth="1"/>
    <col min="3" max="6" width="10.00390625" style="5" customWidth="1"/>
    <col min="7" max="7" width="14.421875" style="1" customWidth="1"/>
    <col min="8" max="16384" width="11.421875" style="5" customWidth="1"/>
  </cols>
  <sheetData>
    <row r="1" spans="1:7" s="6" customFormat="1" ht="15">
      <c r="A1" s="3" t="s">
        <v>195</v>
      </c>
      <c r="B1" s="3"/>
      <c r="C1" s="3"/>
      <c r="D1" s="3"/>
      <c r="E1" s="3"/>
      <c r="F1" s="3"/>
      <c r="G1" s="3"/>
    </row>
    <row r="2" spans="1:7" ht="12.75">
      <c r="A2" s="21" t="s">
        <v>250</v>
      </c>
      <c r="B2" s="173"/>
      <c r="C2" s="173"/>
      <c r="D2" s="173"/>
      <c r="E2" s="173"/>
      <c r="F2" s="173"/>
      <c r="G2" s="173"/>
    </row>
    <row r="3" spans="1:7" ht="19.5" customHeight="1">
      <c r="A3" s="143"/>
      <c r="B3" s="52"/>
      <c r="C3" s="52"/>
      <c r="D3" s="52"/>
      <c r="E3" s="52"/>
      <c r="F3" s="52"/>
      <c r="G3" s="265"/>
    </row>
    <row r="4" spans="1:7" ht="19.5" customHeight="1">
      <c r="A4" s="181" t="s">
        <v>217</v>
      </c>
      <c r="B4" s="202" t="s">
        <v>0</v>
      </c>
      <c r="C4" s="229" t="s">
        <v>218</v>
      </c>
      <c r="D4" s="230"/>
      <c r="E4" s="230"/>
      <c r="F4" s="234"/>
      <c r="G4" s="266" t="s">
        <v>253</v>
      </c>
    </row>
    <row r="5" spans="1:7" ht="27" customHeight="1">
      <c r="A5" s="241"/>
      <c r="B5" s="243"/>
      <c r="C5" s="245">
        <v>2009</v>
      </c>
      <c r="D5" s="246"/>
      <c r="E5" s="246"/>
      <c r="F5" s="51">
        <v>2008</v>
      </c>
      <c r="G5" s="267"/>
    </row>
    <row r="6" spans="1:7" ht="52.5" customHeight="1">
      <c r="A6" s="242"/>
      <c r="B6" s="244"/>
      <c r="C6" s="10" t="s">
        <v>10</v>
      </c>
      <c r="D6" s="50" t="s">
        <v>11</v>
      </c>
      <c r="E6" s="10" t="s">
        <v>4</v>
      </c>
      <c r="F6" s="10" t="s">
        <v>4</v>
      </c>
      <c r="G6" s="268"/>
    </row>
    <row r="7" spans="1:6" ht="6.75" customHeight="1">
      <c r="A7" s="24"/>
      <c r="C7" s="53"/>
      <c r="F7" s="157"/>
    </row>
    <row r="8" spans="1:7" ht="24" customHeight="1">
      <c r="A8" s="58">
        <v>14</v>
      </c>
      <c r="B8" s="5" t="s">
        <v>3</v>
      </c>
      <c r="C8" s="56" t="s">
        <v>140</v>
      </c>
      <c r="D8" s="49" t="s">
        <v>140</v>
      </c>
      <c r="E8" s="49" t="s">
        <v>140</v>
      </c>
      <c r="F8" s="158" t="s">
        <v>140</v>
      </c>
      <c r="G8" s="264" t="s">
        <v>263</v>
      </c>
    </row>
    <row r="9" spans="1:7" ht="24" customHeight="1">
      <c r="A9" s="58">
        <v>14</v>
      </c>
      <c r="B9" s="5" t="s">
        <v>83</v>
      </c>
      <c r="C9" s="56">
        <v>51081</v>
      </c>
      <c r="D9" s="49">
        <v>50718</v>
      </c>
      <c r="E9" s="49">
        <f>SUM(C9:D9)</f>
        <v>101799</v>
      </c>
      <c r="F9" s="158">
        <v>103085</v>
      </c>
      <c r="G9" s="264">
        <f>SUM(E9/F9)*100-100</f>
        <v>-1.2475141873211442</v>
      </c>
    </row>
    <row r="10" spans="1:7" ht="24" customHeight="1">
      <c r="A10" s="58">
        <v>13</v>
      </c>
      <c r="B10" s="5" t="s">
        <v>26</v>
      </c>
      <c r="C10" s="56">
        <v>344332</v>
      </c>
      <c r="D10" s="49">
        <v>346536</v>
      </c>
      <c r="E10" s="49">
        <f aca="true" t="shared" si="0" ref="E10:E25">SUM(C10:D10)</f>
        <v>690868</v>
      </c>
      <c r="F10" s="158">
        <v>635505</v>
      </c>
      <c r="G10" s="264">
        <f>SUM(E10/F10)*100-100</f>
        <v>8.711654510979457</v>
      </c>
    </row>
    <row r="11" spans="1:7" ht="24" customHeight="1">
      <c r="A11" s="58">
        <v>13</v>
      </c>
      <c r="B11" s="5" t="s">
        <v>88</v>
      </c>
      <c r="C11" s="56">
        <v>33862</v>
      </c>
      <c r="D11" s="49">
        <v>33352</v>
      </c>
      <c r="E11" s="49">
        <f t="shared" si="0"/>
        <v>67214</v>
      </c>
      <c r="F11" s="158">
        <v>69953</v>
      </c>
      <c r="G11" s="264">
        <f aca="true" t="shared" si="1" ref="G11:G28">SUM(E11/F11)*100-100</f>
        <v>-3.915486112103835</v>
      </c>
    </row>
    <row r="12" spans="1:7" ht="24" customHeight="1">
      <c r="A12" s="58">
        <v>14</v>
      </c>
      <c r="B12" s="5" t="s">
        <v>90</v>
      </c>
      <c r="C12" s="56">
        <v>95064</v>
      </c>
      <c r="D12" s="49">
        <v>94909</v>
      </c>
      <c r="E12" s="49">
        <f t="shared" si="0"/>
        <v>189973</v>
      </c>
      <c r="F12" s="158">
        <v>233028</v>
      </c>
      <c r="G12" s="264">
        <f t="shared" si="1"/>
        <v>-18.47632044217862</v>
      </c>
    </row>
    <row r="13" spans="1:7" ht="24" customHeight="1">
      <c r="A13" s="58">
        <v>13</v>
      </c>
      <c r="B13" s="5" t="s">
        <v>92</v>
      </c>
      <c r="C13" s="56">
        <v>47486</v>
      </c>
      <c r="D13" s="49">
        <v>47463</v>
      </c>
      <c r="E13" s="49">
        <f t="shared" si="0"/>
        <v>94949</v>
      </c>
      <c r="F13" s="158">
        <v>89943</v>
      </c>
      <c r="G13" s="264">
        <f t="shared" si="1"/>
        <v>5.565747195446008</v>
      </c>
    </row>
    <row r="14" spans="1:7" ht="24" customHeight="1">
      <c r="A14" s="58">
        <v>13</v>
      </c>
      <c r="B14" s="5" t="s">
        <v>94</v>
      </c>
      <c r="C14" s="56">
        <v>86</v>
      </c>
      <c r="D14" s="49">
        <v>346</v>
      </c>
      <c r="E14" s="49">
        <f t="shared" si="0"/>
        <v>432</v>
      </c>
      <c r="F14" s="158">
        <v>1150</v>
      </c>
      <c r="G14" s="264">
        <f t="shared" si="1"/>
        <v>-62.434782608695656</v>
      </c>
    </row>
    <row r="15" spans="1:7" ht="24" customHeight="1">
      <c r="A15" s="58">
        <v>15</v>
      </c>
      <c r="B15" s="5" t="s">
        <v>27</v>
      </c>
      <c r="C15" s="56">
        <v>367237</v>
      </c>
      <c r="D15" s="49">
        <v>389225</v>
      </c>
      <c r="E15" s="49">
        <f t="shared" si="0"/>
        <v>756462</v>
      </c>
      <c r="F15" s="158">
        <v>810963</v>
      </c>
      <c r="G15" s="264">
        <f t="shared" si="1"/>
        <v>-6.720528556789901</v>
      </c>
    </row>
    <row r="16" spans="1:7" ht="24" customHeight="1">
      <c r="A16" s="58">
        <v>13</v>
      </c>
      <c r="B16" s="5" t="s">
        <v>97</v>
      </c>
      <c r="C16" s="56">
        <v>79583</v>
      </c>
      <c r="D16" s="49">
        <v>83132</v>
      </c>
      <c r="E16" s="49">
        <f t="shared" si="0"/>
        <v>162715</v>
      </c>
      <c r="F16" s="158">
        <v>176938</v>
      </c>
      <c r="G16" s="264">
        <f t="shared" si="1"/>
        <v>-8.038408934202948</v>
      </c>
    </row>
    <row r="17" spans="1:7" ht="24" customHeight="1">
      <c r="A17" s="58">
        <v>18</v>
      </c>
      <c r="B17" s="5" t="s">
        <v>98</v>
      </c>
      <c r="C17" s="56">
        <v>66955</v>
      </c>
      <c r="D17" s="49">
        <v>68232</v>
      </c>
      <c r="E17" s="49">
        <f t="shared" si="0"/>
        <v>135187</v>
      </c>
      <c r="F17" s="158">
        <v>146064</v>
      </c>
      <c r="G17" s="264">
        <f t="shared" si="1"/>
        <v>-7.446735677511228</v>
      </c>
    </row>
    <row r="18" spans="1:7" ht="24" customHeight="1">
      <c r="A18" s="58">
        <v>17</v>
      </c>
      <c r="B18" s="5" t="s">
        <v>99</v>
      </c>
      <c r="C18" s="35" t="s">
        <v>140</v>
      </c>
      <c r="D18" s="174" t="s">
        <v>140</v>
      </c>
      <c r="E18" s="174" t="s">
        <v>140</v>
      </c>
      <c r="F18" s="158">
        <v>311</v>
      </c>
      <c r="G18" s="264" t="s">
        <v>263</v>
      </c>
    </row>
    <row r="19" spans="1:7" ht="24" customHeight="1">
      <c r="A19" s="58">
        <v>13</v>
      </c>
      <c r="B19" s="5" t="s">
        <v>100</v>
      </c>
      <c r="C19" s="56">
        <v>90546</v>
      </c>
      <c r="D19" s="49">
        <v>87306</v>
      </c>
      <c r="E19" s="49">
        <f t="shared" si="0"/>
        <v>177852</v>
      </c>
      <c r="F19" s="158">
        <v>164954</v>
      </c>
      <c r="G19" s="264">
        <f t="shared" si="1"/>
        <v>7.819149581095331</v>
      </c>
    </row>
    <row r="20" spans="1:7" ht="24" customHeight="1">
      <c r="A20" s="58">
        <v>13</v>
      </c>
      <c r="B20" s="5" t="s">
        <v>101</v>
      </c>
      <c r="C20" s="56">
        <v>69788</v>
      </c>
      <c r="D20" s="49">
        <v>69788</v>
      </c>
      <c r="E20" s="49">
        <f t="shared" si="0"/>
        <v>139576</v>
      </c>
      <c r="F20" s="158">
        <v>124942</v>
      </c>
      <c r="G20" s="264">
        <f t="shared" si="1"/>
        <v>11.712634662483396</v>
      </c>
    </row>
    <row r="21" spans="1:7" ht="24" customHeight="1">
      <c r="A21" s="58">
        <v>17</v>
      </c>
      <c r="B21" s="5" t="s">
        <v>102</v>
      </c>
      <c r="C21" s="56">
        <v>1343358</v>
      </c>
      <c r="D21" s="49">
        <v>1338911</v>
      </c>
      <c r="E21" s="49">
        <f t="shared" si="0"/>
        <v>2682269</v>
      </c>
      <c r="F21" s="158">
        <v>2992587</v>
      </c>
      <c r="G21" s="264">
        <f t="shared" si="1"/>
        <v>-10.369556507463273</v>
      </c>
    </row>
    <row r="22" spans="1:7" ht="24" customHeight="1">
      <c r="A22" s="58">
        <v>13</v>
      </c>
      <c r="B22" s="5" t="s">
        <v>104</v>
      </c>
      <c r="C22" s="56">
        <v>14648</v>
      </c>
      <c r="D22" s="49">
        <v>14747</v>
      </c>
      <c r="E22" s="49">
        <f t="shared" si="0"/>
        <v>29395</v>
      </c>
      <c r="F22" s="158">
        <v>39947</v>
      </c>
      <c r="G22" s="264">
        <f t="shared" si="1"/>
        <v>-26.41499987483415</v>
      </c>
    </row>
    <row r="23" spans="1:9" ht="24" customHeight="1">
      <c r="A23" s="58">
        <v>13</v>
      </c>
      <c r="B23" s="5" t="s">
        <v>232</v>
      </c>
      <c r="C23" s="56">
        <v>125936</v>
      </c>
      <c r="D23" s="49">
        <v>138027</v>
      </c>
      <c r="E23" s="49">
        <f t="shared" si="0"/>
        <v>263963</v>
      </c>
      <c r="F23" s="158">
        <v>299661</v>
      </c>
      <c r="G23" s="264">
        <f t="shared" si="1"/>
        <v>-11.912794791447666</v>
      </c>
      <c r="I23" s="29"/>
    </row>
    <row r="24" spans="1:7" ht="24" customHeight="1">
      <c r="A24" s="58">
        <v>14</v>
      </c>
      <c r="B24" s="5" t="s">
        <v>105</v>
      </c>
      <c r="C24" s="56">
        <v>11148</v>
      </c>
      <c r="D24" s="49">
        <v>10921</v>
      </c>
      <c r="E24" s="49">
        <f t="shared" si="0"/>
        <v>22069</v>
      </c>
      <c r="F24" s="158">
        <v>23892</v>
      </c>
      <c r="G24" s="264">
        <f t="shared" si="1"/>
        <v>-7.630169094257482</v>
      </c>
    </row>
    <row r="25" spans="1:7" ht="24" customHeight="1">
      <c r="A25" s="58">
        <v>13</v>
      </c>
      <c r="B25" s="5" t="s">
        <v>106</v>
      </c>
      <c r="C25" s="56">
        <v>288032</v>
      </c>
      <c r="D25" s="49">
        <v>262612</v>
      </c>
      <c r="E25" s="49">
        <f t="shared" si="0"/>
        <v>550644</v>
      </c>
      <c r="F25" s="158">
        <v>627913</v>
      </c>
      <c r="G25" s="264">
        <f t="shared" si="1"/>
        <v>-12.305685660274591</v>
      </c>
    </row>
    <row r="26" spans="1:7" ht="24" customHeight="1">
      <c r="A26" s="58" t="s">
        <v>5</v>
      </c>
      <c r="B26" s="5" t="s">
        <v>205</v>
      </c>
      <c r="C26" s="56" t="s">
        <v>140</v>
      </c>
      <c r="D26" s="174">
        <v>367</v>
      </c>
      <c r="E26" s="49">
        <v>367</v>
      </c>
      <c r="F26" s="158">
        <v>7248</v>
      </c>
      <c r="G26" s="264">
        <f t="shared" si="1"/>
        <v>-94.93653421633555</v>
      </c>
    </row>
    <row r="27" spans="2:9" ht="12.75">
      <c r="B27" s="55"/>
      <c r="D27" s="49"/>
      <c r="E27" s="49"/>
      <c r="F27" s="158"/>
      <c r="G27" s="264"/>
      <c r="I27" s="5" t="s">
        <v>5</v>
      </c>
    </row>
    <row r="28" spans="2:7" ht="12.75">
      <c r="B28" s="107" t="s">
        <v>157</v>
      </c>
      <c r="C28" s="151">
        <f>SUM(C9:C26)</f>
        <v>3029142</v>
      </c>
      <c r="D28" s="151">
        <f>SUM(D9:D26)</f>
        <v>3036592</v>
      </c>
      <c r="E28" s="151">
        <f>SUM(E9:E26)</f>
        <v>6065734</v>
      </c>
      <c r="F28" s="151">
        <f>SUM(F9:F26)</f>
        <v>6548084</v>
      </c>
      <c r="G28" s="269">
        <f t="shared" si="1"/>
        <v>-7.366276913979718</v>
      </c>
    </row>
    <row r="29" spans="2:7" ht="12.75">
      <c r="B29" s="146"/>
      <c r="C29" s="64"/>
      <c r="D29" s="64"/>
      <c r="E29" s="64"/>
      <c r="F29" s="64"/>
      <c r="G29" s="269"/>
    </row>
    <row r="30" spans="2:6" ht="12.75">
      <c r="B30" s="66"/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spans="6:7" ht="12.75">
      <c r="F40" s="29"/>
      <c r="G40" s="1">
        <v>5</v>
      </c>
    </row>
    <row r="41" ht="12.75">
      <c r="F41" s="29"/>
    </row>
    <row r="42" ht="12.75">
      <c r="F42" s="29"/>
    </row>
  </sheetData>
  <mergeCells count="5">
    <mergeCell ref="C4:F4"/>
    <mergeCell ref="A4:A6"/>
    <mergeCell ref="B4:B6"/>
    <mergeCell ref="G4:G6"/>
    <mergeCell ref="C5:E5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4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0.421875" style="5" bestFit="1" customWidth="1"/>
    <col min="3" max="6" width="10.8515625" style="5" customWidth="1"/>
    <col min="7" max="7" width="15.00390625" style="1" customWidth="1"/>
    <col min="8" max="16384" width="11.421875" style="5" customWidth="1"/>
  </cols>
  <sheetData>
    <row r="1" s="3" customFormat="1" ht="12.75">
      <c r="A1" s="3" t="s">
        <v>194</v>
      </c>
    </row>
    <row r="2" s="3" customFormat="1" ht="12.75">
      <c r="A2" s="3" t="s">
        <v>250</v>
      </c>
    </row>
    <row r="3" spans="1:7" s="3" customFormat="1" ht="21" customHeight="1">
      <c r="A3" s="8"/>
      <c r="B3" s="8"/>
      <c r="C3" s="8"/>
      <c r="D3" s="8"/>
      <c r="E3" s="8"/>
      <c r="F3" s="8"/>
      <c r="G3" s="8"/>
    </row>
    <row r="4" spans="1:7" ht="21" customHeight="1">
      <c r="A4" s="205" t="s">
        <v>32</v>
      </c>
      <c r="B4" s="202" t="s">
        <v>0</v>
      </c>
      <c r="C4" s="229" t="s">
        <v>14</v>
      </c>
      <c r="D4" s="230"/>
      <c r="E4" s="230"/>
      <c r="F4" s="234"/>
      <c r="G4" s="266" t="s">
        <v>254</v>
      </c>
    </row>
    <row r="5" spans="1:7" ht="21" customHeight="1">
      <c r="A5" s="247"/>
      <c r="B5" s="251"/>
      <c r="C5" s="229" t="s">
        <v>219</v>
      </c>
      <c r="D5" s="230"/>
      <c r="E5" s="230"/>
      <c r="F5" s="234"/>
      <c r="G5" s="270"/>
    </row>
    <row r="6" spans="1:7" ht="20.25" customHeight="1">
      <c r="A6" s="248"/>
      <c r="B6" s="251"/>
      <c r="C6" s="245">
        <v>2009</v>
      </c>
      <c r="D6" s="246"/>
      <c r="E6" s="250"/>
      <c r="F6" s="169">
        <v>2008</v>
      </c>
      <c r="G6" s="267"/>
    </row>
    <row r="7" spans="1:9" ht="21.75" customHeight="1">
      <c r="A7" s="249"/>
      <c r="B7" s="233"/>
      <c r="C7" s="51" t="s">
        <v>12</v>
      </c>
      <c r="D7" s="39" t="s">
        <v>13</v>
      </c>
      <c r="E7" s="10" t="s">
        <v>4</v>
      </c>
      <c r="F7" s="10" t="s">
        <v>4</v>
      </c>
      <c r="G7" s="268"/>
      <c r="I7" s="57"/>
    </row>
    <row r="8" spans="1:3" ht="12.75">
      <c r="A8" s="58"/>
      <c r="C8" s="53"/>
    </row>
    <row r="9" spans="1:7" ht="18" customHeight="1">
      <c r="A9" s="58">
        <v>14</v>
      </c>
      <c r="B9" s="5" t="s">
        <v>262</v>
      </c>
      <c r="C9" s="56" t="s">
        <v>140</v>
      </c>
      <c r="D9" s="49" t="s">
        <v>140</v>
      </c>
      <c r="E9" s="49" t="s">
        <v>140</v>
      </c>
      <c r="F9" s="49">
        <v>2</v>
      </c>
      <c r="G9" s="271" t="s">
        <v>146</v>
      </c>
    </row>
    <row r="10" spans="1:7" ht="18" customHeight="1">
      <c r="A10" s="58">
        <v>14</v>
      </c>
      <c r="B10" s="5" t="s">
        <v>3</v>
      </c>
      <c r="C10" s="54">
        <v>450</v>
      </c>
      <c r="D10" s="29">
        <v>447</v>
      </c>
      <c r="E10" s="29">
        <f>SUM(C10:D10)</f>
        <v>897</v>
      </c>
      <c r="F10" s="29">
        <v>1100</v>
      </c>
      <c r="G10" s="264">
        <f>SUM(E10/F10)*100-100</f>
        <v>-18.454545454545453</v>
      </c>
    </row>
    <row r="11" spans="1:7" ht="18" customHeight="1">
      <c r="A11" s="58">
        <v>14</v>
      </c>
      <c r="B11" s="5" t="s">
        <v>83</v>
      </c>
      <c r="C11" s="54">
        <v>927</v>
      </c>
      <c r="D11" s="29">
        <v>927</v>
      </c>
      <c r="E11" s="29">
        <f aca="true" t="shared" si="0" ref="E11:E38">SUM(C11:D11)</f>
        <v>1854</v>
      </c>
      <c r="F11" s="29">
        <v>1352</v>
      </c>
      <c r="G11" s="264">
        <f aca="true" t="shared" si="1" ref="G11:G40">SUM(E11/F11)*100-100</f>
        <v>37.130177514792905</v>
      </c>
    </row>
    <row r="12" spans="1:7" ht="18" customHeight="1">
      <c r="A12" s="58">
        <v>17</v>
      </c>
      <c r="B12" s="5" t="s">
        <v>84</v>
      </c>
      <c r="C12" s="54">
        <v>8</v>
      </c>
      <c r="D12" s="29">
        <v>8</v>
      </c>
      <c r="E12" s="29">
        <f t="shared" si="0"/>
        <v>16</v>
      </c>
      <c r="F12" s="29">
        <v>34</v>
      </c>
      <c r="G12" s="264">
        <f t="shared" si="1"/>
        <v>-52.94117647058824</v>
      </c>
    </row>
    <row r="13" spans="1:7" ht="18" customHeight="1">
      <c r="A13" s="58">
        <v>13</v>
      </c>
      <c r="B13" s="5" t="s">
        <v>26</v>
      </c>
      <c r="C13" s="54">
        <v>2512</v>
      </c>
      <c r="D13" s="29">
        <v>2512</v>
      </c>
      <c r="E13" s="29">
        <f t="shared" si="0"/>
        <v>5024</v>
      </c>
      <c r="F13" s="29">
        <v>4612</v>
      </c>
      <c r="G13" s="264">
        <f t="shared" si="1"/>
        <v>8.933217692974836</v>
      </c>
    </row>
    <row r="14" spans="1:7" ht="18" customHeight="1">
      <c r="A14" s="58">
        <v>16</v>
      </c>
      <c r="B14" s="5" t="s">
        <v>85</v>
      </c>
      <c r="C14" s="56" t="s">
        <v>140</v>
      </c>
      <c r="D14" s="49" t="s">
        <v>140</v>
      </c>
      <c r="E14" s="49" t="s">
        <v>140</v>
      </c>
      <c r="F14" s="49">
        <v>4</v>
      </c>
      <c r="G14" s="271" t="s">
        <v>146</v>
      </c>
    </row>
    <row r="15" spans="1:7" ht="18" customHeight="1">
      <c r="A15" s="58">
        <v>12</v>
      </c>
      <c r="B15" s="5" t="s">
        <v>86</v>
      </c>
      <c r="C15" s="54">
        <v>99</v>
      </c>
      <c r="D15" s="29">
        <v>99</v>
      </c>
      <c r="E15" s="29">
        <f t="shared" si="0"/>
        <v>198</v>
      </c>
      <c r="F15" s="150">
        <v>252</v>
      </c>
      <c r="G15" s="264">
        <f t="shared" si="1"/>
        <v>-21.42857142857143</v>
      </c>
    </row>
    <row r="16" spans="1:7" ht="18" customHeight="1">
      <c r="A16" s="58">
        <v>14</v>
      </c>
      <c r="B16" s="5" t="s">
        <v>87</v>
      </c>
      <c r="C16" s="54">
        <v>37</v>
      </c>
      <c r="D16" s="29">
        <v>37</v>
      </c>
      <c r="E16" s="29">
        <f t="shared" si="0"/>
        <v>74</v>
      </c>
      <c r="F16" s="29">
        <v>92</v>
      </c>
      <c r="G16" s="264">
        <f t="shared" si="1"/>
        <v>-19.565217391304344</v>
      </c>
    </row>
    <row r="17" spans="1:7" ht="18" customHeight="1">
      <c r="A17" s="58">
        <v>13</v>
      </c>
      <c r="B17" s="5" t="s">
        <v>88</v>
      </c>
      <c r="C17" s="54">
        <v>711</v>
      </c>
      <c r="D17" s="62">
        <v>711</v>
      </c>
      <c r="E17" s="29">
        <f t="shared" si="0"/>
        <v>1422</v>
      </c>
      <c r="F17" s="29">
        <v>1438</v>
      </c>
      <c r="G17" s="264">
        <f t="shared" si="1"/>
        <v>-1.1126564673157162</v>
      </c>
    </row>
    <row r="18" spans="1:7" ht="18" customHeight="1">
      <c r="A18" s="58">
        <v>17</v>
      </c>
      <c r="B18" s="5" t="s">
        <v>89</v>
      </c>
      <c r="C18" s="54">
        <v>37</v>
      </c>
      <c r="D18" s="62">
        <v>37</v>
      </c>
      <c r="E18" s="29">
        <f t="shared" si="0"/>
        <v>74</v>
      </c>
      <c r="F18" s="29">
        <v>24</v>
      </c>
      <c r="G18" s="264">
        <f t="shared" si="1"/>
        <v>208.33333333333337</v>
      </c>
    </row>
    <row r="19" spans="1:7" ht="18" customHeight="1">
      <c r="A19" s="58">
        <v>14</v>
      </c>
      <c r="B19" s="5" t="s">
        <v>90</v>
      </c>
      <c r="C19" s="54">
        <v>423</v>
      </c>
      <c r="D19" s="62">
        <v>423</v>
      </c>
      <c r="E19" s="29">
        <f t="shared" si="0"/>
        <v>846</v>
      </c>
      <c r="F19" s="29">
        <v>1220</v>
      </c>
      <c r="G19" s="264">
        <f t="shared" si="1"/>
        <v>-30.655737704918025</v>
      </c>
    </row>
    <row r="20" spans="1:7" ht="18" customHeight="1">
      <c r="A20" s="58">
        <v>14</v>
      </c>
      <c r="B20" s="5" t="s">
        <v>91</v>
      </c>
      <c r="C20" s="56" t="s">
        <v>140</v>
      </c>
      <c r="D20" s="49" t="s">
        <v>140</v>
      </c>
      <c r="E20" s="49" t="s">
        <v>140</v>
      </c>
      <c r="F20" s="49">
        <v>2</v>
      </c>
      <c r="G20" s="271" t="s">
        <v>146</v>
      </c>
    </row>
    <row r="21" spans="1:7" ht="18" customHeight="1">
      <c r="A21" s="58">
        <v>13</v>
      </c>
      <c r="B21" s="5" t="s">
        <v>92</v>
      </c>
      <c r="C21" s="54">
        <v>783</v>
      </c>
      <c r="D21" s="62">
        <v>783</v>
      </c>
      <c r="E21" s="29">
        <f t="shared" si="0"/>
        <v>1566</v>
      </c>
      <c r="F21" s="29">
        <v>1530</v>
      </c>
      <c r="G21" s="264">
        <f t="shared" si="1"/>
        <v>2.35294117647058</v>
      </c>
    </row>
    <row r="22" spans="1:7" ht="18" customHeight="1">
      <c r="A22" s="58">
        <v>14</v>
      </c>
      <c r="B22" s="5" t="s">
        <v>93</v>
      </c>
      <c r="C22" s="56">
        <v>1</v>
      </c>
      <c r="D22" s="49">
        <v>1</v>
      </c>
      <c r="E22" s="29">
        <f t="shared" si="0"/>
        <v>2</v>
      </c>
      <c r="F22" s="49" t="s">
        <v>140</v>
      </c>
      <c r="G22" s="271" t="s">
        <v>146</v>
      </c>
    </row>
    <row r="23" spans="1:7" ht="18" customHeight="1">
      <c r="A23" s="58">
        <v>13</v>
      </c>
      <c r="B23" s="5" t="s">
        <v>94</v>
      </c>
      <c r="C23" s="54">
        <v>100</v>
      </c>
      <c r="D23" s="62">
        <v>100</v>
      </c>
      <c r="E23" s="29">
        <f t="shared" si="0"/>
        <v>200</v>
      </c>
      <c r="F23" s="29">
        <v>362</v>
      </c>
      <c r="G23" s="264">
        <f t="shared" si="1"/>
        <v>-44.75138121546961</v>
      </c>
    </row>
    <row r="24" spans="1:7" ht="18" customHeight="1">
      <c r="A24" s="58">
        <v>13</v>
      </c>
      <c r="B24" s="5" t="s">
        <v>95</v>
      </c>
      <c r="C24" s="56">
        <v>1</v>
      </c>
      <c r="D24" s="49">
        <v>1</v>
      </c>
      <c r="E24" s="29">
        <f t="shared" si="0"/>
        <v>2</v>
      </c>
      <c r="F24" s="49" t="s">
        <v>140</v>
      </c>
      <c r="G24" s="271" t="s">
        <v>146</v>
      </c>
    </row>
    <row r="25" spans="1:7" ht="18" customHeight="1">
      <c r="A25" s="58">
        <v>12</v>
      </c>
      <c r="B25" s="5" t="s">
        <v>96</v>
      </c>
      <c r="C25" s="56" t="s">
        <v>140</v>
      </c>
      <c r="D25" s="49" t="s">
        <v>140</v>
      </c>
      <c r="E25" s="49" t="s">
        <v>140</v>
      </c>
      <c r="F25" s="49">
        <v>10</v>
      </c>
      <c r="G25" s="271" t="s">
        <v>146</v>
      </c>
    </row>
    <row r="26" spans="1:7" ht="18" customHeight="1">
      <c r="A26" s="58">
        <v>15</v>
      </c>
      <c r="B26" s="5" t="s">
        <v>27</v>
      </c>
      <c r="C26" s="54">
        <v>775</v>
      </c>
      <c r="D26" s="29">
        <v>776</v>
      </c>
      <c r="E26" s="29">
        <f t="shared" si="0"/>
        <v>1551</v>
      </c>
      <c r="F26" s="29">
        <v>1632</v>
      </c>
      <c r="G26" s="264">
        <f t="shared" si="1"/>
        <v>-4.963235294117652</v>
      </c>
    </row>
    <row r="27" spans="1:7" ht="18" customHeight="1">
      <c r="A27" s="58">
        <v>13</v>
      </c>
      <c r="B27" s="5" t="s">
        <v>97</v>
      </c>
      <c r="C27" s="54">
        <v>2770</v>
      </c>
      <c r="D27" s="29">
        <v>2770</v>
      </c>
      <c r="E27" s="29">
        <f t="shared" si="0"/>
        <v>5540</v>
      </c>
      <c r="F27" s="29">
        <v>6022</v>
      </c>
      <c r="G27" s="264">
        <f t="shared" si="1"/>
        <v>-8.00398538691465</v>
      </c>
    </row>
    <row r="28" spans="1:7" ht="18" customHeight="1">
      <c r="A28" s="58">
        <v>18</v>
      </c>
      <c r="B28" s="5" t="s">
        <v>98</v>
      </c>
      <c r="C28" s="54">
        <v>2811</v>
      </c>
      <c r="D28" s="29">
        <v>2811</v>
      </c>
      <c r="E28" s="29">
        <f t="shared" si="0"/>
        <v>5622</v>
      </c>
      <c r="F28" s="29">
        <v>6145</v>
      </c>
      <c r="G28" s="264">
        <f t="shared" si="1"/>
        <v>-8.510984540276638</v>
      </c>
    </row>
    <row r="29" spans="1:7" ht="18" customHeight="1">
      <c r="A29" s="58">
        <v>17</v>
      </c>
      <c r="B29" s="5" t="s">
        <v>99</v>
      </c>
      <c r="C29" s="54">
        <v>17</v>
      </c>
      <c r="D29" s="29">
        <v>17</v>
      </c>
      <c r="E29" s="29">
        <f t="shared" si="0"/>
        <v>34</v>
      </c>
      <c r="F29" s="29">
        <v>110</v>
      </c>
      <c r="G29" s="264">
        <f t="shared" si="1"/>
        <v>-69.0909090909091</v>
      </c>
    </row>
    <row r="30" spans="1:7" ht="18" customHeight="1">
      <c r="A30" s="58">
        <v>13</v>
      </c>
      <c r="B30" s="5" t="s">
        <v>100</v>
      </c>
      <c r="C30" s="54">
        <v>1097</v>
      </c>
      <c r="D30" s="29">
        <v>1097</v>
      </c>
      <c r="E30" s="29">
        <f t="shared" si="0"/>
        <v>2194</v>
      </c>
      <c r="F30" s="29">
        <v>2244</v>
      </c>
      <c r="G30" s="264">
        <f t="shared" si="1"/>
        <v>-2.228163992869881</v>
      </c>
    </row>
    <row r="31" spans="1:7" ht="18" customHeight="1">
      <c r="A31" s="58">
        <v>13</v>
      </c>
      <c r="B31" s="5" t="s">
        <v>101</v>
      </c>
      <c r="C31" s="54">
        <v>884</v>
      </c>
      <c r="D31" s="29">
        <v>884</v>
      </c>
      <c r="E31" s="29">
        <f t="shared" si="0"/>
        <v>1768</v>
      </c>
      <c r="F31" s="29">
        <v>1762</v>
      </c>
      <c r="G31" s="264">
        <f t="shared" si="1"/>
        <v>0.34052213393871966</v>
      </c>
    </row>
    <row r="32" spans="1:7" ht="18" customHeight="1">
      <c r="A32" s="58">
        <v>17</v>
      </c>
      <c r="B32" s="5" t="s">
        <v>102</v>
      </c>
      <c r="C32" s="54">
        <v>8424</v>
      </c>
      <c r="D32" s="29">
        <v>8424</v>
      </c>
      <c r="E32" s="29">
        <f t="shared" si="0"/>
        <v>16848</v>
      </c>
      <c r="F32" s="29">
        <v>16930</v>
      </c>
      <c r="G32" s="264">
        <f t="shared" si="1"/>
        <v>-0.48434731246308615</v>
      </c>
    </row>
    <row r="33" spans="1:7" ht="18" customHeight="1">
      <c r="A33" s="58">
        <v>16</v>
      </c>
      <c r="B33" s="5" t="s">
        <v>103</v>
      </c>
      <c r="C33" s="54">
        <v>74</v>
      </c>
      <c r="D33" s="29">
        <v>74</v>
      </c>
      <c r="E33" s="29">
        <f t="shared" si="0"/>
        <v>148</v>
      </c>
      <c r="F33" s="29">
        <v>108</v>
      </c>
      <c r="G33" s="264">
        <f t="shared" si="1"/>
        <v>37.03703703703704</v>
      </c>
    </row>
    <row r="34" spans="1:7" ht="18" customHeight="1">
      <c r="A34" s="58">
        <v>13</v>
      </c>
      <c r="B34" s="5" t="s">
        <v>104</v>
      </c>
      <c r="C34" s="54">
        <v>246</v>
      </c>
      <c r="D34" s="29">
        <v>246</v>
      </c>
      <c r="E34" s="29">
        <f t="shared" si="0"/>
        <v>492</v>
      </c>
      <c r="F34" s="29">
        <v>792</v>
      </c>
      <c r="G34" s="264">
        <f t="shared" si="1"/>
        <v>-37.878787878787875</v>
      </c>
    </row>
    <row r="35" spans="1:7" ht="18" customHeight="1">
      <c r="A35" s="58">
        <v>13</v>
      </c>
      <c r="B35" s="5" t="s">
        <v>232</v>
      </c>
      <c r="C35" s="54">
        <v>1074</v>
      </c>
      <c r="D35" s="29">
        <v>1074</v>
      </c>
      <c r="E35" s="29">
        <f t="shared" si="0"/>
        <v>2148</v>
      </c>
      <c r="F35" s="29">
        <v>3116</v>
      </c>
      <c r="G35" s="264">
        <f>SUM(E35/F35)*100-100</f>
        <v>-31.065468549422334</v>
      </c>
    </row>
    <row r="36" spans="1:7" ht="18" customHeight="1">
      <c r="A36" s="58">
        <v>14</v>
      </c>
      <c r="B36" s="5" t="s">
        <v>105</v>
      </c>
      <c r="C36" s="54">
        <v>96</v>
      </c>
      <c r="D36" s="29">
        <v>96</v>
      </c>
      <c r="E36" s="29">
        <f t="shared" si="0"/>
        <v>192</v>
      </c>
      <c r="F36" s="29">
        <v>232</v>
      </c>
      <c r="G36" s="264">
        <f t="shared" si="1"/>
        <v>-17.241379310344826</v>
      </c>
    </row>
    <row r="37" spans="1:7" ht="18" customHeight="1">
      <c r="A37" s="58">
        <v>13</v>
      </c>
      <c r="B37" s="5" t="s">
        <v>106</v>
      </c>
      <c r="C37" s="54">
        <v>3401</v>
      </c>
      <c r="D37" s="29">
        <v>3401</v>
      </c>
      <c r="E37" s="29">
        <f t="shared" si="0"/>
        <v>6802</v>
      </c>
      <c r="F37" s="29">
        <v>6404</v>
      </c>
      <c r="G37" s="264">
        <f t="shared" si="1"/>
        <v>6.214865708931924</v>
      </c>
    </row>
    <row r="38" spans="1:7" ht="18" customHeight="1">
      <c r="A38" s="58" t="s">
        <v>5</v>
      </c>
      <c r="B38" s="5" t="s">
        <v>205</v>
      </c>
      <c r="C38" s="54">
        <v>60</v>
      </c>
      <c r="D38" s="29">
        <v>60</v>
      </c>
      <c r="E38" s="29">
        <f t="shared" si="0"/>
        <v>120</v>
      </c>
      <c r="F38" s="29">
        <v>244</v>
      </c>
      <c r="G38" s="264">
        <f t="shared" si="1"/>
        <v>-50.81967213114754</v>
      </c>
    </row>
    <row r="39" spans="3:7" ht="12.75">
      <c r="C39" s="152"/>
      <c r="E39" s="29"/>
      <c r="F39" s="29"/>
      <c r="G39" s="264"/>
    </row>
    <row r="40" spans="2:7" ht="12.75">
      <c r="B40" s="66" t="s">
        <v>157</v>
      </c>
      <c r="C40" s="176">
        <f>SUM(C9:C38)</f>
        <v>27818</v>
      </c>
      <c r="D40" s="59">
        <f>SUM(D9:D38)</f>
        <v>27816</v>
      </c>
      <c r="E40" s="59">
        <f>SUM(E9:E38)</f>
        <v>55634</v>
      </c>
      <c r="F40" s="59">
        <f>SUM(F9:F38)</f>
        <v>57775</v>
      </c>
      <c r="G40" s="269">
        <f t="shared" si="1"/>
        <v>-3.7057550843790636</v>
      </c>
    </row>
    <row r="42" ht="14.25">
      <c r="A42" s="144"/>
    </row>
    <row r="43" spans="3:4" ht="12.75">
      <c r="C43" s="29"/>
      <c r="D43" s="29"/>
    </row>
    <row r="44" ht="12.75">
      <c r="A44" s="15">
        <v>6</v>
      </c>
    </row>
  </sheetData>
  <mergeCells count="6">
    <mergeCell ref="A4:A7"/>
    <mergeCell ref="G4:G7"/>
    <mergeCell ref="C6:E6"/>
    <mergeCell ref="B4:B7"/>
    <mergeCell ref="C4:F4"/>
    <mergeCell ref="C5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38"/>
  <sheetViews>
    <sheetView workbookViewId="0" topLeftCell="A1">
      <selection activeCell="I1" sqref="I1"/>
    </sheetView>
  </sheetViews>
  <sheetFormatPr defaultColWidth="11.421875" defaultRowHeight="12.75"/>
  <cols>
    <col min="1" max="1" width="24.8515625" style="1" customWidth="1"/>
    <col min="2" max="2" width="9.57421875" style="1" customWidth="1"/>
    <col min="3" max="4" width="10.140625" style="1" customWidth="1"/>
    <col min="5" max="5" width="9.28125" style="1" customWidth="1"/>
    <col min="6" max="6" width="10.421875" style="1" customWidth="1"/>
    <col min="7" max="7" width="10.140625" style="1" customWidth="1"/>
    <col min="8" max="8" width="12.421875" style="1" customWidth="1"/>
    <col min="9" max="16384" width="11.421875" style="1" customWidth="1"/>
  </cols>
  <sheetData>
    <row r="1" s="3" customFormat="1" ht="12.75">
      <c r="A1" s="3" t="s">
        <v>192</v>
      </c>
    </row>
    <row r="2" s="3" customFormat="1" ht="12.75">
      <c r="A2" s="3" t="s">
        <v>255</v>
      </c>
    </row>
    <row r="3" spans="1:8" s="3" customFormat="1" ht="15" customHeight="1">
      <c r="A3" s="8"/>
      <c r="H3" s="8"/>
    </row>
    <row r="4" spans="1:8" ht="20.25" customHeight="1">
      <c r="A4" s="252" t="s">
        <v>17</v>
      </c>
      <c r="B4" s="272" t="s">
        <v>15</v>
      </c>
      <c r="C4" s="273"/>
      <c r="D4" s="273"/>
      <c r="E4" s="273"/>
      <c r="F4" s="273"/>
      <c r="G4" s="274"/>
      <c r="H4" s="266" t="s">
        <v>256</v>
      </c>
    </row>
    <row r="5" spans="1:8" ht="20.25" customHeight="1">
      <c r="A5" s="253"/>
      <c r="B5" s="272" t="s">
        <v>220</v>
      </c>
      <c r="C5" s="273"/>
      <c r="D5" s="273"/>
      <c r="E5" s="273"/>
      <c r="F5" s="273"/>
      <c r="G5" s="274"/>
      <c r="H5" s="270"/>
    </row>
    <row r="6" spans="1:8" ht="20.25" customHeight="1">
      <c r="A6" s="253"/>
      <c r="B6" s="272">
        <v>2009</v>
      </c>
      <c r="C6" s="273"/>
      <c r="D6" s="274"/>
      <c r="E6" s="272">
        <v>2008</v>
      </c>
      <c r="F6" s="273"/>
      <c r="G6" s="274"/>
      <c r="H6" s="267"/>
    </row>
    <row r="7" spans="1:10" ht="46.5" customHeight="1">
      <c r="A7" s="254"/>
      <c r="B7" s="275" t="s">
        <v>16</v>
      </c>
      <c r="C7" s="276" t="s">
        <v>221</v>
      </c>
      <c r="D7" s="277" t="s">
        <v>222</v>
      </c>
      <c r="E7" s="275" t="s">
        <v>16</v>
      </c>
      <c r="F7" s="276" t="s">
        <v>221</v>
      </c>
      <c r="G7" s="277" t="s">
        <v>222</v>
      </c>
      <c r="H7" s="268"/>
      <c r="J7" s="1" t="s">
        <v>5</v>
      </c>
    </row>
    <row r="8" spans="1:8" ht="18" customHeight="1">
      <c r="A8" s="133" t="s">
        <v>19</v>
      </c>
      <c r="B8" s="278">
        <v>19</v>
      </c>
      <c r="C8" s="122">
        <v>45851</v>
      </c>
      <c r="D8" s="279">
        <v>54911</v>
      </c>
      <c r="E8" s="279">
        <v>42</v>
      </c>
      <c r="F8" s="122">
        <v>70865</v>
      </c>
      <c r="G8" s="279">
        <v>91786</v>
      </c>
      <c r="H8" s="280">
        <f>SUM(B8/E8)*100-100</f>
        <v>-54.76190476190476</v>
      </c>
    </row>
    <row r="9" spans="1:8" ht="18" customHeight="1">
      <c r="A9" s="130" t="s">
        <v>18</v>
      </c>
      <c r="B9" s="281">
        <v>55</v>
      </c>
      <c r="C9" s="122">
        <v>1392509</v>
      </c>
      <c r="D9" s="122">
        <v>164128</v>
      </c>
      <c r="E9" s="282">
        <v>70</v>
      </c>
      <c r="F9" s="122">
        <v>1068318</v>
      </c>
      <c r="G9" s="122">
        <v>159521</v>
      </c>
      <c r="H9" s="280">
        <f>SUM(B9/E9)*100-100</f>
        <v>-21.42857142857143</v>
      </c>
    </row>
    <row r="10" spans="1:8" ht="18" customHeight="1">
      <c r="A10" s="130" t="s">
        <v>128</v>
      </c>
      <c r="B10" s="281">
        <v>3158</v>
      </c>
      <c r="C10" s="122">
        <v>24673</v>
      </c>
      <c r="D10" s="122">
        <v>21543</v>
      </c>
      <c r="E10" s="282">
        <v>3967</v>
      </c>
      <c r="F10" s="122">
        <v>37706</v>
      </c>
      <c r="G10" s="122">
        <v>28491</v>
      </c>
      <c r="H10" s="280">
        <f>SUM(B10/E10)*100-100</f>
        <v>-20.393244265187803</v>
      </c>
    </row>
    <row r="11" spans="1:8" ht="18" customHeight="1">
      <c r="A11" s="130" t="s">
        <v>129</v>
      </c>
      <c r="B11" s="281">
        <v>22811</v>
      </c>
      <c r="C11" s="122">
        <v>7230707</v>
      </c>
      <c r="D11" s="122">
        <v>2500629</v>
      </c>
      <c r="E11" s="282">
        <v>22990</v>
      </c>
      <c r="F11" s="122">
        <v>7550211</v>
      </c>
      <c r="G11" s="122">
        <v>2587905</v>
      </c>
      <c r="H11" s="280">
        <f aca="true" t="shared" si="0" ref="H11:H17">SUM(B11/E11)*100-100</f>
        <v>-0.7785993910395774</v>
      </c>
    </row>
    <row r="12" spans="1:8" ht="18" customHeight="1">
      <c r="A12" s="130" t="s">
        <v>130</v>
      </c>
      <c r="B12" s="281">
        <v>927</v>
      </c>
      <c r="C12" s="122">
        <v>3088489</v>
      </c>
      <c r="D12" s="122">
        <v>4365862</v>
      </c>
      <c r="E12" s="282">
        <v>1133</v>
      </c>
      <c r="F12" s="122">
        <v>2950075</v>
      </c>
      <c r="G12" s="122">
        <v>4502768</v>
      </c>
      <c r="H12" s="280">
        <f t="shared" si="0"/>
        <v>-18.181818181818173</v>
      </c>
    </row>
    <row r="13" spans="1:8" ht="18" customHeight="1">
      <c r="A13" s="130" t="s">
        <v>131</v>
      </c>
      <c r="B13" s="281">
        <v>414</v>
      </c>
      <c r="C13" s="122">
        <v>70212</v>
      </c>
      <c r="D13" s="122">
        <v>76780</v>
      </c>
      <c r="E13" s="282">
        <v>92</v>
      </c>
      <c r="F13" s="122">
        <v>2909</v>
      </c>
      <c r="G13" s="122">
        <v>5178</v>
      </c>
      <c r="H13" s="280">
        <f t="shared" si="0"/>
        <v>350</v>
      </c>
    </row>
    <row r="14" spans="1:8" ht="18" customHeight="1">
      <c r="A14" s="130" t="s">
        <v>132</v>
      </c>
      <c r="B14" s="281">
        <v>127</v>
      </c>
      <c r="C14" s="122">
        <v>389800</v>
      </c>
      <c r="D14" s="122">
        <v>485117</v>
      </c>
      <c r="E14" s="282">
        <v>177</v>
      </c>
      <c r="F14" s="122">
        <v>439151</v>
      </c>
      <c r="G14" s="122">
        <v>538526</v>
      </c>
      <c r="H14" s="280">
        <f t="shared" si="0"/>
        <v>-28.248587570621467</v>
      </c>
    </row>
    <row r="15" spans="1:8" ht="18" customHeight="1">
      <c r="A15" s="130" t="s">
        <v>133</v>
      </c>
      <c r="B15" s="281">
        <v>289</v>
      </c>
      <c r="C15" s="122">
        <v>1929785</v>
      </c>
      <c r="D15" s="122">
        <v>2841087</v>
      </c>
      <c r="E15" s="282">
        <v>401</v>
      </c>
      <c r="F15" s="122">
        <v>1956213</v>
      </c>
      <c r="G15" s="122">
        <v>3176724</v>
      </c>
      <c r="H15" s="280">
        <f t="shared" si="0"/>
        <v>-27.930174563591024</v>
      </c>
    </row>
    <row r="16" spans="1:16" ht="18" customHeight="1">
      <c r="A16" s="130" t="s">
        <v>107</v>
      </c>
      <c r="B16" s="281">
        <f>5+12+1</f>
        <v>18</v>
      </c>
      <c r="C16" s="122">
        <f>27353+18525+9233</f>
        <v>55111</v>
      </c>
      <c r="D16" s="122">
        <f>58988+27537+3414</f>
        <v>89939</v>
      </c>
      <c r="E16" s="282">
        <f>13+7</f>
        <v>20</v>
      </c>
      <c r="F16" s="122">
        <v>45212</v>
      </c>
      <c r="G16" s="122">
        <v>96355</v>
      </c>
      <c r="H16" s="280">
        <f t="shared" si="0"/>
        <v>-10</v>
      </c>
      <c r="I16" s="173"/>
      <c r="J16" s="283"/>
      <c r="K16" s="283"/>
      <c r="L16" s="283"/>
      <c r="M16" s="283"/>
      <c r="N16" s="283"/>
      <c r="O16" s="283"/>
      <c r="P16" s="283"/>
    </row>
    <row r="17" spans="1:8" ht="24" customHeight="1">
      <c r="A17" s="131" t="s">
        <v>139</v>
      </c>
      <c r="B17" s="284">
        <f aca="true" t="shared" si="1" ref="B17:G17">SUM(B8:B16)</f>
        <v>27818</v>
      </c>
      <c r="C17" s="285">
        <f t="shared" si="1"/>
        <v>14227137</v>
      </c>
      <c r="D17" s="285">
        <f t="shared" si="1"/>
        <v>10599996</v>
      </c>
      <c r="E17" s="285">
        <f t="shared" si="1"/>
        <v>28892</v>
      </c>
      <c r="F17" s="285">
        <f t="shared" si="1"/>
        <v>14120660</v>
      </c>
      <c r="G17" s="285">
        <f t="shared" si="1"/>
        <v>11187254</v>
      </c>
      <c r="H17" s="286">
        <f t="shared" si="0"/>
        <v>-3.7172919839402</v>
      </c>
    </row>
    <row r="18" ht="12.75">
      <c r="A18" s="3"/>
    </row>
    <row r="19" ht="12.75">
      <c r="A19" s="3"/>
    </row>
    <row r="20" ht="12.75">
      <c r="A20" s="3"/>
    </row>
    <row r="21" ht="12.75">
      <c r="A21" s="3" t="s">
        <v>159</v>
      </c>
    </row>
    <row r="22" ht="12.75">
      <c r="A22" s="3" t="s">
        <v>257</v>
      </c>
    </row>
    <row r="23" ht="14.25" customHeight="1">
      <c r="B23" s="265"/>
    </row>
    <row r="24" spans="1:8" ht="20.25" customHeight="1">
      <c r="A24" s="252" t="s">
        <v>108</v>
      </c>
      <c r="B24" s="272" t="s">
        <v>15</v>
      </c>
      <c r="C24" s="273"/>
      <c r="D24" s="273"/>
      <c r="E24" s="273"/>
      <c r="F24" s="273"/>
      <c r="G24" s="274"/>
      <c r="H24" s="266" t="s">
        <v>258</v>
      </c>
    </row>
    <row r="25" spans="1:8" ht="20.25" customHeight="1">
      <c r="A25" s="253"/>
      <c r="B25" s="272" t="s">
        <v>219</v>
      </c>
      <c r="C25" s="273"/>
      <c r="D25" s="273"/>
      <c r="E25" s="273"/>
      <c r="F25" s="273"/>
      <c r="G25" s="274"/>
      <c r="H25" s="270"/>
    </row>
    <row r="26" spans="1:8" ht="20.25" customHeight="1">
      <c r="A26" s="253"/>
      <c r="B26" s="272">
        <v>2009</v>
      </c>
      <c r="C26" s="273"/>
      <c r="D26" s="274"/>
      <c r="E26" s="272">
        <v>2008</v>
      </c>
      <c r="F26" s="273"/>
      <c r="G26" s="274"/>
      <c r="H26" s="270"/>
    </row>
    <row r="27" spans="1:8" ht="46.5" customHeight="1">
      <c r="A27" s="254"/>
      <c r="B27" s="275" t="s">
        <v>16</v>
      </c>
      <c r="C27" s="276" t="s">
        <v>221</v>
      </c>
      <c r="D27" s="277" t="s">
        <v>222</v>
      </c>
      <c r="E27" s="275" t="s">
        <v>16</v>
      </c>
      <c r="F27" s="276" t="s">
        <v>221</v>
      </c>
      <c r="G27" s="277" t="s">
        <v>222</v>
      </c>
      <c r="H27" s="287"/>
    </row>
    <row r="28" spans="1:8" ht="18" customHeight="1">
      <c r="A28" s="135" t="s">
        <v>20</v>
      </c>
      <c r="B28" s="278">
        <v>6680</v>
      </c>
      <c r="C28" s="122">
        <v>135837</v>
      </c>
      <c r="D28" s="122">
        <v>158287</v>
      </c>
      <c r="E28" s="279">
        <v>7556</v>
      </c>
      <c r="F28" s="122">
        <v>181468</v>
      </c>
      <c r="G28" s="122">
        <v>202502</v>
      </c>
      <c r="H28" s="280">
        <f aca="true" t="shared" si="2" ref="H28:H33">SUM(B28/E28)*100-100</f>
        <v>-11.593435680254103</v>
      </c>
    </row>
    <row r="29" spans="1:8" ht="18" customHeight="1">
      <c r="A29" s="288" t="s">
        <v>134</v>
      </c>
      <c r="B29" s="281">
        <v>9326</v>
      </c>
      <c r="C29" s="122">
        <v>1644098</v>
      </c>
      <c r="D29" s="122">
        <v>2096525</v>
      </c>
      <c r="E29" s="282">
        <v>9380</v>
      </c>
      <c r="F29" s="122">
        <v>1840421</v>
      </c>
      <c r="G29" s="122">
        <v>2406192</v>
      </c>
      <c r="H29" s="280">
        <f t="shared" si="2"/>
        <v>-0.5756929637526582</v>
      </c>
    </row>
    <row r="30" spans="1:8" ht="18" customHeight="1">
      <c r="A30" s="288" t="s">
        <v>135</v>
      </c>
      <c r="B30" s="281">
        <v>9079</v>
      </c>
      <c r="C30" s="122">
        <v>3058450</v>
      </c>
      <c r="D30" s="122">
        <v>2894765</v>
      </c>
      <c r="E30" s="282">
        <v>9072</v>
      </c>
      <c r="F30" s="122">
        <v>3449025</v>
      </c>
      <c r="G30" s="122">
        <v>3228028</v>
      </c>
      <c r="H30" s="280">
        <f t="shared" si="2"/>
        <v>0.07716049382715084</v>
      </c>
    </row>
    <row r="31" spans="1:8" ht="18" customHeight="1">
      <c r="A31" s="288" t="s">
        <v>136</v>
      </c>
      <c r="B31" s="281">
        <v>2512</v>
      </c>
      <c r="C31" s="122">
        <v>6416227</v>
      </c>
      <c r="D31" s="122">
        <v>3736467</v>
      </c>
      <c r="E31" s="282">
        <v>2644</v>
      </c>
      <c r="F31" s="122">
        <v>6056496</v>
      </c>
      <c r="G31" s="122">
        <v>3378818</v>
      </c>
      <c r="H31" s="280">
        <f t="shared" si="2"/>
        <v>-4.992435703479586</v>
      </c>
    </row>
    <row r="32" spans="1:8" ht="18" customHeight="1">
      <c r="A32" s="288" t="s">
        <v>137</v>
      </c>
      <c r="B32" s="281">
        <v>221</v>
      </c>
      <c r="C32" s="122">
        <v>2972525</v>
      </c>
      <c r="D32" s="122">
        <v>1713952</v>
      </c>
      <c r="E32" s="282">
        <v>240</v>
      </c>
      <c r="F32" s="122">
        <v>2593250</v>
      </c>
      <c r="G32" s="122">
        <v>1971714</v>
      </c>
      <c r="H32" s="280">
        <f t="shared" si="2"/>
        <v>-7.916666666666671</v>
      </c>
    </row>
    <row r="33" spans="1:8" ht="24" customHeight="1">
      <c r="A33" s="131" t="s">
        <v>139</v>
      </c>
      <c r="B33" s="284">
        <f aca="true" t="shared" si="3" ref="B33:G33">SUM(B28:B32)</f>
        <v>27818</v>
      </c>
      <c r="C33" s="285">
        <f t="shared" si="3"/>
        <v>14227137</v>
      </c>
      <c r="D33" s="285">
        <f t="shared" si="3"/>
        <v>10599996</v>
      </c>
      <c r="E33" s="285">
        <f t="shared" si="3"/>
        <v>28892</v>
      </c>
      <c r="F33" s="285">
        <f t="shared" si="3"/>
        <v>14120660</v>
      </c>
      <c r="G33" s="285">
        <f t="shared" si="3"/>
        <v>11187254</v>
      </c>
      <c r="H33" s="286">
        <f t="shared" si="2"/>
        <v>-3.7172919839402</v>
      </c>
    </row>
    <row r="34" spans="1:8" ht="12.75">
      <c r="A34" s="130"/>
      <c r="B34" s="130"/>
      <c r="C34" s="130"/>
      <c r="D34" s="130"/>
      <c r="E34" s="130"/>
      <c r="F34" s="130"/>
      <c r="G34" s="130"/>
      <c r="H34" s="130"/>
    </row>
    <row r="38" spans="6:8" ht="12.75">
      <c r="F38" s="172"/>
      <c r="H38" s="1">
        <v>7</v>
      </c>
    </row>
  </sheetData>
  <mergeCells count="12">
    <mergeCell ref="A4:A7"/>
    <mergeCell ref="H4:H7"/>
    <mergeCell ref="B4:G4"/>
    <mergeCell ref="B6:D6"/>
    <mergeCell ref="E6:G6"/>
    <mergeCell ref="B5:G5"/>
    <mergeCell ref="A24:A27"/>
    <mergeCell ref="H24:H27"/>
    <mergeCell ref="E26:G26"/>
    <mergeCell ref="B26:D26"/>
    <mergeCell ref="B24:G24"/>
    <mergeCell ref="B25:G25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pans="1:10" s="3" customFormat="1" ht="12.75">
      <c r="A1" s="256" t="s">
        <v>206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s="3" customFormat="1" ht="18" customHeight="1">
      <c r="A2" s="255" t="s">
        <v>147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s="3" customFormat="1" ht="14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customHeight="1">
      <c r="A4" s="247" t="s">
        <v>22</v>
      </c>
      <c r="B4" s="178" t="s">
        <v>23</v>
      </c>
      <c r="C4" s="205"/>
      <c r="D4" s="205"/>
      <c r="E4" s="229" t="s">
        <v>25</v>
      </c>
      <c r="F4" s="230"/>
      <c r="G4" s="230"/>
      <c r="H4" s="230"/>
      <c r="I4" s="230"/>
      <c r="J4" s="230"/>
    </row>
    <row r="5" spans="1:10" ht="31.5" customHeight="1">
      <c r="A5" s="248"/>
      <c r="B5" s="228"/>
      <c r="C5" s="249"/>
      <c r="D5" s="249"/>
      <c r="E5" s="257" t="s">
        <v>24</v>
      </c>
      <c r="F5" s="258"/>
      <c r="G5" s="259"/>
      <c r="H5" s="229" t="s">
        <v>21</v>
      </c>
      <c r="I5" s="230"/>
      <c r="J5" s="230"/>
    </row>
    <row r="6" spans="1:10" ht="36.75" customHeight="1">
      <c r="A6" s="249"/>
      <c r="B6" s="10" t="s">
        <v>4</v>
      </c>
      <c r="C6" s="10" t="s">
        <v>1</v>
      </c>
      <c r="D6" s="50" t="s">
        <v>2</v>
      </c>
      <c r="E6" s="10" t="s">
        <v>4</v>
      </c>
      <c r="F6" s="10" t="s">
        <v>1</v>
      </c>
      <c r="G6" s="50" t="s">
        <v>2</v>
      </c>
      <c r="H6" s="10" t="s">
        <v>4</v>
      </c>
      <c r="I6" s="10" t="s">
        <v>1</v>
      </c>
      <c r="J6" s="50" t="s">
        <v>2</v>
      </c>
    </row>
    <row r="7" ht="12.75">
      <c r="A7" s="60"/>
    </row>
    <row r="8" spans="1:10" ht="12.75">
      <c r="A8" s="58">
        <v>1970</v>
      </c>
      <c r="B8" s="29">
        <f>SUM(C8:D8)</f>
        <v>22209</v>
      </c>
      <c r="C8" s="29">
        <f>SUM(F8+I8)</f>
        <v>15798</v>
      </c>
      <c r="D8" s="29">
        <f>SUM(G8+J8)</f>
        <v>6411</v>
      </c>
      <c r="E8" s="29">
        <f>SUM(F8:G8)</f>
        <v>1180</v>
      </c>
      <c r="F8" s="29">
        <v>779</v>
      </c>
      <c r="G8" s="29">
        <v>401</v>
      </c>
      <c r="H8" s="29">
        <f>SUM(I8:J8)</f>
        <v>21029</v>
      </c>
      <c r="I8" s="29">
        <v>15019</v>
      </c>
      <c r="J8" s="29">
        <v>6010</v>
      </c>
    </row>
    <row r="9" spans="1:10" ht="12.75">
      <c r="A9" s="58">
        <v>1971</v>
      </c>
      <c r="B9" s="29">
        <f aca="true" t="shared" si="0" ref="B9:B44">SUM(C9:D9)</f>
        <v>21343</v>
      </c>
      <c r="C9" s="29">
        <f aca="true" t="shared" si="1" ref="C9:C43">SUM(F9+I9)</f>
        <v>15005</v>
      </c>
      <c r="D9" s="29">
        <f aca="true" t="shared" si="2" ref="D9:D43">SUM(G9+J9)</f>
        <v>6338</v>
      </c>
      <c r="E9" s="29">
        <f aca="true" t="shared" si="3" ref="E9:E44">SUM(F9:G9)</f>
        <v>1229</v>
      </c>
      <c r="F9" s="29">
        <v>760</v>
      </c>
      <c r="G9" s="29">
        <v>469</v>
      </c>
      <c r="H9" s="29">
        <f aca="true" t="shared" si="4" ref="H9:H43">SUM(I9:J9)</f>
        <v>20114</v>
      </c>
      <c r="I9" s="29">
        <v>14245</v>
      </c>
      <c r="J9" s="29">
        <v>5869</v>
      </c>
    </row>
    <row r="10" spans="1:10" ht="12.75">
      <c r="A10" s="58">
        <v>1972</v>
      </c>
      <c r="B10" s="29">
        <f t="shared" si="0"/>
        <v>16132</v>
      </c>
      <c r="C10" s="29">
        <f t="shared" si="1"/>
        <v>12537</v>
      </c>
      <c r="D10" s="29">
        <f t="shared" si="2"/>
        <v>3595</v>
      </c>
      <c r="E10" s="29">
        <f t="shared" si="3"/>
        <v>1164</v>
      </c>
      <c r="F10" s="29">
        <v>816</v>
      </c>
      <c r="G10" s="29">
        <v>348</v>
      </c>
      <c r="H10" s="29">
        <f t="shared" si="4"/>
        <v>14968</v>
      </c>
      <c r="I10" s="29">
        <v>11721</v>
      </c>
      <c r="J10" s="29">
        <v>3247</v>
      </c>
    </row>
    <row r="11" spans="1:10" ht="12.75">
      <c r="A11" s="58">
        <v>1973</v>
      </c>
      <c r="B11" s="29">
        <f t="shared" si="0"/>
        <v>18029</v>
      </c>
      <c r="C11" s="29">
        <f t="shared" si="1"/>
        <v>13342</v>
      </c>
      <c r="D11" s="29">
        <f t="shared" si="2"/>
        <v>4687</v>
      </c>
      <c r="E11" s="29">
        <f t="shared" si="3"/>
        <v>1149</v>
      </c>
      <c r="F11" s="29">
        <v>784</v>
      </c>
      <c r="G11" s="29">
        <v>365</v>
      </c>
      <c r="H11" s="29">
        <f t="shared" si="4"/>
        <v>16880</v>
      </c>
      <c r="I11" s="29">
        <v>12558</v>
      </c>
      <c r="J11" s="29">
        <v>4322</v>
      </c>
    </row>
    <row r="12" spans="1:10" ht="12.75">
      <c r="A12" s="58">
        <v>1974</v>
      </c>
      <c r="B12" s="29">
        <f t="shared" si="0"/>
        <v>20254</v>
      </c>
      <c r="C12" s="29">
        <f t="shared" si="1"/>
        <v>14169</v>
      </c>
      <c r="D12" s="29">
        <f t="shared" si="2"/>
        <v>6085</v>
      </c>
      <c r="E12" s="29">
        <f t="shared" si="3"/>
        <v>1336</v>
      </c>
      <c r="F12" s="29">
        <v>846</v>
      </c>
      <c r="G12" s="29">
        <v>490</v>
      </c>
      <c r="H12" s="29">
        <f t="shared" si="4"/>
        <v>18918</v>
      </c>
      <c r="I12" s="29">
        <v>13323</v>
      </c>
      <c r="J12" s="29">
        <v>5595</v>
      </c>
    </row>
    <row r="13" spans="1:10" ht="22.5" customHeight="1">
      <c r="A13" s="58">
        <v>1975</v>
      </c>
      <c r="B13" s="29">
        <f t="shared" si="0"/>
        <v>18212</v>
      </c>
      <c r="C13" s="29">
        <f t="shared" si="1"/>
        <v>12783</v>
      </c>
      <c r="D13" s="29">
        <f t="shared" si="2"/>
        <v>5429</v>
      </c>
      <c r="E13" s="29">
        <f t="shared" si="3"/>
        <v>1276</v>
      </c>
      <c r="F13" s="29">
        <v>877</v>
      </c>
      <c r="G13" s="29">
        <v>399</v>
      </c>
      <c r="H13" s="29">
        <f t="shared" si="4"/>
        <v>16936</v>
      </c>
      <c r="I13" s="29">
        <v>11906</v>
      </c>
      <c r="J13" s="29">
        <v>5030</v>
      </c>
    </row>
    <row r="14" spans="1:10" ht="12.75">
      <c r="A14" s="58">
        <v>1976</v>
      </c>
      <c r="B14" s="29">
        <f t="shared" si="0"/>
        <v>18320</v>
      </c>
      <c r="C14" s="29">
        <f t="shared" si="1"/>
        <v>13137</v>
      </c>
      <c r="D14" s="29">
        <f t="shared" si="2"/>
        <v>5183</v>
      </c>
      <c r="E14" s="29">
        <f t="shared" si="3"/>
        <v>1344</v>
      </c>
      <c r="F14" s="29">
        <v>977</v>
      </c>
      <c r="G14" s="29">
        <v>367</v>
      </c>
      <c r="H14" s="29">
        <f t="shared" si="4"/>
        <v>16976</v>
      </c>
      <c r="I14" s="29">
        <v>12160</v>
      </c>
      <c r="J14" s="29">
        <v>4816</v>
      </c>
    </row>
    <row r="15" spans="1:10" ht="12.75">
      <c r="A15" s="58">
        <v>1977</v>
      </c>
      <c r="B15" s="29">
        <f t="shared" si="0"/>
        <v>19029</v>
      </c>
      <c r="C15" s="29">
        <f t="shared" si="1"/>
        <v>13478</v>
      </c>
      <c r="D15" s="29">
        <f t="shared" si="2"/>
        <v>5551</v>
      </c>
      <c r="E15" s="29">
        <f t="shared" si="3"/>
        <v>1472</v>
      </c>
      <c r="F15" s="29">
        <v>1002</v>
      </c>
      <c r="G15" s="29">
        <v>470</v>
      </c>
      <c r="H15" s="29">
        <f t="shared" si="4"/>
        <v>17557</v>
      </c>
      <c r="I15" s="29">
        <v>12476</v>
      </c>
      <c r="J15" s="29">
        <v>5081</v>
      </c>
    </row>
    <row r="16" spans="1:10" ht="12.75">
      <c r="A16" s="58">
        <v>1978</v>
      </c>
      <c r="B16" s="29">
        <f t="shared" si="0"/>
        <v>19731</v>
      </c>
      <c r="C16" s="29">
        <f t="shared" si="1"/>
        <v>14321</v>
      </c>
      <c r="D16" s="29">
        <f t="shared" si="2"/>
        <v>5410</v>
      </c>
      <c r="E16" s="29">
        <f t="shared" si="3"/>
        <v>1514</v>
      </c>
      <c r="F16" s="29">
        <v>1011</v>
      </c>
      <c r="G16" s="29">
        <v>503</v>
      </c>
      <c r="H16" s="29">
        <f t="shared" si="4"/>
        <v>18217</v>
      </c>
      <c r="I16" s="29">
        <v>13310</v>
      </c>
      <c r="J16" s="29">
        <v>4907</v>
      </c>
    </row>
    <row r="17" spans="1:10" ht="12.75">
      <c r="A17" s="58">
        <v>1979</v>
      </c>
      <c r="B17" s="29">
        <f t="shared" si="0"/>
        <v>20663</v>
      </c>
      <c r="C17" s="29">
        <f t="shared" si="1"/>
        <v>14841</v>
      </c>
      <c r="D17" s="29">
        <f t="shared" si="2"/>
        <v>5822</v>
      </c>
      <c r="E17" s="29">
        <f t="shared" si="3"/>
        <v>1478</v>
      </c>
      <c r="F17" s="29">
        <v>892</v>
      </c>
      <c r="G17" s="29">
        <v>586</v>
      </c>
      <c r="H17" s="29">
        <f t="shared" si="4"/>
        <v>19185</v>
      </c>
      <c r="I17" s="29">
        <v>13949</v>
      </c>
      <c r="J17" s="29">
        <v>5236</v>
      </c>
    </row>
    <row r="18" spans="1:10" ht="22.5" customHeight="1">
      <c r="A18" s="58">
        <v>1980</v>
      </c>
      <c r="B18" s="29">
        <f t="shared" si="0"/>
        <v>20173</v>
      </c>
      <c r="C18" s="29">
        <f t="shared" si="1"/>
        <v>14324</v>
      </c>
      <c r="D18" s="29">
        <f t="shared" si="2"/>
        <v>5849</v>
      </c>
      <c r="E18" s="29">
        <f t="shared" si="3"/>
        <v>1443</v>
      </c>
      <c r="F18" s="29">
        <v>869</v>
      </c>
      <c r="G18" s="29">
        <v>574</v>
      </c>
      <c r="H18" s="29">
        <f t="shared" si="4"/>
        <v>18730</v>
      </c>
      <c r="I18" s="29">
        <v>13455</v>
      </c>
      <c r="J18" s="29">
        <v>5275</v>
      </c>
    </row>
    <row r="19" spans="1:10" ht="12.75">
      <c r="A19" s="58">
        <v>1981</v>
      </c>
      <c r="B19" s="29">
        <f t="shared" si="0"/>
        <v>20685</v>
      </c>
      <c r="C19" s="29">
        <f t="shared" si="1"/>
        <v>13979</v>
      </c>
      <c r="D19" s="29">
        <f t="shared" si="2"/>
        <v>6706</v>
      </c>
      <c r="E19" s="29">
        <f t="shared" si="3"/>
        <v>1535</v>
      </c>
      <c r="F19" s="29">
        <v>1083</v>
      </c>
      <c r="G19" s="29">
        <v>452</v>
      </c>
      <c r="H19" s="29">
        <f t="shared" si="4"/>
        <v>19150</v>
      </c>
      <c r="I19" s="29">
        <v>12896</v>
      </c>
      <c r="J19" s="29">
        <v>6254</v>
      </c>
    </row>
    <row r="20" spans="1:10" ht="12.75">
      <c r="A20" s="58">
        <v>1982</v>
      </c>
      <c r="B20" s="29">
        <f t="shared" si="0"/>
        <v>20049</v>
      </c>
      <c r="C20" s="29">
        <f t="shared" si="1"/>
        <v>13606</v>
      </c>
      <c r="D20" s="29">
        <f t="shared" si="2"/>
        <v>6443</v>
      </c>
      <c r="E20" s="29">
        <f t="shared" si="3"/>
        <v>1800</v>
      </c>
      <c r="F20" s="29">
        <v>1082</v>
      </c>
      <c r="G20" s="29">
        <v>718</v>
      </c>
      <c r="H20" s="29">
        <f t="shared" si="4"/>
        <v>18249</v>
      </c>
      <c r="I20" s="29">
        <v>12524</v>
      </c>
      <c r="J20" s="29">
        <v>5725</v>
      </c>
    </row>
    <row r="21" spans="1:10" ht="12.75">
      <c r="A21" s="58">
        <v>1983</v>
      </c>
      <c r="B21" s="29">
        <f t="shared" si="0"/>
        <v>21138</v>
      </c>
      <c r="C21" s="29">
        <f t="shared" si="1"/>
        <v>13980</v>
      </c>
      <c r="D21" s="29">
        <f t="shared" si="2"/>
        <v>7158</v>
      </c>
      <c r="E21" s="29">
        <f t="shared" si="3"/>
        <v>1518</v>
      </c>
      <c r="F21" s="29">
        <v>835</v>
      </c>
      <c r="G21" s="29">
        <v>683</v>
      </c>
      <c r="H21" s="29">
        <f t="shared" si="4"/>
        <v>19620</v>
      </c>
      <c r="I21" s="29">
        <v>13145</v>
      </c>
      <c r="J21" s="29">
        <v>6475</v>
      </c>
    </row>
    <row r="22" spans="1:10" ht="12.75">
      <c r="A22" s="58">
        <v>1984</v>
      </c>
      <c r="B22" s="29">
        <f t="shared" si="0"/>
        <v>22216</v>
      </c>
      <c r="C22" s="29">
        <f t="shared" si="1"/>
        <v>14329</v>
      </c>
      <c r="D22" s="29">
        <f t="shared" si="2"/>
        <v>7887</v>
      </c>
      <c r="E22" s="29">
        <f t="shared" si="3"/>
        <v>1507</v>
      </c>
      <c r="F22" s="29">
        <v>895</v>
      </c>
      <c r="G22" s="29">
        <v>612</v>
      </c>
      <c r="H22" s="29">
        <f t="shared" si="4"/>
        <v>20709</v>
      </c>
      <c r="I22" s="29">
        <v>13434</v>
      </c>
      <c r="J22" s="29">
        <v>7275</v>
      </c>
    </row>
    <row r="23" spans="1:10" ht="22.5" customHeight="1">
      <c r="A23" s="58">
        <v>1985</v>
      </c>
      <c r="B23" s="29">
        <f t="shared" si="0"/>
        <v>23795</v>
      </c>
      <c r="C23" s="29">
        <f t="shared" si="1"/>
        <v>15024</v>
      </c>
      <c r="D23" s="29">
        <f t="shared" si="2"/>
        <v>8771</v>
      </c>
      <c r="E23" s="29">
        <f t="shared" si="3"/>
        <v>1348</v>
      </c>
      <c r="F23" s="29">
        <v>808</v>
      </c>
      <c r="G23" s="29">
        <v>540</v>
      </c>
      <c r="H23" s="29">
        <f t="shared" si="4"/>
        <v>22447</v>
      </c>
      <c r="I23" s="29">
        <v>14216</v>
      </c>
      <c r="J23" s="29">
        <v>8231</v>
      </c>
    </row>
    <row r="24" spans="1:10" ht="12.75">
      <c r="A24" s="58">
        <v>1986</v>
      </c>
      <c r="B24" s="29">
        <f t="shared" si="0"/>
        <v>24575</v>
      </c>
      <c r="C24" s="29">
        <f t="shared" si="1"/>
        <v>15761</v>
      </c>
      <c r="D24" s="29">
        <f t="shared" si="2"/>
        <v>8814</v>
      </c>
      <c r="E24" s="29">
        <f t="shared" si="3"/>
        <v>1557</v>
      </c>
      <c r="F24" s="29">
        <v>918</v>
      </c>
      <c r="G24" s="29">
        <v>639</v>
      </c>
      <c r="H24" s="29">
        <f t="shared" si="4"/>
        <v>23018</v>
      </c>
      <c r="I24" s="29">
        <v>14843</v>
      </c>
      <c r="J24" s="29">
        <v>8175</v>
      </c>
    </row>
    <row r="25" spans="1:10" ht="12.75">
      <c r="A25" s="58">
        <v>1987</v>
      </c>
      <c r="B25" s="29">
        <f t="shared" si="0"/>
        <v>25589</v>
      </c>
      <c r="C25" s="29">
        <f t="shared" si="1"/>
        <v>15847</v>
      </c>
      <c r="D25" s="29">
        <f t="shared" si="2"/>
        <v>9742</v>
      </c>
      <c r="E25" s="29">
        <f t="shared" si="3"/>
        <v>1359</v>
      </c>
      <c r="F25" s="29">
        <v>881</v>
      </c>
      <c r="G25" s="29">
        <v>478</v>
      </c>
      <c r="H25" s="29">
        <f t="shared" si="4"/>
        <v>24230</v>
      </c>
      <c r="I25" s="29">
        <v>14966</v>
      </c>
      <c r="J25" s="29">
        <v>9264</v>
      </c>
    </row>
    <row r="26" spans="1:10" ht="12.75">
      <c r="A26" s="58">
        <v>1988</v>
      </c>
      <c r="B26" s="29">
        <f t="shared" si="0"/>
        <v>27703</v>
      </c>
      <c r="C26" s="29">
        <f t="shared" si="1"/>
        <v>17282</v>
      </c>
      <c r="D26" s="29">
        <f t="shared" si="2"/>
        <v>10421</v>
      </c>
      <c r="E26" s="29">
        <f t="shared" si="3"/>
        <v>1825</v>
      </c>
      <c r="F26" s="29">
        <v>1272</v>
      </c>
      <c r="G26" s="29">
        <v>553</v>
      </c>
      <c r="H26" s="29">
        <f t="shared" si="4"/>
        <v>25878</v>
      </c>
      <c r="I26" s="29">
        <v>16010</v>
      </c>
      <c r="J26" s="29">
        <v>9868</v>
      </c>
    </row>
    <row r="27" spans="1:10" ht="12.75">
      <c r="A27" s="58">
        <v>1989</v>
      </c>
      <c r="B27" s="29">
        <f t="shared" si="0"/>
        <v>28722</v>
      </c>
      <c r="C27" s="29">
        <f t="shared" si="1"/>
        <v>17782</v>
      </c>
      <c r="D27" s="29">
        <f t="shared" si="2"/>
        <v>10940</v>
      </c>
      <c r="E27" s="29">
        <f t="shared" si="3"/>
        <v>1400</v>
      </c>
      <c r="F27" s="29">
        <v>1026</v>
      </c>
      <c r="G27" s="29">
        <v>374</v>
      </c>
      <c r="H27" s="29">
        <f t="shared" si="4"/>
        <v>27322</v>
      </c>
      <c r="I27" s="29">
        <v>16756</v>
      </c>
      <c r="J27" s="29">
        <v>10566</v>
      </c>
    </row>
    <row r="28" spans="1:10" ht="21.75" customHeight="1">
      <c r="A28" s="58">
        <v>1990</v>
      </c>
      <c r="B28" s="29">
        <f t="shared" si="0"/>
        <v>30558</v>
      </c>
      <c r="C28" s="29">
        <f t="shared" si="1"/>
        <v>19659</v>
      </c>
      <c r="D28" s="29">
        <f t="shared" si="2"/>
        <v>10899</v>
      </c>
      <c r="E28" s="29">
        <f t="shared" si="3"/>
        <v>1715</v>
      </c>
      <c r="F28" s="29">
        <v>936</v>
      </c>
      <c r="G28" s="29">
        <v>779</v>
      </c>
      <c r="H28" s="29">
        <f t="shared" si="4"/>
        <v>28843</v>
      </c>
      <c r="I28" s="29">
        <v>18723</v>
      </c>
      <c r="J28" s="29">
        <v>10120</v>
      </c>
    </row>
    <row r="29" spans="1:10" ht="12.75">
      <c r="A29" s="58">
        <v>1991</v>
      </c>
      <c r="B29" s="29">
        <f t="shared" si="0"/>
        <v>30385</v>
      </c>
      <c r="C29" s="29">
        <f t="shared" si="1"/>
        <v>20115</v>
      </c>
      <c r="D29" s="29">
        <f t="shared" si="2"/>
        <v>10270</v>
      </c>
      <c r="E29" s="29">
        <f t="shared" si="3"/>
        <v>1839</v>
      </c>
      <c r="F29" s="29">
        <v>1037</v>
      </c>
      <c r="G29" s="29">
        <v>802</v>
      </c>
      <c r="H29" s="29">
        <f t="shared" si="4"/>
        <v>28546</v>
      </c>
      <c r="I29" s="29">
        <v>19078</v>
      </c>
      <c r="J29" s="29">
        <v>9468</v>
      </c>
    </row>
    <row r="30" spans="1:10" ht="12.75">
      <c r="A30" s="58">
        <v>1992</v>
      </c>
      <c r="B30" s="29">
        <f t="shared" si="0"/>
        <v>30980</v>
      </c>
      <c r="C30" s="29">
        <f t="shared" si="1"/>
        <v>20050</v>
      </c>
      <c r="D30" s="29">
        <f t="shared" si="2"/>
        <v>10930</v>
      </c>
      <c r="E30" s="29">
        <f t="shared" si="3"/>
        <v>1802</v>
      </c>
      <c r="F30" s="29">
        <v>1066</v>
      </c>
      <c r="G30" s="29">
        <v>736</v>
      </c>
      <c r="H30" s="29">
        <f t="shared" si="4"/>
        <v>29178</v>
      </c>
      <c r="I30" s="29">
        <v>18984</v>
      </c>
      <c r="J30" s="29">
        <v>10194</v>
      </c>
    </row>
    <row r="31" spans="1:10" ht="12.75">
      <c r="A31" s="58">
        <v>1993</v>
      </c>
      <c r="B31" s="29">
        <f t="shared" si="0"/>
        <v>32368</v>
      </c>
      <c r="C31" s="29">
        <f t="shared" si="1"/>
        <v>21158</v>
      </c>
      <c r="D31" s="29">
        <f t="shared" si="2"/>
        <v>11210</v>
      </c>
      <c r="E31" s="29">
        <f t="shared" si="3"/>
        <v>1616</v>
      </c>
      <c r="F31" s="29">
        <v>857</v>
      </c>
      <c r="G31" s="29">
        <v>759</v>
      </c>
      <c r="H31" s="29">
        <f t="shared" si="4"/>
        <v>30752</v>
      </c>
      <c r="I31" s="29">
        <v>20301</v>
      </c>
      <c r="J31" s="29">
        <v>10451</v>
      </c>
    </row>
    <row r="32" spans="1:10" ht="12.75">
      <c r="A32" s="58">
        <v>1994</v>
      </c>
      <c r="B32" s="29">
        <f t="shared" si="0"/>
        <v>34109</v>
      </c>
      <c r="C32" s="29">
        <f t="shared" si="1"/>
        <v>22195</v>
      </c>
      <c r="D32" s="29">
        <f t="shared" si="2"/>
        <v>11914</v>
      </c>
      <c r="E32" s="29">
        <f t="shared" si="3"/>
        <v>1338</v>
      </c>
      <c r="F32" s="29">
        <v>812</v>
      </c>
      <c r="G32" s="29">
        <v>526</v>
      </c>
      <c r="H32" s="29">
        <f t="shared" si="4"/>
        <v>32771</v>
      </c>
      <c r="I32" s="29">
        <v>21383</v>
      </c>
      <c r="J32" s="29">
        <v>11388</v>
      </c>
    </row>
    <row r="33" spans="1:10" ht="22.5" customHeight="1">
      <c r="A33" s="58">
        <v>1995</v>
      </c>
      <c r="B33" s="29">
        <f t="shared" si="0"/>
        <v>35626</v>
      </c>
      <c r="C33" s="29">
        <f t="shared" si="1"/>
        <v>22719</v>
      </c>
      <c r="D33" s="29">
        <f t="shared" si="2"/>
        <v>12907</v>
      </c>
      <c r="E33" s="29">
        <f t="shared" si="3"/>
        <v>1709</v>
      </c>
      <c r="F33" s="29">
        <v>1033</v>
      </c>
      <c r="G33" s="29">
        <v>676</v>
      </c>
      <c r="H33" s="29">
        <f t="shared" si="4"/>
        <v>33917</v>
      </c>
      <c r="I33" s="29">
        <v>21686</v>
      </c>
      <c r="J33" s="29">
        <v>12231</v>
      </c>
    </row>
    <row r="34" spans="1:10" ht="12.75">
      <c r="A34" s="58">
        <v>1996</v>
      </c>
      <c r="B34" s="29">
        <f t="shared" si="0"/>
        <v>38297</v>
      </c>
      <c r="C34" s="29">
        <f t="shared" si="1"/>
        <v>23759</v>
      </c>
      <c r="D34" s="29">
        <f t="shared" si="2"/>
        <v>14538</v>
      </c>
      <c r="E34" s="29">
        <f t="shared" si="3"/>
        <v>1679</v>
      </c>
      <c r="F34" s="29">
        <v>1066</v>
      </c>
      <c r="G34" s="29">
        <v>613</v>
      </c>
      <c r="H34" s="29">
        <f t="shared" si="4"/>
        <v>36618</v>
      </c>
      <c r="I34" s="29">
        <v>22693</v>
      </c>
      <c r="J34" s="29">
        <v>13925</v>
      </c>
    </row>
    <row r="35" spans="1:10" ht="12.75">
      <c r="A35" s="58">
        <v>1997</v>
      </c>
      <c r="B35" s="29">
        <f t="shared" si="0"/>
        <v>36501</v>
      </c>
      <c r="C35" s="29">
        <f t="shared" si="1"/>
        <v>22803</v>
      </c>
      <c r="D35" s="29">
        <f t="shared" si="2"/>
        <v>13698</v>
      </c>
      <c r="E35" s="29">
        <f t="shared" si="3"/>
        <v>1726</v>
      </c>
      <c r="F35" s="29">
        <v>1019</v>
      </c>
      <c r="G35" s="29">
        <v>707</v>
      </c>
      <c r="H35" s="29">
        <f t="shared" si="4"/>
        <v>34775</v>
      </c>
      <c r="I35" s="29">
        <v>21784</v>
      </c>
      <c r="J35" s="29">
        <v>12991</v>
      </c>
    </row>
    <row r="36" spans="1:10" ht="12.75">
      <c r="A36" s="58">
        <v>1998</v>
      </c>
      <c r="B36" s="29">
        <f t="shared" si="0"/>
        <v>34783</v>
      </c>
      <c r="C36" s="29">
        <f t="shared" si="1"/>
        <v>21722</v>
      </c>
      <c r="D36" s="29">
        <f t="shared" si="2"/>
        <v>13061</v>
      </c>
      <c r="E36" s="29">
        <f t="shared" si="3"/>
        <v>2202</v>
      </c>
      <c r="F36" s="29">
        <v>1388</v>
      </c>
      <c r="G36" s="29">
        <v>814</v>
      </c>
      <c r="H36" s="29">
        <f t="shared" si="4"/>
        <v>32581</v>
      </c>
      <c r="I36" s="29">
        <v>20334</v>
      </c>
      <c r="J36" s="29">
        <v>12247</v>
      </c>
    </row>
    <row r="37" spans="1:10" ht="12.75">
      <c r="A37" s="58">
        <v>1999</v>
      </c>
      <c r="B37" s="29">
        <f t="shared" si="0"/>
        <v>34170</v>
      </c>
      <c r="C37" s="29">
        <f t="shared" si="1"/>
        <v>21811</v>
      </c>
      <c r="D37" s="29">
        <f t="shared" si="2"/>
        <v>12359</v>
      </c>
      <c r="E37" s="29">
        <f t="shared" si="3"/>
        <v>2109</v>
      </c>
      <c r="F37" s="29">
        <v>1350</v>
      </c>
      <c r="G37" s="29">
        <v>759</v>
      </c>
      <c r="H37" s="29">
        <f t="shared" si="4"/>
        <v>32061</v>
      </c>
      <c r="I37" s="29">
        <v>20461</v>
      </c>
      <c r="J37" s="29">
        <v>11600</v>
      </c>
    </row>
    <row r="38" spans="1:10" ht="22.5" customHeight="1">
      <c r="A38" s="58">
        <v>2000</v>
      </c>
      <c r="B38" s="29">
        <f t="shared" si="0"/>
        <v>35474</v>
      </c>
      <c r="C38" s="29">
        <f t="shared" si="1"/>
        <v>22257</v>
      </c>
      <c r="D38" s="29">
        <f t="shared" si="2"/>
        <v>13217</v>
      </c>
      <c r="E38" s="29">
        <f t="shared" si="3"/>
        <v>2327</v>
      </c>
      <c r="F38" s="29">
        <v>1349</v>
      </c>
      <c r="G38" s="29">
        <v>978</v>
      </c>
      <c r="H38" s="29">
        <f t="shared" si="4"/>
        <v>33147</v>
      </c>
      <c r="I38" s="29">
        <v>20908</v>
      </c>
      <c r="J38" s="29">
        <v>12239</v>
      </c>
    </row>
    <row r="39" spans="1:13" ht="12.75">
      <c r="A39" s="58">
        <v>2001</v>
      </c>
      <c r="B39" s="29">
        <f t="shared" si="0"/>
        <v>34823</v>
      </c>
      <c r="C39" s="29">
        <f t="shared" si="1"/>
        <v>21640</v>
      </c>
      <c r="D39" s="29">
        <f t="shared" si="2"/>
        <v>13183</v>
      </c>
      <c r="E39" s="29">
        <f t="shared" si="3"/>
        <v>2515</v>
      </c>
      <c r="F39" s="29">
        <v>1537</v>
      </c>
      <c r="G39" s="29">
        <v>978</v>
      </c>
      <c r="H39" s="29">
        <f t="shared" si="4"/>
        <v>32308</v>
      </c>
      <c r="I39" s="29">
        <v>20103</v>
      </c>
      <c r="J39" s="29">
        <v>12205</v>
      </c>
      <c r="K39" s="29"/>
      <c r="L39" s="29"/>
      <c r="M39" s="29"/>
    </row>
    <row r="40" spans="1:13" ht="12.75">
      <c r="A40" s="58">
        <v>2002</v>
      </c>
      <c r="B40" s="29">
        <f t="shared" si="0"/>
        <v>34465</v>
      </c>
      <c r="C40" s="29">
        <f t="shared" si="1"/>
        <v>21278</v>
      </c>
      <c r="D40" s="29">
        <f t="shared" si="2"/>
        <v>13187</v>
      </c>
      <c r="E40" s="29">
        <f t="shared" si="3"/>
        <v>2638</v>
      </c>
      <c r="F40" s="29">
        <v>1578</v>
      </c>
      <c r="G40" s="29">
        <v>1060</v>
      </c>
      <c r="H40" s="29">
        <f t="shared" si="4"/>
        <v>31827</v>
      </c>
      <c r="I40" s="29">
        <v>19700</v>
      </c>
      <c r="J40" s="29">
        <v>12127</v>
      </c>
      <c r="K40" s="29"/>
      <c r="L40" s="29"/>
      <c r="M40" s="29"/>
    </row>
    <row r="41" spans="1:13" ht="12.75">
      <c r="A41" s="58">
        <v>2003</v>
      </c>
      <c r="B41" s="29">
        <f>SUM(C41:D41)</f>
        <v>34391</v>
      </c>
      <c r="C41" s="29">
        <f>SUM(F41+I41)</f>
        <v>21114</v>
      </c>
      <c r="D41" s="29">
        <f>SUM(G41+J41)</f>
        <v>13277</v>
      </c>
      <c r="E41" s="29">
        <f t="shared" si="3"/>
        <v>2876</v>
      </c>
      <c r="F41" s="29">
        <v>1969</v>
      </c>
      <c r="G41" s="29">
        <v>907</v>
      </c>
      <c r="H41" s="29">
        <f t="shared" si="4"/>
        <v>31515</v>
      </c>
      <c r="I41" s="29">
        <v>19145</v>
      </c>
      <c r="J41" s="29">
        <v>12370</v>
      </c>
      <c r="K41" s="29"/>
      <c r="L41" s="29"/>
      <c r="M41" s="29"/>
    </row>
    <row r="42" spans="1:13" ht="12.75">
      <c r="A42" s="58">
        <v>2004</v>
      </c>
      <c r="B42" s="29">
        <f t="shared" si="0"/>
        <v>35580</v>
      </c>
      <c r="C42" s="29">
        <f t="shared" si="1"/>
        <v>21995</v>
      </c>
      <c r="D42" s="29">
        <f t="shared" si="2"/>
        <v>13585</v>
      </c>
      <c r="E42" s="29">
        <f t="shared" si="3"/>
        <v>2610</v>
      </c>
      <c r="F42" s="29">
        <v>1785</v>
      </c>
      <c r="G42" s="29">
        <v>825</v>
      </c>
      <c r="H42" s="29">
        <f t="shared" si="4"/>
        <v>32970</v>
      </c>
      <c r="I42" s="29">
        <v>20210</v>
      </c>
      <c r="J42" s="29">
        <v>12760</v>
      </c>
      <c r="K42" s="29"/>
      <c r="L42" s="29"/>
      <c r="M42" s="29"/>
    </row>
    <row r="43" spans="1:13" ht="22.5" customHeight="1">
      <c r="A43" s="58">
        <v>2005</v>
      </c>
      <c r="B43" s="29">
        <f t="shared" si="0"/>
        <v>35021</v>
      </c>
      <c r="C43" s="29">
        <f t="shared" si="1"/>
        <v>20478</v>
      </c>
      <c r="D43" s="29">
        <f t="shared" si="2"/>
        <v>14543</v>
      </c>
      <c r="E43" s="29">
        <f t="shared" si="3"/>
        <v>2296</v>
      </c>
      <c r="F43" s="29">
        <v>1375</v>
      </c>
      <c r="G43" s="29">
        <v>921</v>
      </c>
      <c r="H43" s="29">
        <f t="shared" si="4"/>
        <v>32725</v>
      </c>
      <c r="I43" s="29">
        <v>19103</v>
      </c>
      <c r="J43" s="29">
        <v>13622</v>
      </c>
      <c r="K43" s="29"/>
      <c r="L43" s="29"/>
      <c r="M43" s="29"/>
    </row>
    <row r="44" spans="1:16" ht="12.75">
      <c r="A44" s="58">
        <v>2006</v>
      </c>
      <c r="B44" s="29">
        <f t="shared" si="0"/>
        <v>37196.5</v>
      </c>
      <c r="C44" s="29">
        <v>21535.4</v>
      </c>
      <c r="D44" s="29">
        <v>15661.1</v>
      </c>
      <c r="E44" s="29">
        <f t="shared" si="3"/>
        <v>1811</v>
      </c>
      <c r="F44" s="29">
        <v>691</v>
      </c>
      <c r="G44" s="29">
        <v>1120</v>
      </c>
      <c r="H44" s="29">
        <f>SUM(I44:J44)</f>
        <v>35385</v>
      </c>
      <c r="I44" s="29">
        <v>20844</v>
      </c>
      <c r="J44" s="29">
        <v>14541</v>
      </c>
      <c r="K44" s="29"/>
      <c r="L44" s="29"/>
      <c r="M44" s="29"/>
      <c r="N44" s="29"/>
      <c r="O44" s="29"/>
      <c r="P44" s="29"/>
    </row>
    <row r="45" spans="1:16" ht="12.75">
      <c r="A45" s="58">
        <v>2007</v>
      </c>
      <c r="B45" s="29">
        <v>41718</v>
      </c>
      <c r="C45" s="29">
        <v>25022</v>
      </c>
      <c r="D45" s="29">
        <v>16695</v>
      </c>
      <c r="E45" s="29">
        <v>1460</v>
      </c>
      <c r="F45" s="29">
        <v>697</v>
      </c>
      <c r="G45" s="29">
        <v>763</v>
      </c>
      <c r="H45" s="29">
        <v>40257</v>
      </c>
      <c r="I45" s="29">
        <v>24325</v>
      </c>
      <c r="J45" s="29">
        <v>15932</v>
      </c>
      <c r="K45" s="29"/>
      <c r="L45" s="29"/>
      <c r="M45" s="29"/>
      <c r="N45" s="29"/>
      <c r="O45" s="29"/>
      <c r="P45" s="29"/>
    </row>
    <row r="46" spans="1:10" ht="12.75">
      <c r="A46" s="58">
        <v>2008</v>
      </c>
      <c r="B46" s="29">
        <f>SUM(C46:D46)</f>
        <v>43038.833</v>
      </c>
      <c r="C46" s="29">
        <v>26336.133</v>
      </c>
      <c r="D46" s="29">
        <v>16702.7</v>
      </c>
      <c r="E46" s="29">
        <f>SUM(F46:G46)</f>
        <v>1509.9</v>
      </c>
      <c r="F46" s="29">
        <v>796.2</v>
      </c>
      <c r="G46" s="29">
        <v>713.7</v>
      </c>
      <c r="H46" s="29">
        <f>SUM(I46:J46)</f>
        <v>41528.9</v>
      </c>
      <c r="I46" s="29">
        <v>25539.9</v>
      </c>
      <c r="J46" s="29">
        <v>15989</v>
      </c>
    </row>
    <row r="50" ht="12.75">
      <c r="A50" s="15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2010-02-09T07:07:09Z</cp:lastPrinted>
  <dcterms:created xsi:type="dcterms:W3CDTF">2007-02-06T14:37:57Z</dcterms:created>
  <dcterms:modified xsi:type="dcterms:W3CDTF">2010-02-09T07:43:18Z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