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71" yWindow="65461" windowWidth="15480" windowHeight="9015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'Seite1'!$A$1:$J$45</definedName>
    <definedName name="_xlnm.Print_Area" localSheetId="10">'Seite10'!$A$1:$H$44</definedName>
    <definedName name="_xlnm.Print_Area" localSheetId="2">'Seite2'!$A$1:$G$55</definedName>
    <definedName name="_xlnm.Print_Area" localSheetId="3">'Seite3'!$A$1:$F$40</definedName>
    <definedName name="_xlnm.Print_Area" localSheetId="4">'Seite4'!$A$1:$G$61</definedName>
    <definedName name="_xlnm.Print_Area" localSheetId="5">'Seite5'!$A$1:$G$40</definedName>
    <definedName name="_xlnm.Print_Area" localSheetId="6">'Seite6'!$A$1:$G$44</definedName>
    <definedName name="_xlnm.Print_Area" localSheetId="7">'Seite7'!$A$1:$H$41</definedName>
    <definedName name="_xlnm.Print_Area" localSheetId="8">'Seite8'!$A$1:$J$50</definedName>
    <definedName name="_xlnm.Print_Area" localSheetId="9">'Seite9'!$A$1:$H$47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<sst xmlns="http://schemas.openxmlformats.org/spreadsheetml/2006/main" count="787" uniqueCount="266">
  <si>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</si>
  <si>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</si>
  <si>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</si>
  <si>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</si>
  <si>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</si>
  <si>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</si>
  <si>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</si>
  <si>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</si>
  <si>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</si>
  <si>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</si>
  <si>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eingestie-         gene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</si>
  <si>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</si>
  <si>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</si>
  <si>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</si>
  <si>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</si>
  <si>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</si>
  <si>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</si>
  <si>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</si>
  <si>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</si>
  <si>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</si>
  <si>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</si>
  <si>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</si>
  <si>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</si>
  <si>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</si>
  <si>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</si>
  <si>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</si>
  <si>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</si>
  <si>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</si>
  <si>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</si>
  <si>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</si>
  <si>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</si>
  <si>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</si>
  <si>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</si>
  <si>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</si>
  <si>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</si>
  <si>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</si>
  <si>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</si>
  <si>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</si>
  <si>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</si>
  <si>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</si>
  <si>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</si>
  <si>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</si>
  <si>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</si>
  <si>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</si>
  <si>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</si>
  <si>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</si>
  <si>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</si>
  <si>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</si>
  <si>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</si>
  <si>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</si>
  <si>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</si>
  <si>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</si>
  <si>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</si>
  <si>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</si>
  <si>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</si>
  <si>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</si>
  <si>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</si>
  <si>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</si>
  <si>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</si>
  <si>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</si>
  <si>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</si>
  <si>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</si>
  <si>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</si>
  <si>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</si>
  <si>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</si>
  <si>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</si>
  <si>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</si>
  <si>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</si>
  <si>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</si>
  <si>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</si>
  <si>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</si>
  <si>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</si>
  <si>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</si>
  <si>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</si>
  <si>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</si>
  <si>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</si>
  <si>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</si>
  <si>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</si>
  <si>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</si>
  <si>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</si>
  <si>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</si>
  <si>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</si>
  <si>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</si>
  <si>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</si>
  <si>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</si>
  <si>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</si>
  <si>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</si>
  <si>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</si>
  <si>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</si>
  <si>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</si>
  <si>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</si>
  <si>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</si>
  <si>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</si>
  <si>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</si>
  <si>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</si>
  <si>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</si>
  <si>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</si>
  <si>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</si>
  <si>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</si>
  <si>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</si>
  <si>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</si>
  <si>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</si>
  <si>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</si>
  <si>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</si>
  <si>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</si>
  <si>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</si>
  <si>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</si>
  <si>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</si>
  <si>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r>
      <t xml:space="preserve">Schiffsgrößenklassen                             </t>
    </r>
    <r>
      <rPr>
        <sz val="9"/>
        <rFont val="Arial"/>
        <family val="2"/>
      </rPr>
      <t xml:space="preserve"> (BRZ = Bruttoraumzahl)</t>
    </r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</si>
  <si>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</si>
  <si>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</si>
  <si>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</si>
  <si>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</si>
  <si>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</si>
  <si>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</si>
  <si>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</si>
  <si>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</si>
  <si>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</si>
  <si>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</si>
  <si>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</si>
  <si>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</si>
  <si>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</si>
  <si>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</si>
  <si>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</si>
  <si>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</si>
  <si>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</si>
  <si>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</si>
  <si>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</si>
  <si>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</si>
  <si>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</si>
  <si>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</si>
  <si>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</si>
  <si>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</si>
  <si>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</si>
  <si>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</si>
  <si>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</si>
  <si>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</si>
  <si>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</si>
  <si>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</si>
  <si>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</si>
  <si>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</si>
  <si>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</si>
  <si>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</si>
  <si>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</si>
  <si>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</si>
  <si>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 -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</si>
  <si>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</si>
  <si>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</si>
  <si>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</si>
  <si>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</si>
  <si>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</si>
  <si>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</si>
  <si>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</si>
  <si>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</si>
  <si>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</si>
  <si>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</si>
  <si>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</si>
  <si>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</si>
  <si>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</si>
  <si>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</si>
  <si>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</si>
  <si>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</si>
  <si>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</si>
  <si>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</si>
  <si>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</si>
  <si>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</si>
  <si>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</si>
  <si>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</si>
  <si>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</si>
  <si>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</si>
  <si>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</si>
  <si>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</si>
  <si>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</si>
  <si>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</si>
  <si>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</si>
  <si>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</si>
  <si>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</si>
  <si>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</si>
  <si>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</si>
  <si>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</si>
  <si>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</si>
  <si>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</si>
  <si>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</si>
  <si>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</si>
  <si>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</si>
  <si>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</si>
  <si>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</si>
  <si>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</si>
  <si>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Lübeck</t>
  </si>
  <si>
    <t xml:space="preserve">  darunter Puttgarden</t>
  </si>
  <si>
    <t>mailto:info-HH@statistik-nord.de</t>
  </si>
  <si>
    <t>mailto:info-SH@statistik-nord.de</t>
  </si>
  <si>
    <t xml:space="preserve">9    Seeschiffsankünfte in den Häfen Schleswig-Holsteins </t>
  </si>
  <si>
    <t xml:space="preserve">        umgeschlagenen Reise- und Transportfahrzeuge sowie der Transportbehälter in Tonnen</t>
  </si>
  <si>
    <t xml:space="preserve">8    Seeschiffsankünfte und -abfahrten in den Häfen Schleswig-Holsteins </t>
  </si>
  <si>
    <t xml:space="preserve">7    Ein- und ausgestiegene Fahrgäste in den Häfen Schleswig-Holsteins 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</si>
  <si>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</si>
  <si>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</si>
  <si>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</si>
  <si>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</si>
  <si>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</si>
  <si>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</si>
  <si>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</si>
  <si>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</si>
  <si>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 xml:space="preserve">4    Seegüterumschlag in den Häfen Schleswig-Holsteins </t>
  </si>
  <si>
    <t>Sonstige Häfen</t>
  </si>
  <si>
    <t>11    Entwicklung des Seegüterverkehrs in den Häfen Schleswig-Holsteins seit 1970</t>
  </si>
  <si>
    <t>Januar bis Juni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</si>
  <si>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</si>
  <si>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</si>
  <si>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</si>
  <si>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</si>
  <si>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</si>
  <si>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</si>
  <si>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</si>
  <si>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</si>
  <si>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</si>
  <si>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t>Nr.        des Ver-   kehrs-  bezirks</t>
  </si>
  <si>
    <t xml:space="preserve">Januar  bis  Juni </t>
  </si>
  <si>
    <t>Januar  bis  Juni</t>
  </si>
  <si>
    <t>Janur  bis  Juni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</si>
  <si>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</si>
  <si>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</si>
  <si>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</si>
  <si>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              x</t>
  </si>
  <si>
    <t xml:space="preserve">5    Ein- und ausgeladene Fahrzeuge und Transportbehälter in den Häfen Schleswig-Holsteins </t>
  </si>
  <si>
    <t>Umgeschlagene Güter in Tonnen</t>
  </si>
  <si>
    <t xml:space="preserve">           40-Fuß-Container und größer</t>
  </si>
  <si>
    <t>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</si>
  <si>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</si>
  <si>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</si>
  <si>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</si>
  <si>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r>
      <t xml:space="preserve">   Europa </t>
    </r>
    <r>
      <rPr>
        <sz val="8"/>
        <rFont val="Arial"/>
        <family val="2"/>
      </rPr>
      <t>(ohne Verkehr innerhalb Deutschlands)</t>
    </r>
  </si>
  <si>
    <t>Steenodde / Wittdün / Amrum</t>
  </si>
  <si>
    <t xml:space="preserve">   Steenodde / Wittdün / Amrum</t>
  </si>
  <si>
    <t xml:space="preserve">   Brunsbüttel</t>
  </si>
  <si>
    <t xml:space="preserve">          dar.    in Containern</t>
  </si>
  <si>
    <t xml:space="preserve">     X      </t>
  </si>
  <si>
    <t>hafen@statistik-nord.de</t>
  </si>
  <si>
    <t>Veränderung      1 Hj. 2009 gegenüber      1. Hj. 2008         in %</t>
  </si>
  <si>
    <t>Beidenflehth</t>
  </si>
  <si>
    <t>Beidenfleth</t>
  </si>
  <si>
    <t>1    Seeverkehr in den Häfen Schleswig-Holsteins im 1. Halbjahr 2010 und 2009</t>
  </si>
  <si>
    <t>Insgesamt               1. Hj.         2010</t>
  </si>
  <si>
    <t>Insgesamt               1. Hj.        2009</t>
  </si>
  <si>
    <t>Veränderung insgesamt         1. Hj. 2010 gegenüber         1. Hj. 2009        in %</t>
  </si>
  <si>
    <t xml:space="preserve">3  Seegüterumschlag in den Häfen Schleswig-Holsteins im 1. Halbjahr 2010 und 2009 nach Fahrtgebieten </t>
  </si>
  <si>
    <t xml:space="preserve">      im 1. Halbjahr 2010 und 2009 nach Ladungsart </t>
  </si>
  <si>
    <t>Veränderung insgesamt         1. Hj. 2010 gegenüber         1. Hj. 2009         in %</t>
  </si>
  <si>
    <t xml:space="preserve">      im 1. Halbjahr 2010 und 2009</t>
  </si>
  <si>
    <t>6a  Seegüterumschlag in den Häfen Schleswig-Holsteins im 1. Halbjahr 2010 und 2009</t>
  </si>
  <si>
    <t>6b Seegüterumschlag im Fährverkehr in den Häfen Schleswig-Holsteins im 1. Halbjahr 2010 und 2009</t>
  </si>
  <si>
    <t>Veränderung insgesamt             1. Hj. 2010                gegenüber        1. Hj. 2009               in %</t>
  </si>
  <si>
    <t>Veränderung insgesamt             1. Hj. 2010                gegenüber        1. Hj. 2009              in %</t>
  </si>
  <si>
    <t xml:space="preserve">       im 1. Halbjahr 2010 und 2009 nach Schiffsarten</t>
  </si>
  <si>
    <t>Veränderung der Ankünfte             1. Hj. 2010                gegenüber        1. Hj. 2009               in %</t>
  </si>
  <si>
    <t xml:space="preserve">        im 1. Halbjahr 2010 und 2009 nach Schiffsgrößenklassen</t>
  </si>
  <si>
    <t>Veränderung        der Ankünfte             1. Hj. 2010                gegenüber        1. Hj. 2009              in %</t>
  </si>
  <si>
    <t xml:space="preserve">        im seewärtigen Güterverkehr Schleswig-Holsteins im 1. Halbjahr 2010</t>
  </si>
  <si>
    <t>13    Eigengewichte der im seewärtigen Güterverkehr Schleswig-Holsteins im 1. Halbjahr 2010</t>
  </si>
  <si>
    <t>im 1. Halbjahr 2010</t>
  </si>
  <si>
    <t>H II 2 - hj 1/10 S</t>
  </si>
  <si>
    <t xml:space="preserve">                    -</t>
  </si>
  <si>
    <t xml:space="preserve">                       -</t>
  </si>
  <si>
    <t xml:space="preserve">                x</t>
  </si>
  <si>
    <t>2    Seegüterumschlag in den Häfen Schleswig-Holsteins im 1. Halbjahr 2010 und 2009 nach Güterarten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</si>
</sst>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  <numFmt numFmtId="172" formatCode="###\ ##0"/>
    <numFmt numFmtId="173" formatCode="#\ ###\ ##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3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3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3" fillId="2" borderId="0" xfId="24" applyNumberFormat="1" applyFont="1" applyFill="1">
      <alignment/>
      <protection/>
    </xf>
    <xf numFmtId="169" fontId="6" fillId="2" borderId="0" xfId="26" applyNumberFormat="1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 horizontal="center" vertical="center" wrapText="1"/>
    </xf>
    <xf numFmtId="168" fontId="0" fillId="2" borderId="0" xfId="0" applyNumberFormat="1" applyFill="1" applyAlignment="1">
      <alignment/>
    </xf>
    <xf numFmtId="170" fontId="6" fillId="2" borderId="0" xfId="26" applyNumberFormat="1" applyFont="1" applyFill="1" applyBorder="1">
      <alignment/>
      <protection/>
    </xf>
    <xf numFmtId="170" fontId="9" fillId="2" borderId="0" xfId="26" applyNumberFormat="1" applyFont="1" applyFill="1" applyBorder="1">
      <alignment/>
      <protection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8" fillId="2" borderId="8" xfId="0" applyFont="1" applyFill="1" applyBorder="1" applyAlignment="1">
      <alignment horizontal="center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6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2" fillId="2" borderId="13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68" fontId="3" fillId="2" borderId="0" xfId="0" applyNumberFormat="1" applyFont="1" applyFill="1" applyBorder="1" applyAlignment="1">
      <alignment horizontal="left"/>
    </xf>
    <xf numFmtId="167" fontId="8" fillId="2" borderId="0" xfId="24" applyNumberFormat="1" applyFont="1" applyFill="1">
      <alignment/>
      <protection/>
    </xf>
    <xf numFmtId="168" fontId="8" fillId="2" borderId="0" xfId="24" applyNumberFormat="1" applyFont="1" applyFill="1">
      <alignment/>
      <protection/>
    </xf>
    <xf numFmtId="167" fontId="8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8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24" applyFont="1" applyFill="1" applyAlignment="1">
      <alignment/>
      <protection/>
    </xf>
    <xf numFmtId="0" fontId="0" fillId="2" borderId="17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18" xfId="0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165" fontId="3" fillId="2" borderId="5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65" fontId="8" fillId="2" borderId="3" xfId="0" applyNumberFormat="1" applyFont="1" applyFill="1" applyBorder="1" applyAlignment="1">
      <alignment/>
    </xf>
    <xf numFmtId="169" fontId="6" fillId="2" borderId="0" xfId="2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172" fontId="0" fillId="2" borderId="0" xfId="0" applyNumberFormat="1" applyFill="1" applyAlignment="1">
      <alignment/>
    </xf>
    <xf numFmtId="165" fontId="3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69" fontId="6" fillId="2" borderId="0" xfId="26" applyNumberFormat="1" applyFont="1" applyFill="1" applyBorder="1" applyAlignment="1">
      <alignment horizontal="right"/>
      <protection/>
    </xf>
    <xf numFmtId="172" fontId="3" fillId="2" borderId="0" xfId="24" applyNumberFormat="1" applyFont="1" applyFill="1">
      <alignment/>
      <protection/>
    </xf>
    <xf numFmtId="0" fontId="0" fillId="0" borderId="0" xfId="0" applyAlignment="1">
      <alignment horizontal="center" vertical="center" wrapText="1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8" fontId="3" fillId="2" borderId="0" xfId="0" applyNumberFormat="1" applyFont="1" applyFill="1" applyAlignment="1">
      <alignment horizontal="right"/>
    </xf>
    <xf numFmtId="168" fontId="3" fillId="2" borderId="4" xfId="0" applyNumberFormat="1" applyFont="1" applyFill="1" applyBorder="1" applyAlignment="1">
      <alignment horizontal="right"/>
    </xf>
    <xf numFmtId="168" fontId="3" fillId="2" borderId="5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3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3" borderId="1" xfId="20" applyFont="1" applyFill="1" applyBorder="1" applyAlignment="1">
      <alignment/>
    </xf>
    <xf numFmtId="0" fontId="13" fillId="3" borderId="14" xfId="2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164" fontId="3" fillId="2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168" fontId="8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left"/>
    </xf>
    <xf numFmtId="168" fontId="3" fillId="2" borderId="0" xfId="0" applyNumberFormat="1" applyFont="1" applyFill="1" applyAlignment="1">
      <alignment/>
    </xf>
    <xf numFmtId="0" fontId="3" fillId="2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2" borderId="0" xfId="0" applyFont="1" applyFill="1" applyBorder="1" applyAlignment="1">
      <alignment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47625</xdr:rowOff>
    </xdr:from>
    <xdr:to>
      <xdr:col>7</xdr:col>
      <xdr:colOff>190500</xdr:colOff>
      <xdr:row>46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12</xdr:col>
      <xdr:colOff>28575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8012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1</xdr:col>
      <xdr:colOff>352425</xdr:colOff>
      <xdr:row>42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6610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54</xdr:row>
      <xdr:rowOff>38100</xdr:rowOff>
    </xdr:from>
    <xdr:to>
      <xdr:col>10</xdr:col>
      <xdr:colOff>619125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4679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60</xdr:row>
      <xdr:rowOff>38100</xdr:rowOff>
    </xdr:from>
    <xdr:to>
      <xdr:col>10</xdr:col>
      <xdr:colOff>723900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3060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38100</xdr:rowOff>
    </xdr:from>
    <xdr:to>
      <xdr:col>6</xdr:col>
      <xdr:colOff>723900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8107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11</xdr:col>
      <xdr:colOff>19050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5440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47625</xdr:rowOff>
    </xdr:from>
    <xdr:to>
      <xdr:col>7</xdr:col>
      <xdr:colOff>209550</xdr:colOff>
      <xdr:row>40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02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488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71" customWidth="1"/>
  </cols>
  <sheetData>
    <row r="1" spans="1:8" ht="19.5" customHeight="1">
      <c r="A1" s="67"/>
      <c r="B1" s="68" t="s">
        <v>161</v>
      </c>
      <c r="C1" s="69"/>
      <c r="D1" s="69"/>
      <c r="E1" s="69"/>
      <c r="F1" s="69"/>
      <c r="G1" s="69"/>
      <c r="H1" s="70"/>
    </row>
    <row r="2" spans="1:8" ht="19.5" customHeight="1">
      <c r="A2" s="72"/>
      <c r="B2" s="73" t="s">
        <v>162</v>
      </c>
      <c r="C2" s="74"/>
      <c r="D2" s="74"/>
      <c r="E2" s="74"/>
      <c r="F2" s="74"/>
      <c r="G2" s="74"/>
      <c r="H2" s="75"/>
    </row>
    <row r="3" spans="1:8" ht="12.75">
      <c r="A3" s="76"/>
      <c r="B3" s="77" t="s">
        <v>163</v>
      </c>
      <c r="C3" s="78"/>
      <c r="D3" s="78"/>
      <c r="E3" s="78"/>
      <c r="F3" s="78"/>
      <c r="G3" s="78"/>
      <c r="H3" s="79"/>
    </row>
    <row r="4" spans="1:8" ht="12.75">
      <c r="A4" s="80" t="s">
        <v>164</v>
      </c>
      <c r="B4" s="81" t="s">
        <v>165</v>
      </c>
      <c r="C4" s="81"/>
      <c r="D4" s="82"/>
      <c r="E4" s="81" t="s">
        <v>166</v>
      </c>
      <c r="F4" s="81" t="s">
        <v>167</v>
      </c>
      <c r="G4" s="81"/>
      <c r="H4" s="82"/>
    </row>
    <row r="5" spans="1:8" ht="12.75">
      <c r="A5" s="83" t="s">
        <v>168</v>
      </c>
      <c r="B5" s="84" t="s">
        <v>169</v>
      </c>
      <c r="C5" s="84"/>
      <c r="D5" s="85"/>
      <c r="E5" s="84" t="s">
        <v>168</v>
      </c>
      <c r="F5" s="84" t="s">
        <v>170</v>
      </c>
      <c r="G5" s="84"/>
      <c r="H5" s="85"/>
    </row>
    <row r="6" spans="1:8" ht="12.75">
      <c r="A6" s="83" t="s">
        <v>171</v>
      </c>
      <c r="B6" s="86" t="s">
        <v>172</v>
      </c>
      <c r="C6" s="84"/>
      <c r="D6" s="85"/>
      <c r="E6" s="84" t="s">
        <v>171</v>
      </c>
      <c r="F6" s="86" t="s">
        <v>173</v>
      </c>
      <c r="G6" s="87"/>
      <c r="H6" s="85"/>
    </row>
    <row r="7" spans="1:8" ht="12.75">
      <c r="A7" s="83" t="s">
        <v>174</v>
      </c>
      <c r="B7" s="86" t="s">
        <v>175</v>
      </c>
      <c r="C7" s="84"/>
      <c r="D7" s="85"/>
      <c r="E7" s="84" t="s">
        <v>174</v>
      </c>
      <c r="F7" s="86" t="s">
        <v>176</v>
      </c>
      <c r="G7" s="87"/>
      <c r="H7" s="85"/>
    </row>
    <row r="8" spans="1:8" ht="12.75">
      <c r="A8" s="88" t="s">
        <v>177</v>
      </c>
      <c r="B8" s="257" t="s">
        <v>190</v>
      </c>
      <c r="C8" s="257"/>
      <c r="D8" s="258"/>
      <c r="E8" s="89" t="s">
        <v>177</v>
      </c>
      <c r="F8" s="257" t="s">
        <v>191</v>
      </c>
      <c r="G8" s="259"/>
      <c r="H8" s="260"/>
    </row>
    <row r="9" spans="1:8" ht="12.75">
      <c r="A9" s="80"/>
      <c r="B9" s="81"/>
      <c r="C9" s="81"/>
      <c r="D9" s="81"/>
      <c r="E9" s="81"/>
      <c r="F9" s="81"/>
      <c r="G9" s="81"/>
      <c r="H9" s="82"/>
    </row>
    <row r="10" spans="1:8" ht="12.75">
      <c r="A10" s="90" t="s">
        <v>178</v>
      </c>
      <c r="B10" s="84"/>
      <c r="C10" s="84"/>
      <c r="D10" s="84"/>
      <c r="E10" s="84"/>
      <c r="F10" s="84"/>
      <c r="G10" s="84"/>
      <c r="H10" s="85"/>
    </row>
    <row r="11" spans="1:8" ht="12.75">
      <c r="A11" s="91" t="s">
        <v>261</v>
      </c>
      <c r="B11" s="92"/>
      <c r="C11" s="93"/>
      <c r="D11" s="93"/>
      <c r="E11" s="93"/>
      <c r="F11" s="93"/>
      <c r="G11" s="94"/>
      <c r="H11" s="95"/>
    </row>
    <row r="12" spans="1:8" ht="12.75">
      <c r="A12" s="96" t="s">
        <v>185</v>
      </c>
      <c r="B12" s="92"/>
      <c r="C12" s="93"/>
      <c r="D12" s="93"/>
      <c r="E12" s="93"/>
      <c r="F12" s="93"/>
      <c r="G12" s="94"/>
      <c r="H12" s="95"/>
    </row>
    <row r="13" spans="1:8" ht="12.75">
      <c r="A13" s="97" t="s">
        <v>260</v>
      </c>
      <c r="B13" s="92"/>
      <c r="C13" s="92"/>
      <c r="D13" s="92"/>
      <c r="E13" s="92"/>
      <c r="F13" s="92"/>
      <c r="G13" s="84"/>
      <c r="H13" s="85"/>
    </row>
    <row r="14" spans="1:8" ht="12.75">
      <c r="A14" s="83"/>
      <c r="B14" s="84"/>
      <c r="C14" s="84"/>
      <c r="D14" s="84"/>
      <c r="E14" s="84"/>
      <c r="F14" s="84"/>
      <c r="G14" s="84"/>
      <c r="H14" s="85"/>
    </row>
    <row r="15" spans="1:8" ht="12.75">
      <c r="A15" s="83" t="s">
        <v>179</v>
      </c>
      <c r="B15" s="84"/>
      <c r="C15" s="98"/>
      <c r="D15" s="98"/>
      <c r="E15" s="98"/>
      <c r="F15" s="98"/>
      <c r="G15" s="84" t="s">
        <v>180</v>
      </c>
      <c r="H15" s="85"/>
    </row>
    <row r="16" spans="1:8" ht="12.75">
      <c r="A16" s="80" t="s">
        <v>181</v>
      </c>
      <c r="B16" s="189" t="s">
        <v>186</v>
      </c>
      <c r="C16" s="189"/>
      <c r="D16" s="189"/>
      <c r="E16" s="190"/>
      <c r="F16" s="98"/>
      <c r="G16" s="187">
        <v>40584</v>
      </c>
      <c r="H16" s="188"/>
    </row>
    <row r="17" spans="1:8" ht="12.75">
      <c r="A17" s="83" t="s">
        <v>171</v>
      </c>
      <c r="B17" s="185" t="s">
        <v>187</v>
      </c>
      <c r="C17" s="185"/>
      <c r="D17" s="185"/>
      <c r="E17" s="186"/>
      <c r="F17" s="84"/>
      <c r="G17" s="84"/>
      <c r="H17" s="85"/>
    </row>
    <row r="18" spans="1:8" ht="12.75">
      <c r="A18" s="88" t="s">
        <v>177</v>
      </c>
      <c r="B18" s="180" t="s">
        <v>238</v>
      </c>
      <c r="C18" s="181"/>
      <c r="D18" s="181"/>
      <c r="E18" s="99"/>
      <c r="F18" s="84"/>
      <c r="G18" s="84"/>
      <c r="H18" s="85"/>
    </row>
    <row r="19" spans="1:8" ht="12.75">
      <c r="A19" s="83"/>
      <c r="B19" s="84"/>
      <c r="C19" s="84"/>
      <c r="D19" s="84"/>
      <c r="E19" s="84"/>
      <c r="F19" s="84"/>
      <c r="G19" s="84"/>
      <c r="H19" s="85"/>
    </row>
    <row r="20" spans="1:8" ht="27" customHeight="1">
      <c r="A20" s="177" t="s">
        <v>182</v>
      </c>
      <c r="B20" s="178"/>
      <c r="C20" s="178"/>
      <c r="D20" s="178"/>
      <c r="E20" s="178"/>
      <c r="F20" s="178"/>
      <c r="G20" s="178"/>
      <c r="H20" s="179"/>
    </row>
    <row r="21" spans="1:8" ht="28.5" customHeight="1">
      <c r="A21" s="174" t="s">
        <v>183</v>
      </c>
      <c r="B21" s="175"/>
      <c r="C21" s="175"/>
      <c r="D21" s="175"/>
      <c r="E21" s="175"/>
      <c r="F21" s="175"/>
      <c r="G21" s="175"/>
      <c r="H21" s="176"/>
    </row>
    <row r="22" spans="1:8" ht="12.75">
      <c r="A22" s="182" t="s">
        <v>184</v>
      </c>
      <c r="B22" s="183"/>
      <c r="C22" s="183"/>
      <c r="D22" s="183"/>
      <c r="E22" s="183"/>
      <c r="F22" s="183"/>
      <c r="G22" s="183"/>
      <c r="H22" s="184"/>
    </row>
    <row r="23" spans="1:8" ht="12.75">
      <c r="A23" s="100"/>
      <c r="B23" s="101"/>
      <c r="C23" s="101"/>
      <c r="D23" s="101"/>
      <c r="E23" s="101"/>
      <c r="F23" s="101"/>
      <c r="G23" s="101"/>
      <c r="H23" s="102"/>
    </row>
    <row r="24" spans="1:8" ht="12">
      <c r="A24" s="71"/>
      <c r="B24" s="71"/>
      <c r="C24" s="71"/>
      <c r="D24" s="71"/>
      <c r="E24" s="71"/>
      <c r="F24" s="71"/>
      <c r="G24" s="71"/>
      <c r="H24" s="71"/>
    </row>
    <row r="25" spans="1:8" ht="12">
      <c r="A25" s="71"/>
      <c r="B25" s="71"/>
      <c r="C25" s="71"/>
      <c r="D25" s="71"/>
      <c r="E25" s="71"/>
      <c r="F25" s="71"/>
      <c r="G25" s="71"/>
      <c r="H25" s="71"/>
    </row>
    <row r="26" spans="1:8" ht="12">
      <c r="A26" s="71"/>
      <c r="B26" s="71"/>
      <c r="C26" s="71"/>
      <c r="D26" s="71"/>
      <c r="E26" s="71"/>
      <c r="F26" s="71"/>
      <c r="G26" s="71"/>
      <c r="H26" s="71"/>
    </row>
    <row r="27" spans="1:8" ht="12">
      <c r="A27" s="71"/>
      <c r="B27" s="71"/>
      <c r="C27" s="71"/>
      <c r="D27" s="71"/>
      <c r="E27" s="71"/>
      <c r="F27" s="71"/>
      <c r="G27" s="71"/>
      <c r="H27" s="71"/>
    </row>
    <row r="28" spans="1:8" ht="12">
      <c r="A28" s="71"/>
      <c r="B28" s="71"/>
      <c r="C28" s="71"/>
      <c r="D28" s="71"/>
      <c r="E28" s="71"/>
      <c r="F28" s="71"/>
      <c r="G28" s="71"/>
      <c r="H28" s="71"/>
    </row>
    <row r="29" spans="1:8" ht="12">
      <c r="A29" s="71"/>
      <c r="B29" s="71"/>
      <c r="C29" s="71"/>
      <c r="D29" s="71"/>
      <c r="E29" s="71"/>
      <c r="F29" s="71"/>
      <c r="G29" s="71"/>
      <c r="H29" s="71"/>
    </row>
    <row r="30" spans="1:8" ht="12">
      <c r="A30" s="71"/>
      <c r="B30" s="71"/>
      <c r="C30" s="71"/>
      <c r="D30" s="71"/>
      <c r="E30" s="71"/>
      <c r="F30" s="71"/>
      <c r="G30" s="71"/>
      <c r="H30" s="71"/>
    </row>
    <row r="31" spans="1:8" ht="12">
      <c r="A31" s="71"/>
      <c r="B31" s="71"/>
      <c r="C31" s="71"/>
      <c r="D31" s="71"/>
      <c r="E31" s="71"/>
      <c r="F31" s="71"/>
      <c r="G31" s="71"/>
      <c r="H31" s="71"/>
    </row>
    <row r="32" spans="1:8" ht="12">
      <c r="A32" s="71"/>
      <c r="B32" s="71"/>
      <c r="C32" s="71"/>
      <c r="D32" s="71"/>
      <c r="E32" s="71"/>
      <c r="F32" s="71"/>
      <c r="G32" s="71"/>
      <c r="H32" s="71"/>
    </row>
    <row r="33" spans="1:8" ht="12">
      <c r="A33" s="71"/>
      <c r="B33" s="71"/>
      <c r="C33" s="71"/>
      <c r="D33" s="71"/>
      <c r="E33" s="71"/>
      <c r="F33" s="71"/>
      <c r="G33" s="71"/>
      <c r="H33" s="71"/>
    </row>
    <row r="34" spans="1:8" ht="12">
      <c r="A34" s="71"/>
      <c r="B34" s="71"/>
      <c r="C34" s="71"/>
      <c r="D34" s="71"/>
      <c r="E34" s="71"/>
      <c r="F34" s="71"/>
      <c r="G34" s="71"/>
      <c r="H34" s="71"/>
    </row>
    <row r="35" spans="1:8" ht="12">
      <c r="A35" s="71"/>
      <c r="B35" s="71"/>
      <c r="C35" s="71"/>
      <c r="D35" s="71"/>
      <c r="E35" s="71"/>
      <c r="F35" s="71"/>
      <c r="G35" s="71"/>
      <c r="H35" s="71"/>
    </row>
    <row r="36" spans="1:8" ht="12">
      <c r="A36" s="71"/>
      <c r="B36" s="71"/>
      <c r="C36" s="71"/>
      <c r="D36" s="71"/>
      <c r="E36" s="71"/>
      <c r="F36" s="71"/>
      <c r="G36" s="71"/>
      <c r="H36" s="71"/>
    </row>
    <row r="37" spans="1:8" ht="12">
      <c r="A37" s="71"/>
      <c r="B37" s="71"/>
      <c r="C37" s="71"/>
      <c r="D37" s="71"/>
      <c r="E37" s="71"/>
      <c r="F37" s="71"/>
      <c r="G37" s="71"/>
      <c r="H37" s="71"/>
    </row>
    <row r="38" spans="1:8" ht="12">
      <c r="A38" s="71"/>
      <c r="B38" s="71"/>
      <c r="C38" s="71"/>
      <c r="D38" s="71"/>
      <c r="E38" s="71"/>
      <c r="F38" s="71"/>
      <c r="G38" s="71"/>
      <c r="H38" s="71"/>
    </row>
    <row r="39" spans="1:8" ht="12">
      <c r="A39" s="71"/>
      <c r="B39" s="71"/>
      <c r="C39" s="71"/>
      <c r="D39" s="71"/>
      <c r="E39" s="71"/>
      <c r="F39" s="71"/>
      <c r="G39" s="71"/>
      <c r="H39" s="71"/>
    </row>
    <row r="40" spans="1:8" ht="12">
      <c r="A40" s="71"/>
      <c r="B40" s="71"/>
      <c r="C40" s="71"/>
      <c r="D40" s="71"/>
      <c r="E40" s="71"/>
      <c r="F40" s="71"/>
      <c r="G40" s="71"/>
      <c r="H40" s="71"/>
    </row>
    <row r="41" spans="1:8" ht="12">
      <c r="A41" s="71"/>
      <c r="B41" s="71"/>
      <c r="C41" s="71"/>
      <c r="D41" s="71"/>
      <c r="E41" s="71"/>
      <c r="F41" s="71"/>
      <c r="G41" s="71"/>
      <c r="H41" s="71"/>
    </row>
    <row r="42" spans="1:8" ht="12">
      <c r="A42" s="71"/>
      <c r="B42" s="71"/>
      <c r="C42" s="71"/>
      <c r="D42" s="71"/>
      <c r="E42" s="71"/>
      <c r="F42" s="71"/>
      <c r="G42" s="71"/>
      <c r="H42" s="71"/>
    </row>
    <row r="43" spans="1:8" ht="12">
      <c r="A43" s="71"/>
      <c r="B43" s="71"/>
      <c r="C43" s="71"/>
      <c r="D43" s="71"/>
      <c r="E43" s="71"/>
      <c r="F43" s="71"/>
      <c r="G43" s="71"/>
      <c r="H43" s="71"/>
    </row>
    <row r="44" spans="1:8" ht="12">
      <c r="A44" s="71"/>
      <c r="B44" s="71"/>
      <c r="C44" s="71"/>
      <c r="D44" s="71"/>
      <c r="E44" s="71"/>
      <c r="F44" s="71"/>
      <c r="G44" s="71"/>
      <c r="H44" s="71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7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16384" width="11.421875" style="5" customWidth="1"/>
  </cols>
  <sheetData>
    <row r="1" spans="1:8" s="3" customFormat="1" ht="12.75">
      <c r="A1" s="256" t="s">
        <v>160</v>
      </c>
      <c r="B1" s="256"/>
      <c r="C1" s="256"/>
      <c r="D1" s="256"/>
      <c r="E1" s="256"/>
      <c r="F1" s="256"/>
      <c r="G1" s="256"/>
      <c r="H1" s="256"/>
    </row>
    <row r="2" spans="1:8" s="3" customFormat="1" ht="12.75">
      <c r="A2" s="256" t="s">
        <v>258</v>
      </c>
      <c r="B2" s="256"/>
      <c r="C2" s="256"/>
      <c r="D2" s="256"/>
      <c r="E2" s="256"/>
      <c r="F2" s="256"/>
      <c r="G2" s="256"/>
      <c r="H2" s="256"/>
    </row>
    <row r="3" s="3" customFormat="1" ht="15" customHeight="1"/>
    <row r="4" spans="1:8" ht="21" customHeight="1">
      <c r="A4" s="255" t="s">
        <v>0</v>
      </c>
      <c r="B4" s="171" t="s">
        <v>4</v>
      </c>
      <c r="C4" s="220" t="s">
        <v>121</v>
      </c>
      <c r="D4" s="227"/>
      <c r="E4" s="227"/>
      <c r="F4" s="227"/>
      <c r="G4" s="227"/>
      <c r="H4" s="227"/>
    </row>
    <row r="5" spans="1:8" ht="60" customHeight="1">
      <c r="A5" s="241"/>
      <c r="B5" s="223"/>
      <c r="C5" s="10" t="s">
        <v>28</v>
      </c>
      <c r="D5" s="39" t="s">
        <v>124</v>
      </c>
      <c r="E5" s="10" t="s">
        <v>125</v>
      </c>
      <c r="F5" s="39" t="s">
        <v>122</v>
      </c>
      <c r="G5" s="10" t="s">
        <v>29</v>
      </c>
      <c r="H5" s="39" t="s">
        <v>30</v>
      </c>
    </row>
    <row r="6" spans="1:9" ht="21.75" customHeight="1">
      <c r="A6" s="40" t="s">
        <v>1</v>
      </c>
      <c r="B6" s="41">
        <f>SUM(B8:B22)</f>
        <v>985558</v>
      </c>
      <c r="C6" s="42">
        <f aca="true" t="shared" si="0" ref="C6:H6">SUM(C9:C22)</f>
        <v>11585</v>
      </c>
      <c r="D6" s="42">
        <f t="shared" si="0"/>
        <v>558657</v>
      </c>
      <c r="E6" s="42">
        <f t="shared" si="0"/>
        <v>229464</v>
      </c>
      <c r="F6" s="42">
        <f t="shared" si="0"/>
        <v>3042</v>
      </c>
      <c r="G6" s="42">
        <f>SUM(G8:G22)</f>
        <v>30468</v>
      </c>
      <c r="H6" s="42">
        <f t="shared" si="0"/>
        <v>152342</v>
      </c>
      <c r="I6" s="25"/>
    </row>
    <row r="7" spans="1:8" ht="18" customHeight="1">
      <c r="A7" s="5" t="s">
        <v>33</v>
      </c>
      <c r="B7" s="23"/>
      <c r="C7" s="25" t="s">
        <v>5</v>
      </c>
      <c r="D7" s="25"/>
      <c r="E7" s="25"/>
      <c r="F7" s="25"/>
      <c r="G7" s="25"/>
      <c r="H7" s="25"/>
    </row>
    <row r="8" spans="1:8" ht="18" customHeight="1">
      <c r="A8" s="5" t="s">
        <v>235</v>
      </c>
      <c r="B8" s="43" t="s">
        <v>140</v>
      </c>
      <c r="C8" s="44" t="s">
        <v>140</v>
      </c>
      <c r="D8" s="44" t="s">
        <v>140</v>
      </c>
      <c r="E8" s="44" t="s">
        <v>140</v>
      </c>
      <c r="F8" s="44" t="s">
        <v>140</v>
      </c>
      <c r="G8" s="25"/>
      <c r="H8" s="44" t="s">
        <v>140</v>
      </c>
    </row>
    <row r="9" spans="1:9" ht="17.25" customHeight="1">
      <c r="A9" s="5" t="s">
        <v>109</v>
      </c>
      <c r="B9" s="43">
        <f aca="true" t="shared" si="1" ref="B9:B22">SUM(C9:H9)</f>
        <v>67090</v>
      </c>
      <c r="C9" s="44" t="s">
        <v>140</v>
      </c>
      <c r="D9" s="44">
        <v>57506</v>
      </c>
      <c r="E9" s="44">
        <v>9584</v>
      </c>
      <c r="F9" s="44" t="s">
        <v>140</v>
      </c>
      <c r="G9" s="44" t="s">
        <v>140</v>
      </c>
      <c r="H9" s="44" t="s">
        <v>140</v>
      </c>
      <c r="I9" s="25"/>
    </row>
    <row r="10" spans="1:9" ht="17.25" customHeight="1">
      <c r="A10" s="5" t="s">
        <v>110</v>
      </c>
      <c r="B10" s="43">
        <f t="shared" si="1"/>
        <v>1314</v>
      </c>
      <c r="C10" s="44" t="s">
        <v>140</v>
      </c>
      <c r="D10" s="44">
        <v>893</v>
      </c>
      <c r="E10" s="44">
        <v>421</v>
      </c>
      <c r="F10" s="44" t="s">
        <v>140</v>
      </c>
      <c r="G10" s="44" t="s">
        <v>140</v>
      </c>
      <c r="H10" s="44" t="s">
        <v>140</v>
      </c>
      <c r="I10" s="25"/>
    </row>
    <row r="11" spans="1:9" ht="17.25" customHeight="1">
      <c r="A11" s="5" t="s">
        <v>111</v>
      </c>
      <c r="B11" s="43">
        <f t="shared" si="1"/>
        <v>0</v>
      </c>
      <c r="C11" s="44" t="s">
        <v>140</v>
      </c>
      <c r="D11" s="44" t="s">
        <v>140</v>
      </c>
      <c r="E11" s="44" t="s">
        <v>140</v>
      </c>
      <c r="F11" s="44" t="s">
        <v>140</v>
      </c>
      <c r="G11" s="44" t="s">
        <v>140</v>
      </c>
      <c r="H11" s="44" t="s">
        <v>140</v>
      </c>
      <c r="I11" s="25"/>
    </row>
    <row r="12" spans="1:9" ht="17.25" customHeight="1">
      <c r="A12" s="5" t="s">
        <v>112</v>
      </c>
      <c r="B12" s="43">
        <f t="shared" si="1"/>
        <v>90307</v>
      </c>
      <c r="C12" s="44">
        <v>355</v>
      </c>
      <c r="D12" s="44">
        <v>37968</v>
      </c>
      <c r="E12" s="44">
        <v>22551</v>
      </c>
      <c r="F12" s="44" t="s">
        <v>140</v>
      </c>
      <c r="G12" s="44">
        <v>5057</v>
      </c>
      <c r="H12" s="44">
        <v>24376</v>
      </c>
      <c r="I12" s="25"/>
    </row>
    <row r="13" spans="1:9" ht="17.25" customHeight="1">
      <c r="A13" s="5" t="s">
        <v>113</v>
      </c>
      <c r="B13" s="43">
        <f t="shared" si="1"/>
        <v>11010</v>
      </c>
      <c r="C13" s="44" t="s">
        <v>140</v>
      </c>
      <c r="D13" s="44">
        <v>8575</v>
      </c>
      <c r="E13" s="44">
        <v>1855</v>
      </c>
      <c r="F13" s="44" t="s">
        <v>140</v>
      </c>
      <c r="G13" s="44" t="s">
        <v>140</v>
      </c>
      <c r="H13" s="44">
        <v>580</v>
      </c>
      <c r="I13" s="25"/>
    </row>
    <row r="14" spans="1:9" ht="17.25" customHeight="1">
      <c r="A14" s="5" t="s">
        <v>115</v>
      </c>
      <c r="B14" s="43">
        <f t="shared" si="1"/>
        <v>284030</v>
      </c>
      <c r="C14" s="44">
        <v>11230</v>
      </c>
      <c r="D14" s="44">
        <v>19948</v>
      </c>
      <c r="E14" s="44">
        <v>100055</v>
      </c>
      <c r="F14" s="44" t="s">
        <v>140</v>
      </c>
      <c r="G14" s="44">
        <v>25411</v>
      </c>
      <c r="H14" s="44">
        <v>127386</v>
      </c>
      <c r="I14" s="25"/>
    </row>
    <row r="15" spans="1:9" ht="17.25" customHeight="1">
      <c r="A15" s="5" t="s">
        <v>114</v>
      </c>
      <c r="B15" s="43">
        <f t="shared" si="1"/>
        <v>0</v>
      </c>
      <c r="C15" s="44" t="s">
        <v>140</v>
      </c>
      <c r="D15" s="44" t="s">
        <v>140</v>
      </c>
      <c r="E15" s="44" t="s">
        <v>140</v>
      </c>
      <c r="F15" s="44" t="s">
        <v>140</v>
      </c>
      <c r="G15" s="44" t="s">
        <v>140</v>
      </c>
      <c r="H15" s="44" t="s">
        <v>140</v>
      </c>
      <c r="I15" s="25"/>
    </row>
    <row r="16" spans="1:9" ht="17.25" customHeight="1">
      <c r="A16" s="5" t="s">
        <v>116</v>
      </c>
      <c r="B16" s="43">
        <f t="shared" si="1"/>
        <v>8463</v>
      </c>
      <c r="C16" s="44" t="s">
        <v>140</v>
      </c>
      <c r="D16" s="44">
        <v>7023</v>
      </c>
      <c r="E16" s="44">
        <v>1440</v>
      </c>
      <c r="F16" s="44" t="s">
        <v>140</v>
      </c>
      <c r="G16" s="44" t="s">
        <v>140</v>
      </c>
      <c r="H16" s="44" t="s">
        <v>140</v>
      </c>
      <c r="I16" s="25"/>
    </row>
    <row r="17" spans="1:9" ht="17.25" customHeight="1">
      <c r="A17" s="5" t="s">
        <v>117</v>
      </c>
      <c r="B17" s="43">
        <f t="shared" si="1"/>
        <v>7703</v>
      </c>
      <c r="C17" s="44" t="s">
        <v>140</v>
      </c>
      <c r="D17" s="44">
        <v>6479</v>
      </c>
      <c r="E17" s="44">
        <v>1224</v>
      </c>
      <c r="F17" s="44" t="s">
        <v>140</v>
      </c>
      <c r="G17" s="44" t="s">
        <v>140</v>
      </c>
      <c r="H17" s="44" t="s">
        <v>140</v>
      </c>
      <c r="I17" s="25"/>
    </row>
    <row r="18" spans="1:9" ht="17.25" customHeight="1">
      <c r="A18" s="5" t="s">
        <v>118</v>
      </c>
      <c r="B18" s="43">
        <f t="shared" si="1"/>
        <v>442838</v>
      </c>
      <c r="C18" s="44" t="s">
        <v>140</v>
      </c>
      <c r="D18" s="44">
        <v>358881</v>
      </c>
      <c r="E18" s="44">
        <v>80915</v>
      </c>
      <c r="F18" s="44">
        <v>3042</v>
      </c>
      <c r="G18" s="44" t="s">
        <v>140</v>
      </c>
      <c r="H18" s="44" t="s">
        <v>140</v>
      </c>
      <c r="I18" s="25"/>
    </row>
    <row r="19" spans="1:9" ht="17.25" customHeight="1">
      <c r="A19" s="5" t="s">
        <v>119</v>
      </c>
      <c r="B19" s="43">
        <f t="shared" si="1"/>
        <v>0</v>
      </c>
      <c r="C19" s="44" t="s">
        <v>140</v>
      </c>
      <c r="D19" s="44" t="s">
        <v>140</v>
      </c>
      <c r="E19" s="44" t="s">
        <v>140</v>
      </c>
      <c r="F19" s="44" t="s">
        <v>140</v>
      </c>
      <c r="G19" s="44" t="s">
        <v>140</v>
      </c>
      <c r="H19" s="44" t="s">
        <v>140</v>
      </c>
      <c r="I19" s="25"/>
    </row>
    <row r="20" spans="1:9" ht="17.25" customHeight="1">
      <c r="A20" s="5" t="s">
        <v>223</v>
      </c>
      <c r="B20" s="43">
        <f t="shared" si="1"/>
        <v>1396</v>
      </c>
      <c r="C20" s="44" t="s">
        <v>140</v>
      </c>
      <c r="D20" s="44">
        <v>1155</v>
      </c>
      <c r="E20" s="44">
        <v>241</v>
      </c>
      <c r="F20" s="44" t="s">
        <v>140</v>
      </c>
      <c r="G20" s="44" t="s">
        <v>140</v>
      </c>
      <c r="H20" s="44" t="s">
        <v>140</v>
      </c>
      <c r="I20" s="25"/>
    </row>
    <row r="21" spans="1:9" ht="17.25" customHeight="1">
      <c r="A21" s="5" t="s">
        <v>234</v>
      </c>
      <c r="B21" s="43">
        <f t="shared" si="1"/>
        <v>17930</v>
      </c>
      <c r="C21" s="44" t="s">
        <v>140</v>
      </c>
      <c r="D21" s="44">
        <v>15544</v>
      </c>
      <c r="E21" s="44">
        <v>2386</v>
      </c>
      <c r="F21" s="44" t="s">
        <v>140</v>
      </c>
      <c r="G21" s="44" t="s">
        <v>140</v>
      </c>
      <c r="H21" s="44" t="s">
        <v>140</v>
      </c>
      <c r="I21" s="25"/>
    </row>
    <row r="22" spans="1:9" ht="17.25" customHeight="1">
      <c r="A22" s="5" t="s">
        <v>120</v>
      </c>
      <c r="B22" s="43">
        <f t="shared" si="1"/>
        <v>53477</v>
      </c>
      <c r="C22" s="44" t="s">
        <v>140</v>
      </c>
      <c r="D22" s="44">
        <v>44685</v>
      </c>
      <c r="E22" s="44">
        <v>8792</v>
      </c>
      <c r="F22" s="44" t="s">
        <v>140</v>
      </c>
      <c r="G22" s="44" t="s">
        <v>140</v>
      </c>
      <c r="H22" s="44"/>
      <c r="I22" s="25"/>
    </row>
    <row r="23" spans="2:9" ht="17.25" customHeight="1">
      <c r="B23" s="23"/>
      <c r="C23" s="26"/>
      <c r="D23" s="26"/>
      <c r="E23" s="26"/>
      <c r="F23" s="26"/>
      <c r="G23" s="26"/>
      <c r="H23" s="26"/>
      <c r="I23" s="26"/>
    </row>
    <row r="24" spans="1:9" ht="17.25" customHeight="1">
      <c r="A24" s="40" t="s">
        <v>2</v>
      </c>
      <c r="B24" s="41">
        <f>SUM(B26:B40)</f>
        <v>1024723</v>
      </c>
      <c r="C24" s="42">
        <f aca="true" t="shared" si="2" ref="C24:H24">SUM(C27:C40)</f>
        <v>64144</v>
      </c>
      <c r="D24" s="42">
        <f t="shared" si="2"/>
        <v>566429</v>
      </c>
      <c r="E24" s="42">
        <f>SUM(E27:E40)</f>
        <v>236314</v>
      </c>
      <c r="F24" s="42">
        <f t="shared" si="2"/>
        <v>3070</v>
      </c>
      <c r="G24" s="42">
        <f>SUM(G26:G40)</f>
        <v>29646</v>
      </c>
      <c r="H24" s="42">
        <f t="shared" si="2"/>
        <v>125120</v>
      </c>
      <c r="I24" s="148"/>
    </row>
    <row r="25" spans="1:8" ht="17.25" customHeight="1">
      <c r="A25" s="5" t="s">
        <v>33</v>
      </c>
      <c r="B25" s="23"/>
      <c r="C25" s="25"/>
      <c r="D25" s="25"/>
      <c r="E25" s="25"/>
      <c r="F25" s="25"/>
      <c r="G25" s="25"/>
      <c r="H25" s="25"/>
    </row>
    <row r="26" spans="1:9" ht="17.25" customHeight="1">
      <c r="A26" s="5" t="s">
        <v>235</v>
      </c>
      <c r="B26" s="43">
        <f aca="true" t="shared" si="3" ref="B26:B40">SUM(C26:H26)</f>
        <v>2</v>
      </c>
      <c r="C26" s="44" t="s">
        <v>140</v>
      </c>
      <c r="D26" s="44" t="s">
        <v>140</v>
      </c>
      <c r="E26" s="44" t="s">
        <v>140</v>
      </c>
      <c r="F26" s="44" t="s">
        <v>140</v>
      </c>
      <c r="G26" s="44">
        <v>2</v>
      </c>
      <c r="H26" s="44" t="s">
        <v>140</v>
      </c>
      <c r="I26" s="25"/>
    </row>
    <row r="27" spans="1:9" ht="17.25" customHeight="1">
      <c r="A27" s="5" t="s">
        <v>109</v>
      </c>
      <c r="B27" s="43">
        <f t="shared" si="3"/>
        <v>70475</v>
      </c>
      <c r="C27" s="44" t="s">
        <v>140</v>
      </c>
      <c r="D27" s="44">
        <v>59416</v>
      </c>
      <c r="E27" s="44">
        <v>11059</v>
      </c>
      <c r="F27" s="44" t="s">
        <v>140</v>
      </c>
      <c r="G27" s="44" t="s">
        <v>140</v>
      </c>
      <c r="H27" s="44" t="s">
        <v>140</v>
      </c>
      <c r="I27" s="25"/>
    </row>
    <row r="28" spans="1:9" ht="17.25" customHeight="1">
      <c r="A28" s="5" t="s">
        <v>110</v>
      </c>
      <c r="B28" s="43">
        <f t="shared" si="3"/>
        <v>1138</v>
      </c>
      <c r="C28" s="44" t="s">
        <v>140</v>
      </c>
      <c r="D28" s="44">
        <v>905</v>
      </c>
      <c r="E28" s="44">
        <v>233</v>
      </c>
      <c r="F28" s="44" t="s">
        <v>140</v>
      </c>
      <c r="G28" s="44" t="s">
        <v>140</v>
      </c>
      <c r="H28" s="44" t="s">
        <v>140</v>
      </c>
      <c r="I28" s="25"/>
    </row>
    <row r="29" spans="1:9" ht="17.25" customHeight="1">
      <c r="A29" s="5" t="s">
        <v>111</v>
      </c>
      <c r="B29" s="43" t="s">
        <v>140</v>
      </c>
      <c r="C29" s="44" t="s">
        <v>140</v>
      </c>
      <c r="D29" s="44" t="s">
        <v>140</v>
      </c>
      <c r="E29" s="44" t="s">
        <v>140</v>
      </c>
      <c r="F29" s="44" t="s">
        <v>140</v>
      </c>
      <c r="G29" s="44" t="s">
        <v>140</v>
      </c>
      <c r="H29" s="44" t="s">
        <v>140</v>
      </c>
      <c r="I29" s="25"/>
    </row>
    <row r="30" spans="1:9" ht="17.25" customHeight="1">
      <c r="A30" s="5" t="s">
        <v>112</v>
      </c>
      <c r="B30" s="43">
        <f t="shared" si="3"/>
        <v>94460</v>
      </c>
      <c r="C30" s="44">
        <v>10081</v>
      </c>
      <c r="D30" s="44">
        <v>38787</v>
      </c>
      <c r="E30" s="44">
        <v>17918</v>
      </c>
      <c r="F30" s="44" t="s">
        <v>140</v>
      </c>
      <c r="G30" s="44">
        <v>4619</v>
      </c>
      <c r="H30" s="44">
        <v>23055</v>
      </c>
      <c r="I30" s="25"/>
    </row>
    <row r="31" spans="1:9" ht="17.25" customHeight="1">
      <c r="A31" s="5" t="s">
        <v>113</v>
      </c>
      <c r="B31" s="43">
        <f t="shared" si="3"/>
        <v>10568</v>
      </c>
      <c r="C31" s="44" t="s">
        <v>140</v>
      </c>
      <c r="D31" s="44">
        <v>8263</v>
      </c>
      <c r="E31" s="44">
        <v>1751</v>
      </c>
      <c r="F31" s="44" t="s">
        <v>140</v>
      </c>
      <c r="G31" s="44" t="s">
        <v>140</v>
      </c>
      <c r="H31" s="44">
        <v>554</v>
      </c>
      <c r="I31" s="25"/>
    </row>
    <row r="32" spans="1:9" ht="17.25" customHeight="1">
      <c r="A32" s="5" t="s">
        <v>115</v>
      </c>
      <c r="B32" s="43">
        <f t="shared" si="3"/>
        <v>308609</v>
      </c>
      <c r="C32" s="44">
        <v>54063</v>
      </c>
      <c r="D32" s="44">
        <v>28207</v>
      </c>
      <c r="E32" s="44">
        <v>99803</v>
      </c>
      <c r="F32" s="44" t="s">
        <v>140</v>
      </c>
      <c r="G32" s="44">
        <v>25025</v>
      </c>
      <c r="H32" s="44">
        <v>101511</v>
      </c>
      <c r="I32" s="25"/>
    </row>
    <row r="33" spans="1:9" ht="17.25" customHeight="1">
      <c r="A33" s="5" t="s">
        <v>114</v>
      </c>
      <c r="B33" s="43" t="s">
        <v>140</v>
      </c>
      <c r="C33" s="44" t="s">
        <v>140</v>
      </c>
      <c r="D33" s="44" t="s">
        <v>140</v>
      </c>
      <c r="E33" s="44" t="s">
        <v>140</v>
      </c>
      <c r="F33" s="44" t="s">
        <v>140</v>
      </c>
      <c r="G33" s="44" t="s">
        <v>140</v>
      </c>
      <c r="H33" s="44" t="s">
        <v>140</v>
      </c>
      <c r="I33" s="25"/>
    </row>
    <row r="34" spans="1:9" ht="17.25" customHeight="1">
      <c r="A34" s="5" t="s">
        <v>116</v>
      </c>
      <c r="B34" s="43">
        <f t="shared" si="3"/>
        <v>7703</v>
      </c>
      <c r="C34" s="44" t="s">
        <v>140</v>
      </c>
      <c r="D34" s="44">
        <v>6479</v>
      </c>
      <c r="E34" s="44">
        <v>1224</v>
      </c>
      <c r="F34" s="44" t="s">
        <v>140</v>
      </c>
      <c r="G34" s="44" t="s">
        <v>140</v>
      </c>
      <c r="H34" s="44" t="s">
        <v>140</v>
      </c>
      <c r="I34" s="25"/>
    </row>
    <row r="35" spans="1:9" ht="17.25" customHeight="1">
      <c r="A35" s="5" t="s">
        <v>117</v>
      </c>
      <c r="B35" s="43">
        <f t="shared" si="3"/>
        <v>8463</v>
      </c>
      <c r="C35" s="44" t="s">
        <v>140</v>
      </c>
      <c r="D35" s="44">
        <v>7023</v>
      </c>
      <c r="E35" s="44">
        <v>1440</v>
      </c>
      <c r="F35" s="44" t="s">
        <v>140</v>
      </c>
      <c r="G35" s="44" t="s">
        <v>140</v>
      </c>
      <c r="H35" s="44" t="s">
        <v>140</v>
      </c>
      <c r="I35" s="25"/>
    </row>
    <row r="36" spans="1:9" ht="17.25" customHeight="1">
      <c r="A36" s="5" t="s">
        <v>118</v>
      </c>
      <c r="B36" s="43">
        <f t="shared" si="3"/>
        <v>454715</v>
      </c>
      <c r="C36" s="44" t="s">
        <v>140</v>
      </c>
      <c r="D36" s="44">
        <v>358375</v>
      </c>
      <c r="E36" s="44">
        <v>93270</v>
      </c>
      <c r="F36" s="44">
        <v>3070</v>
      </c>
      <c r="G36" s="44" t="s">
        <v>140</v>
      </c>
      <c r="H36" s="44" t="s">
        <v>140</v>
      </c>
      <c r="I36" s="25"/>
    </row>
    <row r="37" spans="1:9" ht="17.25" customHeight="1">
      <c r="A37" s="5" t="s">
        <v>119</v>
      </c>
      <c r="B37" s="43" t="s">
        <v>140</v>
      </c>
      <c r="C37" s="44" t="s">
        <v>140</v>
      </c>
      <c r="D37" s="44" t="s">
        <v>140</v>
      </c>
      <c r="E37" s="44" t="s">
        <v>140</v>
      </c>
      <c r="F37" s="44" t="s">
        <v>140</v>
      </c>
      <c r="G37" s="44" t="s">
        <v>140</v>
      </c>
      <c r="H37" s="44" t="s">
        <v>140</v>
      </c>
      <c r="I37" s="25"/>
    </row>
    <row r="38" spans="1:9" ht="17.25" customHeight="1">
      <c r="A38" s="5" t="s">
        <v>223</v>
      </c>
      <c r="B38" s="43">
        <f t="shared" si="3"/>
        <v>1333</v>
      </c>
      <c r="C38" s="44" t="s">
        <v>140</v>
      </c>
      <c r="D38" s="44">
        <v>985</v>
      </c>
      <c r="E38" s="44">
        <v>348</v>
      </c>
      <c r="F38" s="44" t="s">
        <v>140</v>
      </c>
      <c r="G38" s="44" t="s">
        <v>140</v>
      </c>
      <c r="H38" s="44" t="s">
        <v>140</v>
      </c>
      <c r="I38" s="25"/>
    </row>
    <row r="39" spans="1:9" ht="17.25" customHeight="1">
      <c r="A39" s="5" t="s">
        <v>234</v>
      </c>
      <c r="B39" s="43">
        <f t="shared" si="3"/>
        <v>18117</v>
      </c>
      <c r="C39" s="44" t="s">
        <v>140</v>
      </c>
      <c r="D39" s="44">
        <v>15955</v>
      </c>
      <c r="E39" s="44">
        <v>2162</v>
      </c>
      <c r="F39" s="44" t="s">
        <v>140</v>
      </c>
      <c r="G39" s="44" t="s">
        <v>140</v>
      </c>
      <c r="H39" s="44" t="s">
        <v>140</v>
      </c>
      <c r="I39" s="25"/>
    </row>
    <row r="40" spans="1:9" ht="17.25" customHeight="1">
      <c r="A40" s="5" t="s">
        <v>120</v>
      </c>
      <c r="B40" s="43">
        <f t="shared" si="3"/>
        <v>49140</v>
      </c>
      <c r="C40" s="44" t="s">
        <v>140</v>
      </c>
      <c r="D40" s="44">
        <v>42034</v>
      </c>
      <c r="E40" s="44">
        <v>7106</v>
      </c>
      <c r="F40" s="44" t="s">
        <v>140</v>
      </c>
      <c r="G40" s="44" t="s">
        <v>140</v>
      </c>
      <c r="H40" s="44" t="s">
        <v>140</v>
      </c>
      <c r="I40" s="25"/>
    </row>
    <row r="41" spans="2:9" ht="17.25" customHeight="1">
      <c r="B41" s="23"/>
      <c r="C41" s="26"/>
      <c r="D41" s="26"/>
      <c r="E41" s="26"/>
      <c r="F41" s="26"/>
      <c r="G41" s="26"/>
      <c r="H41" s="26"/>
      <c r="I41" s="26"/>
    </row>
    <row r="42" spans="1:9" ht="17.25" customHeight="1">
      <c r="A42" s="40" t="s">
        <v>31</v>
      </c>
      <c r="B42" s="41">
        <f>B24+B6</f>
        <v>2010281</v>
      </c>
      <c r="C42" s="42">
        <f aca="true" t="shared" si="4" ref="C42:H42">C24+C6</f>
        <v>75729</v>
      </c>
      <c r="D42" s="42">
        <f t="shared" si="4"/>
        <v>1125086</v>
      </c>
      <c r="E42" s="42">
        <f t="shared" si="4"/>
        <v>465778</v>
      </c>
      <c r="F42" s="42">
        <f t="shared" si="4"/>
        <v>6112</v>
      </c>
      <c r="G42" s="42">
        <f>G24+G6</f>
        <v>60114</v>
      </c>
      <c r="H42" s="42">
        <f t="shared" si="4"/>
        <v>277462</v>
      </c>
      <c r="I42" s="25"/>
    </row>
    <row r="43" ht="12.75">
      <c r="B43" s="23"/>
    </row>
    <row r="44" ht="12" customHeight="1"/>
    <row r="45" ht="12.75">
      <c r="A45" s="15"/>
    </row>
    <row r="47" ht="12.75">
      <c r="H47" s="5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I44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pans="1:8" s="3" customFormat="1" ht="12.75">
      <c r="A1" s="256" t="s">
        <v>259</v>
      </c>
      <c r="B1" s="256"/>
      <c r="C1" s="256"/>
      <c r="D1" s="256"/>
      <c r="E1" s="256"/>
      <c r="F1" s="256"/>
      <c r="G1" s="256"/>
      <c r="H1" s="256"/>
    </row>
    <row r="2" spans="1:8" s="3" customFormat="1" ht="12.75">
      <c r="A2" s="256" t="s">
        <v>193</v>
      </c>
      <c r="B2" s="256"/>
      <c r="C2" s="256"/>
      <c r="D2" s="256"/>
      <c r="E2" s="256"/>
      <c r="F2" s="256"/>
      <c r="G2" s="256"/>
      <c r="H2" s="256"/>
    </row>
    <row r="3" spans="1:8" s="3" customFormat="1" ht="12.75">
      <c r="A3" s="45"/>
      <c r="B3" s="45"/>
      <c r="C3" s="45"/>
      <c r="D3" s="45"/>
      <c r="E3" s="45"/>
      <c r="F3" s="45"/>
      <c r="G3" s="45"/>
      <c r="H3" s="45"/>
    </row>
    <row r="4" spans="1:8" ht="21" customHeight="1">
      <c r="A4" s="255" t="s">
        <v>0</v>
      </c>
      <c r="B4" s="171" t="s">
        <v>4</v>
      </c>
      <c r="C4" s="220" t="s">
        <v>121</v>
      </c>
      <c r="D4" s="227"/>
      <c r="E4" s="227"/>
      <c r="F4" s="227"/>
      <c r="G4" s="227"/>
      <c r="H4" s="227"/>
    </row>
    <row r="5" spans="1:8" ht="60" customHeight="1">
      <c r="A5" s="241"/>
      <c r="B5" s="223"/>
      <c r="C5" s="10" t="s">
        <v>28</v>
      </c>
      <c r="D5" s="39" t="s">
        <v>123</v>
      </c>
      <c r="E5" s="10" t="s">
        <v>126</v>
      </c>
      <c r="F5" s="39" t="s">
        <v>122</v>
      </c>
      <c r="G5" s="10" t="s">
        <v>29</v>
      </c>
      <c r="H5" s="39" t="s">
        <v>30</v>
      </c>
    </row>
    <row r="6" spans="1:8" ht="20.25" customHeight="1">
      <c r="A6" s="40" t="s">
        <v>1</v>
      </c>
      <c r="B6" s="46">
        <f>SUM(C6:H6)</f>
        <v>4396633</v>
      </c>
      <c r="C6" s="47">
        <f aca="true" t="shared" si="0" ref="C6:H6">SUM(C7:C21)</f>
        <v>11585</v>
      </c>
      <c r="D6" s="47">
        <f t="shared" si="0"/>
        <v>633519</v>
      </c>
      <c r="E6" s="47">
        <f t="shared" si="0"/>
        <v>2753568</v>
      </c>
      <c r="F6" s="47">
        <f t="shared" si="0"/>
        <v>106470</v>
      </c>
      <c r="G6" s="47">
        <v>92186</v>
      </c>
      <c r="H6" s="47">
        <f t="shared" si="0"/>
        <v>799305</v>
      </c>
    </row>
    <row r="7" spans="1:8" ht="17.25" customHeight="1">
      <c r="A7" s="5" t="s">
        <v>33</v>
      </c>
      <c r="B7" s="43"/>
      <c r="C7" s="25" t="s">
        <v>5</v>
      </c>
      <c r="D7" s="25"/>
      <c r="E7" s="25"/>
      <c r="F7" s="25"/>
      <c r="G7" s="25"/>
      <c r="H7" s="25"/>
    </row>
    <row r="8" spans="1:9" ht="17.25" customHeight="1">
      <c r="A8" s="5" t="s">
        <v>235</v>
      </c>
      <c r="B8" s="43" t="s">
        <v>140</v>
      </c>
      <c r="C8" s="44" t="s">
        <v>140</v>
      </c>
      <c r="D8" s="44" t="s">
        <v>140</v>
      </c>
      <c r="E8" s="44" t="s">
        <v>140</v>
      </c>
      <c r="F8" s="44" t="s">
        <v>140</v>
      </c>
      <c r="G8" s="44"/>
      <c r="H8" s="44" t="s">
        <v>140</v>
      </c>
      <c r="I8" s="25"/>
    </row>
    <row r="9" spans="1:9" ht="17.25" customHeight="1">
      <c r="A9" s="5" t="s">
        <v>109</v>
      </c>
      <c r="B9" s="43">
        <f>SUM(C9:H9)</f>
        <v>172514</v>
      </c>
      <c r="C9" s="44" t="s">
        <v>140</v>
      </c>
      <c r="D9" s="44">
        <v>57506</v>
      </c>
      <c r="E9" s="44">
        <v>115008</v>
      </c>
      <c r="F9" s="44" t="s">
        <v>140</v>
      </c>
      <c r="G9" s="44" t="s">
        <v>140</v>
      </c>
      <c r="H9" s="44" t="s">
        <v>140</v>
      </c>
      <c r="I9" s="25"/>
    </row>
    <row r="10" spans="1:9" ht="17.25" customHeight="1">
      <c r="A10" s="5" t="s">
        <v>110</v>
      </c>
      <c r="B10" s="43">
        <f aca="true" t="shared" si="1" ref="B10:B21">SUM(C10:H10)</f>
        <v>5945</v>
      </c>
      <c r="C10" s="44" t="s">
        <v>140</v>
      </c>
      <c r="D10" s="44">
        <v>893</v>
      </c>
      <c r="E10" s="44">
        <v>5052</v>
      </c>
      <c r="F10" s="44" t="s">
        <v>140</v>
      </c>
      <c r="G10" s="44" t="s">
        <v>140</v>
      </c>
      <c r="H10" s="44" t="s">
        <v>140</v>
      </c>
      <c r="I10" s="25"/>
    </row>
    <row r="11" spans="1:9" ht="17.25" customHeight="1">
      <c r="A11" s="5" t="s">
        <v>111</v>
      </c>
      <c r="B11" s="43">
        <f t="shared" si="1"/>
        <v>0</v>
      </c>
      <c r="C11" s="44" t="s">
        <v>140</v>
      </c>
      <c r="D11" s="44" t="s">
        <v>140</v>
      </c>
      <c r="E11" s="44" t="s">
        <v>140</v>
      </c>
      <c r="F11" s="44" t="s">
        <v>140</v>
      </c>
      <c r="G11" s="44" t="s">
        <v>140</v>
      </c>
      <c r="H11" s="44" t="s">
        <v>140</v>
      </c>
      <c r="I11" s="25"/>
    </row>
    <row r="12" spans="1:9" ht="17.25" customHeight="1">
      <c r="A12" s="5" t="s">
        <v>112</v>
      </c>
      <c r="B12" s="43">
        <f t="shared" si="1"/>
        <v>472307</v>
      </c>
      <c r="C12" s="44">
        <v>355</v>
      </c>
      <c r="D12" s="44">
        <v>44025</v>
      </c>
      <c r="E12" s="44">
        <v>270612</v>
      </c>
      <c r="F12" s="44" t="s">
        <v>140</v>
      </c>
      <c r="G12" s="44">
        <v>11059</v>
      </c>
      <c r="H12" s="44">
        <v>146256</v>
      </c>
      <c r="I12" s="25"/>
    </row>
    <row r="13" spans="1:9" ht="17.25" customHeight="1">
      <c r="A13" s="5" t="s">
        <v>113</v>
      </c>
      <c r="B13" s="43">
        <f t="shared" si="1"/>
        <v>37123</v>
      </c>
      <c r="C13" s="44" t="s">
        <v>140</v>
      </c>
      <c r="D13" s="44">
        <v>11383</v>
      </c>
      <c r="E13" s="44">
        <v>22260</v>
      </c>
      <c r="F13" s="44" t="s">
        <v>140</v>
      </c>
      <c r="G13" s="44" t="s">
        <v>140</v>
      </c>
      <c r="H13" s="44">
        <v>3480</v>
      </c>
      <c r="I13" s="25"/>
    </row>
    <row r="14" spans="1:9" ht="17.25" customHeight="1">
      <c r="A14" s="5" t="s">
        <v>115</v>
      </c>
      <c r="B14" s="43">
        <f t="shared" si="1"/>
        <v>1966018</v>
      </c>
      <c r="C14" s="44">
        <v>11230</v>
      </c>
      <c r="D14" s="44">
        <v>23431</v>
      </c>
      <c r="E14" s="44">
        <v>1200660</v>
      </c>
      <c r="F14" s="44" t="s">
        <v>140</v>
      </c>
      <c r="G14" s="44">
        <v>81128</v>
      </c>
      <c r="H14" s="44">
        <v>649569</v>
      </c>
      <c r="I14" s="25"/>
    </row>
    <row r="15" spans="1:9" ht="17.25" customHeight="1">
      <c r="A15" s="5" t="s">
        <v>116</v>
      </c>
      <c r="B15" s="43">
        <f t="shared" si="1"/>
        <v>24411</v>
      </c>
      <c r="C15" s="44" t="s">
        <v>140</v>
      </c>
      <c r="D15" s="44">
        <v>7131</v>
      </c>
      <c r="E15" s="44">
        <v>17280</v>
      </c>
      <c r="F15" s="44" t="s">
        <v>140</v>
      </c>
      <c r="G15" s="44" t="s">
        <v>140</v>
      </c>
      <c r="H15" s="44" t="s">
        <v>140</v>
      </c>
      <c r="I15" s="25"/>
    </row>
    <row r="16" spans="1:9" ht="17.25" customHeight="1">
      <c r="A16" s="5" t="s">
        <v>117</v>
      </c>
      <c r="B16" s="43">
        <f t="shared" si="1"/>
        <v>21275</v>
      </c>
      <c r="C16" s="44" t="s">
        <v>140</v>
      </c>
      <c r="D16" s="44">
        <v>6587</v>
      </c>
      <c r="E16" s="44">
        <v>14688</v>
      </c>
      <c r="F16" s="44" t="s">
        <v>140</v>
      </c>
      <c r="G16" s="44" t="s">
        <v>140</v>
      </c>
      <c r="H16" s="44" t="s">
        <v>140</v>
      </c>
      <c r="I16" s="25"/>
    </row>
    <row r="17" spans="1:9" ht="17.25" customHeight="1">
      <c r="A17" s="5" t="s">
        <v>118</v>
      </c>
      <c r="B17" s="43">
        <f t="shared" si="1"/>
        <v>1498629</v>
      </c>
      <c r="C17" s="44" t="s">
        <v>140</v>
      </c>
      <c r="D17" s="44">
        <v>421179</v>
      </c>
      <c r="E17" s="44">
        <v>970980</v>
      </c>
      <c r="F17" s="44">
        <v>106470</v>
      </c>
      <c r="G17" s="44" t="s">
        <v>140</v>
      </c>
      <c r="H17" s="44" t="s">
        <v>140</v>
      </c>
      <c r="I17" s="25"/>
    </row>
    <row r="18" spans="1:9" ht="17.25" customHeight="1">
      <c r="A18" s="5" t="s">
        <v>119</v>
      </c>
      <c r="B18" s="43">
        <f t="shared" si="1"/>
        <v>0</v>
      </c>
      <c r="C18" s="44" t="s">
        <v>140</v>
      </c>
      <c r="D18" s="44" t="s">
        <v>140</v>
      </c>
      <c r="E18" s="44" t="s">
        <v>140</v>
      </c>
      <c r="F18" s="44" t="s">
        <v>140</v>
      </c>
      <c r="G18" s="44" t="s">
        <v>140</v>
      </c>
      <c r="H18" s="44" t="s">
        <v>140</v>
      </c>
      <c r="I18" s="25"/>
    </row>
    <row r="19" spans="1:9" ht="17.25" customHeight="1">
      <c r="A19" s="5" t="s">
        <v>223</v>
      </c>
      <c r="B19" s="43">
        <f t="shared" si="1"/>
        <v>4047</v>
      </c>
      <c r="C19" s="44" t="s">
        <v>140</v>
      </c>
      <c r="D19" s="44">
        <v>1155</v>
      </c>
      <c r="E19" s="44">
        <v>2892</v>
      </c>
      <c r="F19" s="44" t="s">
        <v>140</v>
      </c>
      <c r="G19" s="44" t="s">
        <v>140</v>
      </c>
      <c r="H19" s="44" t="s">
        <v>140</v>
      </c>
      <c r="I19" s="25"/>
    </row>
    <row r="20" spans="1:9" ht="17.25" customHeight="1">
      <c r="A20" s="5" t="s">
        <v>234</v>
      </c>
      <c r="B20" s="43">
        <f t="shared" si="1"/>
        <v>44176</v>
      </c>
      <c r="C20" s="44" t="s">
        <v>140</v>
      </c>
      <c r="D20" s="44">
        <v>15544</v>
      </c>
      <c r="E20" s="44">
        <v>28632</v>
      </c>
      <c r="F20" s="44" t="s">
        <v>140</v>
      </c>
      <c r="G20" s="44" t="s">
        <v>140</v>
      </c>
      <c r="H20" s="44" t="s">
        <v>140</v>
      </c>
      <c r="I20" s="25"/>
    </row>
    <row r="21" spans="1:9" ht="17.25" customHeight="1">
      <c r="A21" s="5" t="s">
        <v>120</v>
      </c>
      <c r="B21" s="43">
        <f t="shared" si="1"/>
        <v>150189</v>
      </c>
      <c r="C21" s="44" t="s">
        <v>140</v>
      </c>
      <c r="D21" s="44">
        <v>44685</v>
      </c>
      <c r="E21" s="44">
        <v>105504</v>
      </c>
      <c r="F21" s="44" t="s">
        <v>140</v>
      </c>
      <c r="G21" s="44" t="s">
        <v>140</v>
      </c>
      <c r="H21" s="44"/>
      <c r="I21" s="25"/>
    </row>
    <row r="22" spans="2:9" ht="17.25" customHeight="1">
      <c r="B22" s="26"/>
      <c r="C22" s="26"/>
      <c r="D22" s="26"/>
      <c r="E22" s="26"/>
      <c r="F22" s="26"/>
      <c r="G22" s="26"/>
      <c r="H22" s="26"/>
      <c r="I22" s="25"/>
    </row>
    <row r="23" spans="1:8" ht="17.25" customHeight="1">
      <c r="A23" s="40" t="s">
        <v>2</v>
      </c>
      <c r="B23" s="41">
        <f aca="true" t="shared" si="2" ref="B23:H23">SUM(B24:B39)</f>
        <v>4439909</v>
      </c>
      <c r="C23" s="42">
        <f t="shared" si="2"/>
        <v>64144</v>
      </c>
      <c r="D23" s="42">
        <f t="shared" si="2"/>
        <v>647051</v>
      </c>
      <c r="E23" s="42">
        <f t="shared" si="2"/>
        <v>2835768</v>
      </c>
      <c r="F23" s="42">
        <f t="shared" si="2"/>
        <v>107450</v>
      </c>
      <c r="G23" s="42">
        <f t="shared" si="2"/>
        <v>91613</v>
      </c>
      <c r="H23" s="42">
        <f t="shared" si="2"/>
        <v>693883</v>
      </c>
    </row>
    <row r="24" spans="1:8" ht="17.25" customHeight="1">
      <c r="A24" s="5" t="s">
        <v>33</v>
      </c>
      <c r="B24" s="43"/>
      <c r="C24" s="25"/>
      <c r="D24" s="25"/>
      <c r="E24" s="25"/>
      <c r="F24" s="25"/>
      <c r="G24" s="25"/>
      <c r="H24" s="25"/>
    </row>
    <row r="25" spans="1:9" ht="17.25" customHeight="1">
      <c r="A25" s="5" t="s">
        <v>235</v>
      </c>
      <c r="B25" s="43">
        <f>SUM(C25:H25)</f>
        <v>8</v>
      </c>
      <c r="C25" s="44" t="s">
        <v>140</v>
      </c>
      <c r="D25" s="44" t="s">
        <v>140</v>
      </c>
      <c r="E25" s="44" t="s">
        <v>140</v>
      </c>
      <c r="F25" s="44" t="s">
        <v>140</v>
      </c>
      <c r="G25" s="44">
        <v>8</v>
      </c>
      <c r="H25" s="44" t="s">
        <v>140</v>
      </c>
      <c r="I25" s="25"/>
    </row>
    <row r="26" spans="1:9" ht="17.25" customHeight="1">
      <c r="A26" s="5" t="s">
        <v>109</v>
      </c>
      <c r="B26" s="43">
        <f>SUM(C26:H26)</f>
        <v>192124</v>
      </c>
      <c r="C26" s="44" t="s">
        <v>140</v>
      </c>
      <c r="D26" s="44">
        <v>59416</v>
      </c>
      <c r="E26" s="44">
        <v>132708</v>
      </c>
      <c r="F26" s="44" t="s">
        <v>140</v>
      </c>
      <c r="G26" s="44" t="s">
        <v>140</v>
      </c>
      <c r="H26" s="44" t="s">
        <v>140</v>
      </c>
      <c r="I26" s="25"/>
    </row>
    <row r="27" spans="1:9" ht="17.25" customHeight="1">
      <c r="A27" s="5" t="s">
        <v>110</v>
      </c>
      <c r="B27" s="43">
        <f aca="true" t="shared" si="3" ref="B27:B39">SUM(C27:H27)</f>
        <v>3701</v>
      </c>
      <c r="C27" s="44" t="s">
        <v>140</v>
      </c>
      <c r="D27" s="44">
        <v>905</v>
      </c>
      <c r="E27" s="44">
        <v>2796</v>
      </c>
      <c r="F27" s="44" t="s">
        <v>140</v>
      </c>
      <c r="G27" s="44" t="s">
        <v>140</v>
      </c>
      <c r="H27" s="44" t="s">
        <v>140</v>
      </c>
      <c r="I27" s="25"/>
    </row>
    <row r="28" spans="1:9" ht="17.25" customHeight="1">
      <c r="A28" s="5" t="s">
        <v>111</v>
      </c>
      <c r="B28" s="43">
        <f t="shared" si="3"/>
        <v>0</v>
      </c>
      <c r="C28" s="44" t="s">
        <v>140</v>
      </c>
      <c r="D28" s="44" t="s">
        <v>140</v>
      </c>
      <c r="E28" s="44" t="s">
        <v>140</v>
      </c>
      <c r="F28" s="44" t="s">
        <v>140</v>
      </c>
      <c r="G28" s="44" t="s">
        <v>140</v>
      </c>
      <c r="H28" s="44" t="s">
        <v>140</v>
      </c>
      <c r="I28" s="25"/>
    </row>
    <row r="29" spans="1:9" ht="17.25" customHeight="1">
      <c r="A29" s="5" t="s">
        <v>112</v>
      </c>
      <c r="B29" s="43">
        <f t="shared" si="3"/>
        <v>420282</v>
      </c>
      <c r="C29" s="44">
        <v>10081</v>
      </c>
      <c r="D29" s="44">
        <v>46608</v>
      </c>
      <c r="E29" s="44">
        <v>215016</v>
      </c>
      <c r="F29" s="44" t="s">
        <v>140</v>
      </c>
      <c r="G29" s="44">
        <v>10247</v>
      </c>
      <c r="H29" s="44">
        <v>138330</v>
      </c>
      <c r="I29" s="25"/>
    </row>
    <row r="30" spans="1:9" ht="17.25" customHeight="1">
      <c r="A30" s="5" t="s">
        <v>113</v>
      </c>
      <c r="B30" s="43">
        <f t="shared" si="3"/>
        <v>34201</v>
      </c>
      <c r="C30" s="44" t="s">
        <v>140</v>
      </c>
      <c r="D30" s="44">
        <v>9865</v>
      </c>
      <c r="E30" s="44">
        <v>21012</v>
      </c>
      <c r="F30" s="44" t="s">
        <v>140</v>
      </c>
      <c r="G30" s="44" t="s">
        <v>140</v>
      </c>
      <c r="H30" s="44">
        <v>3324</v>
      </c>
      <c r="I30" s="25"/>
    </row>
    <row r="31" spans="1:9" ht="17.25" customHeight="1">
      <c r="A31" s="5" t="s">
        <v>115</v>
      </c>
      <c r="B31" s="43">
        <f t="shared" si="3"/>
        <v>1917732</v>
      </c>
      <c r="C31" s="44">
        <v>54063</v>
      </c>
      <c r="D31" s="44">
        <v>32446</v>
      </c>
      <c r="E31" s="44">
        <v>1197636</v>
      </c>
      <c r="F31" s="44" t="s">
        <v>140</v>
      </c>
      <c r="G31" s="44">
        <v>81358</v>
      </c>
      <c r="H31" s="44">
        <v>552229</v>
      </c>
      <c r="I31" s="25"/>
    </row>
    <row r="32" spans="1:9" ht="17.25" customHeight="1">
      <c r="A32" s="5" t="s">
        <v>114</v>
      </c>
      <c r="B32" s="43">
        <f t="shared" si="3"/>
        <v>0</v>
      </c>
      <c r="C32" s="44" t="s">
        <v>140</v>
      </c>
      <c r="D32" s="44" t="s">
        <v>140</v>
      </c>
      <c r="E32" s="44" t="s">
        <v>140</v>
      </c>
      <c r="F32" s="44" t="s">
        <v>140</v>
      </c>
      <c r="G32" s="44" t="s">
        <v>140</v>
      </c>
      <c r="H32" s="44" t="s">
        <v>140</v>
      </c>
      <c r="I32" s="25"/>
    </row>
    <row r="33" spans="1:9" ht="17.25" customHeight="1">
      <c r="A33" s="5" t="s">
        <v>116</v>
      </c>
      <c r="B33" s="43">
        <f t="shared" si="3"/>
        <v>21275</v>
      </c>
      <c r="C33" s="44" t="s">
        <v>140</v>
      </c>
      <c r="D33" s="44">
        <v>6587</v>
      </c>
      <c r="E33" s="44">
        <v>14688</v>
      </c>
      <c r="F33" s="44" t="s">
        <v>140</v>
      </c>
      <c r="G33" s="44" t="s">
        <v>140</v>
      </c>
      <c r="H33" s="44" t="s">
        <v>140</v>
      </c>
      <c r="I33" s="25"/>
    </row>
    <row r="34" spans="1:9" ht="17.25" customHeight="1">
      <c r="A34" s="5" t="s">
        <v>117</v>
      </c>
      <c r="B34" s="43">
        <f t="shared" si="3"/>
        <v>24411</v>
      </c>
      <c r="C34" s="44" t="s">
        <v>140</v>
      </c>
      <c r="D34" s="44">
        <v>7131</v>
      </c>
      <c r="E34" s="44">
        <v>17280</v>
      </c>
      <c r="F34" s="44" t="s">
        <v>140</v>
      </c>
      <c r="G34" s="44" t="s">
        <v>140</v>
      </c>
      <c r="H34" s="44" t="s">
        <v>140</v>
      </c>
      <c r="I34" s="25"/>
    </row>
    <row r="35" spans="1:9" ht="17.25" customHeight="1">
      <c r="A35" s="5" t="s">
        <v>118</v>
      </c>
      <c r="B35" s="43">
        <f t="shared" si="3"/>
        <v>1651809</v>
      </c>
      <c r="C35" s="44" t="s">
        <v>140</v>
      </c>
      <c r="D35" s="44">
        <v>425119</v>
      </c>
      <c r="E35" s="44">
        <v>1119240</v>
      </c>
      <c r="F35" s="44">
        <v>107450</v>
      </c>
      <c r="G35" s="44" t="s">
        <v>140</v>
      </c>
      <c r="H35" s="44" t="s">
        <v>140</v>
      </c>
      <c r="I35" s="25"/>
    </row>
    <row r="36" spans="1:9" ht="17.25" customHeight="1">
      <c r="A36" s="5" t="s">
        <v>119</v>
      </c>
      <c r="B36" s="43">
        <f t="shared" si="3"/>
        <v>0</v>
      </c>
      <c r="C36" s="44" t="s">
        <v>140</v>
      </c>
      <c r="D36" s="44" t="s">
        <v>140</v>
      </c>
      <c r="E36" s="44" t="s">
        <v>140</v>
      </c>
      <c r="F36" s="44" t="s">
        <v>140</v>
      </c>
      <c r="G36" s="44" t="s">
        <v>140</v>
      </c>
      <c r="H36" s="44" t="s">
        <v>140</v>
      </c>
      <c r="I36" s="25"/>
    </row>
    <row r="37" spans="1:9" ht="17.25" customHeight="1">
      <c r="A37" s="5" t="s">
        <v>223</v>
      </c>
      <c r="B37" s="43">
        <f t="shared" si="3"/>
        <v>5161</v>
      </c>
      <c r="C37" s="44" t="s">
        <v>140</v>
      </c>
      <c r="D37" s="44">
        <v>985</v>
      </c>
      <c r="E37" s="44">
        <v>4176</v>
      </c>
      <c r="F37" s="44" t="s">
        <v>140</v>
      </c>
      <c r="G37" s="44" t="s">
        <v>140</v>
      </c>
      <c r="H37" s="44" t="s">
        <v>140</v>
      </c>
      <c r="I37" s="25"/>
    </row>
    <row r="38" spans="1:9" ht="17.25" customHeight="1">
      <c r="A38" s="5" t="s">
        <v>234</v>
      </c>
      <c r="B38" s="43">
        <f t="shared" si="3"/>
        <v>41899</v>
      </c>
      <c r="C38" s="44" t="s">
        <v>140</v>
      </c>
      <c r="D38" s="44">
        <v>15955</v>
      </c>
      <c r="E38" s="44">
        <v>25944</v>
      </c>
      <c r="F38" s="44" t="s">
        <v>140</v>
      </c>
      <c r="G38" s="44" t="s">
        <v>140</v>
      </c>
      <c r="H38" s="44" t="s">
        <v>140</v>
      </c>
      <c r="I38" s="25"/>
    </row>
    <row r="39" spans="1:9" ht="17.25" customHeight="1">
      <c r="A39" s="5" t="s">
        <v>120</v>
      </c>
      <c r="B39" s="43">
        <f t="shared" si="3"/>
        <v>127306</v>
      </c>
      <c r="C39" s="44" t="s">
        <v>140</v>
      </c>
      <c r="D39" s="44">
        <v>42034</v>
      </c>
      <c r="E39" s="44">
        <v>85272</v>
      </c>
      <c r="F39" s="44" t="s">
        <v>140</v>
      </c>
      <c r="G39" s="44" t="s">
        <v>140</v>
      </c>
      <c r="H39" s="44" t="s">
        <v>140</v>
      </c>
      <c r="I39" s="25"/>
    </row>
    <row r="40" spans="2:8" ht="17.25" customHeight="1">
      <c r="B40" s="26"/>
      <c r="C40" s="26"/>
      <c r="D40" s="26"/>
      <c r="E40" s="26"/>
      <c r="F40" s="26"/>
      <c r="G40" s="26"/>
      <c r="H40" s="26"/>
    </row>
    <row r="41" spans="1:8" ht="17.25" customHeight="1">
      <c r="A41" s="40" t="s">
        <v>31</v>
      </c>
      <c r="B41" s="41">
        <f aca="true" t="shared" si="4" ref="B41:H41">B23+B6</f>
        <v>8836542</v>
      </c>
      <c r="C41" s="42">
        <f t="shared" si="4"/>
        <v>75729</v>
      </c>
      <c r="D41" s="42">
        <f t="shared" si="4"/>
        <v>1280570</v>
      </c>
      <c r="E41" s="42">
        <f t="shared" si="4"/>
        <v>5589336</v>
      </c>
      <c r="F41" s="42">
        <f t="shared" si="4"/>
        <v>213920</v>
      </c>
      <c r="G41" s="42">
        <f t="shared" si="4"/>
        <v>183799</v>
      </c>
      <c r="H41" s="42">
        <f t="shared" si="4"/>
        <v>1493188</v>
      </c>
    </row>
    <row r="42" spans="2:8" ht="12.75">
      <c r="B42" s="3"/>
      <c r="C42" s="3"/>
      <c r="D42" s="3"/>
      <c r="E42" s="3"/>
      <c r="F42" s="3"/>
      <c r="G42" s="3"/>
      <c r="H42" s="3"/>
    </row>
    <row r="44" ht="12.75">
      <c r="A44" s="15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7"/>
  <sheetViews>
    <sheetView workbookViewId="0" topLeftCell="A1">
      <selection activeCell="N1" sqref="N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6" ht="15">
      <c r="B1" s="6" t="s">
        <v>242</v>
      </c>
      <c r="C1" s="7"/>
      <c r="D1" s="6"/>
      <c r="E1" s="6"/>
      <c r="F1" s="6"/>
    </row>
    <row r="2" spans="2:6" ht="12.75">
      <c r="B2" s="8"/>
      <c r="C2" s="9"/>
      <c r="D2" s="8"/>
      <c r="E2" s="8"/>
      <c r="F2" s="8"/>
    </row>
    <row r="3" spans="2:11" s="137" customFormat="1" ht="12.75">
      <c r="B3" s="198" t="s">
        <v>67</v>
      </c>
      <c r="C3" s="199"/>
      <c r="D3" s="199"/>
      <c r="E3" s="199"/>
      <c r="F3" s="135"/>
      <c r="G3" s="193" t="s">
        <v>68</v>
      </c>
      <c r="H3" s="171" t="s">
        <v>207</v>
      </c>
      <c r="I3" s="196"/>
      <c r="J3" s="171" t="s">
        <v>239</v>
      </c>
      <c r="K3" s="139"/>
    </row>
    <row r="4" spans="2:11" s="137" customFormat="1" ht="12.75">
      <c r="B4" s="200"/>
      <c r="C4" s="200"/>
      <c r="D4" s="200"/>
      <c r="E4" s="200"/>
      <c r="F4" s="136"/>
      <c r="G4" s="172"/>
      <c r="H4" s="195"/>
      <c r="I4" s="197"/>
      <c r="J4" s="194"/>
      <c r="K4" s="139"/>
    </row>
    <row r="5" spans="2:11" s="137" customFormat="1" ht="12.75">
      <c r="B5" s="200"/>
      <c r="C5" s="200"/>
      <c r="D5" s="200"/>
      <c r="E5" s="200"/>
      <c r="F5" s="136"/>
      <c r="G5" s="172"/>
      <c r="H5" s="138"/>
      <c r="I5" s="138"/>
      <c r="J5" s="194"/>
      <c r="K5" s="139"/>
    </row>
    <row r="6" spans="2:11" s="137" customFormat="1" ht="12.75">
      <c r="B6" s="200"/>
      <c r="C6" s="200"/>
      <c r="D6" s="200"/>
      <c r="E6" s="200"/>
      <c r="F6" s="136"/>
      <c r="G6" s="172"/>
      <c r="H6" s="140">
        <v>2010</v>
      </c>
      <c r="I6" s="140">
        <v>2009</v>
      </c>
      <c r="J6" s="194"/>
      <c r="K6" s="139"/>
    </row>
    <row r="7" spans="2:10" ht="12.75">
      <c r="B7" s="201"/>
      <c r="C7" s="201"/>
      <c r="D7" s="201"/>
      <c r="E7" s="201"/>
      <c r="F7" s="134"/>
      <c r="G7" s="173"/>
      <c r="H7" s="50"/>
      <c r="I7" s="50"/>
      <c r="J7" s="195"/>
    </row>
    <row r="8" spans="2:6" ht="12.75">
      <c r="B8" s="5"/>
      <c r="C8" s="4"/>
      <c r="D8" s="5"/>
      <c r="E8" s="5"/>
      <c r="F8" s="5"/>
    </row>
    <row r="9" spans="2:10" ht="12.75">
      <c r="B9" s="192" t="s">
        <v>80</v>
      </c>
      <c r="C9" s="192"/>
      <c r="D9" s="192"/>
      <c r="E9" s="192"/>
      <c r="F9" s="192"/>
      <c r="G9" s="192"/>
      <c r="H9" s="192"/>
      <c r="I9" s="192"/>
      <c r="J9" s="192"/>
    </row>
    <row r="10" spans="2:6" ht="12.75">
      <c r="B10" s="5"/>
      <c r="C10" s="4"/>
      <c r="D10" s="5"/>
      <c r="E10" s="5"/>
      <c r="F10" s="5"/>
    </row>
    <row r="11" spans="2:10" ht="12.75">
      <c r="B11" s="107" t="s">
        <v>69</v>
      </c>
      <c r="C11" s="12"/>
      <c r="D11" s="108"/>
      <c r="E11" s="108"/>
      <c r="F11" s="108"/>
      <c r="G11" s="109" t="s">
        <v>16</v>
      </c>
      <c r="H11" s="105">
        <v>26981</v>
      </c>
      <c r="I11" s="105">
        <v>27818</v>
      </c>
      <c r="J11" s="48">
        <f>SUM(H11/I11)*100-100</f>
        <v>-3.008843195053572</v>
      </c>
    </row>
    <row r="12" spans="2:10" ht="14.25" customHeight="1">
      <c r="B12" s="108"/>
      <c r="C12" s="12"/>
      <c r="D12" s="108"/>
      <c r="E12" s="108"/>
      <c r="F12" s="108"/>
      <c r="G12" s="110" t="s">
        <v>70</v>
      </c>
      <c r="H12" s="16">
        <v>10910</v>
      </c>
      <c r="I12" s="16">
        <v>10600</v>
      </c>
      <c r="J12" s="17">
        <f>SUM(H12/I12)*100-100</f>
        <v>2.924528301886781</v>
      </c>
    </row>
    <row r="13" spans="2:10" ht="12.75">
      <c r="B13" s="108"/>
      <c r="C13" s="12"/>
      <c r="D13" s="108"/>
      <c r="E13" s="108"/>
      <c r="F13" s="108"/>
      <c r="G13" s="108"/>
      <c r="H13" s="12"/>
      <c r="I13" s="12"/>
      <c r="J13" s="12"/>
    </row>
    <row r="14" spans="2:10" ht="12.75">
      <c r="B14" s="108"/>
      <c r="C14" s="12"/>
      <c r="D14" s="108"/>
      <c r="E14" s="108"/>
      <c r="F14" s="108"/>
      <c r="G14" s="108"/>
      <c r="H14" s="12"/>
      <c r="I14" s="12"/>
      <c r="J14" s="12"/>
    </row>
    <row r="15" spans="2:10" ht="12.75">
      <c r="B15" s="191" t="s">
        <v>71</v>
      </c>
      <c r="C15" s="191"/>
      <c r="D15" s="191"/>
      <c r="E15" s="191"/>
      <c r="F15" s="191"/>
      <c r="G15" s="191"/>
      <c r="H15" s="191"/>
      <c r="I15" s="191"/>
      <c r="J15" s="191"/>
    </row>
    <row r="16" spans="2:16" ht="12.75">
      <c r="B16" s="108"/>
      <c r="C16" s="12"/>
      <c r="D16" s="108"/>
      <c r="E16" s="108"/>
      <c r="F16" s="108"/>
      <c r="G16" s="108"/>
      <c r="H16" s="12"/>
      <c r="I16" s="12"/>
      <c r="J16" s="12"/>
      <c r="P16" s="16"/>
    </row>
    <row r="17" spans="2:10" ht="12.75">
      <c r="B17" s="108" t="s">
        <v>72</v>
      </c>
      <c r="C17" s="12"/>
      <c r="D17" s="108"/>
      <c r="E17" s="108"/>
      <c r="F17" s="108"/>
      <c r="G17" s="143" t="s">
        <v>73</v>
      </c>
      <c r="H17" s="16">
        <v>10583782</v>
      </c>
      <c r="I17" s="16">
        <v>10934499</v>
      </c>
      <c r="J17" s="17">
        <f>SUM(H17/I17)*100-100</f>
        <v>-3.207435475553112</v>
      </c>
    </row>
    <row r="18" spans="2:10" ht="12.75">
      <c r="B18" s="108" t="s">
        <v>75</v>
      </c>
      <c r="C18" s="12"/>
      <c r="D18" s="108"/>
      <c r="E18" s="108"/>
      <c r="F18" s="108"/>
      <c r="G18" s="145" t="s">
        <v>74</v>
      </c>
      <c r="H18" s="16">
        <v>7011360</v>
      </c>
      <c r="I18" s="16">
        <v>6519164</v>
      </c>
      <c r="J18" s="17">
        <f aca="true" t="shared" si="0" ref="J18:J30">SUM(H18/I18)*100-100</f>
        <v>7.549986470657899</v>
      </c>
    </row>
    <row r="19" spans="2:10" ht="5.25" customHeight="1">
      <c r="B19" s="108"/>
      <c r="C19" s="12"/>
      <c r="D19" s="108"/>
      <c r="E19" s="108"/>
      <c r="F19" s="108"/>
      <c r="G19" s="145"/>
      <c r="H19" s="16"/>
      <c r="I19" s="16"/>
      <c r="J19" s="17"/>
    </row>
    <row r="20" spans="2:10" ht="12.75">
      <c r="B20" s="107" t="s">
        <v>76</v>
      </c>
      <c r="C20" s="12"/>
      <c r="D20" s="108"/>
      <c r="E20" s="108"/>
      <c r="F20" s="108"/>
      <c r="G20" s="145" t="s">
        <v>74</v>
      </c>
      <c r="H20" s="106">
        <f>SUM(H17:H19)</f>
        <v>17595142</v>
      </c>
      <c r="I20" s="106">
        <f>SUM(I17:I19)</f>
        <v>17453663</v>
      </c>
      <c r="J20" s="48">
        <f t="shared" si="0"/>
        <v>0.8105977524603247</v>
      </c>
    </row>
    <row r="21" spans="2:10" ht="5.25" customHeight="1">
      <c r="B21" s="108"/>
      <c r="C21" s="12"/>
      <c r="D21" s="108"/>
      <c r="E21" s="108"/>
      <c r="F21" s="108"/>
      <c r="G21" s="145" t="s">
        <v>5</v>
      </c>
      <c r="H21" s="16"/>
      <c r="I21" s="16"/>
      <c r="J21" s="17"/>
    </row>
    <row r="22" spans="2:10" ht="12.75">
      <c r="B22" s="108" t="s">
        <v>188</v>
      </c>
      <c r="C22" s="12"/>
      <c r="D22" s="108"/>
      <c r="E22" s="108"/>
      <c r="F22" s="108"/>
      <c r="G22" s="145" t="s">
        <v>74</v>
      </c>
      <c r="H22" s="16">
        <v>9083204</v>
      </c>
      <c r="I22" s="16">
        <v>8698728</v>
      </c>
      <c r="J22" s="17">
        <f t="shared" si="0"/>
        <v>4.419910589226376</v>
      </c>
    </row>
    <row r="23" spans="2:10" ht="12.75">
      <c r="B23" s="108" t="s">
        <v>208</v>
      </c>
      <c r="C23" s="12"/>
      <c r="D23" s="108"/>
      <c r="E23" s="108"/>
      <c r="F23" s="108"/>
      <c r="G23" s="145" t="s">
        <v>74</v>
      </c>
      <c r="H23" s="16">
        <v>3651997</v>
      </c>
      <c r="I23" s="16">
        <v>4088965</v>
      </c>
      <c r="J23" s="17">
        <f t="shared" si="0"/>
        <v>-10.686518471055635</v>
      </c>
    </row>
    <row r="24" spans="2:10" ht="12.75">
      <c r="B24" s="108" t="s">
        <v>209</v>
      </c>
      <c r="C24" s="12"/>
      <c r="D24" s="108"/>
      <c r="E24" s="108"/>
      <c r="F24" s="108"/>
      <c r="G24" s="145" t="s">
        <v>74</v>
      </c>
      <c r="H24" s="16">
        <v>1915381</v>
      </c>
      <c r="I24" s="16">
        <v>1738658</v>
      </c>
      <c r="J24" s="17">
        <f t="shared" si="0"/>
        <v>10.16433364123364</v>
      </c>
    </row>
    <row r="25" spans="2:10" ht="12.75">
      <c r="B25" s="108" t="s">
        <v>210</v>
      </c>
      <c r="C25" s="12"/>
      <c r="D25" s="108"/>
      <c r="E25" s="108"/>
      <c r="F25" s="108"/>
      <c r="G25" s="145" t="s">
        <v>74</v>
      </c>
      <c r="H25" s="16">
        <v>1714436</v>
      </c>
      <c r="I25" s="16">
        <v>1602628</v>
      </c>
      <c r="J25" s="17">
        <f t="shared" si="0"/>
        <v>6.976541031355993</v>
      </c>
    </row>
    <row r="26" spans="2:10" ht="12.75">
      <c r="B26" s="108" t="s">
        <v>211</v>
      </c>
      <c r="D26" s="108"/>
      <c r="E26" s="108"/>
      <c r="F26" s="108"/>
      <c r="G26" s="145" t="s">
        <v>74</v>
      </c>
      <c r="H26" s="16">
        <v>249510</v>
      </c>
      <c r="I26" s="16">
        <v>268527</v>
      </c>
      <c r="J26" s="17">
        <f t="shared" si="0"/>
        <v>-7.08196941089723</v>
      </c>
    </row>
    <row r="27" spans="2:10" ht="12.75">
      <c r="B27" s="108" t="s">
        <v>212</v>
      </c>
      <c r="D27" s="108"/>
      <c r="E27" s="108"/>
      <c r="F27" s="108"/>
      <c r="G27" s="145" t="s">
        <v>74</v>
      </c>
      <c r="H27" s="16">
        <v>73589</v>
      </c>
      <c r="I27" s="16">
        <v>130784</v>
      </c>
      <c r="J27" s="17">
        <f>SUM(H27/I27)*100-100</f>
        <v>-43.732413750917544</v>
      </c>
    </row>
    <row r="28" spans="2:10" ht="12.75">
      <c r="B28" s="108" t="s">
        <v>213</v>
      </c>
      <c r="C28" s="12"/>
      <c r="D28" s="108"/>
      <c r="E28" s="108"/>
      <c r="F28" s="108"/>
      <c r="G28" s="145" t="s">
        <v>74</v>
      </c>
      <c r="H28" s="16">
        <v>129286</v>
      </c>
      <c r="I28" s="16">
        <v>140989</v>
      </c>
      <c r="J28" s="17">
        <f t="shared" si="0"/>
        <v>-8.300647568250014</v>
      </c>
    </row>
    <row r="29" spans="2:10" ht="5.25" customHeight="1">
      <c r="B29" s="108"/>
      <c r="C29" s="12"/>
      <c r="D29" s="108"/>
      <c r="E29" s="108"/>
      <c r="F29" s="108"/>
      <c r="G29" s="146"/>
      <c r="H29" s="12"/>
      <c r="I29" s="12"/>
      <c r="J29" s="12"/>
    </row>
    <row r="30" spans="2:10" ht="12.75">
      <c r="B30" s="108" t="s">
        <v>54</v>
      </c>
      <c r="C30" s="12"/>
      <c r="D30" s="108"/>
      <c r="E30" s="108"/>
      <c r="F30" s="108"/>
      <c r="G30" s="145" t="s">
        <v>74</v>
      </c>
      <c r="H30" s="16">
        <v>8836542</v>
      </c>
      <c r="I30" s="16">
        <v>8388674</v>
      </c>
      <c r="J30" s="17">
        <f t="shared" si="0"/>
        <v>5.338960603308692</v>
      </c>
    </row>
    <row r="31" spans="2:10" ht="12.75">
      <c r="B31" s="108"/>
      <c r="C31" s="12"/>
      <c r="D31" s="108"/>
      <c r="E31" s="108"/>
      <c r="F31" s="108"/>
      <c r="G31" s="108"/>
      <c r="H31" s="12"/>
      <c r="I31" s="12"/>
      <c r="J31" s="12"/>
    </row>
    <row r="32" spans="4:10" ht="12.75">
      <c r="D32" s="108"/>
      <c r="E32" s="108"/>
      <c r="F32" s="108"/>
      <c r="G32" s="108"/>
      <c r="H32" s="12"/>
      <c r="I32" s="12"/>
      <c r="J32" s="12"/>
    </row>
    <row r="33" spans="2:10" ht="12.75">
      <c r="B33" s="191" t="s">
        <v>77</v>
      </c>
      <c r="C33" s="191"/>
      <c r="D33" s="191"/>
      <c r="E33" s="191"/>
      <c r="F33" s="191"/>
      <c r="G33" s="191"/>
      <c r="H33" s="191"/>
      <c r="I33" s="191"/>
      <c r="J33" s="191"/>
    </row>
    <row r="34" spans="2:10" ht="12.75">
      <c r="B34" s="108"/>
      <c r="C34" s="12"/>
      <c r="D34" s="108"/>
      <c r="E34" s="108"/>
      <c r="F34" s="108"/>
      <c r="G34" s="108"/>
      <c r="H34" s="12"/>
      <c r="I34" s="12"/>
      <c r="J34" s="14"/>
    </row>
    <row r="35" spans="2:10" ht="12.75">
      <c r="B35" s="107" t="s">
        <v>78</v>
      </c>
      <c r="C35" s="12"/>
      <c r="D35" s="108"/>
      <c r="E35" s="108"/>
      <c r="F35" s="108"/>
      <c r="G35" s="109" t="s">
        <v>16</v>
      </c>
      <c r="H35" s="106">
        <v>6061805</v>
      </c>
      <c r="I35" s="106">
        <v>6065734</v>
      </c>
      <c r="J35" s="48">
        <f>SUM(H35/I35)*100-100</f>
        <v>-0.06477369432948876</v>
      </c>
    </row>
    <row r="36" spans="2:10" ht="5.25" customHeight="1">
      <c r="B36" s="108"/>
      <c r="C36" s="12"/>
      <c r="D36" s="108"/>
      <c r="E36" s="108"/>
      <c r="F36" s="108"/>
      <c r="G36" s="110"/>
      <c r="H36" s="16"/>
      <c r="I36" s="16"/>
      <c r="J36" s="17"/>
    </row>
    <row r="37" spans="2:10" ht="12.75">
      <c r="B37" s="108" t="s">
        <v>189</v>
      </c>
      <c r="C37" s="12"/>
      <c r="D37" s="108"/>
      <c r="E37" s="108"/>
      <c r="F37" s="108"/>
      <c r="G37" s="145" t="s">
        <v>74</v>
      </c>
      <c r="H37" s="16">
        <v>2740515</v>
      </c>
      <c r="I37" s="16">
        <v>2682269</v>
      </c>
      <c r="J37" s="17">
        <f>SUM(H37/I37)*100-100</f>
        <v>2.171519709618977</v>
      </c>
    </row>
    <row r="38" spans="2:10" ht="12.75">
      <c r="B38" s="108" t="s">
        <v>210</v>
      </c>
      <c r="C38" s="12"/>
      <c r="D38" s="108"/>
      <c r="E38" s="108"/>
      <c r="F38" s="108"/>
      <c r="G38" s="145" t="s">
        <v>74</v>
      </c>
      <c r="H38" s="162">
        <v>788411</v>
      </c>
      <c r="I38" s="162">
        <v>756462</v>
      </c>
      <c r="J38" s="17">
        <f>SUM(H38/I38)*100-100</f>
        <v>4.223477187221562</v>
      </c>
    </row>
    <row r="39" spans="2:10" ht="12.75">
      <c r="B39" s="108" t="s">
        <v>214</v>
      </c>
      <c r="C39" s="12"/>
      <c r="D39" s="108"/>
      <c r="E39" s="108"/>
      <c r="F39" s="108"/>
      <c r="G39" s="145" t="s">
        <v>74</v>
      </c>
      <c r="H39" s="16">
        <v>669998</v>
      </c>
      <c r="I39" s="16">
        <v>690868</v>
      </c>
      <c r="J39" s="17">
        <f>SUM(H39/I39)*100-100</f>
        <v>-3.0208375550756443</v>
      </c>
    </row>
    <row r="40" spans="2:10" ht="12.75">
      <c r="B40" s="108" t="s">
        <v>215</v>
      </c>
      <c r="C40" s="12"/>
      <c r="D40" s="108"/>
      <c r="E40" s="108"/>
      <c r="F40" s="108"/>
      <c r="G40" s="145" t="s">
        <v>74</v>
      </c>
      <c r="H40" s="16">
        <v>562241</v>
      </c>
      <c r="I40" s="16">
        <v>550644</v>
      </c>
      <c r="J40" s="17">
        <f>SUM(H40/I40)*100-100</f>
        <v>2.106079426998207</v>
      </c>
    </row>
    <row r="41" spans="2:10" ht="12.75">
      <c r="B41" s="108" t="s">
        <v>216</v>
      </c>
      <c r="C41" s="12"/>
      <c r="D41" s="108"/>
      <c r="E41" s="108"/>
      <c r="F41" s="108"/>
      <c r="G41" s="145" t="s">
        <v>74</v>
      </c>
      <c r="H41" s="16">
        <v>181407</v>
      </c>
      <c r="I41" s="16">
        <v>189973</v>
      </c>
      <c r="J41" s="17">
        <f>SUM(H41/I41)*100-100</f>
        <v>-4.509061814047257</v>
      </c>
    </row>
    <row r="42" spans="2:10" ht="12.75">
      <c r="B42" s="11"/>
      <c r="C42" s="12"/>
      <c r="D42" s="11"/>
      <c r="E42" s="11"/>
      <c r="F42" s="11"/>
      <c r="G42" s="13"/>
      <c r="H42" s="16"/>
      <c r="I42" s="16"/>
      <c r="J42" s="17"/>
    </row>
    <row r="43" spans="1:10" ht="12.75">
      <c r="A43" s="18"/>
      <c r="B43" s="11"/>
      <c r="C43" s="12"/>
      <c r="D43" s="11"/>
      <c r="E43" s="11"/>
      <c r="F43" s="11"/>
      <c r="G43" s="13"/>
      <c r="H43" s="16"/>
      <c r="I43" s="16"/>
      <c r="J43" s="17"/>
    </row>
    <row r="44" spans="1:10" ht="12.75">
      <c r="A44" s="19" t="s">
        <v>141</v>
      </c>
      <c r="B44" s="11"/>
      <c r="C44" s="12"/>
      <c r="D44" s="11"/>
      <c r="E44" s="11"/>
      <c r="F44" s="11"/>
      <c r="G44" s="13"/>
      <c r="H44" s="16"/>
      <c r="I44" s="16"/>
      <c r="J44" s="17"/>
    </row>
    <row r="45" spans="1:9" ht="19.5" customHeight="1">
      <c r="A45" s="19" t="s">
        <v>142</v>
      </c>
      <c r="B45" s="15"/>
      <c r="D45" s="5"/>
      <c r="E45" s="5"/>
      <c r="F45" s="5"/>
      <c r="G45" s="13"/>
      <c r="H45" s="16"/>
      <c r="I45" s="16"/>
    </row>
    <row r="46" spans="2:6" ht="12.75">
      <c r="B46" s="5"/>
      <c r="C46" s="4"/>
      <c r="D46" s="5"/>
      <c r="E46" s="5"/>
      <c r="F46" s="5"/>
    </row>
    <row r="47" spans="2:6" ht="12.75">
      <c r="B47" s="5"/>
      <c r="C47" s="4"/>
      <c r="D47" s="5"/>
      <c r="E47" s="5"/>
      <c r="F47" s="5"/>
    </row>
  </sheetData>
  <mergeCells count="7">
    <mergeCell ref="B33:J33"/>
    <mergeCell ref="B9:J9"/>
    <mergeCell ref="B15:J15"/>
    <mergeCell ref="G3:G7"/>
    <mergeCell ref="J3:J7"/>
    <mergeCell ref="H3:I4"/>
    <mergeCell ref="B3:E7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6"/>
  <sheetViews>
    <sheetView workbookViewId="0" topLeftCell="A1">
      <selection activeCell="N1" sqref="N1"/>
    </sheetView>
  </sheetViews>
  <sheetFormatPr defaultColWidth="11.421875" defaultRowHeight="12.75"/>
  <cols>
    <col min="1" max="1" width="5.7109375" style="155" customWidth="1"/>
    <col min="2" max="2" width="43.00390625" style="155" customWidth="1"/>
    <col min="3" max="3" width="10.140625" style="155" customWidth="1"/>
    <col min="4" max="4" width="9.8515625" style="155" bestFit="1" customWidth="1"/>
    <col min="5" max="5" width="10.140625" style="155" customWidth="1"/>
    <col min="6" max="6" width="10.57421875" style="155" customWidth="1"/>
    <col min="7" max="7" width="13.140625" style="155" customWidth="1"/>
    <col min="8" max="16384" width="11.421875" style="155" customWidth="1"/>
  </cols>
  <sheetData>
    <row r="1" ht="5.25" customHeight="1">
      <c r="A1" s="3" t="s">
        <v>5</v>
      </c>
    </row>
    <row r="2" spans="1:7" s="20" customFormat="1" ht="14.25">
      <c r="A2" s="3" t="s">
        <v>265</v>
      </c>
      <c r="B2" s="1"/>
      <c r="C2" s="1"/>
      <c r="D2" s="1"/>
      <c r="E2" s="1"/>
      <c r="F2" s="1"/>
      <c r="G2" s="1"/>
    </row>
    <row r="3" s="3" customFormat="1" ht="5.25" customHeight="1">
      <c r="A3" s="21"/>
    </row>
    <row r="4" spans="1:7" ht="26.25" customHeight="1">
      <c r="A4" s="209" t="s">
        <v>66</v>
      </c>
      <c r="B4" s="202" t="s">
        <v>35</v>
      </c>
      <c r="C4" s="202" t="s">
        <v>243</v>
      </c>
      <c r="D4" s="207" t="s">
        <v>33</v>
      </c>
      <c r="E4" s="213"/>
      <c r="F4" s="202" t="s">
        <v>244</v>
      </c>
      <c r="G4" s="204" t="s">
        <v>248</v>
      </c>
    </row>
    <row r="5" spans="1:7" ht="26.25" customHeight="1">
      <c r="A5" s="210"/>
      <c r="B5" s="212"/>
      <c r="C5" s="203"/>
      <c r="D5" s="156" t="s">
        <v>1</v>
      </c>
      <c r="E5" s="156" t="s">
        <v>2</v>
      </c>
      <c r="F5" s="203"/>
      <c r="G5" s="205"/>
    </row>
    <row r="6" spans="1:7" ht="27" customHeight="1">
      <c r="A6" s="211"/>
      <c r="B6" s="203"/>
      <c r="C6" s="207" t="s">
        <v>148</v>
      </c>
      <c r="D6" s="208"/>
      <c r="E6" s="208"/>
      <c r="F6" s="208"/>
      <c r="G6" s="206"/>
    </row>
    <row r="7" spans="1:7" ht="18" customHeight="1">
      <c r="A7" s="123">
        <v>0</v>
      </c>
      <c r="B7" s="31" t="s">
        <v>45</v>
      </c>
      <c r="C7" s="111">
        <f aca="true" t="shared" si="0" ref="C7:C12">SUM(D7:E7)</f>
        <v>1003.6</v>
      </c>
      <c r="D7" s="112">
        <v>439.5</v>
      </c>
      <c r="E7" s="112">
        <v>564.1</v>
      </c>
      <c r="F7" s="147">
        <v>1096</v>
      </c>
      <c r="G7" s="17">
        <f aca="true" t="shared" si="1" ref="G7:G20">SUM(C7/F7)*100-100</f>
        <v>-8.430656934306569</v>
      </c>
    </row>
    <row r="8" spans="1:9" ht="12.75">
      <c r="A8" s="124">
        <v>1</v>
      </c>
      <c r="B8" s="30" t="s">
        <v>42</v>
      </c>
      <c r="C8" s="111">
        <f t="shared" si="0"/>
        <v>421.8</v>
      </c>
      <c r="D8" s="112">
        <v>78.3</v>
      </c>
      <c r="E8" s="112">
        <v>343.5</v>
      </c>
      <c r="F8" s="112">
        <v>495</v>
      </c>
      <c r="G8" s="17">
        <f t="shared" si="1"/>
        <v>-14.787878787878782</v>
      </c>
      <c r="I8" s="155" t="s">
        <v>5</v>
      </c>
    </row>
    <row r="9" spans="1:7" ht="15.75" customHeight="1">
      <c r="A9" s="123">
        <v>1</v>
      </c>
      <c r="B9" s="31" t="s">
        <v>6</v>
      </c>
      <c r="C9" s="111">
        <f t="shared" si="0"/>
        <v>325.7</v>
      </c>
      <c r="D9" s="112">
        <v>248.2</v>
      </c>
      <c r="E9" s="112">
        <v>77.5</v>
      </c>
      <c r="F9" s="112">
        <v>371.9</v>
      </c>
      <c r="G9" s="17">
        <f t="shared" si="1"/>
        <v>-12.422694272653928</v>
      </c>
    </row>
    <row r="10" spans="1:7" ht="12.75">
      <c r="A10" s="124">
        <v>18</v>
      </c>
      <c r="B10" s="31" t="s">
        <v>43</v>
      </c>
      <c r="C10" s="111">
        <v>21</v>
      </c>
      <c r="D10" s="112">
        <v>2.1</v>
      </c>
      <c r="E10" s="112">
        <v>19.4</v>
      </c>
      <c r="F10" s="112">
        <v>25</v>
      </c>
      <c r="G10" s="17">
        <f t="shared" si="1"/>
        <v>-16</v>
      </c>
    </row>
    <row r="11" spans="1:7" ht="15.75" customHeight="1">
      <c r="A11" s="123">
        <v>2</v>
      </c>
      <c r="B11" s="31" t="s">
        <v>36</v>
      </c>
      <c r="C11" s="111">
        <f t="shared" si="0"/>
        <v>854.6</v>
      </c>
      <c r="D11" s="112">
        <v>835.4</v>
      </c>
      <c r="E11" s="113">
        <v>19.2</v>
      </c>
      <c r="F11" s="112">
        <v>893</v>
      </c>
      <c r="G11" s="17">
        <f>SUM(C11/F11)*100-100</f>
        <v>-4.300111982082868</v>
      </c>
    </row>
    <row r="12" spans="1:8" ht="12.75">
      <c r="A12" s="124">
        <v>21</v>
      </c>
      <c r="B12" s="31" t="s">
        <v>44</v>
      </c>
      <c r="C12" s="111">
        <f t="shared" si="0"/>
        <v>854.6</v>
      </c>
      <c r="D12" s="112">
        <v>835.4</v>
      </c>
      <c r="E12" s="113">
        <v>19.2</v>
      </c>
      <c r="F12" s="112">
        <v>893</v>
      </c>
      <c r="G12" s="17">
        <f t="shared" si="1"/>
        <v>-4.300111982082868</v>
      </c>
      <c r="H12" s="157"/>
    </row>
    <row r="13" spans="1:7" ht="15" customHeight="1">
      <c r="A13" s="123">
        <v>3</v>
      </c>
      <c r="B13" s="31" t="s">
        <v>37</v>
      </c>
      <c r="C13" s="111">
        <f aca="true" t="shared" si="2" ref="C13:C19">SUM(D13:E13)</f>
        <v>1957.8000000000002</v>
      </c>
      <c r="D13" s="112">
        <v>1628.7</v>
      </c>
      <c r="E13" s="112">
        <v>329.1</v>
      </c>
      <c r="F13" s="112">
        <v>1967</v>
      </c>
      <c r="G13" s="17">
        <f t="shared" si="1"/>
        <v>-0.4677173360447284</v>
      </c>
    </row>
    <row r="14" spans="1:7" ht="15" customHeight="1">
      <c r="A14" s="123">
        <v>4</v>
      </c>
      <c r="B14" s="31" t="s">
        <v>38</v>
      </c>
      <c r="C14" s="111">
        <v>751</v>
      </c>
      <c r="D14" s="112">
        <v>537.4</v>
      </c>
      <c r="E14" s="114">
        <v>214.1</v>
      </c>
      <c r="F14" s="149">
        <v>1409</v>
      </c>
      <c r="G14" s="17">
        <f t="shared" si="1"/>
        <v>-46.69978708303761</v>
      </c>
    </row>
    <row r="15" spans="1:7" ht="15" customHeight="1">
      <c r="A15" s="123">
        <v>5</v>
      </c>
      <c r="B15" s="31" t="s">
        <v>7</v>
      </c>
      <c r="C15" s="111">
        <f t="shared" si="2"/>
        <v>146.2</v>
      </c>
      <c r="D15" s="114">
        <v>91.1</v>
      </c>
      <c r="E15" s="112">
        <v>55.1</v>
      </c>
      <c r="F15" s="112">
        <v>186</v>
      </c>
      <c r="G15" s="17">
        <f t="shared" si="1"/>
        <v>-21.3978494623656</v>
      </c>
    </row>
    <row r="16" spans="1:7" ht="15" customHeight="1">
      <c r="A16" s="123">
        <v>6</v>
      </c>
      <c r="B16" s="31" t="s">
        <v>8</v>
      </c>
      <c r="C16" s="111">
        <f t="shared" si="2"/>
        <v>723.3</v>
      </c>
      <c r="D16" s="112">
        <v>372.4</v>
      </c>
      <c r="E16" s="112">
        <v>350.9</v>
      </c>
      <c r="F16" s="112">
        <v>502</v>
      </c>
      <c r="G16" s="17">
        <f t="shared" si="1"/>
        <v>44.0836653386454</v>
      </c>
    </row>
    <row r="17" spans="1:7" ht="15" customHeight="1">
      <c r="A17" s="123">
        <v>7</v>
      </c>
      <c r="B17" s="31" t="s">
        <v>9</v>
      </c>
      <c r="C17" s="111">
        <f t="shared" si="2"/>
        <v>256</v>
      </c>
      <c r="D17" s="112">
        <v>214.9</v>
      </c>
      <c r="E17" s="112">
        <v>41.1</v>
      </c>
      <c r="F17" s="112">
        <v>411</v>
      </c>
      <c r="G17" s="17">
        <f t="shared" si="1"/>
        <v>-37.71289537712895</v>
      </c>
    </row>
    <row r="18" spans="1:7" ht="15" customHeight="1">
      <c r="A18" s="123">
        <v>8</v>
      </c>
      <c r="B18" s="31" t="s">
        <v>39</v>
      </c>
      <c r="C18" s="111">
        <f t="shared" si="2"/>
        <v>929.0999999999999</v>
      </c>
      <c r="D18" s="112">
        <v>477.9</v>
      </c>
      <c r="E18" s="112">
        <v>451.2</v>
      </c>
      <c r="F18" s="112">
        <v>915</v>
      </c>
      <c r="G18" s="17">
        <f t="shared" si="1"/>
        <v>1.5409836065573614</v>
      </c>
    </row>
    <row r="19" spans="1:7" ht="15" customHeight="1">
      <c r="A19" s="123">
        <v>9</v>
      </c>
      <c r="B19" s="31" t="s">
        <v>41</v>
      </c>
      <c r="C19" s="111">
        <f t="shared" si="2"/>
        <v>10647.4</v>
      </c>
      <c r="D19" s="112">
        <v>5738.4</v>
      </c>
      <c r="E19" s="112">
        <v>4909</v>
      </c>
      <c r="F19" s="112">
        <v>9702</v>
      </c>
      <c r="G19" s="17">
        <f t="shared" si="1"/>
        <v>9.744382601525459</v>
      </c>
    </row>
    <row r="20" spans="1:7" ht="20.25" customHeight="1">
      <c r="A20" s="123"/>
      <c r="B20" s="125" t="s">
        <v>144</v>
      </c>
      <c r="C20" s="150">
        <f>SUM(D20:E20)</f>
        <v>17595.199999999997</v>
      </c>
      <c r="D20" s="115">
        <f>D7+D9+D11+D13+D14+D15+D16+D17+D18+D19</f>
        <v>10583.899999999998</v>
      </c>
      <c r="E20" s="115">
        <f>E7+E9+E11+E13+E14+E15+E16+E17+E18+E19</f>
        <v>7011.299999999999</v>
      </c>
      <c r="F20" s="116">
        <v>17454</v>
      </c>
      <c r="G20" s="38">
        <f t="shared" si="1"/>
        <v>0.8089836140712521</v>
      </c>
    </row>
    <row r="21" spans="1:7" ht="25.5" customHeight="1">
      <c r="A21" s="123"/>
      <c r="B21" s="31" t="s">
        <v>40</v>
      </c>
      <c r="C21" s="117">
        <v>8836.5</v>
      </c>
      <c r="D21" s="112">
        <v>4396.6</v>
      </c>
      <c r="E21" s="112">
        <v>4439.9</v>
      </c>
      <c r="F21" s="112">
        <v>8389</v>
      </c>
      <c r="G21" s="17">
        <f>SUM(C21/F21)*100-100</f>
        <v>5.3343664322326845</v>
      </c>
    </row>
    <row r="22" spans="1:7" ht="12.75">
      <c r="A22" s="123"/>
      <c r="B22" s="31"/>
      <c r="C22" s="158"/>
      <c r="D22" s="157"/>
      <c r="E22" s="157"/>
      <c r="F22" s="157"/>
      <c r="G22" s="17"/>
    </row>
    <row r="23" spans="1:6" ht="10.5" customHeight="1">
      <c r="A23" s="3" t="s">
        <v>5</v>
      </c>
      <c r="C23" s="158"/>
      <c r="D23" s="157"/>
      <c r="E23" s="157"/>
      <c r="F23" s="157"/>
    </row>
    <row r="24" spans="1:8" ht="12.75">
      <c r="A24" s="3" t="s">
        <v>246</v>
      </c>
      <c r="B24" s="1"/>
      <c r="C24" s="164"/>
      <c r="D24" s="165"/>
      <c r="E24" s="165"/>
      <c r="F24" s="165"/>
      <c r="G24" s="1"/>
      <c r="H24" s="1"/>
    </row>
    <row r="25" spans="3:6" s="20" customFormat="1" ht="4.5" customHeight="1">
      <c r="C25" s="27"/>
      <c r="D25" s="28"/>
      <c r="E25" s="28"/>
      <c r="F25" s="28"/>
    </row>
    <row r="26" spans="1:7" ht="26.25" customHeight="1">
      <c r="A26" s="214" t="s">
        <v>138</v>
      </c>
      <c r="B26" s="215"/>
      <c r="C26" s="202" t="s">
        <v>243</v>
      </c>
      <c r="D26" s="207" t="s">
        <v>33</v>
      </c>
      <c r="E26" s="213"/>
      <c r="F26" s="202" t="s">
        <v>244</v>
      </c>
      <c r="G26" s="204" t="s">
        <v>245</v>
      </c>
    </row>
    <row r="27" spans="1:7" ht="24.75" customHeight="1">
      <c r="A27" s="216"/>
      <c r="B27" s="217"/>
      <c r="C27" s="203"/>
      <c r="D27" s="156" t="s">
        <v>1</v>
      </c>
      <c r="E27" s="156" t="s">
        <v>2</v>
      </c>
      <c r="F27" s="203"/>
      <c r="G27" s="205"/>
    </row>
    <row r="28" spans="1:7" ht="25.5" customHeight="1">
      <c r="A28" s="218"/>
      <c r="B28" s="219"/>
      <c r="C28" s="207" t="s">
        <v>148</v>
      </c>
      <c r="D28" s="208"/>
      <c r="E28" s="208"/>
      <c r="F28" s="208"/>
      <c r="G28" s="206"/>
    </row>
    <row r="29" spans="2:11" ht="15.75" customHeight="1">
      <c r="B29" s="126" t="s">
        <v>46</v>
      </c>
      <c r="C29" s="117">
        <f>SUM(D29:E29)</f>
        <v>701.4</v>
      </c>
      <c r="D29" s="118">
        <f>243.1+145.9</f>
        <v>389</v>
      </c>
      <c r="E29" s="118">
        <f>179.7+132.7</f>
        <v>312.4</v>
      </c>
      <c r="F29" s="119">
        <v>656.308</v>
      </c>
      <c r="G29" s="17">
        <f>SUM(C29/F29)*100-100</f>
        <v>6.8705546785960365</v>
      </c>
      <c r="I29" s="157"/>
      <c r="J29" s="157"/>
      <c r="K29" s="157"/>
    </row>
    <row r="30" spans="2:11" ht="15" customHeight="1">
      <c r="B30" s="126" t="s">
        <v>201</v>
      </c>
      <c r="C30" s="117">
        <f aca="true" t="shared" si="3" ref="C30:C50">SUM(D30:E30)</f>
        <v>278.6</v>
      </c>
      <c r="D30" s="118">
        <v>145.9</v>
      </c>
      <c r="E30" s="118">
        <v>132.7</v>
      </c>
      <c r="F30" s="119">
        <v>290</v>
      </c>
      <c r="G30" s="17">
        <f>SUM(C30/F30)*100-100</f>
        <v>-3.931034482758605</v>
      </c>
      <c r="I30" s="157"/>
      <c r="J30" s="157"/>
      <c r="K30" s="157"/>
    </row>
    <row r="31" spans="2:10" ht="15" customHeight="1">
      <c r="B31" s="126" t="s">
        <v>47</v>
      </c>
      <c r="C31" s="117">
        <f t="shared" si="3"/>
        <v>16893.8</v>
      </c>
      <c r="D31" s="118">
        <f>10583.8-D29</f>
        <v>10194.8</v>
      </c>
      <c r="E31" s="118">
        <f>7011.4-E29</f>
        <v>6699</v>
      </c>
      <c r="F31" s="119">
        <v>16798</v>
      </c>
      <c r="G31" s="17">
        <f aca="true" t="shared" si="4" ref="G31:G52">SUM(C31/F31)*100-100</f>
        <v>0.5703059888081867</v>
      </c>
      <c r="H31" s="157"/>
      <c r="I31" s="157"/>
      <c r="J31" s="157"/>
    </row>
    <row r="32" spans="2:10" ht="15.75" customHeight="1">
      <c r="B32" s="126" t="s">
        <v>232</v>
      </c>
      <c r="C32" s="117">
        <f t="shared" si="3"/>
        <v>14850</v>
      </c>
      <c r="D32" s="154">
        <f>D33+D42+D46</f>
        <v>8664.9</v>
      </c>
      <c r="E32" s="154">
        <f>E33+E42+E46</f>
        <v>6185.099999999999</v>
      </c>
      <c r="F32" s="112">
        <v>14177</v>
      </c>
      <c r="G32" s="17">
        <f t="shared" si="4"/>
        <v>4.747125626013954</v>
      </c>
      <c r="J32" s="157"/>
    </row>
    <row r="33" spans="2:11" ht="15.75" customHeight="1">
      <c r="B33" s="126" t="s">
        <v>48</v>
      </c>
      <c r="C33" s="117">
        <f t="shared" si="3"/>
        <v>12419.3</v>
      </c>
      <c r="D33" s="118">
        <v>6966.6</v>
      </c>
      <c r="E33" s="118">
        <v>5452.7</v>
      </c>
      <c r="F33" s="118">
        <v>11962</v>
      </c>
      <c r="G33" s="17">
        <f t="shared" si="4"/>
        <v>3.8229393078080562</v>
      </c>
      <c r="H33" s="157"/>
      <c r="I33" s="157"/>
      <c r="J33" s="157"/>
      <c r="K33" s="157"/>
    </row>
    <row r="34" spans="2:7" ht="12.75">
      <c r="B34" s="126" t="s">
        <v>149</v>
      </c>
      <c r="C34" s="117">
        <f t="shared" si="3"/>
        <v>5132.799999999999</v>
      </c>
      <c r="D34" s="118">
        <v>2787.2</v>
      </c>
      <c r="E34" s="118">
        <v>2345.6</v>
      </c>
      <c r="F34" s="118">
        <v>5098</v>
      </c>
      <c r="G34" s="17">
        <f t="shared" si="4"/>
        <v>0.6826206355433442</v>
      </c>
    </row>
    <row r="35" spans="2:7" ht="12" customHeight="1">
      <c r="B35" s="126" t="s">
        <v>150</v>
      </c>
      <c r="C35" s="117">
        <f t="shared" si="3"/>
        <v>3267.5</v>
      </c>
      <c r="D35" s="118">
        <v>2015.5</v>
      </c>
      <c r="E35" s="118">
        <v>1252</v>
      </c>
      <c r="F35" s="118">
        <v>3004</v>
      </c>
      <c r="G35" s="17">
        <f t="shared" si="4"/>
        <v>8.771637816245018</v>
      </c>
    </row>
    <row r="36" spans="2:7" ht="12" customHeight="1">
      <c r="B36" s="126" t="s">
        <v>151</v>
      </c>
      <c r="C36" s="117">
        <f t="shared" si="3"/>
        <v>415.5</v>
      </c>
      <c r="D36" s="118">
        <v>303.2</v>
      </c>
      <c r="E36" s="118">
        <v>112.3</v>
      </c>
      <c r="F36" s="118">
        <v>501</v>
      </c>
      <c r="G36" s="17">
        <f t="shared" si="4"/>
        <v>-17.06586826347305</v>
      </c>
    </row>
    <row r="37" spans="2:7" ht="12" customHeight="1">
      <c r="B37" s="126" t="s">
        <v>152</v>
      </c>
      <c r="C37" s="117">
        <f t="shared" si="3"/>
        <v>2089.6</v>
      </c>
      <c r="D37" s="118">
        <v>877</v>
      </c>
      <c r="E37" s="118">
        <v>1212.6</v>
      </c>
      <c r="F37" s="118">
        <v>1868</v>
      </c>
      <c r="G37" s="17">
        <f t="shared" si="4"/>
        <v>11.862955032119913</v>
      </c>
    </row>
    <row r="38" spans="2:7" ht="12" customHeight="1">
      <c r="B38" s="126" t="s">
        <v>153</v>
      </c>
      <c r="C38" s="117">
        <f t="shared" si="3"/>
        <v>573.4</v>
      </c>
      <c r="D38" s="118">
        <v>463.1</v>
      </c>
      <c r="E38" s="118">
        <v>110.3</v>
      </c>
      <c r="F38" s="118">
        <v>762</v>
      </c>
      <c r="G38" s="17">
        <f t="shared" si="4"/>
        <v>-24.750656167979002</v>
      </c>
    </row>
    <row r="39" spans="2:7" ht="12" customHeight="1">
      <c r="B39" s="126" t="s">
        <v>154</v>
      </c>
      <c r="C39" s="117">
        <f t="shared" si="3"/>
        <v>99.9</v>
      </c>
      <c r="D39" s="118">
        <v>85.9</v>
      </c>
      <c r="E39" s="118">
        <v>14</v>
      </c>
      <c r="F39" s="118">
        <v>59</v>
      </c>
      <c r="G39" s="17">
        <f t="shared" si="4"/>
        <v>69.32203389830508</v>
      </c>
    </row>
    <row r="40" spans="2:7" ht="12" customHeight="1">
      <c r="B40" s="126" t="s">
        <v>155</v>
      </c>
      <c r="C40" s="117">
        <f t="shared" si="3"/>
        <v>715.5999999999999</v>
      </c>
      <c r="D40" s="118">
        <v>380.4</v>
      </c>
      <c r="E40" s="118">
        <v>335.2</v>
      </c>
      <c r="F40" s="118">
        <v>601</v>
      </c>
      <c r="G40" s="17">
        <f t="shared" si="4"/>
        <v>19.0682196339434</v>
      </c>
    </row>
    <row r="41" spans="2:9" ht="12" customHeight="1">
      <c r="B41" s="126" t="s">
        <v>156</v>
      </c>
      <c r="C41" s="117">
        <f t="shared" si="3"/>
        <v>124.39999999999999</v>
      </c>
      <c r="D41" s="118">
        <v>54.3</v>
      </c>
      <c r="E41" s="118">
        <v>70.1</v>
      </c>
      <c r="F41" s="118">
        <v>69</v>
      </c>
      <c r="G41" s="17">
        <f t="shared" si="4"/>
        <v>80.28985507246375</v>
      </c>
      <c r="I41" s="159"/>
    </row>
    <row r="42" spans="2:7" ht="17.25" customHeight="1">
      <c r="B42" s="126" t="s">
        <v>81</v>
      </c>
      <c r="C42" s="117">
        <f t="shared" si="3"/>
        <v>2185.4</v>
      </c>
      <c r="D42" s="118">
        <v>1458.9</v>
      </c>
      <c r="E42" s="118">
        <v>726.5</v>
      </c>
      <c r="F42" s="118">
        <v>1999</v>
      </c>
      <c r="G42" s="17">
        <f t="shared" si="4"/>
        <v>9.324662331165584</v>
      </c>
    </row>
    <row r="43" spans="2:10" ht="12.75">
      <c r="B43" s="126" t="s">
        <v>199</v>
      </c>
      <c r="C43" s="117">
        <f t="shared" si="3"/>
        <v>733.4</v>
      </c>
      <c r="D43" s="118">
        <v>511.8</v>
      </c>
      <c r="E43" s="118">
        <v>221.6</v>
      </c>
      <c r="F43" s="118">
        <v>884</v>
      </c>
      <c r="G43" s="17">
        <f>SUM(C43/F43)*100-100</f>
        <v>-17.036199095022624</v>
      </c>
      <c r="I43" s="159"/>
      <c r="J43" s="159"/>
    </row>
    <row r="44" spans="2:7" ht="12" customHeight="1">
      <c r="B44" s="126" t="s">
        <v>200</v>
      </c>
      <c r="C44" s="117">
        <f t="shared" si="3"/>
        <v>636.6</v>
      </c>
      <c r="D44" s="118">
        <v>437.6</v>
      </c>
      <c r="E44" s="118">
        <v>199</v>
      </c>
      <c r="F44" s="118">
        <v>497</v>
      </c>
      <c r="G44" s="17">
        <f>SUM(C44/F44)*100-100</f>
        <v>28.088531187122726</v>
      </c>
    </row>
    <row r="45" spans="2:7" ht="12" customHeight="1">
      <c r="B45" s="126" t="s">
        <v>196</v>
      </c>
      <c r="C45" s="117">
        <f t="shared" si="3"/>
        <v>539.7</v>
      </c>
      <c r="D45" s="118">
        <v>300.3</v>
      </c>
      <c r="E45" s="118">
        <v>239.4</v>
      </c>
      <c r="F45" s="118">
        <v>480</v>
      </c>
      <c r="G45" s="17">
        <f>SUM(C45/F45)*100-100</f>
        <v>12.437500000000014</v>
      </c>
    </row>
    <row r="46" spans="2:7" ht="15.75" customHeight="1">
      <c r="B46" s="126" t="s">
        <v>55</v>
      </c>
      <c r="C46" s="117">
        <f t="shared" si="3"/>
        <v>245.3</v>
      </c>
      <c r="D46" s="118">
        <v>239.4</v>
      </c>
      <c r="E46" s="118">
        <v>5.9</v>
      </c>
      <c r="F46" s="118">
        <v>216</v>
      </c>
      <c r="G46" s="17">
        <f t="shared" si="4"/>
        <v>13.564814814814824</v>
      </c>
    </row>
    <row r="47" spans="2:7" ht="12.75">
      <c r="B47" s="126" t="s">
        <v>82</v>
      </c>
      <c r="C47" s="117">
        <f t="shared" si="3"/>
        <v>32.2</v>
      </c>
      <c r="D47" s="118">
        <v>32.2</v>
      </c>
      <c r="E47" s="118" t="s">
        <v>262</v>
      </c>
      <c r="F47" s="118">
        <v>56</v>
      </c>
      <c r="G47" s="17">
        <f t="shared" si="4"/>
        <v>-42.49999999999999</v>
      </c>
    </row>
    <row r="48" spans="2:7" ht="15" customHeight="1">
      <c r="B48" s="126" t="s">
        <v>49</v>
      </c>
      <c r="C48" s="117">
        <f t="shared" si="3"/>
        <v>199.1</v>
      </c>
      <c r="D48" s="118">
        <v>8.6</v>
      </c>
      <c r="E48" s="118">
        <v>190.5</v>
      </c>
      <c r="F48" s="118">
        <v>170</v>
      </c>
      <c r="G48" s="17">
        <f t="shared" si="4"/>
        <v>17.117647058823522</v>
      </c>
    </row>
    <row r="49" spans="2:7" ht="15" customHeight="1">
      <c r="B49" s="126" t="s">
        <v>50</v>
      </c>
      <c r="C49" s="117">
        <f t="shared" si="3"/>
        <v>161.9</v>
      </c>
      <c r="D49" s="118">
        <v>96.5</v>
      </c>
      <c r="E49" s="118">
        <v>65.4</v>
      </c>
      <c r="F49" s="118">
        <v>121</v>
      </c>
      <c r="G49" s="17">
        <f t="shared" si="4"/>
        <v>33.801652892561975</v>
      </c>
    </row>
    <row r="50" spans="2:7" ht="15" customHeight="1">
      <c r="B50" s="126" t="s">
        <v>51</v>
      </c>
      <c r="C50" s="117">
        <f t="shared" si="3"/>
        <v>498.2</v>
      </c>
      <c r="D50" s="118">
        <v>462.4</v>
      </c>
      <c r="E50" s="120">
        <v>35.8</v>
      </c>
      <c r="F50" s="118">
        <v>1137</v>
      </c>
      <c r="G50" s="17">
        <f t="shared" si="4"/>
        <v>-56.18293755496922</v>
      </c>
    </row>
    <row r="51" spans="2:7" ht="15" customHeight="1">
      <c r="B51" s="126" t="s">
        <v>52</v>
      </c>
      <c r="C51" s="117">
        <f>SUM(D51:E51)</f>
        <v>58</v>
      </c>
      <c r="D51" s="118">
        <v>1.5</v>
      </c>
      <c r="E51" s="120">
        <v>56.5</v>
      </c>
      <c r="F51" s="120">
        <v>49</v>
      </c>
      <c r="G51" s="161" t="s">
        <v>237</v>
      </c>
    </row>
    <row r="52" spans="2:7" ht="15" customHeight="1">
      <c r="B52" s="126" t="s">
        <v>53</v>
      </c>
      <c r="C52" s="117">
        <f>SUM(D52:E52)</f>
        <v>43.8</v>
      </c>
      <c r="D52" s="120">
        <v>43.8</v>
      </c>
      <c r="E52" s="118" t="s">
        <v>262</v>
      </c>
      <c r="F52" s="120">
        <v>22</v>
      </c>
      <c r="G52" s="17">
        <f t="shared" si="4"/>
        <v>99.09090909090907</v>
      </c>
    </row>
    <row r="53" spans="2:9" ht="17.25" customHeight="1">
      <c r="B53" s="127" t="s">
        <v>144</v>
      </c>
      <c r="C53" s="121">
        <f>SUM(D53:E53)</f>
        <v>17595.199999999997</v>
      </c>
      <c r="D53" s="122">
        <f>D31+D29</f>
        <v>10583.8</v>
      </c>
      <c r="E53" s="122">
        <f>E31+E29</f>
        <v>7011.4</v>
      </c>
      <c r="F53" s="37">
        <v>17453.6</v>
      </c>
      <c r="G53" s="38">
        <f>SUM(C53/F53)*100-100</f>
        <v>0.8112939450886785</v>
      </c>
      <c r="I53" s="157"/>
    </row>
    <row r="55" ht="12.75">
      <c r="A55" s="160">
        <v>2</v>
      </c>
    </row>
    <row r="56" ht="12.75">
      <c r="C56" s="157"/>
    </row>
    <row r="57" spans="3:9" ht="12.75">
      <c r="C57" s="157"/>
      <c r="D57" s="159"/>
      <c r="E57" s="159"/>
      <c r="I57" s="157"/>
    </row>
    <row r="58" spans="3:6" ht="12.75">
      <c r="C58" s="159"/>
      <c r="D58" s="159"/>
      <c r="E58" s="159"/>
      <c r="F58" s="157"/>
    </row>
    <row r="59" spans="3:6" ht="12.75">
      <c r="C59" s="157"/>
      <c r="D59" s="157"/>
      <c r="E59" s="157"/>
      <c r="F59" s="157"/>
    </row>
    <row r="60" spans="3:6" ht="12.75">
      <c r="C60" s="159"/>
      <c r="D60" s="157"/>
      <c r="E60" s="157"/>
      <c r="F60" s="157"/>
    </row>
    <row r="61" ht="12.75">
      <c r="C61" s="157"/>
    </row>
    <row r="62" spans="4:5" ht="12.75">
      <c r="D62" s="159"/>
      <c r="E62" s="159"/>
    </row>
    <row r="66" spans="3:5" ht="12.75">
      <c r="C66" s="157"/>
      <c r="D66" s="157"/>
      <c r="E66" s="157"/>
    </row>
  </sheetData>
  <mergeCells count="13">
    <mergeCell ref="A26:B28"/>
    <mergeCell ref="F26:F27"/>
    <mergeCell ref="G26:G28"/>
    <mergeCell ref="C28:F28"/>
    <mergeCell ref="C26:C27"/>
    <mergeCell ref="D26:E26"/>
    <mergeCell ref="F4:F5"/>
    <mergeCell ref="G4:G6"/>
    <mergeCell ref="C6:F6"/>
    <mergeCell ref="A4:A6"/>
    <mergeCell ref="B4:B6"/>
    <mergeCell ref="C4:C5"/>
    <mergeCell ref="D4:E4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zoomScale="115" zoomScaleNormal="115" workbookViewId="0" topLeftCell="A1">
      <selection activeCell="N1" sqref="N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spans="1:6" s="6" customFormat="1" ht="15">
      <c r="A1" s="3" t="s">
        <v>204</v>
      </c>
      <c r="B1" s="3"/>
      <c r="C1" s="3"/>
      <c r="D1" s="3"/>
      <c r="E1" s="3"/>
      <c r="F1" s="3"/>
    </row>
    <row r="2" spans="1:6" s="6" customFormat="1" ht="15">
      <c r="A2" s="3" t="s">
        <v>247</v>
      </c>
      <c r="B2" s="3"/>
      <c r="C2" s="3"/>
      <c r="D2" s="3"/>
      <c r="E2" s="3"/>
      <c r="F2" s="3"/>
    </row>
    <row r="3" spans="1:6" s="3" customFormat="1" ht="12.75">
      <c r="A3" s="8"/>
      <c r="B3" s="8"/>
      <c r="C3" s="8"/>
      <c r="D3" s="8"/>
      <c r="E3" s="8"/>
      <c r="F3" s="8"/>
    </row>
    <row r="4" spans="1:6" ht="21" customHeight="1">
      <c r="A4" s="196" t="s">
        <v>34</v>
      </c>
      <c r="B4" s="193" t="s">
        <v>243</v>
      </c>
      <c r="C4" s="220" t="s">
        <v>33</v>
      </c>
      <c r="D4" s="221"/>
      <c r="E4" s="193" t="s">
        <v>244</v>
      </c>
      <c r="F4" s="171" t="s">
        <v>248</v>
      </c>
    </row>
    <row r="5" spans="1:6" ht="42.75" customHeight="1">
      <c r="A5" s="224"/>
      <c r="B5" s="226"/>
      <c r="C5" s="22" t="s">
        <v>1</v>
      </c>
      <c r="D5" s="22" t="s">
        <v>2</v>
      </c>
      <c r="E5" s="226"/>
      <c r="F5" s="222"/>
    </row>
    <row r="6" spans="1:6" ht="21" customHeight="1">
      <c r="A6" s="225"/>
      <c r="B6" s="220" t="s">
        <v>148</v>
      </c>
      <c r="C6" s="227"/>
      <c r="D6" s="227"/>
      <c r="E6" s="227"/>
      <c r="F6" s="223"/>
    </row>
    <row r="7" spans="1:6" ht="24" customHeight="1">
      <c r="A7" s="30" t="s">
        <v>58</v>
      </c>
      <c r="B7" s="33">
        <f>SUM(C7:D7)</f>
        <v>5683</v>
      </c>
      <c r="C7" s="34">
        <f>SUM(C8:C9)</f>
        <v>4111</v>
      </c>
      <c r="D7" s="34">
        <f>SUM(D8:D9)</f>
        <v>1572</v>
      </c>
      <c r="E7" s="34">
        <v>6403.286</v>
      </c>
      <c r="F7" s="17">
        <f aca="true" t="shared" si="0" ref="F7:F18">SUM(B7/E7)*100-100</f>
        <v>-11.24869324905994</v>
      </c>
    </row>
    <row r="8" spans="1:6" ht="15" customHeight="1">
      <c r="A8" s="30" t="s">
        <v>56</v>
      </c>
      <c r="B8" s="33">
        <f aca="true" t="shared" si="1" ref="B8:B14">SUM(C8:D8)</f>
        <v>3300</v>
      </c>
      <c r="C8" s="34">
        <v>2255</v>
      </c>
      <c r="D8" s="34">
        <v>1045</v>
      </c>
      <c r="E8" s="34">
        <v>4086</v>
      </c>
      <c r="F8" s="17">
        <f t="shared" si="0"/>
        <v>-19.23641703377386</v>
      </c>
    </row>
    <row r="9" spans="1:9" ht="15" customHeight="1">
      <c r="A9" s="30" t="s">
        <v>57</v>
      </c>
      <c r="B9" s="33">
        <f t="shared" si="1"/>
        <v>2383</v>
      </c>
      <c r="C9" s="34">
        <v>1856</v>
      </c>
      <c r="D9" s="34">
        <v>527</v>
      </c>
      <c r="E9" s="34">
        <v>2318</v>
      </c>
      <c r="F9" s="17">
        <f t="shared" si="0"/>
        <v>2.8041415012942252</v>
      </c>
      <c r="H9" s="29"/>
      <c r="I9" s="29"/>
    </row>
    <row r="10" spans="1:9" ht="24.75" customHeight="1">
      <c r="A10" s="30" t="s">
        <v>59</v>
      </c>
      <c r="B10" s="33">
        <f>SUM(C10:D10)</f>
        <v>11913.2</v>
      </c>
      <c r="C10" s="153">
        <v>6473.5</v>
      </c>
      <c r="D10" s="34">
        <v>5439.7</v>
      </c>
      <c r="E10" s="34">
        <v>11050.3</v>
      </c>
      <c r="F10" s="17">
        <f t="shared" si="0"/>
        <v>7.80883776911034</v>
      </c>
      <c r="H10" s="29"/>
      <c r="I10" s="29"/>
    </row>
    <row r="11" spans="1:6" ht="18.75" customHeight="1">
      <c r="A11" s="30" t="s">
        <v>60</v>
      </c>
      <c r="B11" s="33">
        <f>SUM(C11:D11)</f>
        <v>632</v>
      </c>
      <c r="C11" s="34">
        <v>418</v>
      </c>
      <c r="D11" s="34">
        <v>214</v>
      </c>
      <c r="E11" s="34">
        <v>499</v>
      </c>
      <c r="F11" s="17">
        <f t="shared" si="0"/>
        <v>26.653306613226448</v>
      </c>
    </row>
    <row r="12" spans="1:9" ht="18.75" customHeight="1">
      <c r="A12" s="30" t="s">
        <v>158</v>
      </c>
      <c r="B12" s="33">
        <f t="shared" si="1"/>
        <v>11281.2</v>
      </c>
      <c r="C12" s="59">
        <f>SUM(C10-C11)</f>
        <v>6055.5</v>
      </c>
      <c r="D12" s="59">
        <f>SUM(D10-D11)</f>
        <v>5225.7</v>
      </c>
      <c r="E12" s="59">
        <v>10552.3</v>
      </c>
      <c r="F12" s="17">
        <f>SUM(B12/E12)*100-100</f>
        <v>6.907498839115661</v>
      </c>
      <c r="I12" s="29"/>
    </row>
    <row r="13" spans="1:11" ht="18.75" customHeight="1">
      <c r="A13" s="30" t="s">
        <v>236</v>
      </c>
      <c r="B13" s="33">
        <f>SUM(C13:D13)</f>
        <v>1120</v>
      </c>
      <c r="C13" s="59">
        <v>590</v>
      </c>
      <c r="D13" s="59">
        <v>530</v>
      </c>
      <c r="E13" s="34">
        <v>1127</v>
      </c>
      <c r="F13" s="17">
        <f>SUM(B13/E13)*100-100</f>
        <v>-0.6211180124223574</v>
      </c>
      <c r="G13" s="57"/>
      <c r="H13" s="59"/>
      <c r="I13" s="34"/>
      <c r="J13" s="34"/>
      <c r="K13" s="34"/>
    </row>
    <row r="14" spans="1:11" ht="18.75" customHeight="1">
      <c r="A14" s="30" t="s">
        <v>229</v>
      </c>
      <c r="B14" s="33">
        <f t="shared" si="1"/>
        <v>5599</v>
      </c>
      <c r="C14" s="34">
        <v>2566</v>
      </c>
      <c r="D14" s="34">
        <v>3033</v>
      </c>
      <c r="E14" s="34">
        <v>5310</v>
      </c>
      <c r="F14" s="17">
        <f t="shared" si="0"/>
        <v>5.442561205273066</v>
      </c>
      <c r="G14" s="57"/>
      <c r="H14" s="59"/>
      <c r="I14" s="34"/>
      <c r="J14" s="34"/>
      <c r="K14" s="34"/>
    </row>
    <row r="15" spans="1:11" ht="18.75" customHeight="1">
      <c r="A15" s="30" t="s">
        <v>230</v>
      </c>
      <c r="B15" s="33"/>
      <c r="C15" s="34"/>
      <c r="D15" s="34"/>
      <c r="E15" s="34"/>
      <c r="F15" s="17"/>
      <c r="G15" s="57"/>
      <c r="H15" s="59"/>
      <c r="I15" s="34"/>
      <c r="J15" s="34"/>
      <c r="K15" s="34"/>
    </row>
    <row r="16" spans="1:11" ht="15" customHeight="1">
      <c r="A16" s="30" t="s">
        <v>231</v>
      </c>
      <c r="B16" s="33">
        <f>SUM(C16:D16)</f>
        <v>2903</v>
      </c>
      <c r="C16" s="34">
        <v>1455</v>
      </c>
      <c r="D16" s="34">
        <v>1448</v>
      </c>
      <c r="E16" s="34">
        <v>2718</v>
      </c>
      <c r="F16" s="17">
        <f>SUM(B16/E16)*100-100</f>
        <v>6.806475349521705</v>
      </c>
      <c r="G16" s="57"/>
      <c r="H16" s="59"/>
      <c r="I16" s="34"/>
      <c r="J16" s="34"/>
      <c r="K16" s="34"/>
    </row>
    <row r="17" spans="1:6" s="65" customFormat="1" ht="23.25" customHeight="1">
      <c r="A17" s="62" t="s">
        <v>4</v>
      </c>
      <c r="B17" s="150">
        <f>SUM(C17:D17)</f>
        <v>17595</v>
      </c>
      <c r="C17" s="37">
        <v>10584</v>
      </c>
      <c r="D17" s="37">
        <v>7011</v>
      </c>
      <c r="E17" s="37">
        <v>17454</v>
      </c>
      <c r="F17" s="38">
        <f t="shared" si="0"/>
        <v>0.8078377449295147</v>
      </c>
    </row>
    <row r="18" spans="1:6" ht="19.5" customHeight="1">
      <c r="A18" s="30" t="s">
        <v>62</v>
      </c>
      <c r="B18" s="117">
        <f>SUM(C18:D18)</f>
        <v>8836.5</v>
      </c>
      <c r="C18" s="112">
        <v>4396.6</v>
      </c>
      <c r="D18" s="112">
        <v>4439.9</v>
      </c>
      <c r="E18" s="112">
        <v>8389</v>
      </c>
      <c r="F18" s="151">
        <f t="shared" si="0"/>
        <v>5.3343664322326845</v>
      </c>
    </row>
    <row r="19" spans="2:11" ht="12.75">
      <c r="B19" s="57"/>
      <c r="K19" s="65"/>
    </row>
    <row r="20" spans="2:11" ht="9" customHeight="1">
      <c r="B20" s="57"/>
      <c r="K20" s="65"/>
    </row>
    <row r="21" spans="1:10" ht="12.75">
      <c r="A21" s="3"/>
      <c r="H21" s="65"/>
      <c r="I21" s="65"/>
      <c r="J21" s="65"/>
    </row>
    <row r="22" spans="1:8" s="20" customFormat="1" ht="14.25">
      <c r="A22" s="3" t="s">
        <v>225</v>
      </c>
      <c r="B22" s="3"/>
      <c r="C22" s="3"/>
      <c r="D22" s="3"/>
      <c r="E22" s="3"/>
      <c r="F22" s="3"/>
      <c r="H22" s="5"/>
    </row>
    <row r="23" spans="1:8" s="20" customFormat="1" ht="14.25">
      <c r="A23" s="3" t="s">
        <v>249</v>
      </c>
      <c r="B23" s="3"/>
      <c r="C23" s="3"/>
      <c r="D23" s="3"/>
      <c r="E23" s="3"/>
      <c r="F23" s="3"/>
      <c r="H23" s="5"/>
    </row>
    <row r="24" spans="1:6" ht="12.75">
      <c r="A24" s="8"/>
      <c r="B24" s="8"/>
      <c r="C24" s="8"/>
      <c r="D24" s="8"/>
      <c r="E24" s="8"/>
      <c r="F24" s="8"/>
    </row>
    <row r="25" spans="1:6" ht="22.5" customHeight="1">
      <c r="A25" s="196" t="s">
        <v>63</v>
      </c>
      <c r="B25" s="193" t="s">
        <v>243</v>
      </c>
      <c r="C25" s="220" t="s">
        <v>33</v>
      </c>
      <c r="D25" s="221"/>
      <c r="E25" s="193" t="s">
        <v>244</v>
      </c>
      <c r="F25" s="171" t="s">
        <v>248</v>
      </c>
    </row>
    <row r="26" spans="1:6" ht="42.75" customHeight="1">
      <c r="A26" s="224"/>
      <c r="B26" s="226"/>
      <c r="C26" s="22" t="s">
        <v>1</v>
      </c>
      <c r="D26" s="22" t="s">
        <v>2</v>
      </c>
      <c r="E26" s="226"/>
      <c r="F26" s="222"/>
    </row>
    <row r="27" spans="1:11" ht="21" customHeight="1">
      <c r="A27" s="225"/>
      <c r="B27" s="220" t="s">
        <v>16</v>
      </c>
      <c r="C27" s="227"/>
      <c r="D27" s="227"/>
      <c r="E27" s="227"/>
      <c r="F27" s="223"/>
      <c r="I27" s="34"/>
      <c r="J27" s="34"/>
      <c r="K27" s="34"/>
    </row>
    <row r="28" spans="1:11" ht="25.5" customHeight="1">
      <c r="A28" s="30" t="s">
        <v>29</v>
      </c>
      <c r="B28" s="33">
        <f aca="true" t="shared" si="2" ref="B28:B37">SUM(C28:D28)</f>
        <v>60114</v>
      </c>
      <c r="C28" s="59">
        <f>SUM(C29:C30)</f>
        <v>30468</v>
      </c>
      <c r="D28" s="59">
        <f>SUM(D29:D30)</f>
        <v>29646</v>
      </c>
      <c r="E28" s="59">
        <v>57323</v>
      </c>
      <c r="F28" s="17">
        <f aca="true" t="shared" si="3" ref="F28:F37">SUM(B28/E28)*100-100</f>
        <v>4.8689007902587065</v>
      </c>
      <c r="I28" s="34"/>
      <c r="J28" s="34"/>
      <c r="K28" s="34"/>
    </row>
    <row r="29" spans="1:11" ht="18.75" customHeight="1">
      <c r="A29" s="30" t="s">
        <v>61</v>
      </c>
      <c r="B29" s="33">
        <f t="shared" si="2"/>
        <v>29819</v>
      </c>
      <c r="C29" s="34">
        <v>15624</v>
      </c>
      <c r="D29" s="34">
        <v>14195</v>
      </c>
      <c r="E29" s="34">
        <v>23466</v>
      </c>
      <c r="F29" s="17">
        <f t="shared" si="3"/>
        <v>27.07321230716782</v>
      </c>
      <c r="I29" s="34"/>
      <c r="J29" s="34"/>
      <c r="K29" s="34"/>
    </row>
    <row r="30" spans="1:11" ht="18.75" customHeight="1">
      <c r="A30" s="30" t="s">
        <v>227</v>
      </c>
      <c r="B30" s="33">
        <f t="shared" si="2"/>
        <v>30295</v>
      </c>
      <c r="C30" s="34">
        <v>14844</v>
      </c>
      <c r="D30" s="34">
        <v>15451</v>
      </c>
      <c r="E30" s="34">
        <v>33857</v>
      </c>
      <c r="F30" s="17">
        <f t="shared" si="3"/>
        <v>-10.520719496706732</v>
      </c>
      <c r="I30" s="34"/>
      <c r="J30" s="29"/>
      <c r="K30" s="29"/>
    </row>
    <row r="31" spans="1:9" ht="18.75" customHeight="1">
      <c r="A31" s="30" t="s">
        <v>65</v>
      </c>
      <c r="B31" s="33">
        <f t="shared" si="2"/>
        <v>90409</v>
      </c>
      <c r="C31" s="34">
        <v>45312</v>
      </c>
      <c r="D31" s="34">
        <v>45097</v>
      </c>
      <c r="E31" s="34">
        <v>91180</v>
      </c>
      <c r="F31" s="17">
        <f t="shared" si="3"/>
        <v>-0.8455801710901483</v>
      </c>
      <c r="G31" s="29"/>
      <c r="H31" s="29"/>
      <c r="I31" s="34"/>
    </row>
    <row r="32" spans="1:9" ht="24.75" customHeight="1">
      <c r="A32" s="30" t="s">
        <v>197</v>
      </c>
      <c r="B32" s="33">
        <f t="shared" si="2"/>
        <v>465778</v>
      </c>
      <c r="C32" s="34">
        <v>229464</v>
      </c>
      <c r="D32" s="34">
        <v>236314</v>
      </c>
      <c r="E32" s="34">
        <v>440028</v>
      </c>
      <c r="F32" s="17">
        <f t="shared" si="3"/>
        <v>5.851900333615134</v>
      </c>
      <c r="I32" s="34"/>
    </row>
    <row r="33" spans="1:9" ht="19.5" customHeight="1">
      <c r="A33" s="30" t="s">
        <v>203</v>
      </c>
      <c r="B33" s="33"/>
      <c r="C33" s="34"/>
      <c r="D33" s="34"/>
      <c r="E33" s="34"/>
      <c r="F33" s="17"/>
      <c r="I33" s="29"/>
    </row>
    <row r="34" spans="1:6" ht="12.75">
      <c r="A34" s="30" t="s">
        <v>202</v>
      </c>
      <c r="B34" s="33">
        <f t="shared" si="2"/>
        <v>209290</v>
      </c>
      <c r="C34" s="34">
        <v>106476</v>
      </c>
      <c r="D34" s="34">
        <v>102814</v>
      </c>
      <c r="E34" s="34">
        <v>203579</v>
      </c>
      <c r="F34" s="17">
        <f t="shared" si="3"/>
        <v>2.805299171329054</v>
      </c>
    </row>
    <row r="35" spans="1:6" ht="19.5" customHeight="1">
      <c r="A35" s="30" t="s">
        <v>198</v>
      </c>
      <c r="B35" s="33">
        <f t="shared" si="2"/>
        <v>1125086</v>
      </c>
      <c r="C35" s="34">
        <v>558657</v>
      </c>
      <c r="D35" s="34">
        <v>566429</v>
      </c>
      <c r="E35" s="34">
        <v>1138125</v>
      </c>
      <c r="F35" s="17">
        <f t="shared" si="3"/>
        <v>-1.1456562328391016</v>
      </c>
    </row>
    <row r="36" spans="1:6" ht="19.5" customHeight="1">
      <c r="A36" s="128" t="s">
        <v>64</v>
      </c>
      <c r="B36" s="33">
        <f>SUM(C36:D36)</f>
        <v>81841</v>
      </c>
      <c r="C36" s="34">
        <v>14627</v>
      </c>
      <c r="D36" s="34">
        <v>67214</v>
      </c>
      <c r="E36" s="34">
        <v>56195</v>
      </c>
      <c r="F36" s="17">
        <f>SUM(B36/E36)*100-100</f>
        <v>45.63751223418453</v>
      </c>
    </row>
    <row r="37" spans="1:6" s="65" customFormat="1" ht="21" customHeight="1">
      <c r="A37" s="62" t="s">
        <v>4</v>
      </c>
      <c r="B37" s="63">
        <f t="shared" si="2"/>
        <v>1942109</v>
      </c>
      <c r="C37" s="37">
        <v>939692</v>
      </c>
      <c r="D37" s="37">
        <v>1002417</v>
      </c>
      <c r="E37" s="37">
        <v>1895250</v>
      </c>
      <c r="F37" s="48">
        <f t="shared" si="3"/>
        <v>2.472444268566136</v>
      </c>
    </row>
    <row r="38" ht="9" customHeight="1">
      <c r="F38" s="17"/>
    </row>
    <row r="40" ht="12.75">
      <c r="F40" s="5">
        <v>3</v>
      </c>
    </row>
    <row r="41" spans="2:5" ht="12.75">
      <c r="B41" s="29"/>
      <c r="C41" s="29"/>
      <c r="D41" s="29"/>
      <c r="E41" s="29"/>
    </row>
    <row r="42" spans="2:5" ht="12.75">
      <c r="B42" s="29"/>
      <c r="E42" s="29"/>
    </row>
    <row r="43" ht="12.75">
      <c r="B43" s="29"/>
    </row>
  </sheetData>
  <mergeCells count="12">
    <mergeCell ref="F25:F27"/>
    <mergeCell ref="B27:E27"/>
    <mergeCell ref="A25:A27"/>
    <mergeCell ref="B25:B26"/>
    <mergeCell ref="C25:D25"/>
    <mergeCell ref="E25:E26"/>
    <mergeCell ref="C4:D4"/>
    <mergeCell ref="F4:F6"/>
    <mergeCell ref="A4:A6"/>
    <mergeCell ref="B4:B5"/>
    <mergeCell ref="E4:E5"/>
    <mergeCell ref="B6:E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H61"/>
  <sheetViews>
    <sheetView zoomScale="115" zoomScaleNormal="115" workbookViewId="0" topLeftCell="A1">
      <selection activeCell="N1" sqref="N1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3.7109375" style="5" customWidth="1"/>
    <col min="8" max="16384" width="11.421875" style="5" customWidth="1"/>
  </cols>
  <sheetData>
    <row r="1" ht="6" customHeight="1">
      <c r="A1" s="3"/>
    </row>
    <row r="2" spans="1:7" s="6" customFormat="1" ht="15">
      <c r="A2" s="3" t="s">
        <v>250</v>
      </c>
      <c r="B2" s="1"/>
      <c r="C2" s="1"/>
      <c r="D2" s="1"/>
      <c r="E2" s="1"/>
      <c r="F2" s="1"/>
      <c r="G2" s="1"/>
    </row>
    <row r="3" s="3" customFormat="1" ht="6.75" customHeight="1">
      <c r="A3" s="21"/>
    </row>
    <row r="4" spans="1:7" s="30" customFormat="1" ht="15.75" customHeight="1">
      <c r="A4" s="228" t="s">
        <v>79</v>
      </c>
      <c r="B4" s="231" t="s">
        <v>0</v>
      </c>
      <c r="C4" s="193" t="s">
        <v>243</v>
      </c>
      <c r="D4" s="220" t="s">
        <v>33</v>
      </c>
      <c r="E4" s="221"/>
      <c r="F4" s="193" t="s">
        <v>244</v>
      </c>
      <c r="G4" s="171" t="s">
        <v>248</v>
      </c>
    </row>
    <row r="5" spans="1:7" s="30" customFormat="1" ht="42.75" customHeight="1">
      <c r="A5" s="229"/>
      <c r="B5" s="232"/>
      <c r="C5" s="226"/>
      <c r="D5" s="22" t="s">
        <v>1</v>
      </c>
      <c r="E5" s="22" t="s">
        <v>2</v>
      </c>
      <c r="F5" s="226"/>
      <c r="G5" s="222"/>
    </row>
    <row r="6" spans="1:7" s="30" customFormat="1" ht="15.75" customHeight="1">
      <c r="A6" s="230"/>
      <c r="B6" s="233"/>
      <c r="C6" s="220" t="s">
        <v>226</v>
      </c>
      <c r="D6" s="227"/>
      <c r="E6" s="227"/>
      <c r="F6" s="227"/>
      <c r="G6" s="223"/>
    </row>
    <row r="7" spans="1:3" s="30" customFormat="1" ht="4.5" customHeight="1">
      <c r="A7" s="31"/>
      <c r="C7" s="32"/>
    </row>
    <row r="8" spans="1:8" s="30" customFormat="1" ht="12.75" customHeight="1">
      <c r="A8" s="31">
        <v>14</v>
      </c>
      <c r="B8" s="30" t="s">
        <v>241</v>
      </c>
      <c r="C8" s="35" t="s">
        <v>140</v>
      </c>
      <c r="D8" s="36" t="s">
        <v>140</v>
      </c>
      <c r="E8" s="36" t="s">
        <v>140</v>
      </c>
      <c r="F8" s="36" t="s">
        <v>140</v>
      </c>
      <c r="G8" s="104" t="s">
        <v>145</v>
      </c>
      <c r="H8" s="34"/>
    </row>
    <row r="9" spans="1:8" s="30" customFormat="1" ht="12.75" customHeight="1">
      <c r="A9" s="31">
        <v>15</v>
      </c>
      <c r="B9" s="30" t="s">
        <v>3</v>
      </c>
      <c r="C9" s="33">
        <f>SUM(D9:E9)</f>
        <v>3651997</v>
      </c>
      <c r="D9" s="34">
        <v>2521144</v>
      </c>
      <c r="E9" s="34">
        <v>1130853</v>
      </c>
      <c r="F9" s="59">
        <v>4088965</v>
      </c>
      <c r="G9" s="17">
        <f>SUM(C9/F9)*100-100</f>
        <v>-10.686518471055635</v>
      </c>
      <c r="H9" s="34"/>
    </row>
    <row r="10" spans="1:8" s="30" customFormat="1" ht="12.75" customHeight="1">
      <c r="A10" s="31">
        <v>14</v>
      </c>
      <c r="B10" s="30" t="s">
        <v>83</v>
      </c>
      <c r="C10" s="33">
        <f>SUM(D10:E10)</f>
        <v>42093</v>
      </c>
      <c r="D10" s="34">
        <v>21574</v>
      </c>
      <c r="E10" s="34">
        <v>20519</v>
      </c>
      <c r="F10" s="59">
        <v>35840</v>
      </c>
      <c r="G10" s="17">
        <f>SUM(C10/F10)*100-100</f>
        <v>17.44698660714286</v>
      </c>
      <c r="H10" s="34"/>
    </row>
    <row r="11" spans="1:8" s="30" customFormat="1" ht="12.75" customHeight="1">
      <c r="A11" s="31">
        <v>17</v>
      </c>
      <c r="B11" s="30" t="s">
        <v>84</v>
      </c>
      <c r="C11" s="33">
        <f>SUM(D11:E11)</f>
        <v>34304</v>
      </c>
      <c r="D11" s="36">
        <v>1500</v>
      </c>
      <c r="E11" s="34">
        <v>32804</v>
      </c>
      <c r="F11" s="59">
        <v>12822</v>
      </c>
      <c r="G11" s="17">
        <f>SUM(C11/F11)*100-100</f>
        <v>167.54016534082047</v>
      </c>
      <c r="H11" s="34"/>
    </row>
    <row r="12" spans="1:8" s="30" customFormat="1" ht="12.75" customHeight="1">
      <c r="A12" s="31">
        <v>13</v>
      </c>
      <c r="B12" s="30" t="s">
        <v>26</v>
      </c>
      <c r="C12" s="33">
        <f>SUM(D12:E12)</f>
        <v>76096</v>
      </c>
      <c r="D12" s="34">
        <v>18075</v>
      </c>
      <c r="E12" s="34">
        <v>58021</v>
      </c>
      <c r="F12" s="59">
        <v>69928</v>
      </c>
      <c r="G12" s="17">
        <f>SUM(C12/F12)*100-100</f>
        <v>8.820501086832166</v>
      </c>
      <c r="H12" s="34"/>
    </row>
    <row r="13" spans="1:8" s="30" customFormat="1" ht="12.75" customHeight="1">
      <c r="A13" s="31">
        <v>16</v>
      </c>
      <c r="B13" s="30" t="s">
        <v>85</v>
      </c>
      <c r="C13" s="35" t="s">
        <v>140</v>
      </c>
      <c r="D13" s="36" t="s">
        <v>140</v>
      </c>
      <c r="E13" s="36" t="s">
        <v>140</v>
      </c>
      <c r="F13" s="36" t="s">
        <v>140</v>
      </c>
      <c r="G13" s="104" t="s">
        <v>145</v>
      </c>
      <c r="H13" s="34"/>
    </row>
    <row r="14" spans="1:8" s="30" customFormat="1" ht="12.75" customHeight="1">
      <c r="A14" s="31">
        <v>12</v>
      </c>
      <c r="B14" s="30" t="s">
        <v>86</v>
      </c>
      <c r="C14" s="33">
        <f>SUM(D14:E14)</f>
        <v>249510</v>
      </c>
      <c r="D14" s="34">
        <v>249510</v>
      </c>
      <c r="E14" s="36" t="s">
        <v>140</v>
      </c>
      <c r="F14" s="59">
        <v>268527</v>
      </c>
      <c r="G14" s="17">
        <f>SUM(C14/F14)*100-100</f>
        <v>-7.08196941089723</v>
      </c>
      <c r="H14" s="34"/>
    </row>
    <row r="15" spans="1:8" s="30" customFormat="1" ht="12.75" customHeight="1">
      <c r="A15" s="31">
        <v>14</v>
      </c>
      <c r="B15" s="30" t="s">
        <v>87</v>
      </c>
      <c r="C15" s="33">
        <f>SUM(D15:E15)</f>
        <v>54720</v>
      </c>
      <c r="D15" s="36">
        <v>26713</v>
      </c>
      <c r="E15" s="36">
        <v>28007</v>
      </c>
      <c r="F15" s="59">
        <v>66898</v>
      </c>
      <c r="G15" s="17">
        <f>SUM(C15/F15)*100-100</f>
        <v>-18.203832700529162</v>
      </c>
      <c r="H15" s="34"/>
    </row>
    <row r="16" spans="1:8" s="30" customFormat="1" ht="12.75" customHeight="1">
      <c r="A16" s="31">
        <v>13</v>
      </c>
      <c r="B16" s="30" t="s">
        <v>88</v>
      </c>
      <c r="C16" s="33">
        <f>SUM(D16:E16)</f>
        <v>2763</v>
      </c>
      <c r="D16" s="34">
        <v>580</v>
      </c>
      <c r="E16" s="34">
        <v>2183</v>
      </c>
      <c r="F16" s="59">
        <v>4899</v>
      </c>
      <c r="G16" s="17">
        <f>SUM(C16/F16)*100-100</f>
        <v>-43.60073484384568</v>
      </c>
      <c r="H16" s="34"/>
    </row>
    <row r="17" spans="1:8" s="30" customFormat="1" ht="12.75" customHeight="1">
      <c r="A17" s="31">
        <v>17</v>
      </c>
      <c r="B17" s="30" t="s">
        <v>89</v>
      </c>
      <c r="C17" s="33">
        <f>SUM(D17:E17)</f>
        <v>47911</v>
      </c>
      <c r="D17" s="36">
        <v>4888</v>
      </c>
      <c r="E17" s="34">
        <v>43023</v>
      </c>
      <c r="F17" s="59">
        <v>46586</v>
      </c>
      <c r="G17" s="17">
        <f>SUM(C17/F17)*100-100</f>
        <v>2.8442021208088306</v>
      </c>
      <c r="H17" s="34"/>
    </row>
    <row r="18" spans="1:8" s="30" customFormat="1" ht="12.75" customHeight="1">
      <c r="A18" s="31">
        <v>14</v>
      </c>
      <c r="B18" s="30" t="s">
        <v>90</v>
      </c>
      <c r="C18" s="33">
        <f>SUM(D18:E18)</f>
        <v>13513</v>
      </c>
      <c r="D18" s="34">
        <v>11185</v>
      </c>
      <c r="E18" s="34">
        <v>2328</v>
      </c>
      <c r="F18" s="59">
        <v>14733</v>
      </c>
      <c r="G18" s="17">
        <f>SUM(C18/F18)*100-100</f>
        <v>-8.280730333265467</v>
      </c>
      <c r="H18" s="34"/>
    </row>
    <row r="19" spans="1:8" s="30" customFormat="1" ht="12.75" customHeight="1">
      <c r="A19" s="31">
        <v>14</v>
      </c>
      <c r="B19" s="30" t="s">
        <v>91</v>
      </c>
      <c r="C19" s="35" t="s">
        <v>140</v>
      </c>
      <c r="D19" s="36" t="s">
        <v>140</v>
      </c>
      <c r="E19" s="36" t="s">
        <v>140</v>
      </c>
      <c r="F19" s="36" t="s">
        <v>140</v>
      </c>
      <c r="G19" s="104" t="s">
        <v>145</v>
      </c>
      <c r="H19" s="34"/>
    </row>
    <row r="20" spans="1:8" s="30" customFormat="1" ht="12.75" customHeight="1">
      <c r="A20" s="31">
        <v>13</v>
      </c>
      <c r="B20" s="30" t="s">
        <v>92</v>
      </c>
      <c r="C20" s="35" t="s">
        <v>140</v>
      </c>
      <c r="D20" s="36" t="s">
        <v>140</v>
      </c>
      <c r="E20" s="36" t="s">
        <v>140</v>
      </c>
      <c r="F20" s="36" t="s">
        <v>140</v>
      </c>
      <c r="G20" s="104" t="s">
        <v>145</v>
      </c>
      <c r="H20" s="34"/>
    </row>
    <row r="21" spans="1:8" s="30" customFormat="1" ht="12.75" customHeight="1">
      <c r="A21" s="31">
        <v>14</v>
      </c>
      <c r="B21" s="30" t="s">
        <v>93</v>
      </c>
      <c r="C21" s="35" t="s">
        <v>140</v>
      </c>
      <c r="D21" s="36" t="s">
        <v>140</v>
      </c>
      <c r="E21" s="36" t="s">
        <v>140</v>
      </c>
      <c r="F21" s="36">
        <v>1300</v>
      </c>
      <c r="G21" s="17" t="s">
        <v>143</v>
      </c>
      <c r="H21" s="34"/>
    </row>
    <row r="22" spans="1:8" s="30" customFormat="1" ht="12.75" customHeight="1">
      <c r="A22" s="31">
        <v>13</v>
      </c>
      <c r="B22" s="30" t="s">
        <v>94</v>
      </c>
      <c r="C22" s="33">
        <f aca="true" t="shared" si="0" ref="C22:C30">SUM(D22:E22)</f>
        <v>129286</v>
      </c>
      <c r="D22" s="34">
        <v>116832</v>
      </c>
      <c r="E22" s="34">
        <v>12454</v>
      </c>
      <c r="F22" s="59">
        <v>140989</v>
      </c>
      <c r="G22" s="17">
        <f>SUM(C22/F22)*100-100</f>
        <v>-8.300647568250014</v>
      </c>
      <c r="H22" s="34"/>
    </row>
    <row r="23" spans="1:8" s="30" customFormat="1" ht="12.75" customHeight="1">
      <c r="A23" s="31">
        <v>13</v>
      </c>
      <c r="B23" s="30" t="s">
        <v>95</v>
      </c>
      <c r="C23" s="33">
        <f t="shared" si="0"/>
        <v>3301</v>
      </c>
      <c r="D23" s="36">
        <v>3301</v>
      </c>
      <c r="E23" s="36" t="s">
        <v>140</v>
      </c>
      <c r="F23" s="36">
        <v>1100</v>
      </c>
      <c r="G23" s="17">
        <f>SUM(C23/F23)*100-100</f>
        <v>200.09090909090912</v>
      </c>
      <c r="H23" s="34"/>
    </row>
    <row r="24" spans="1:8" s="30" customFormat="1" ht="12.75" customHeight="1">
      <c r="A24" s="31">
        <v>12</v>
      </c>
      <c r="B24" s="30" t="s">
        <v>96</v>
      </c>
      <c r="C24" s="33">
        <f t="shared" si="0"/>
        <v>2307</v>
      </c>
      <c r="D24" s="36">
        <v>2307</v>
      </c>
      <c r="E24" s="36"/>
      <c r="F24" s="36" t="s">
        <v>140</v>
      </c>
      <c r="G24" s="17" t="s">
        <v>143</v>
      </c>
      <c r="H24" s="34"/>
    </row>
    <row r="25" spans="1:8" s="30" customFormat="1" ht="12.75" customHeight="1">
      <c r="A25" s="31">
        <v>15</v>
      </c>
      <c r="B25" s="30" t="s">
        <v>27</v>
      </c>
      <c r="C25" s="33">
        <f t="shared" si="0"/>
        <v>1714436</v>
      </c>
      <c r="D25" s="34">
        <v>997265</v>
      </c>
      <c r="E25" s="34">
        <v>717171</v>
      </c>
      <c r="F25" s="59">
        <v>1602628</v>
      </c>
      <c r="G25" s="17">
        <f>SUM(C25/F25)*100-100</f>
        <v>6.976541031355993</v>
      </c>
      <c r="H25" s="34"/>
    </row>
    <row r="26" spans="1:8" s="30" customFormat="1" ht="12.75" customHeight="1">
      <c r="A26" s="31">
        <v>13</v>
      </c>
      <c r="B26" s="30" t="s">
        <v>97</v>
      </c>
      <c r="C26" s="33">
        <f t="shared" si="0"/>
        <v>33227</v>
      </c>
      <c r="D26" s="34">
        <v>30640</v>
      </c>
      <c r="E26" s="34">
        <v>2587</v>
      </c>
      <c r="F26" s="59">
        <v>36863</v>
      </c>
      <c r="G26" s="17">
        <f>SUM(C26/F26)*100-100</f>
        <v>-9.86354881588585</v>
      </c>
      <c r="H26" s="34"/>
    </row>
    <row r="27" spans="1:8" s="30" customFormat="1" ht="12.75" customHeight="1">
      <c r="A27" s="31">
        <v>18</v>
      </c>
      <c r="B27" s="30" t="s">
        <v>98</v>
      </c>
      <c r="C27" s="33">
        <f t="shared" si="0"/>
        <v>9083204</v>
      </c>
      <c r="D27" s="34">
        <v>5346747</v>
      </c>
      <c r="E27" s="34">
        <v>3736457</v>
      </c>
      <c r="F27" s="59">
        <v>8698728</v>
      </c>
      <c r="G27" s="17">
        <f aca="true" t="shared" si="1" ref="G27:G38">SUM(C27/F27)*100-100</f>
        <v>4.419910589226376</v>
      </c>
      <c r="H27" s="34"/>
    </row>
    <row r="28" spans="1:8" s="30" customFormat="1" ht="12.75" customHeight="1">
      <c r="A28" s="31">
        <v>17</v>
      </c>
      <c r="B28" s="30" t="s">
        <v>99</v>
      </c>
      <c r="C28" s="33">
        <f t="shared" si="0"/>
        <v>32454</v>
      </c>
      <c r="D28" s="34">
        <v>14952</v>
      </c>
      <c r="E28" s="34">
        <v>17502</v>
      </c>
      <c r="F28" s="59">
        <v>28656</v>
      </c>
      <c r="G28" s="17">
        <f t="shared" si="1"/>
        <v>13.253768844221113</v>
      </c>
      <c r="H28" s="34"/>
    </row>
    <row r="29" spans="1:8" s="30" customFormat="1" ht="12.75" customHeight="1">
      <c r="A29" s="31">
        <v>13</v>
      </c>
      <c r="B29" s="30" t="s">
        <v>100</v>
      </c>
      <c r="C29" s="33">
        <f t="shared" si="0"/>
        <v>21579</v>
      </c>
      <c r="D29" s="34">
        <v>10105</v>
      </c>
      <c r="E29" s="34">
        <v>11474</v>
      </c>
      <c r="F29" s="59">
        <v>25306</v>
      </c>
      <c r="G29" s="17">
        <f t="shared" si="1"/>
        <v>-14.727732553544612</v>
      </c>
      <c r="H29" s="34"/>
    </row>
    <row r="30" spans="1:8" s="30" customFormat="1" ht="12.75" customHeight="1">
      <c r="A30" s="31">
        <v>13</v>
      </c>
      <c r="B30" s="30" t="s">
        <v>101</v>
      </c>
      <c r="C30" s="33">
        <f t="shared" si="0"/>
        <v>22774</v>
      </c>
      <c r="D30" s="34">
        <v>11799</v>
      </c>
      <c r="E30" s="34">
        <v>10975</v>
      </c>
      <c r="F30" s="59">
        <v>37167</v>
      </c>
      <c r="G30" s="17">
        <f t="shared" si="1"/>
        <v>-38.725213226787204</v>
      </c>
      <c r="H30" s="34"/>
    </row>
    <row r="31" spans="1:8" s="30" customFormat="1" ht="12.75" customHeight="1">
      <c r="A31" s="31">
        <v>17</v>
      </c>
      <c r="B31" s="30" t="s">
        <v>102</v>
      </c>
      <c r="C31" s="33">
        <f aca="true" t="shared" si="2" ref="C31:C36">SUM(D31:E31)</f>
        <v>1915381</v>
      </c>
      <c r="D31" s="34">
        <v>749227</v>
      </c>
      <c r="E31" s="34">
        <v>1166154</v>
      </c>
      <c r="F31" s="59">
        <v>1738658</v>
      </c>
      <c r="G31" s="17">
        <f t="shared" si="1"/>
        <v>10.16433364123364</v>
      </c>
      <c r="H31" s="34"/>
    </row>
    <row r="32" spans="1:8" s="30" customFormat="1" ht="12.75" customHeight="1">
      <c r="A32" s="31">
        <v>16</v>
      </c>
      <c r="B32" s="30" t="s">
        <v>103</v>
      </c>
      <c r="C32" s="33">
        <f t="shared" si="2"/>
        <v>73589</v>
      </c>
      <c r="D32" s="34">
        <v>73589</v>
      </c>
      <c r="E32" s="36" t="s">
        <v>140</v>
      </c>
      <c r="F32" s="59">
        <v>130784</v>
      </c>
      <c r="G32" s="17">
        <f t="shared" si="1"/>
        <v>-43.732413750917544</v>
      </c>
      <c r="H32" s="34"/>
    </row>
    <row r="33" spans="1:8" s="30" customFormat="1" ht="12.75" customHeight="1">
      <c r="A33" s="31">
        <v>13</v>
      </c>
      <c r="B33" s="30" t="s">
        <v>104</v>
      </c>
      <c r="C33" s="33">
        <f t="shared" si="2"/>
        <v>669</v>
      </c>
      <c r="D33" s="34">
        <v>89</v>
      </c>
      <c r="E33" s="34">
        <v>580</v>
      </c>
      <c r="F33" s="59">
        <v>535</v>
      </c>
      <c r="G33" s="17">
        <f t="shared" si="1"/>
        <v>25.046728971962608</v>
      </c>
      <c r="H33" s="34"/>
    </row>
    <row r="34" spans="1:8" s="30" customFormat="1" ht="12.75" customHeight="1">
      <c r="A34" s="31">
        <v>13</v>
      </c>
      <c r="B34" s="30" t="s">
        <v>228</v>
      </c>
      <c r="C34" s="33">
        <f t="shared" si="2"/>
        <v>9224</v>
      </c>
      <c r="D34" s="34">
        <v>7346</v>
      </c>
      <c r="E34" s="34">
        <v>1878</v>
      </c>
      <c r="F34" s="59">
        <v>10412</v>
      </c>
      <c r="G34" s="17">
        <f t="shared" si="1"/>
        <v>-11.409911640414904</v>
      </c>
      <c r="H34" s="34"/>
    </row>
    <row r="35" spans="1:8" s="30" customFormat="1" ht="12.75" customHeight="1">
      <c r="A35" s="31">
        <v>14</v>
      </c>
      <c r="B35" s="30" t="s">
        <v>105</v>
      </c>
      <c r="C35" s="33">
        <f t="shared" si="2"/>
        <v>309835</v>
      </c>
      <c r="D35" s="34">
        <v>309835</v>
      </c>
      <c r="E35" s="36" t="s">
        <v>140</v>
      </c>
      <c r="F35" s="59">
        <v>321127</v>
      </c>
      <c r="G35" s="17">
        <f t="shared" si="1"/>
        <v>-3.5163657992009405</v>
      </c>
      <c r="H35" s="34"/>
    </row>
    <row r="36" spans="1:8" s="30" customFormat="1" ht="12.75" customHeight="1">
      <c r="A36" s="31">
        <v>13</v>
      </c>
      <c r="B36" s="30" t="s">
        <v>106</v>
      </c>
      <c r="C36" s="33">
        <f t="shared" si="2"/>
        <v>70969</v>
      </c>
      <c r="D36" s="34">
        <v>54579</v>
      </c>
      <c r="E36" s="34">
        <v>16390</v>
      </c>
      <c r="F36" s="59">
        <v>70212</v>
      </c>
      <c r="G36" s="17">
        <f t="shared" si="1"/>
        <v>1.0781632769327132</v>
      </c>
      <c r="H36" s="34"/>
    </row>
    <row r="37" spans="2:8" s="30" customFormat="1" ht="12.75" customHeight="1">
      <c r="B37" s="30" t="s">
        <v>107</v>
      </c>
      <c r="C37" s="35" t="s">
        <v>140</v>
      </c>
      <c r="D37" s="36" t="s">
        <v>140</v>
      </c>
      <c r="E37" s="36" t="s">
        <v>140</v>
      </c>
      <c r="F37" s="36" t="s">
        <v>140</v>
      </c>
      <c r="G37" s="104" t="s">
        <v>145</v>
      </c>
      <c r="H37" s="34"/>
    </row>
    <row r="38" spans="2:8" s="30" customFormat="1" ht="13.5" customHeight="1">
      <c r="B38" s="66" t="s">
        <v>157</v>
      </c>
      <c r="C38" s="37">
        <f>SUM(C8:C37)</f>
        <v>17595142</v>
      </c>
      <c r="D38" s="37">
        <f>SUM(D8:D37)</f>
        <v>10583782</v>
      </c>
      <c r="E38" s="37">
        <f>SUM(E8:E37)</f>
        <v>7011360</v>
      </c>
      <c r="F38" s="37">
        <v>17453663</v>
      </c>
      <c r="G38" s="38">
        <f t="shared" si="1"/>
        <v>0.8105977524603247</v>
      </c>
      <c r="H38" s="34"/>
    </row>
    <row r="39" spans="1:8" s="30" customFormat="1" ht="9" customHeight="1">
      <c r="A39" s="31"/>
      <c r="B39" s="61"/>
      <c r="C39" s="59"/>
      <c r="D39" s="34"/>
      <c r="E39" s="34"/>
      <c r="F39" s="34"/>
      <c r="G39" s="17"/>
      <c r="H39" s="34"/>
    </row>
    <row r="40" spans="1:8" s="30" customFormat="1" ht="9.75" customHeight="1">
      <c r="A40" s="31"/>
      <c r="B40" s="61"/>
      <c r="C40" s="59"/>
      <c r="D40" s="59"/>
      <c r="E40" s="34"/>
      <c r="F40" s="34"/>
      <c r="G40" s="17"/>
      <c r="H40" s="34"/>
    </row>
    <row r="41" spans="1:8" s="30" customFormat="1" ht="12.75">
      <c r="A41" s="3" t="s">
        <v>251</v>
      </c>
      <c r="B41" s="1"/>
      <c r="C41" s="1"/>
      <c r="D41" s="1"/>
      <c r="E41" s="1"/>
      <c r="F41" s="1"/>
      <c r="G41" s="1"/>
      <c r="H41" s="166"/>
    </row>
    <row r="42" spans="1:8" s="30" customFormat="1" ht="8.25" customHeight="1">
      <c r="A42" s="21"/>
      <c r="B42" s="3"/>
      <c r="C42" s="3"/>
      <c r="D42" s="3"/>
      <c r="E42" s="3"/>
      <c r="F42" s="3"/>
      <c r="G42" s="3"/>
      <c r="H42" s="34"/>
    </row>
    <row r="43" spans="1:8" s="30" customFormat="1" ht="21" customHeight="1">
      <c r="A43" s="228" t="s">
        <v>79</v>
      </c>
      <c r="B43" s="231" t="s">
        <v>0</v>
      </c>
      <c r="C43" s="193" t="s">
        <v>243</v>
      </c>
      <c r="D43" s="220" t="s">
        <v>33</v>
      </c>
      <c r="E43" s="221"/>
      <c r="F43" s="193" t="s">
        <v>244</v>
      </c>
      <c r="G43" s="171" t="s">
        <v>248</v>
      </c>
      <c r="H43" s="34"/>
    </row>
    <row r="44" spans="1:8" s="30" customFormat="1" ht="39" customHeight="1">
      <c r="A44" s="229"/>
      <c r="B44" s="232"/>
      <c r="C44" s="226"/>
      <c r="D44" s="22" t="s">
        <v>1</v>
      </c>
      <c r="E44" s="22" t="s">
        <v>2</v>
      </c>
      <c r="F44" s="226"/>
      <c r="G44" s="222"/>
      <c r="H44" s="34"/>
    </row>
    <row r="45" spans="1:8" s="30" customFormat="1" ht="26.25" customHeight="1">
      <c r="A45" s="230"/>
      <c r="B45" s="233"/>
      <c r="C45" s="220" t="s">
        <v>226</v>
      </c>
      <c r="D45" s="227"/>
      <c r="E45" s="227"/>
      <c r="F45" s="221"/>
      <c r="G45" s="223"/>
      <c r="H45" s="34"/>
    </row>
    <row r="46" spans="1:8" s="30" customFormat="1" ht="4.5" customHeight="1">
      <c r="A46" s="31"/>
      <c r="C46" s="33"/>
      <c r="D46" s="34"/>
      <c r="E46" s="34"/>
      <c r="F46" s="131"/>
      <c r="G46" s="17"/>
      <c r="H46" s="34"/>
    </row>
    <row r="47" spans="1:8" s="30" customFormat="1" ht="12.75" customHeight="1">
      <c r="A47" s="31">
        <v>13</v>
      </c>
      <c r="B47" s="30" t="s">
        <v>26</v>
      </c>
      <c r="C47" s="33">
        <f>SUM(D47:E47)</f>
        <v>54257</v>
      </c>
      <c r="D47" s="34">
        <v>18075</v>
      </c>
      <c r="E47" s="34">
        <v>36182</v>
      </c>
      <c r="F47" s="59">
        <v>55469</v>
      </c>
      <c r="G47" s="17">
        <f>SUM(C47/F47)*100-100</f>
        <v>-2.1850042366006193</v>
      </c>
      <c r="H47" s="34"/>
    </row>
    <row r="48" spans="1:8" s="30" customFormat="1" ht="12.75" customHeight="1">
      <c r="A48" s="31">
        <v>13</v>
      </c>
      <c r="B48" s="30" t="s">
        <v>88</v>
      </c>
      <c r="C48" s="33">
        <f>SUM(D48:E48)</f>
        <v>671</v>
      </c>
      <c r="D48" s="34">
        <v>580</v>
      </c>
      <c r="E48" s="36">
        <v>91</v>
      </c>
      <c r="F48" s="59">
        <v>658</v>
      </c>
      <c r="G48" s="17">
        <f>SUM(C48/F48)*100-100</f>
        <v>1.975683890577514</v>
      </c>
      <c r="H48" s="34"/>
    </row>
    <row r="49" spans="1:8" s="30" customFormat="1" ht="12.75" customHeight="1">
      <c r="A49" s="31">
        <v>14</v>
      </c>
      <c r="B49" s="30" t="s">
        <v>90</v>
      </c>
      <c r="C49" s="35" t="s">
        <v>140</v>
      </c>
      <c r="D49" s="36" t="s">
        <v>140</v>
      </c>
      <c r="E49" s="36" t="s">
        <v>140</v>
      </c>
      <c r="F49" s="59">
        <v>196</v>
      </c>
      <c r="G49" s="17" t="s">
        <v>143</v>
      </c>
      <c r="H49" s="34"/>
    </row>
    <row r="50" spans="1:8" s="30" customFormat="1" ht="12.75" customHeight="1">
      <c r="A50" s="31">
        <v>15</v>
      </c>
      <c r="B50" s="30" t="s">
        <v>27</v>
      </c>
      <c r="C50" s="33">
        <f aca="true" t="shared" si="3" ref="C50:C58">SUM(D50:E50)</f>
        <v>1053270</v>
      </c>
      <c r="D50" s="34">
        <v>492876</v>
      </c>
      <c r="E50" s="34">
        <v>560394</v>
      </c>
      <c r="F50" s="59">
        <v>842545</v>
      </c>
      <c r="G50" s="17">
        <f>SUM(C50/F50)*100-100</f>
        <v>25.010533562005605</v>
      </c>
      <c r="H50" s="34"/>
    </row>
    <row r="51" spans="1:8" s="30" customFormat="1" ht="12.75" customHeight="1">
      <c r="A51" s="31">
        <v>13</v>
      </c>
      <c r="B51" s="30" t="s">
        <v>97</v>
      </c>
      <c r="C51" s="33">
        <f t="shared" si="3"/>
        <v>33227</v>
      </c>
      <c r="D51" s="36">
        <v>30640</v>
      </c>
      <c r="E51" s="34">
        <v>2587</v>
      </c>
      <c r="F51" s="36">
        <v>36863</v>
      </c>
      <c r="G51" s="17">
        <f aca="true" t="shared" si="4" ref="G51:G58">SUM(C51/F51)*100-100</f>
        <v>-9.86354881588585</v>
      </c>
      <c r="H51" s="34"/>
    </row>
    <row r="52" spans="1:8" s="30" customFormat="1" ht="12.75" customHeight="1">
      <c r="A52" s="31">
        <v>18</v>
      </c>
      <c r="B52" s="30" t="s">
        <v>98</v>
      </c>
      <c r="C52" s="33">
        <f t="shared" si="3"/>
        <v>8346530</v>
      </c>
      <c r="D52" s="34">
        <v>4759213</v>
      </c>
      <c r="E52" s="34">
        <v>3587317</v>
      </c>
      <c r="F52" s="59">
        <v>7879268</v>
      </c>
      <c r="G52" s="17">
        <f t="shared" si="4"/>
        <v>5.930271695289463</v>
      </c>
      <c r="H52" s="34"/>
    </row>
    <row r="53" spans="1:8" s="30" customFormat="1" ht="12.75" customHeight="1">
      <c r="A53" s="31">
        <v>13</v>
      </c>
      <c r="B53" s="30" t="s">
        <v>100</v>
      </c>
      <c r="C53" s="33">
        <f t="shared" si="3"/>
        <v>21579</v>
      </c>
      <c r="D53" s="34">
        <v>10105</v>
      </c>
      <c r="E53" s="34">
        <v>11474</v>
      </c>
      <c r="F53" s="59">
        <v>19999</v>
      </c>
      <c r="G53" s="17">
        <f t="shared" si="4"/>
        <v>7.900395019750988</v>
      </c>
      <c r="H53" s="34"/>
    </row>
    <row r="54" spans="1:8" s="30" customFormat="1" ht="12.75" customHeight="1">
      <c r="A54" s="31">
        <v>13</v>
      </c>
      <c r="B54" s="30" t="s">
        <v>101</v>
      </c>
      <c r="C54" s="33">
        <f t="shared" si="3"/>
        <v>21179</v>
      </c>
      <c r="D54" s="34">
        <v>11074</v>
      </c>
      <c r="E54" s="34">
        <v>10105</v>
      </c>
      <c r="F54" s="59">
        <v>20001</v>
      </c>
      <c r="G54" s="17">
        <f t="shared" si="4"/>
        <v>5.889705514724255</v>
      </c>
      <c r="H54" s="34"/>
    </row>
    <row r="55" spans="1:8" s="30" customFormat="1" ht="12.75" customHeight="1">
      <c r="A55" s="31">
        <v>17</v>
      </c>
      <c r="B55" s="30" t="s">
        <v>102</v>
      </c>
      <c r="C55" s="33">
        <f t="shared" si="3"/>
        <v>1915381</v>
      </c>
      <c r="D55" s="34">
        <v>749227</v>
      </c>
      <c r="E55" s="34">
        <v>1166154</v>
      </c>
      <c r="F55" s="59">
        <v>1738658</v>
      </c>
      <c r="G55" s="17">
        <f>SUM(C55/F55)*100-100</f>
        <v>10.16433364123364</v>
      </c>
      <c r="H55" s="34"/>
    </row>
    <row r="56" spans="1:8" s="30" customFormat="1" ht="12.75" customHeight="1">
      <c r="A56" s="31">
        <v>13</v>
      </c>
      <c r="B56" s="30" t="s">
        <v>104</v>
      </c>
      <c r="C56" s="33">
        <f t="shared" si="3"/>
        <v>669</v>
      </c>
      <c r="D56" s="36">
        <v>89</v>
      </c>
      <c r="E56" s="36">
        <v>580</v>
      </c>
      <c r="F56" s="59">
        <v>535</v>
      </c>
      <c r="G56" s="17">
        <f t="shared" si="4"/>
        <v>25.046728971962608</v>
      </c>
      <c r="H56" s="34"/>
    </row>
    <row r="57" spans="1:8" s="30" customFormat="1" ht="12.75" customHeight="1">
      <c r="A57" s="31">
        <v>13</v>
      </c>
      <c r="B57" s="30" t="s">
        <v>127</v>
      </c>
      <c r="C57" s="33">
        <f t="shared" si="3"/>
        <v>8917</v>
      </c>
      <c r="D57" s="34">
        <v>7039</v>
      </c>
      <c r="E57" s="36">
        <v>1878</v>
      </c>
      <c r="F57" s="36">
        <v>10412</v>
      </c>
      <c r="G57" s="17">
        <f t="shared" si="4"/>
        <v>-14.358432577794858</v>
      </c>
      <c r="H57" s="34"/>
    </row>
    <row r="58" spans="1:8" s="30" customFormat="1" ht="12.75" customHeight="1">
      <c r="A58" s="31">
        <v>13</v>
      </c>
      <c r="B58" s="30" t="s">
        <v>106</v>
      </c>
      <c r="C58" s="33">
        <f t="shared" si="3"/>
        <v>45745</v>
      </c>
      <c r="D58" s="34">
        <v>29355</v>
      </c>
      <c r="E58" s="34">
        <v>16390</v>
      </c>
      <c r="F58" s="59">
        <v>45988</v>
      </c>
      <c r="G58" s="17">
        <f t="shared" si="4"/>
        <v>-0.5283987127076699</v>
      </c>
      <c r="H58" s="34"/>
    </row>
    <row r="59" spans="1:8" s="30" customFormat="1" ht="13.5" customHeight="1">
      <c r="A59" s="31"/>
      <c r="B59" s="62" t="s">
        <v>157</v>
      </c>
      <c r="C59" s="63">
        <f>SUM(C47:C58)</f>
        <v>11501425</v>
      </c>
      <c r="D59" s="64">
        <f>SUM(D47:D58)</f>
        <v>6108273</v>
      </c>
      <c r="E59" s="64">
        <f>SUM(E47:E58)</f>
        <v>5393152</v>
      </c>
      <c r="F59" s="64">
        <v>10650592</v>
      </c>
      <c r="G59" s="48">
        <f>SUM(C59/F59)*100-100</f>
        <v>7.988598192476061</v>
      </c>
      <c r="H59" s="34"/>
    </row>
    <row r="60" spans="1:8" s="30" customFormat="1" ht="9" customHeight="1">
      <c r="A60" s="31"/>
      <c r="B60" s="61"/>
      <c r="C60" s="59"/>
      <c r="D60" s="34"/>
      <c r="E60" s="34"/>
      <c r="F60" s="34"/>
      <c r="G60" s="17"/>
      <c r="H60" s="34"/>
    </row>
    <row r="61" ht="12.75">
      <c r="A61" s="15">
        <v>4</v>
      </c>
    </row>
  </sheetData>
  <mergeCells count="14">
    <mergeCell ref="G4:G6"/>
    <mergeCell ref="A4:A6"/>
    <mergeCell ref="B4:B6"/>
    <mergeCell ref="C6:F6"/>
    <mergeCell ref="D4:E4"/>
    <mergeCell ref="C4:C5"/>
    <mergeCell ref="F4:F5"/>
    <mergeCell ref="F43:F44"/>
    <mergeCell ref="G43:G45"/>
    <mergeCell ref="C45:F45"/>
    <mergeCell ref="A43:A45"/>
    <mergeCell ref="B43:B45"/>
    <mergeCell ref="C43:C44"/>
    <mergeCell ref="D43:E43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1"/>
  <sheetViews>
    <sheetView workbookViewId="0" topLeftCell="A1">
      <selection activeCell="H1" sqref="H1"/>
    </sheetView>
  </sheetViews>
  <sheetFormatPr defaultColWidth="11.421875" defaultRowHeight="12.75"/>
  <cols>
    <col min="1" max="1" width="6.7109375" style="5" customWidth="1"/>
    <col min="2" max="2" width="30.421875" style="5" bestFit="1" customWidth="1"/>
    <col min="3" max="6" width="10.00390625" style="5" customWidth="1"/>
    <col min="7" max="7" width="14.421875" style="5" customWidth="1"/>
    <col min="8" max="16384" width="11.421875" style="5" customWidth="1"/>
  </cols>
  <sheetData>
    <row r="1" spans="1:7" s="6" customFormat="1" ht="15">
      <c r="A1" s="3" t="s">
        <v>195</v>
      </c>
      <c r="B1" s="3"/>
      <c r="C1" s="3"/>
      <c r="D1" s="3"/>
      <c r="E1" s="3"/>
      <c r="F1" s="3"/>
      <c r="G1" s="3"/>
    </row>
    <row r="2" spans="1:7" ht="12.75">
      <c r="A2" s="21" t="s">
        <v>249</v>
      </c>
      <c r="B2" s="167"/>
      <c r="C2" s="167"/>
      <c r="D2" s="167"/>
      <c r="E2" s="167"/>
      <c r="F2" s="167"/>
      <c r="G2" s="167"/>
    </row>
    <row r="3" spans="1:7" ht="19.5" customHeight="1">
      <c r="A3" s="141"/>
      <c r="B3" s="51"/>
      <c r="C3" s="51"/>
      <c r="D3" s="51"/>
      <c r="E3" s="51"/>
      <c r="F3" s="51"/>
      <c r="G3" s="51"/>
    </row>
    <row r="4" spans="1:7" ht="19.5" customHeight="1">
      <c r="A4" s="196" t="s">
        <v>217</v>
      </c>
      <c r="B4" s="193" t="s">
        <v>0</v>
      </c>
      <c r="C4" s="220" t="s">
        <v>218</v>
      </c>
      <c r="D4" s="227"/>
      <c r="E4" s="227"/>
      <c r="F4" s="221"/>
      <c r="G4" s="171" t="s">
        <v>252</v>
      </c>
    </row>
    <row r="5" spans="1:7" ht="27" customHeight="1">
      <c r="A5" s="234"/>
      <c r="B5" s="236"/>
      <c r="C5" s="240">
        <v>2010</v>
      </c>
      <c r="D5" s="241"/>
      <c r="E5" s="241"/>
      <c r="F5" s="50">
        <v>2009</v>
      </c>
      <c r="G5" s="238"/>
    </row>
    <row r="6" spans="1:7" ht="52.5" customHeight="1">
      <c r="A6" s="235"/>
      <c r="B6" s="237"/>
      <c r="C6" s="10" t="s">
        <v>10</v>
      </c>
      <c r="D6" s="49" t="s">
        <v>11</v>
      </c>
      <c r="E6" s="10" t="s">
        <v>4</v>
      </c>
      <c r="F6" s="10" t="s">
        <v>4</v>
      </c>
      <c r="G6" s="239"/>
    </row>
    <row r="7" spans="1:6" ht="6.75" customHeight="1">
      <c r="A7" s="24"/>
      <c r="C7" s="52"/>
      <c r="F7" s="152"/>
    </row>
    <row r="8" spans="1:7" ht="24" customHeight="1">
      <c r="A8" s="264">
        <v>14</v>
      </c>
      <c r="B8" s="30" t="s">
        <v>3</v>
      </c>
      <c r="C8" s="35" t="s">
        <v>140</v>
      </c>
      <c r="D8" s="168" t="s">
        <v>140</v>
      </c>
      <c r="E8" s="168" t="s">
        <v>140</v>
      </c>
      <c r="F8" s="36" t="s">
        <v>140</v>
      </c>
      <c r="G8" s="17" t="s">
        <v>224</v>
      </c>
    </row>
    <row r="9" spans="1:7" ht="24" customHeight="1">
      <c r="A9" s="264">
        <v>14</v>
      </c>
      <c r="B9" s="30" t="s">
        <v>83</v>
      </c>
      <c r="C9" s="35">
        <v>48570</v>
      </c>
      <c r="D9" s="168">
        <v>48621</v>
      </c>
      <c r="E9" s="168">
        <f>SUM(C9:D9)</f>
        <v>97191</v>
      </c>
      <c r="F9" s="36">
        <v>101799</v>
      </c>
      <c r="G9" s="17">
        <f>SUM(E9/F9)*100-100</f>
        <v>-4.526567058615498</v>
      </c>
    </row>
    <row r="10" spans="1:7" ht="24" customHeight="1">
      <c r="A10" s="264">
        <v>13</v>
      </c>
      <c r="B10" s="30" t="s">
        <v>26</v>
      </c>
      <c r="C10" s="35">
        <v>338004</v>
      </c>
      <c r="D10" s="168">
        <v>331994</v>
      </c>
      <c r="E10" s="168">
        <f aca="true" t="shared" si="0" ref="E10:E26">SUM(C10:D10)</f>
        <v>669998</v>
      </c>
      <c r="F10" s="36">
        <v>690868</v>
      </c>
      <c r="G10" s="17">
        <f>SUM(E10/F10)*100-100</f>
        <v>-3.0208375550756443</v>
      </c>
    </row>
    <row r="11" spans="1:7" ht="24" customHeight="1">
      <c r="A11" s="264">
        <v>13</v>
      </c>
      <c r="B11" s="30" t="s">
        <v>88</v>
      </c>
      <c r="C11" s="35">
        <v>25746</v>
      </c>
      <c r="D11" s="168">
        <v>24697</v>
      </c>
      <c r="E11" s="168">
        <f t="shared" si="0"/>
        <v>50443</v>
      </c>
      <c r="F11" s="36">
        <v>67214</v>
      </c>
      <c r="G11" s="17">
        <f aca="true" t="shared" si="1" ref="G11:G28">SUM(E11/F11)*100-100</f>
        <v>-24.95164697830809</v>
      </c>
    </row>
    <row r="12" spans="1:7" ht="24" customHeight="1">
      <c r="A12" s="264">
        <v>14</v>
      </c>
      <c r="B12" s="30" t="s">
        <v>90</v>
      </c>
      <c r="C12" s="35">
        <v>90339</v>
      </c>
      <c r="D12" s="168">
        <v>91068</v>
      </c>
      <c r="E12" s="168">
        <f t="shared" si="0"/>
        <v>181407</v>
      </c>
      <c r="F12" s="36">
        <v>189973</v>
      </c>
      <c r="G12" s="17">
        <f t="shared" si="1"/>
        <v>-4.509061814047257</v>
      </c>
    </row>
    <row r="13" spans="1:7" ht="24" customHeight="1">
      <c r="A13" s="264">
        <v>13</v>
      </c>
      <c r="B13" s="30" t="s">
        <v>92</v>
      </c>
      <c r="C13" s="35">
        <v>37651</v>
      </c>
      <c r="D13" s="168">
        <v>39636</v>
      </c>
      <c r="E13" s="168">
        <f t="shared" si="0"/>
        <v>77287</v>
      </c>
      <c r="F13" s="36">
        <v>94949</v>
      </c>
      <c r="G13" s="17">
        <f t="shared" si="1"/>
        <v>-18.60156505071143</v>
      </c>
    </row>
    <row r="14" spans="1:7" ht="24" customHeight="1">
      <c r="A14" s="264">
        <v>13</v>
      </c>
      <c r="B14" s="30" t="s">
        <v>94</v>
      </c>
      <c r="C14" s="35">
        <v>330</v>
      </c>
      <c r="D14" s="168">
        <v>496</v>
      </c>
      <c r="E14" s="168">
        <f t="shared" si="0"/>
        <v>826</v>
      </c>
      <c r="F14" s="36">
        <v>432</v>
      </c>
      <c r="G14" s="17">
        <f t="shared" si="1"/>
        <v>91.2037037037037</v>
      </c>
    </row>
    <row r="15" spans="1:7" ht="24" customHeight="1">
      <c r="A15" s="264">
        <v>15</v>
      </c>
      <c r="B15" s="30" t="s">
        <v>27</v>
      </c>
      <c r="C15" s="35">
        <v>394121</v>
      </c>
      <c r="D15" s="168">
        <v>394290</v>
      </c>
      <c r="E15" s="168">
        <f t="shared" si="0"/>
        <v>788411</v>
      </c>
      <c r="F15" s="36">
        <v>756462</v>
      </c>
      <c r="G15" s="17">
        <f t="shared" si="1"/>
        <v>4.223477187221562</v>
      </c>
    </row>
    <row r="16" spans="1:7" ht="24" customHeight="1">
      <c r="A16" s="264">
        <v>13</v>
      </c>
      <c r="B16" s="30" t="s">
        <v>97</v>
      </c>
      <c r="C16" s="35">
        <v>75554</v>
      </c>
      <c r="D16" s="168">
        <v>81598</v>
      </c>
      <c r="E16" s="168">
        <f t="shared" si="0"/>
        <v>157152</v>
      </c>
      <c r="F16" s="36">
        <v>162715</v>
      </c>
      <c r="G16" s="17">
        <f t="shared" si="1"/>
        <v>-3.4188611990289814</v>
      </c>
    </row>
    <row r="17" spans="1:7" ht="24" customHeight="1">
      <c r="A17" s="264">
        <v>18</v>
      </c>
      <c r="B17" s="30" t="s">
        <v>98</v>
      </c>
      <c r="C17" s="35">
        <v>86727</v>
      </c>
      <c r="D17" s="168">
        <v>73845</v>
      </c>
      <c r="E17" s="168">
        <f t="shared" si="0"/>
        <v>160572</v>
      </c>
      <c r="F17" s="36">
        <v>135187</v>
      </c>
      <c r="G17" s="17">
        <f t="shared" si="1"/>
        <v>18.777693121380025</v>
      </c>
    </row>
    <row r="18" spans="1:7" ht="24" customHeight="1">
      <c r="A18" s="264">
        <v>17</v>
      </c>
      <c r="B18" s="30" t="s">
        <v>99</v>
      </c>
      <c r="C18" s="35">
        <v>40</v>
      </c>
      <c r="D18" s="168">
        <v>40</v>
      </c>
      <c r="E18" s="168">
        <f t="shared" si="0"/>
        <v>80</v>
      </c>
      <c r="F18" s="36" t="s">
        <v>140</v>
      </c>
      <c r="G18" s="17" t="s">
        <v>224</v>
      </c>
    </row>
    <row r="19" spans="1:7" ht="24" customHeight="1">
      <c r="A19" s="264">
        <v>13</v>
      </c>
      <c r="B19" s="30" t="s">
        <v>100</v>
      </c>
      <c r="C19" s="35">
        <v>82493</v>
      </c>
      <c r="D19" s="168">
        <v>82568</v>
      </c>
      <c r="E19" s="168">
        <f t="shared" si="0"/>
        <v>165061</v>
      </c>
      <c r="F19" s="36">
        <v>177852</v>
      </c>
      <c r="G19" s="17">
        <f t="shared" si="1"/>
        <v>-7.1919348671929555</v>
      </c>
    </row>
    <row r="20" spans="1:7" ht="24" customHeight="1">
      <c r="A20" s="264">
        <v>13</v>
      </c>
      <c r="B20" s="30" t="s">
        <v>101</v>
      </c>
      <c r="C20" s="35">
        <v>64866</v>
      </c>
      <c r="D20" s="168">
        <v>64866</v>
      </c>
      <c r="E20" s="168">
        <f t="shared" si="0"/>
        <v>129732</v>
      </c>
      <c r="F20" s="36">
        <v>139576</v>
      </c>
      <c r="G20" s="17">
        <f t="shared" si="1"/>
        <v>-7.052788445004879</v>
      </c>
    </row>
    <row r="21" spans="1:7" ht="24" customHeight="1">
      <c r="A21" s="264">
        <v>17</v>
      </c>
      <c r="B21" s="30" t="s">
        <v>102</v>
      </c>
      <c r="C21" s="35">
        <v>1396449</v>
      </c>
      <c r="D21" s="168">
        <v>1344066</v>
      </c>
      <c r="E21" s="168">
        <f t="shared" si="0"/>
        <v>2740515</v>
      </c>
      <c r="F21" s="36">
        <v>2682269</v>
      </c>
      <c r="G21" s="17">
        <f t="shared" si="1"/>
        <v>2.171519709618977</v>
      </c>
    </row>
    <row r="22" spans="1:7" ht="24" customHeight="1">
      <c r="A22" s="264">
        <v>13</v>
      </c>
      <c r="B22" s="30" t="s">
        <v>104</v>
      </c>
      <c r="C22" s="35">
        <v>14385</v>
      </c>
      <c r="D22" s="168">
        <v>15161</v>
      </c>
      <c r="E22" s="168">
        <f t="shared" si="0"/>
        <v>29546</v>
      </c>
      <c r="F22" s="36">
        <v>29395</v>
      </c>
      <c r="G22" s="17">
        <f t="shared" si="1"/>
        <v>0.5136928048987954</v>
      </c>
    </row>
    <row r="23" spans="1:9" ht="24" customHeight="1">
      <c r="A23" s="264">
        <v>13</v>
      </c>
      <c r="B23" s="30" t="s">
        <v>233</v>
      </c>
      <c r="C23" s="35">
        <v>111219</v>
      </c>
      <c r="D23" s="168">
        <v>116848</v>
      </c>
      <c r="E23" s="168">
        <f t="shared" si="0"/>
        <v>228067</v>
      </c>
      <c r="F23" s="36">
        <v>263963</v>
      </c>
      <c r="G23" s="17">
        <f t="shared" si="1"/>
        <v>-13.598875599989384</v>
      </c>
      <c r="I23" s="29"/>
    </row>
    <row r="24" spans="1:7" ht="24" customHeight="1">
      <c r="A24" s="264">
        <v>14</v>
      </c>
      <c r="B24" s="30" t="s">
        <v>105</v>
      </c>
      <c r="C24" s="35">
        <v>11390</v>
      </c>
      <c r="D24" s="168">
        <v>11241</v>
      </c>
      <c r="E24" s="168">
        <f t="shared" si="0"/>
        <v>22631</v>
      </c>
      <c r="F24" s="36">
        <v>22069</v>
      </c>
      <c r="G24" s="17">
        <f t="shared" si="1"/>
        <v>2.5465585210023107</v>
      </c>
    </row>
    <row r="25" spans="1:7" ht="24" customHeight="1">
      <c r="A25" s="264">
        <v>13</v>
      </c>
      <c r="B25" s="30" t="s">
        <v>106</v>
      </c>
      <c r="C25" s="35">
        <v>279394</v>
      </c>
      <c r="D25" s="168">
        <v>282847</v>
      </c>
      <c r="E25" s="168">
        <f t="shared" si="0"/>
        <v>562241</v>
      </c>
      <c r="F25" s="36">
        <v>550644</v>
      </c>
      <c r="G25" s="17">
        <f t="shared" si="1"/>
        <v>2.106079426998207</v>
      </c>
    </row>
    <row r="26" spans="1:7" ht="24" customHeight="1">
      <c r="A26" s="264" t="s">
        <v>5</v>
      </c>
      <c r="B26" s="30" t="s">
        <v>205</v>
      </c>
      <c r="C26" s="35">
        <v>321</v>
      </c>
      <c r="D26" s="168">
        <v>324</v>
      </c>
      <c r="E26" s="168">
        <f t="shared" si="0"/>
        <v>645</v>
      </c>
      <c r="F26" s="36">
        <v>367</v>
      </c>
      <c r="G26" s="17">
        <f t="shared" si="1"/>
        <v>75.74931880108991</v>
      </c>
    </row>
    <row r="27" spans="1:9" ht="20.25" customHeight="1">
      <c r="A27" s="30"/>
      <c r="B27" s="128"/>
      <c r="C27" s="30"/>
      <c r="D27" s="168"/>
      <c r="E27" s="168"/>
      <c r="F27" s="36"/>
      <c r="G27" s="17"/>
      <c r="I27" s="5" t="s">
        <v>5</v>
      </c>
    </row>
    <row r="28" spans="1:7" ht="12.75">
      <c r="A28" s="30"/>
      <c r="B28" s="265" t="s">
        <v>157</v>
      </c>
      <c r="C28" s="266">
        <f>SUM(C9:C26)</f>
        <v>3057599</v>
      </c>
      <c r="D28" s="266">
        <f>SUM(D9:D26)</f>
        <v>3004206</v>
      </c>
      <c r="E28" s="266">
        <f>SUM(E9:E26)</f>
        <v>6061805</v>
      </c>
      <c r="F28" s="266">
        <v>6065734</v>
      </c>
      <c r="G28" s="48">
        <f t="shared" si="1"/>
        <v>-0.06477369432948876</v>
      </c>
    </row>
    <row r="29" spans="2:7" ht="12.75">
      <c r="B29" s="144"/>
      <c r="C29" s="60"/>
      <c r="D29" s="60"/>
      <c r="E29" s="60"/>
      <c r="F29" s="60"/>
      <c r="G29" s="48"/>
    </row>
    <row r="30" spans="2:6" ht="12.75">
      <c r="B30" s="62"/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spans="6:7" ht="12.75">
      <c r="F39" s="29"/>
      <c r="G39" s="5">
        <v>5</v>
      </c>
    </row>
    <row r="40" ht="12.75">
      <c r="F40" s="29"/>
    </row>
    <row r="41" ht="12.75">
      <c r="F41" s="29"/>
    </row>
  </sheetData>
  <mergeCells count="5">
    <mergeCell ref="C4:F4"/>
    <mergeCell ref="A4:A6"/>
    <mergeCell ref="B4:B6"/>
    <mergeCell ref="G4:G6"/>
    <mergeCell ref="C5:E5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4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0.421875" style="5" bestFit="1" customWidth="1"/>
    <col min="3" max="6" width="10.8515625" style="5" customWidth="1"/>
    <col min="7" max="7" width="14.140625" style="5" customWidth="1"/>
    <col min="8" max="16384" width="11.421875" style="5" customWidth="1"/>
  </cols>
  <sheetData>
    <row r="1" s="3" customFormat="1" ht="12.75">
      <c r="A1" s="3" t="s">
        <v>194</v>
      </c>
    </row>
    <row r="2" s="3" customFormat="1" ht="12.75">
      <c r="A2" s="3" t="s">
        <v>249</v>
      </c>
    </row>
    <row r="3" spans="1:7" s="3" customFormat="1" ht="21" customHeight="1">
      <c r="A3" s="8"/>
      <c r="B3" s="8"/>
      <c r="C3" s="8"/>
      <c r="D3" s="8"/>
      <c r="E3" s="8"/>
      <c r="F3" s="8"/>
      <c r="G3" s="8"/>
    </row>
    <row r="4" spans="1:7" ht="21" customHeight="1">
      <c r="A4" s="198" t="s">
        <v>32</v>
      </c>
      <c r="B4" s="193" t="s">
        <v>0</v>
      </c>
      <c r="C4" s="220" t="s">
        <v>14</v>
      </c>
      <c r="D4" s="227"/>
      <c r="E4" s="227"/>
      <c r="F4" s="221"/>
      <c r="G4" s="171" t="s">
        <v>253</v>
      </c>
    </row>
    <row r="5" spans="1:7" ht="21" customHeight="1">
      <c r="A5" s="242"/>
      <c r="B5" s="246"/>
      <c r="C5" s="220" t="s">
        <v>219</v>
      </c>
      <c r="D5" s="227"/>
      <c r="E5" s="227"/>
      <c r="F5" s="221"/>
      <c r="G5" s="270"/>
    </row>
    <row r="6" spans="1:7" ht="20.25" customHeight="1">
      <c r="A6" s="243"/>
      <c r="B6" s="246"/>
      <c r="C6" s="240">
        <v>2010</v>
      </c>
      <c r="D6" s="241"/>
      <c r="E6" s="245"/>
      <c r="F6" s="163">
        <v>2009</v>
      </c>
      <c r="G6" s="270"/>
    </row>
    <row r="7" spans="1:9" ht="21.75" customHeight="1">
      <c r="A7" s="244"/>
      <c r="B7" s="226"/>
      <c r="C7" s="50" t="s">
        <v>12</v>
      </c>
      <c r="D7" s="39" t="s">
        <v>13</v>
      </c>
      <c r="E7" s="10" t="s">
        <v>4</v>
      </c>
      <c r="F7" s="10" t="s">
        <v>4</v>
      </c>
      <c r="G7" s="271"/>
      <c r="I7" s="53"/>
    </row>
    <row r="8" spans="1:7" ht="12.75">
      <c r="A8" s="261"/>
      <c r="B8" s="262"/>
      <c r="C8" s="263"/>
      <c r="D8" s="262"/>
      <c r="E8" s="262"/>
      <c r="F8" s="262"/>
      <c r="G8" s="262"/>
    </row>
    <row r="9" spans="1:7" ht="18" customHeight="1">
      <c r="A9" s="264">
        <v>14</v>
      </c>
      <c r="B9" s="30" t="s">
        <v>240</v>
      </c>
      <c r="C9" s="35" t="s">
        <v>140</v>
      </c>
      <c r="D9" s="168" t="s">
        <v>140</v>
      </c>
      <c r="E9" s="168" t="s">
        <v>140</v>
      </c>
      <c r="F9" s="168" t="s">
        <v>140</v>
      </c>
      <c r="G9" s="267" t="s">
        <v>263</v>
      </c>
    </row>
    <row r="10" spans="1:7" ht="18" customHeight="1">
      <c r="A10" s="264">
        <v>14</v>
      </c>
      <c r="B10" s="30" t="s">
        <v>3</v>
      </c>
      <c r="C10" s="33">
        <v>451</v>
      </c>
      <c r="D10" s="34">
        <v>452</v>
      </c>
      <c r="E10" s="34">
        <f>SUM(C10:D10)</f>
        <v>903</v>
      </c>
      <c r="F10" s="34">
        <v>897</v>
      </c>
      <c r="G10" s="17">
        <f>SUM(E10/F10)*100-100</f>
        <v>0.6688963210702354</v>
      </c>
    </row>
    <row r="11" spans="1:7" ht="18" customHeight="1">
      <c r="A11" s="264">
        <v>14</v>
      </c>
      <c r="B11" s="30" t="s">
        <v>83</v>
      </c>
      <c r="C11" s="33">
        <v>568</v>
      </c>
      <c r="D11" s="34">
        <v>568</v>
      </c>
      <c r="E11" s="34">
        <f aca="true" t="shared" si="0" ref="E11:E38">SUM(C11:D11)</f>
        <v>1136</v>
      </c>
      <c r="F11" s="34">
        <v>1854</v>
      </c>
      <c r="G11" s="17">
        <f aca="true" t="shared" si="1" ref="G11:G40">SUM(E11/F11)*100-100</f>
        <v>-38.727076591154265</v>
      </c>
    </row>
    <row r="12" spans="1:7" ht="18" customHeight="1">
      <c r="A12" s="264">
        <v>17</v>
      </c>
      <c r="B12" s="30" t="s">
        <v>84</v>
      </c>
      <c r="C12" s="33">
        <v>36</v>
      </c>
      <c r="D12" s="34">
        <v>36</v>
      </c>
      <c r="E12" s="34">
        <f t="shared" si="0"/>
        <v>72</v>
      </c>
      <c r="F12" s="34">
        <v>16</v>
      </c>
      <c r="G12" s="17">
        <f t="shared" si="1"/>
        <v>350</v>
      </c>
    </row>
    <row r="13" spans="1:7" ht="18" customHeight="1">
      <c r="A13" s="264">
        <v>13</v>
      </c>
      <c r="B13" s="30" t="s">
        <v>26</v>
      </c>
      <c r="C13" s="33">
        <v>2489</v>
      </c>
      <c r="D13" s="34">
        <v>2489</v>
      </c>
      <c r="E13" s="34">
        <f t="shared" si="0"/>
        <v>4978</v>
      </c>
      <c r="F13" s="34">
        <v>5024</v>
      </c>
      <c r="G13" s="17">
        <f t="shared" si="1"/>
        <v>-0.9156050955414088</v>
      </c>
    </row>
    <row r="14" spans="1:7" ht="18" customHeight="1">
      <c r="A14" s="264">
        <v>16</v>
      </c>
      <c r="B14" s="30" t="s">
        <v>85</v>
      </c>
      <c r="C14" s="35" t="s">
        <v>140</v>
      </c>
      <c r="D14" s="168" t="s">
        <v>140</v>
      </c>
      <c r="E14" s="168" t="s">
        <v>140</v>
      </c>
      <c r="F14" s="168" t="s">
        <v>140</v>
      </c>
      <c r="G14" s="267" t="s">
        <v>263</v>
      </c>
    </row>
    <row r="15" spans="1:7" ht="18" customHeight="1">
      <c r="A15" s="264">
        <v>12</v>
      </c>
      <c r="B15" s="30" t="s">
        <v>86</v>
      </c>
      <c r="C15" s="33">
        <v>110</v>
      </c>
      <c r="D15" s="34">
        <v>110</v>
      </c>
      <c r="E15" s="34">
        <f t="shared" si="0"/>
        <v>220</v>
      </c>
      <c r="F15" s="120">
        <v>198</v>
      </c>
      <c r="G15" s="17">
        <f t="shared" si="1"/>
        <v>11.111111111111114</v>
      </c>
    </row>
    <row r="16" spans="1:7" ht="18" customHeight="1">
      <c r="A16" s="264">
        <v>14</v>
      </c>
      <c r="B16" s="30" t="s">
        <v>87</v>
      </c>
      <c r="C16" s="33">
        <v>28</v>
      </c>
      <c r="D16" s="34">
        <v>28</v>
      </c>
      <c r="E16" s="34">
        <f t="shared" si="0"/>
        <v>56</v>
      </c>
      <c r="F16" s="34">
        <v>74</v>
      </c>
      <c r="G16" s="17">
        <f t="shared" si="1"/>
        <v>-24.324324324324323</v>
      </c>
    </row>
    <row r="17" spans="1:7" ht="18" customHeight="1">
      <c r="A17" s="264">
        <v>13</v>
      </c>
      <c r="B17" s="30" t="s">
        <v>88</v>
      </c>
      <c r="C17" s="33">
        <v>482</v>
      </c>
      <c r="D17" s="59">
        <v>482</v>
      </c>
      <c r="E17" s="34">
        <f t="shared" si="0"/>
        <v>964</v>
      </c>
      <c r="F17" s="34">
        <v>1422</v>
      </c>
      <c r="G17" s="17">
        <f t="shared" si="1"/>
        <v>-32.20815752461323</v>
      </c>
    </row>
    <row r="18" spans="1:7" ht="18" customHeight="1">
      <c r="A18" s="264">
        <v>17</v>
      </c>
      <c r="B18" s="30" t="s">
        <v>89</v>
      </c>
      <c r="C18" s="33">
        <v>38</v>
      </c>
      <c r="D18" s="59">
        <v>38</v>
      </c>
      <c r="E18" s="34">
        <f t="shared" si="0"/>
        <v>76</v>
      </c>
      <c r="F18" s="34">
        <v>74</v>
      </c>
      <c r="G18" s="17">
        <f t="shared" si="1"/>
        <v>2.7027027027026946</v>
      </c>
    </row>
    <row r="19" spans="1:7" ht="18" customHeight="1">
      <c r="A19" s="264">
        <v>14</v>
      </c>
      <c r="B19" s="30" t="s">
        <v>90</v>
      </c>
      <c r="C19" s="33">
        <v>459</v>
      </c>
      <c r="D19" s="59">
        <v>459</v>
      </c>
      <c r="E19" s="34">
        <f t="shared" si="0"/>
        <v>918</v>
      </c>
      <c r="F19" s="34">
        <v>846</v>
      </c>
      <c r="G19" s="17">
        <f t="shared" si="1"/>
        <v>8.510638297872333</v>
      </c>
    </row>
    <row r="20" spans="1:7" ht="18" customHeight="1">
      <c r="A20" s="264">
        <v>14</v>
      </c>
      <c r="B20" s="30" t="s">
        <v>91</v>
      </c>
      <c r="C20" s="35" t="s">
        <v>140</v>
      </c>
      <c r="D20" s="168" t="s">
        <v>140</v>
      </c>
      <c r="E20" s="168" t="s">
        <v>140</v>
      </c>
      <c r="F20" s="168" t="s">
        <v>140</v>
      </c>
      <c r="G20" s="267" t="s">
        <v>263</v>
      </c>
    </row>
    <row r="21" spans="1:7" ht="18" customHeight="1">
      <c r="A21" s="264">
        <v>13</v>
      </c>
      <c r="B21" s="30" t="s">
        <v>92</v>
      </c>
      <c r="C21" s="33">
        <v>860</v>
      </c>
      <c r="D21" s="59">
        <v>860</v>
      </c>
      <c r="E21" s="34">
        <f t="shared" si="0"/>
        <v>1720</v>
      </c>
      <c r="F21" s="34">
        <v>1566</v>
      </c>
      <c r="G21" s="17">
        <f t="shared" si="1"/>
        <v>9.83397190293742</v>
      </c>
    </row>
    <row r="22" spans="1:7" ht="18" customHeight="1">
      <c r="A22" s="264">
        <v>14</v>
      </c>
      <c r="B22" s="30" t="s">
        <v>93</v>
      </c>
      <c r="C22" s="35" t="s">
        <v>140</v>
      </c>
      <c r="D22" s="168" t="s">
        <v>140</v>
      </c>
      <c r="E22" s="168" t="s">
        <v>140</v>
      </c>
      <c r="F22" s="168">
        <v>2</v>
      </c>
      <c r="G22" s="268" t="s">
        <v>146</v>
      </c>
    </row>
    <row r="23" spans="1:7" ht="18" customHeight="1">
      <c r="A23" s="264">
        <v>13</v>
      </c>
      <c r="B23" s="30" t="s">
        <v>94</v>
      </c>
      <c r="C23" s="33">
        <v>90</v>
      </c>
      <c r="D23" s="59">
        <v>90</v>
      </c>
      <c r="E23" s="34">
        <f t="shared" si="0"/>
        <v>180</v>
      </c>
      <c r="F23" s="34">
        <v>200</v>
      </c>
      <c r="G23" s="17">
        <f t="shared" si="1"/>
        <v>-10</v>
      </c>
    </row>
    <row r="24" spans="1:7" ht="18" customHeight="1">
      <c r="A24" s="264">
        <v>13</v>
      </c>
      <c r="B24" s="30" t="s">
        <v>95</v>
      </c>
      <c r="C24" s="35">
        <v>3</v>
      </c>
      <c r="D24" s="168">
        <v>3</v>
      </c>
      <c r="E24" s="34">
        <f t="shared" si="0"/>
        <v>6</v>
      </c>
      <c r="F24" s="168">
        <v>2</v>
      </c>
      <c r="G24" s="268" t="s">
        <v>146</v>
      </c>
    </row>
    <row r="25" spans="1:7" ht="18" customHeight="1">
      <c r="A25" s="264">
        <v>12</v>
      </c>
      <c r="B25" s="30" t="s">
        <v>96</v>
      </c>
      <c r="C25" s="35">
        <v>2</v>
      </c>
      <c r="D25" s="168">
        <v>2</v>
      </c>
      <c r="E25" s="34">
        <f>SUM(C25:D25)</f>
        <v>4</v>
      </c>
      <c r="F25" s="168" t="s">
        <v>140</v>
      </c>
      <c r="G25" s="268" t="s">
        <v>146</v>
      </c>
    </row>
    <row r="26" spans="1:7" ht="18" customHeight="1">
      <c r="A26" s="264">
        <v>15</v>
      </c>
      <c r="B26" s="30" t="s">
        <v>27</v>
      </c>
      <c r="C26" s="33">
        <v>748</v>
      </c>
      <c r="D26" s="34">
        <v>749</v>
      </c>
      <c r="E26" s="34">
        <f t="shared" si="0"/>
        <v>1497</v>
      </c>
      <c r="F26" s="34">
        <v>1551</v>
      </c>
      <c r="G26" s="17">
        <f t="shared" si="1"/>
        <v>-3.481624758220505</v>
      </c>
    </row>
    <row r="27" spans="1:7" ht="18" customHeight="1">
      <c r="A27" s="264">
        <v>13</v>
      </c>
      <c r="B27" s="30" t="s">
        <v>97</v>
      </c>
      <c r="C27" s="33">
        <v>2846</v>
      </c>
      <c r="D27" s="34">
        <v>2846</v>
      </c>
      <c r="E27" s="34">
        <f t="shared" si="0"/>
        <v>5692</v>
      </c>
      <c r="F27" s="34">
        <v>5540</v>
      </c>
      <c r="G27" s="17">
        <f t="shared" si="1"/>
        <v>2.7436823104693104</v>
      </c>
    </row>
    <row r="28" spans="1:7" ht="18" customHeight="1">
      <c r="A28" s="264">
        <v>18</v>
      </c>
      <c r="B28" s="30" t="s">
        <v>98</v>
      </c>
      <c r="C28" s="33">
        <v>2600</v>
      </c>
      <c r="D28" s="34">
        <v>2600</v>
      </c>
      <c r="E28" s="34">
        <f t="shared" si="0"/>
        <v>5200</v>
      </c>
      <c r="F28" s="34">
        <v>5622</v>
      </c>
      <c r="G28" s="17">
        <f t="shared" si="1"/>
        <v>-7.506225542511558</v>
      </c>
    </row>
    <row r="29" spans="1:7" ht="18" customHeight="1">
      <c r="A29" s="264">
        <v>17</v>
      </c>
      <c r="B29" s="30" t="s">
        <v>99</v>
      </c>
      <c r="C29" s="33">
        <v>30</v>
      </c>
      <c r="D29" s="34">
        <v>30</v>
      </c>
      <c r="E29" s="34">
        <f t="shared" si="0"/>
        <v>60</v>
      </c>
      <c r="F29" s="34">
        <v>34</v>
      </c>
      <c r="G29" s="17">
        <f t="shared" si="1"/>
        <v>76.47058823529412</v>
      </c>
    </row>
    <row r="30" spans="1:7" ht="18" customHeight="1">
      <c r="A30" s="264">
        <v>13</v>
      </c>
      <c r="B30" s="30" t="s">
        <v>100</v>
      </c>
      <c r="C30" s="33">
        <v>1070</v>
      </c>
      <c r="D30" s="34">
        <v>1070</v>
      </c>
      <c r="E30" s="34">
        <f t="shared" si="0"/>
        <v>2140</v>
      </c>
      <c r="F30" s="34">
        <v>2194</v>
      </c>
      <c r="G30" s="17">
        <f t="shared" si="1"/>
        <v>-2.4612579762990094</v>
      </c>
    </row>
    <row r="31" spans="1:7" ht="18" customHeight="1">
      <c r="A31" s="264">
        <v>13</v>
      </c>
      <c r="B31" s="30" t="s">
        <v>101</v>
      </c>
      <c r="C31" s="33">
        <v>846</v>
      </c>
      <c r="D31" s="34">
        <v>847</v>
      </c>
      <c r="E31" s="34">
        <f t="shared" si="0"/>
        <v>1693</v>
      </c>
      <c r="F31" s="34">
        <v>1768</v>
      </c>
      <c r="G31" s="17">
        <f t="shared" si="1"/>
        <v>-4.242081447963798</v>
      </c>
    </row>
    <row r="32" spans="1:7" ht="18" customHeight="1">
      <c r="A32" s="264">
        <v>17</v>
      </c>
      <c r="B32" s="30" t="s">
        <v>102</v>
      </c>
      <c r="C32" s="33">
        <v>8425</v>
      </c>
      <c r="D32" s="34">
        <v>8425</v>
      </c>
      <c r="E32" s="34">
        <f t="shared" si="0"/>
        <v>16850</v>
      </c>
      <c r="F32" s="34">
        <v>16848</v>
      </c>
      <c r="G32" s="17">
        <f t="shared" si="1"/>
        <v>0.011870845204171587</v>
      </c>
    </row>
    <row r="33" spans="1:7" ht="18" customHeight="1">
      <c r="A33" s="264">
        <v>16</v>
      </c>
      <c r="B33" s="30" t="s">
        <v>103</v>
      </c>
      <c r="C33" s="33">
        <v>49</v>
      </c>
      <c r="D33" s="34">
        <v>49</v>
      </c>
      <c r="E33" s="34">
        <f t="shared" si="0"/>
        <v>98</v>
      </c>
      <c r="F33" s="34">
        <v>148</v>
      </c>
      <c r="G33" s="17">
        <f t="shared" si="1"/>
        <v>-33.78378378378379</v>
      </c>
    </row>
    <row r="34" spans="1:7" ht="18" customHeight="1">
      <c r="A34" s="264">
        <v>13</v>
      </c>
      <c r="B34" s="30" t="s">
        <v>104</v>
      </c>
      <c r="C34" s="33">
        <v>241</v>
      </c>
      <c r="D34" s="34">
        <v>241</v>
      </c>
      <c r="E34" s="34">
        <f t="shared" si="0"/>
        <v>482</v>
      </c>
      <c r="F34" s="34">
        <v>492</v>
      </c>
      <c r="G34" s="17">
        <f t="shared" si="1"/>
        <v>-2.032520325203251</v>
      </c>
    </row>
    <row r="35" spans="1:7" ht="18" customHeight="1">
      <c r="A35" s="264">
        <v>13</v>
      </c>
      <c r="B35" s="30" t="s">
        <v>233</v>
      </c>
      <c r="C35" s="33">
        <v>974</v>
      </c>
      <c r="D35" s="34">
        <v>974</v>
      </c>
      <c r="E35" s="34">
        <f t="shared" si="0"/>
        <v>1948</v>
      </c>
      <c r="F35" s="34">
        <v>2148</v>
      </c>
      <c r="G35" s="17">
        <f>SUM(E35/F35)*100-100</f>
        <v>-9.310986964618252</v>
      </c>
    </row>
    <row r="36" spans="1:7" ht="18" customHeight="1">
      <c r="A36" s="264">
        <v>14</v>
      </c>
      <c r="B36" s="30" t="s">
        <v>105</v>
      </c>
      <c r="C36" s="33">
        <v>100</v>
      </c>
      <c r="D36" s="34">
        <v>100</v>
      </c>
      <c r="E36" s="34">
        <f t="shared" si="0"/>
        <v>200</v>
      </c>
      <c r="F36" s="34">
        <v>192</v>
      </c>
      <c r="G36" s="17">
        <f t="shared" si="1"/>
        <v>4.166666666666671</v>
      </c>
    </row>
    <row r="37" spans="1:7" ht="18" customHeight="1">
      <c r="A37" s="264">
        <v>13</v>
      </c>
      <c r="B37" s="30" t="s">
        <v>106</v>
      </c>
      <c r="C37" s="33">
        <v>3436</v>
      </c>
      <c r="D37" s="34">
        <v>3436</v>
      </c>
      <c r="E37" s="34">
        <f t="shared" si="0"/>
        <v>6872</v>
      </c>
      <c r="F37" s="34">
        <v>6802</v>
      </c>
      <c r="G37" s="17">
        <f t="shared" si="1"/>
        <v>1.0291090855630642</v>
      </c>
    </row>
    <row r="38" spans="1:7" ht="18" customHeight="1">
      <c r="A38" s="264" t="s">
        <v>5</v>
      </c>
      <c r="B38" s="30" t="s">
        <v>205</v>
      </c>
      <c r="C38" s="33"/>
      <c r="D38" s="34"/>
      <c r="E38" s="34">
        <f t="shared" si="0"/>
        <v>0</v>
      </c>
      <c r="F38" s="34">
        <v>120</v>
      </c>
      <c r="G38" s="17">
        <f t="shared" si="1"/>
        <v>-100</v>
      </c>
    </row>
    <row r="39" spans="1:7" ht="12.75">
      <c r="A39" s="30"/>
      <c r="B39" s="30"/>
      <c r="C39" s="269"/>
      <c r="D39" s="30"/>
      <c r="E39" s="34"/>
      <c r="F39" s="34"/>
      <c r="G39" s="17"/>
    </row>
    <row r="40" spans="1:7" ht="12.75">
      <c r="A40" s="30"/>
      <c r="B40" s="62" t="s">
        <v>157</v>
      </c>
      <c r="C40" s="63">
        <f>SUM(C10:C38)</f>
        <v>26981</v>
      </c>
      <c r="D40" s="64">
        <f>SUM(D10:D37)</f>
        <v>26984</v>
      </c>
      <c r="E40" s="64">
        <f>SUM(E9:E38)</f>
        <v>53965</v>
      </c>
      <c r="F40" s="64">
        <v>55634</v>
      </c>
      <c r="G40" s="48">
        <f t="shared" si="1"/>
        <v>-2.999964050760326</v>
      </c>
    </row>
    <row r="42" ht="14.25">
      <c r="A42" s="142"/>
    </row>
    <row r="43" spans="3:4" ht="12.75">
      <c r="C43" s="29"/>
      <c r="D43" s="29"/>
    </row>
    <row r="44" ht="12.75">
      <c r="A44" s="15">
        <v>6</v>
      </c>
    </row>
  </sheetData>
  <mergeCells count="6">
    <mergeCell ref="A4:A7"/>
    <mergeCell ref="G4:G7"/>
    <mergeCell ref="C6:E6"/>
    <mergeCell ref="B4:B7"/>
    <mergeCell ref="C4:F4"/>
    <mergeCell ref="C5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41"/>
  <sheetViews>
    <sheetView workbookViewId="0" topLeftCell="A1">
      <selection activeCell="I1" sqref="I1"/>
    </sheetView>
  </sheetViews>
  <sheetFormatPr defaultColWidth="11.421875" defaultRowHeight="12.75"/>
  <cols>
    <col min="1" max="1" width="24.8515625" style="5" customWidth="1"/>
    <col min="2" max="2" width="9.57421875" style="5" customWidth="1"/>
    <col min="3" max="4" width="10.140625" style="5" customWidth="1"/>
    <col min="5" max="5" width="9.28125" style="5" customWidth="1"/>
    <col min="6" max="6" width="10.421875" style="5" customWidth="1"/>
    <col min="7" max="7" width="10.140625" style="5" customWidth="1"/>
    <col min="8" max="8" width="12.421875" style="5" customWidth="1"/>
    <col min="9" max="16384" width="11.421875" style="5" customWidth="1"/>
  </cols>
  <sheetData>
    <row r="1" s="3" customFormat="1" ht="12.75">
      <c r="A1" s="3" t="s">
        <v>192</v>
      </c>
    </row>
    <row r="2" s="3" customFormat="1" ht="12.75">
      <c r="A2" s="3" t="s">
        <v>254</v>
      </c>
    </row>
    <row r="3" spans="1:8" s="3" customFormat="1" ht="15" customHeight="1">
      <c r="A3" s="8"/>
      <c r="H3" s="8"/>
    </row>
    <row r="4" spans="1:8" ht="20.25" customHeight="1">
      <c r="A4" s="196" t="s">
        <v>17</v>
      </c>
      <c r="B4" s="220" t="s">
        <v>15</v>
      </c>
      <c r="C4" s="227"/>
      <c r="D4" s="227"/>
      <c r="E4" s="227"/>
      <c r="F4" s="227"/>
      <c r="G4" s="221"/>
      <c r="H4" s="171" t="s">
        <v>255</v>
      </c>
    </row>
    <row r="5" spans="1:8" ht="20.25" customHeight="1">
      <c r="A5" s="224"/>
      <c r="B5" s="220" t="s">
        <v>220</v>
      </c>
      <c r="C5" s="227"/>
      <c r="D5" s="227"/>
      <c r="E5" s="227"/>
      <c r="F5" s="227"/>
      <c r="G5" s="221"/>
      <c r="H5" s="222"/>
    </row>
    <row r="6" spans="1:8" ht="20.25" customHeight="1">
      <c r="A6" s="224"/>
      <c r="B6" s="220">
        <v>2010</v>
      </c>
      <c r="C6" s="227"/>
      <c r="D6" s="221"/>
      <c r="E6" s="220">
        <v>2009</v>
      </c>
      <c r="F6" s="227"/>
      <c r="G6" s="221"/>
      <c r="H6" s="238"/>
    </row>
    <row r="7" spans="1:10" ht="46.5" customHeight="1">
      <c r="A7" s="225"/>
      <c r="B7" s="10" t="s">
        <v>16</v>
      </c>
      <c r="C7" s="50" t="s">
        <v>221</v>
      </c>
      <c r="D7" s="39" t="s">
        <v>222</v>
      </c>
      <c r="E7" s="10" t="s">
        <v>16</v>
      </c>
      <c r="F7" s="50" t="s">
        <v>221</v>
      </c>
      <c r="G7" s="39" t="s">
        <v>222</v>
      </c>
      <c r="H7" s="239"/>
      <c r="J7" s="5" t="s">
        <v>5</v>
      </c>
    </row>
    <row r="8" spans="1:8" ht="18" customHeight="1">
      <c r="A8" s="129" t="s">
        <v>19</v>
      </c>
      <c r="B8" s="169" t="s">
        <v>140</v>
      </c>
      <c r="C8" s="168" t="s">
        <v>140</v>
      </c>
      <c r="D8" s="170" t="s">
        <v>140</v>
      </c>
      <c r="E8" s="131">
        <v>19</v>
      </c>
      <c r="F8" s="34">
        <v>45851</v>
      </c>
      <c r="G8" s="131">
        <v>54911</v>
      </c>
      <c r="H8" s="54" t="s">
        <v>264</v>
      </c>
    </row>
    <row r="9" spans="1:8" ht="18" customHeight="1">
      <c r="A9" s="30" t="s">
        <v>18</v>
      </c>
      <c r="B9" s="33">
        <v>67</v>
      </c>
      <c r="C9" s="34">
        <v>1166038</v>
      </c>
      <c r="D9" s="34">
        <v>132549</v>
      </c>
      <c r="E9" s="59">
        <v>55</v>
      </c>
      <c r="F9" s="34">
        <v>1392509</v>
      </c>
      <c r="G9" s="34">
        <v>164128</v>
      </c>
      <c r="H9" s="55">
        <f>SUM(B9/E9)*100-100</f>
        <v>21.818181818181827</v>
      </c>
    </row>
    <row r="10" spans="1:8" ht="18" customHeight="1">
      <c r="A10" s="30" t="s">
        <v>128</v>
      </c>
      <c r="B10" s="33">
        <v>2976</v>
      </c>
      <c r="C10" s="34">
        <v>35065</v>
      </c>
      <c r="D10" s="34">
        <v>37430</v>
      </c>
      <c r="E10" s="59">
        <v>3158</v>
      </c>
      <c r="F10" s="34">
        <v>24673</v>
      </c>
      <c r="G10" s="34">
        <v>21543</v>
      </c>
      <c r="H10" s="55">
        <f>SUM(B10/E10)*100-100</f>
        <v>-5.763141228625713</v>
      </c>
    </row>
    <row r="11" spans="1:8" ht="18" customHeight="1">
      <c r="A11" s="30" t="s">
        <v>129</v>
      </c>
      <c r="B11" s="33">
        <v>22155</v>
      </c>
      <c r="C11" s="34">
        <v>6950895</v>
      </c>
      <c r="D11" s="34">
        <v>2977799</v>
      </c>
      <c r="E11" s="59">
        <v>22811</v>
      </c>
      <c r="F11" s="34">
        <v>7230707</v>
      </c>
      <c r="G11" s="34">
        <v>2500629</v>
      </c>
      <c r="H11" s="55">
        <f aca="true" t="shared" si="0" ref="H11:H17">SUM(B11/E11)*100-100</f>
        <v>-2.8758055324185676</v>
      </c>
    </row>
    <row r="12" spans="1:8" ht="18" customHeight="1">
      <c r="A12" s="30" t="s">
        <v>130</v>
      </c>
      <c r="B12" s="33">
        <v>1066</v>
      </c>
      <c r="C12" s="34">
        <v>2572542</v>
      </c>
      <c r="D12" s="34">
        <v>3900231</v>
      </c>
      <c r="E12" s="59">
        <v>927</v>
      </c>
      <c r="F12" s="34">
        <v>3088489</v>
      </c>
      <c r="G12" s="34">
        <v>4365862</v>
      </c>
      <c r="H12" s="55">
        <f t="shared" si="0"/>
        <v>14.994606256742188</v>
      </c>
    </row>
    <row r="13" spans="1:8" ht="18" customHeight="1">
      <c r="A13" s="30" t="s">
        <v>131</v>
      </c>
      <c r="B13" s="33">
        <v>1</v>
      </c>
      <c r="C13" s="34">
        <v>1425</v>
      </c>
      <c r="D13" s="34">
        <v>2086</v>
      </c>
      <c r="E13" s="59">
        <v>414</v>
      </c>
      <c r="F13" s="34">
        <v>70212</v>
      </c>
      <c r="G13" s="34">
        <v>76780</v>
      </c>
      <c r="H13" s="55">
        <f t="shared" si="0"/>
        <v>-99.7584541062802</v>
      </c>
    </row>
    <row r="14" spans="1:8" ht="18" customHeight="1">
      <c r="A14" s="30" t="s">
        <v>132</v>
      </c>
      <c r="B14" s="33">
        <v>276</v>
      </c>
      <c r="C14" s="34">
        <v>384851</v>
      </c>
      <c r="D14" s="34">
        <v>478488</v>
      </c>
      <c r="E14" s="59">
        <v>127</v>
      </c>
      <c r="F14" s="34">
        <v>389800</v>
      </c>
      <c r="G14" s="34">
        <v>485117</v>
      </c>
      <c r="H14" s="55">
        <f t="shared" si="0"/>
        <v>117.3228346456693</v>
      </c>
    </row>
    <row r="15" spans="1:8" ht="18" customHeight="1">
      <c r="A15" s="30" t="s">
        <v>133</v>
      </c>
      <c r="B15" s="33">
        <v>269</v>
      </c>
      <c r="C15" s="34">
        <v>2101206</v>
      </c>
      <c r="D15" s="34">
        <v>3326313</v>
      </c>
      <c r="E15" s="59">
        <v>289</v>
      </c>
      <c r="F15" s="34">
        <v>1929785</v>
      </c>
      <c r="G15" s="34">
        <v>2841087</v>
      </c>
      <c r="H15" s="55">
        <f t="shared" si="0"/>
        <v>-6.920415224913484</v>
      </c>
    </row>
    <row r="16" spans="1:16" ht="18" customHeight="1">
      <c r="A16" s="30" t="s">
        <v>107</v>
      </c>
      <c r="B16" s="33">
        <f>166+4+1</f>
        <v>171</v>
      </c>
      <c r="C16" s="34">
        <f>9576+18785+10693</f>
        <v>39054</v>
      </c>
      <c r="D16" s="34">
        <f>2417+42966+9592</f>
        <v>54975</v>
      </c>
      <c r="E16" s="59">
        <v>18</v>
      </c>
      <c r="F16" s="34">
        <v>55111</v>
      </c>
      <c r="G16" s="34">
        <v>89939</v>
      </c>
      <c r="H16" s="55">
        <f t="shared" si="0"/>
        <v>850</v>
      </c>
      <c r="I16" s="57"/>
      <c r="J16" s="58"/>
      <c r="K16" s="58"/>
      <c r="L16" s="58"/>
      <c r="M16" s="58"/>
      <c r="N16" s="58"/>
      <c r="O16" s="58"/>
      <c r="P16" s="58"/>
    </row>
    <row r="17" spans="1:8" ht="24" customHeight="1">
      <c r="A17" s="127" t="s">
        <v>139</v>
      </c>
      <c r="B17" s="63">
        <f>SUM(B8:B16)</f>
        <v>26981</v>
      </c>
      <c r="C17" s="64">
        <f>SUM(C8:C16)</f>
        <v>13251076</v>
      </c>
      <c r="D17" s="64">
        <f>SUM(D8:D16)</f>
        <v>10909871</v>
      </c>
      <c r="E17" s="64">
        <v>27818</v>
      </c>
      <c r="F17" s="64">
        <v>14227137</v>
      </c>
      <c r="G17" s="64">
        <v>10599996</v>
      </c>
      <c r="H17" s="56">
        <f t="shared" si="0"/>
        <v>-3.008843195053572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spans="1:8" ht="12.75">
      <c r="A24" s="3" t="s">
        <v>159</v>
      </c>
      <c r="B24" s="1"/>
      <c r="C24" s="1"/>
      <c r="D24" s="1"/>
      <c r="E24" s="1"/>
      <c r="F24" s="1"/>
      <c r="G24" s="1"/>
      <c r="H24" s="1"/>
    </row>
    <row r="25" spans="1:8" ht="12.75">
      <c r="A25" s="3" t="s">
        <v>256</v>
      </c>
      <c r="B25" s="1"/>
      <c r="C25" s="1"/>
      <c r="D25" s="1"/>
      <c r="E25" s="1"/>
      <c r="F25" s="1"/>
      <c r="G25" s="1"/>
      <c r="H25" s="1"/>
    </row>
    <row r="26" ht="14.25" customHeight="1">
      <c r="B26" s="51"/>
    </row>
    <row r="27" spans="1:8" ht="20.25" customHeight="1">
      <c r="A27" s="247" t="s">
        <v>108</v>
      </c>
      <c r="B27" s="220" t="s">
        <v>15</v>
      </c>
      <c r="C27" s="227"/>
      <c r="D27" s="227"/>
      <c r="E27" s="227"/>
      <c r="F27" s="227"/>
      <c r="G27" s="221"/>
      <c r="H27" s="171" t="s">
        <v>257</v>
      </c>
    </row>
    <row r="28" spans="1:8" ht="20.25" customHeight="1">
      <c r="A28" s="248"/>
      <c r="B28" s="220" t="s">
        <v>219</v>
      </c>
      <c r="C28" s="227"/>
      <c r="D28" s="227"/>
      <c r="E28" s="227"/>
      <c r="F28" s="227"/>
      <c r="G28" s="221"/>
      <c r="H28" s="222"/>
    </row>
    <row r="29" spans="1:8" ht="20.25" customHeight="1">
      <c r="A29" s="248"/>
      <c r="B29" s="220">
        <v>2010</v>
      </c>
      <c r="C29" s="227"/>
      <c r="D29" s="221"/>
      <c r="E29" s="220">
        <v>2009</v>
      </c>
      <c r="F29" s="227"/>
      <c r="G29" s="221"/>
      <c r="H29" s="222"/>
    </row>
    <row r="30" spans="1:8" ht="46.5" customHeight="1">
      <c r="A30" s="249"/>
      <c r="B30" s="10" t="s">
        <v>16</v>
      </c>
      <c r="C30" s="50" t="s">
        <v>221</v>
      </c>
      <c r="D30" s="39" t="s">
        <v>222</v>
      </c>
      <c r="E30" s="10" t="s">
        <v>16</v>
      </c>
      <c r="F30" s="50" t="s">
        <v>221</v>
      </c>
      <c r="G30" s="39" t="s">
        <v>222</v>
      </c>
      <c r="H30" s="223"/>
    </row>
    <row r="31" spans="1:8" ht="18" customHeight="1">
      <c r="A31" s="132" t="s">
        <v>20</v>
      </c>
      <c r="B31" s="130">
        <v>6105</v>
      </c>
      <c r="C31" s="34">
        <v>140770</v>
      </c>
      <c r="D31" s="34">
        <v>162667</v>
      </c>
      <c r="E31" s="131">
        <v>6680</v>
      </c>
      <c r="F31" s="34">
        <v>135837</v>
      </c>
      <c r="G31" s="34">
        <v>158287</v>
      </c>
      <c r="H31" s="55">
        <f aca="true" t="shared" si="1" ref="H31:H36">SUM(B31/E31)*100-100</f>
        <v>-8.607784431137716</v>
      </c>
    </row>
    <row r="32" spans="1:8" ht="18" customHeight="1">
      <c r="A32" s="133" t="s">
        <v>134</v>
      </c>
      <c r="B32" s="33">
        <v>9802</v>
      </c>
      <c r="C32" s="34">
        <v>1575873</v>
      </c>
      <c r="D32" s="34">
        <v>2062843</v>
      </c>
      <c r="E32" s="59">
        <v>9326</v>
      </c>
      <c r="F32" s="34">
        <v>1644098</v>
      </c>
      <c r="G32" s="34">
        <v>2096525</v>
      </c>
      <c r="H32" s="55">
        <f t="shared" si="1"/>
        <v>5.1040102938022756</v>
      </c>
    </row>
    <row r="33" spans="1:8" ht="18" customHeight="1">
      <c r="A33" s="133" t="s">
        <v>135</v>
      </c>
      <c r="B33" s="33">
        <v>8550</v>
      </c>
      <c r="C33" s="34">
        <v>2790449</v>
      </c>
      <c r="D33" s="34">
        <v>3012231</v>
      </c>
      <c r="E33" s="59">
        <v>9079</v>
      </c>
      <c r="F33" s="34">
        <v>3058450</v>
      </c>
      <c r="G33" s="34">
        <v>2894765</v>
      </c>
      <c r="H33" s="55">
        <f t="shared" si="1"/>
        <v>-5.826632889084706</v>
      </c>
    </row>
    <row r="34" spans="1:8" ht="18" customHeight="1">
      <c r="A34" s="133" t="s">
        <v>136</v>
      </c>
      <c r="B34" s="33">
        <v>2315</v>
      </c>
      <c r="C34" s="34">
        <v>5972631</v>
      </c>
      <c r="D34" s="34">
        <v>3373680</v>
      </c>
      <c r="E34" s="59">
        <v>2512</v>
      </c>
      <c r="F34" s="34">
        <v>6416227</v>
      </c>
      <c r="G34" s="34">
        <v>3736467</v>
      </c>
      <c r="H34" s="55">
        <f t="shared" si="1"/>
        <v>-7.842356687898089</v>
      </c>
    </row>
    <row r="35" spans="1:8" ht="18" customHeight="1">
      <c r="A35" s="133" t="s">
        <v>137</v>
      </c>
      <c r="B35" s="33">
        <v>209</v>
      </c>
      <c r="C35" s="34">
        <v>2771353</v>
      </c>
      <c r="D35" s="34">
        <v>2298450</v>
      </c>
      <c r="E35" s="59">
        <v>221</v>
      </c>
      <c r="F35" s="34">
        <v>2972525</v>
      </c>
      <c r="G35" s="34">
        <v>1713952</v>
      </c>
      <c r="H35" s="55">
        <f t="shared" si="1"/>
        <v>-5.429864253393674</v>
      </c>
    </row>
    <row r="36" spans="1:8" ht="24" customHeight="1">
      <c r="A36" s="127" t="s">
        <v>139</v>
      </c>
      <c r="B36" s="63">
        <f>SUM(B31:B35)</f>
        <v>26981</v>
      </c>
      <c r="C36" s="64">
        <f>SUM(C31:C35)</f>
        <v>13251076</v>
      </c>
      <c r="D36" s="64">
        <f>SUM(D31:D35)</f>
        <v>10909871</v>
      </c>
      <c r="E36" s="64">
        <v>27818</v>
      </c>
      <c r="F36" s="64">
        <v>14227137</v>
      </c>
      <c r="G36" s="64">
        <v>10599996</v>
      </c>
      <c r="H36" s="56">
        <f t="shared" si="1"/>
        <v>-3.008843195053572</v>
      </c>
    </row>
    <row r="37" spans="1:8" ht="12.75">
      <c r="A37" s="30"/>
      <c r="B37" s="30"/>
      <c r="C37" s="30"/>
      <c r="D37" s="30"/>
      <c r="E37" s="30"/>
      <c r="F37" s="30"/>
      <c r="G37" s="30"/>
      <c r="H37" s="30"/>
    </row>
    <row r="41" spans="6:8" ht="12.75">
      <c r="F41" s="29"/>
      <c r="H41" s="5">
        <v>7</v>
      </c>
    </row>
  </sheetData>
  <mergeCells count="12">
    <mergeCell ref="A27:A30"/>
    <mergeCell ref="H27:H30"/>
    <mergeCell ref="E29:G29"/>
    <mergeCell ref="B29:D29"/>
    <mergeCell ref="B27:G27"/>
    <mergeCell ref="B28:G28"/>
    <mergeCell ref="A4:A7"/>
    <mergeCell ref="H4:H7"/>
    <mergeCell ref="B4:G4"/>
    <mergeCell ref="B6:D6"/>
    <mergeCell ref="E6:G6"/>
    <mergeCell ref="B5:G5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pans="1:10" s="3" customFormat="1" ht="15">
      <c r="A1" s="251" t="s">
        <v>206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3" customFormat="1" ht="15" customHeight="1">
      <c r="A2" s="250" t="s">
        <v>147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s="3" customFormat="1" ht="11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customHeight="1">
      <c r="A4" s="242" t="s">
        <v>22</v>
      </c>
      <c r="B4" s="171" t="s">
        <v>23</v>
      </c>
      <c r="C4" s="198"/>
      <c r="D4" s="198"/>
      <c r="E4" s="220" t="s">
        <v>25</v>
      </c>
      <c r="F4" s="227"/>
      <c r="G4" s="227"/>
      <c r="H4" s="227"/>
      <c r="I4" s="227"/>
      <c r="J4" s="227"/>
    </row>
    <row r="5" spans="1:10" ht="31.5" customHeight="1">
      <c r="A5" s="243"/>
      <c r="B5" s="223"/>
      <c r="C5" s="244"/>
      <c r="D5" s="244"/>
      <c r="E5" s="252" t="s">
        <v>24</v>
      </c>
      <c r="F5" s="253"/>
      <c r="G5" s="254"/>
      <c r="H5" s="220" t="s">
        <v>21</v>
      </c>
      <c r="I5" s="227"/>
      <c r="J5" s="227"/>
    </row>
    <row r="6" spans="1:10" ht="36.75" customHeight="1">
      <c r="A6" s="244"/>
      <c r="B6" s="10" t="s">
        <v>4</v>
      </c>
      <c r="C6" s="10" t="s">
        <v>1</v>
      </c>
      <c r="D6" s="49" t="s">
        <v>2</v>
      </c>
      <c r="E6" s="10" t="s">
        <v>4</v>
      </c>
      <c r="F6" s="10" t="s">
        <v>1</v>
      </c>
      <c r="G6" s="49" t="s">
        <v>2</v>
      </c>
      <c r="H6" s="10" t="s">
        <v>4</v>
      </c>
      <c r="I6" s="10" t="s">
        <v>1</v>
      </c>
      <c r="J6" s="49" t="s">
        <v>2</v>
      </c>
    </row>
    <row r="7" spans="1:10" ht="12.75">
      <c r="A7" s="272"/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264">
        <v>1970</v>
      </c>
      <c r="B8" s="34">
        <f>SUM(C8:D8)</f>
        <v>22209</v>
      </c>
      <c r="C8" s="34">
        <f>SUM(F8+I8)</f>
        <v>15798</v>
      </c>
      <c r="D8" s="34">
        <f>SUM(G8+J8)</f>
        <v>6411</v>
      </c>
      <c r="E8" s="34">
        <f>SUM(F8:G8)</f>
        <v>1180</v>
      </c>
      <c r="F8" s="34">
        <v>779</v>
      </c>
      <c r="G8" s="34">
        <v>401</v>
      </c>
      <c r="H8" s="34">
        <f>SUM(I8:J8)</f>
        <v>21029</v>
      </c>
      <c r="I8" s="34">
        <v>15019</v>
      </c>
      <c r="J8" s="34">
        <v>6010</v>
      </c>
    </row>
    <row r="9" spans="1:10" ht="12.75">
      <c r="A9" s="264">
        <v>1971</v>
      </c>
      <c r="B9" s="34">
        <f aca="true" t="shared" si="0" ref="B9:B44">SUM(C9:D9)</f>
        <v>21343</v>
      </c>
      <c r="C9" s="34">
        <f aca="true" t="shared" si="1" ref="C9:C43">SUM(F9+I9)</f>
        <v>15005</v>
      </c>
      <c r="D9" s="34">
        <f aca="true" t="shared" si="2" ref="D9:D43">SUM(G9+J9)</f>
        <v>6338</v>
      </c>
      <c r="E9" s="34">
        <f aca="true" t="shared" si="3" ref="E9:E44">SUM(F9:G9)</f>
        <v>1229</v>
      </c>
      <c r="F9" s="34">
        <v>760</v>
      </c>
      <c r="G9" s="34">
        <v>469</v>
      </c>
      <c r="H9" s="34">
        <f aca="true" t="shared" si="4" ref="H9:H43">SUM(I9:J9)</f>
        <v>20114</v>
      </c>
      <c r="I9" s="34">
        <v>14245</v>
      </c>
      <c r="J9" s="34">
        <v>5869</v>
      </c>
    </row>
    <row r="10" spans="1:10" ht="12.75">
      <c r="A10" s="264">
        <v>1972</v>
      </c>
      <c r="B10" s="34">
        <f t="shared" si="0"/>
        <v>16132</v>
      </c>
      <c r="C10" s="34">
        <f t="shared" si="1"/>
        <v>12537</v>
      </c>
      <c r="D10" s="34">
        <f t="shared" si="2"/>
        <v>3595</v>
      </c>
      <c r="E10" s="34">
        <f t="shared" si="3"/>
        <v>1164</v>
      </c>
      <c r="F10" s="34">
        <v>816</v>
      </c>
      <c r="G10" s="34">
        <v>348</v>
      </c>
      <c r="H10" s="34">
        <f t="shared" si="4"/>
        <v>14968</v>
      </c>
      <c r="I10" s="34">
        <v>11721</v>
      </c>
      <c r="J10" s="34">
        <v>3247</v>
      </c>
    </row>
    <row r="11" spans="1:10" ht="12.75">
      <c r="A11" s="264">
        <v>1973</v>
      </c>
      <c r="B11" s="34">
        <f t="shared" si="0"/>
        <v>18029</v>
      </c>
      <c r="C11" s="34">
        <f t="shared" si="1"/>
        <v>13342</v>
      </c>
      <c r="D11" s="34">
        <f t="shared" si="2"/>
        <v>4687</v>
      </c>
      <c r="E11" s="34">
        <f t="shared" si="3"/>
        <v>1149</v>
      </c>
      <c r="F11" s="34">
        <v>784</v>
      </c>
      <c r="G11" s="34">
        <v>365</v>
      </c>
      <c r="H11" s="34">
        <f t="shared" si="4"/>
        <v>16880</v>
      </c>
      <c r="I11" s="34">
        <v>12558</v>
      </c>
      <c r="J11" s="34">
        <v>4322</v>
      </c>
    </row>
    <row r="12" spans="1:10" ht="12.75">
      <c r="A12" s="264">
        <v>1974</v>
      </c>
      <c r="B12" s="34">
        <f t="shared" si="0"/>
        <v>20254</v>
      </c>
      <c r="C12" s="34">
        <f t="shared" si="1"/>
        <v>14169</v>
      </c>
      <c r="D12" s="34">
        <f t="shared" si="2"/>
        <v>6085</v>
      </c>
      <c r="E12" s="34">
        <f t="shared" si="3"/>
        <v>1336</v>
      </c>
      <c r="F12" s="34">
        <v>846</v>
      </c>
      <c r="G12" s="34">
        <v>490</v>
      </c>
      <c r="H12" s="34">
        <f t="shared" si="4"/>
        <v>18918</v>
      </c>
      <c r="I12" s="34">
        <v>13323</v>
      </c>
      <c r="J12" s="34">
        <v>5595</v>
      </c>
    </row>
    <row r="13" spans="1:10" ht="22.5" customHeight="1">
      <c r="A13" s="264">
        <v>1975</v>
      </c>
      <c r="B13" s="34">
        <f t="shared" si="0"/>
        <v>18212</v>
      </c>
      <c r="C13" s="34">
        <f t="shared" si="1"/>
        <v>12783</v>
      </c>
      <c r="D13" s="34">
        <f t="shared" si="2"/>
        <v>5429</v>
      </c>
      <c r="E13" s="34">
        <f t="shared" si="3"/>
        <v>1276</v>
      </c>
      <c r="F13" s="34">
        <v>877</v>
      </c>
      <c r="G13" s="34">
        <v>399</v>
      </c>
      <c r="H13" s="34">
        <f t="shared" si="4"/>
        <v>16936</v>
      </c>
      <c r="I13" s="34">
        <v>11906</v>
      </c>
      <c r="J13" s="34">
        <v>5030</v>
      </c>
    </row>
    <row r="14" spans="1:10" ht="12.75">
      <c r="A14" s="264">
        <v>1976</v>
      </c>
      <c r="B14" s="34">
        <f t="shared" si="0"/>
        <v>18320</v>
      </c>
      <c r="C14" s="34">
        <f t="shared" si="1"/>
        <v>13137</v>
      </c>
      <c r="D14" s="34">
        <f t="shared" si="2"/>
        <v>5183</v>
      </c>
      <c r="E14" s="34">
        <f t="shared" si="3"/>
        <v>1344</v>
      </c>
      <c r="F14" s="34">
        <v>977</v>
      </c>
      <c r="G14" s="34">
        <v>367</v>
      </c>
      <c r="H14" s="34">
        <f t="shared" si="4"/>
        <v>16976</v>
      </c>
      <c r="I14" s="34">
        <v>12160</v>
      </c>
      <c r="J14" s="34">
        <v>4816</v>
      </c>
    </row>
    <row r="15" spans="1:10" ht="12.75">
      <c r="A15" s="264">
        <v>1977</v>
      </c>
      <c r="B15" s="34">
        <f t="shared" si="0"/>
        <v>19029</v>
      </c>
      <c r="C15" s="34">
        <f t="shared" si="1"/>
        <v>13478</v>
      </c>
      <c r="D15" s="34">
        <f t="shared" si="2"/>
        <v>5551</v>
      </c>
      <c r="E15" s="34">
        <f t="shared" si="3"/>
        <v>1472</v>
      </c>
      <c r="F15" s="34">
        <v>1002</v>
      </c>
      <c r="G15" s="34">
        <v>470</v>
      </c>
      <c r="H15" s="34">
        <f t="shared" si="4"/>
        <v>17557</v>
      </c>
      <c r="I15" s="34">
        <v>12476</v>
      </c>
      <c r="J15" s="34">
        <v>5081</v>
      </c>
    </row>
    <row r="16" spans="1:10" ht="12.75">
      <c r="A16" s="264">
        <v>1978</v>
      </c>
      <c r="B16" s="34">
        <f t="shared" si="0"/>
        <v>19731</v>
      </c>
      <c r="C16" s="34">
        <f t="shared" si="1"/>
        <v>14321</v>
      </c>
      <c r="D16" s="34">
        <f t="shared" si="2"/>
        <v>5410</v>
      </c>
      <c r="E16" s="34">
        <f t="shared" si="3"/>
        <v>1514</v>
      </c>
      <c r="F16" s="34">
        <v>1011</v>
      </c>
      <c r="G16" s="34">
        <v>503</v>
      </c>
      <c r="H16" s="34">
        <f t="shared" si="4"/>
        <v>18217</v>
      </c>
      <c r="I16" s="34">
        <v>13310</v>
      </c>
      <c r="J16" s="34">
        <v>4907</v>
      </c>
    </row>
    <row r="17" spans="1:10" ht="12.75">
      <c r="A17" s="264">
        <v>1979</v>
      </c>
      <c r="B17" s="34">
        <f t="shared" si="0"/>
        <v>20663</v>
      </c>
      <c r="C17" s="34">
        <f t="shared" si="1"/>
        <v>14841</v>
      </c>
      <c r="D17" s="34">
        <f t="shared" si="2"/>
        <v>5822</v>
      </c>
      <c r="E17" s="34">
        <f t="shared" si="3"/>
        <v>1478</v>
      </c>
      <c r="F17" s="34">
        <v>892</v>
      </c>
      <c r="G17" s="34">
        <v>586</v>
      </c>
      <c r="H17" s="34">
        <f t="shared" si="4"/>
        <v>19185</v>
      </c>
      <c r="I17" s="34">
        <v>13949</v>
      </c>
      <c r="J17" s="34">
        <v>5236</v>
      </c>
    </row>
    <row r="18" spans="1:10" ht="22.5" customHeight="1">
      <c r="A18" s="264">
        <v>1980</v>
      </c>
      <c r="B18" s="34">
        <f t="shared" si="0"/>
        <v>20173</v>
      </c>
      <c r="C18" s="34">
        <f t="shared" si="1"/>
        <v>14324</v>
      </c>
      <c r="D18" s="34">
        <f t="shared" si="2"/>
        <v>5849</v>
      </c>
      <c r="E18" s="34">
        <f t="shared" si="3"/>
        <v>1443</v>
      </c>
      <c r="F18" s="34">
        <v>869</v>
      </c>
      <c r="G18" s="34">
        <v>574</v>
      </c>
      <c r="H18" s="34">
        <f t="shared" si="4"/>
        <v>18730</v>
      </c>
      <c r="I18" s="34">
        <v>13455</v>
      </c>
      <c r="J18" s="34">
        <v>5275</v>
      </c>
    </row>
    <row r="19" spans="1:10" ht="12.75">
      <c r="A19" s="264">
        <v>1981</v>
      </c>
      <c r="B19" s="34">
        <f t="shared" si="0"/>
        <v>20685</v>
      </c>
      <c r="C19" s="34">
        <f t="shared" si="1"/>
        <v>13979</v>
      </c>
      <c r="D19" s="34">
        <f t="shared" si="2"/>
        <v>6706</v>
      </c>
      <c r="E19" s="34">
        <f t="shared" si="3"/>
        <v>1535</v>
      </c>
      <c r="F19" s="34">
        <v>1083</v>
      </c>
      <c r="G19" s="34">
        <v>452</v>
      </c>
      <c r="H19" s="34">
        <f t="shared" si="4"/>
        <v>19150</v>
      </c>
      <c r="I19" s="34">
        <v>12896</v>
      </c>
      <c r="J19" s="34">
        <v>6254</v>
      </c>
    </row>
    <row r="20" spans="1:10" ht="12.75">
      <c r="A20" s="264">
        <v>1982</v>
      </c>
      <c r="B20" s="34">
        <f t="shared" si="0"/>
        <v>20049</v>
      </c>
      <c r="C20" s="34">
        <f t="shared" si="1"/>
        <v>13606</v>
      </c>
      <c r="D20" s="34">
        <f t="shared" si="2"/>
        <v>6443</v>
      </c>
      <c r="E20" s="34">
        <f t="shared" si="3"/>
        <v>1800</v>
      </c>
      <c r="F20" s="34">
        <v>1082</v>
      </c>
      <c r="G20" s="34">
        <v>718</v>
      </c>
      <c r="H20" s="34">
        <f t="shared" si="4"/>
        <v>18249</v>
      </c>
      <c r="I20" s="34">
        <v>12524</v>
      </c>
      <c r="J20" s="34">
        <v>5725</v>
      </c>
    </row>
    <row r="21" spans="1:10" ht="12.75">
      <c r="A21" s="264">
        <v>1983</v>
      </c>
      <c r="B21" s="34">
        <f t="shared" si="0"/>
        <v>21138</v>
      </c>
      <c r="C21" s="34">
        <f t="shared" si="1"/>
        <v>13980</v>
      </c>
      <c r="D21" s="34">
        <f t="shared" si="2"/>
        <v>7158</v>
      </c>
      <c r="E21" s="34">
        <f t="shared" si="3"/>
        <v>1518</v>
      </c>
      <c r="F21" s="34">
        <v>835</v>
      </c>
      <c r="G21" s="34">
        <v>683</v>
      </c>
      <c r="H21" s="34">
        <f t="shared" si="4"/>
        <v>19620</v>
      </c>
      <c r="I21" s="34">
        <v>13145</v>
      </c>
      <c r="J21" s="34">
        <v>6475</v>
      </c>
    </row>
    <row r="22" spans="1:10" ht="12.75">
      <c r="A22" s="264">
        <v>1984</v>
      </c>
      <c r="B22" s="34">
        <f t="shared" si="0"/>
        <v>22216</v>
      </c>
      <c r="C22" s="34">
        <f t="shared" si="1"/>
        <v>14329</v>
      </c>
      <c r="D22" s="34">
        <f t="shared" si="2"/>
        <v>7887</v>
      </c>
      <c r="E22" s="34">
        <f t="shared" si="3"/>
        <v>1507</v>
      </c>
      <c r="F22" s="34">
        <v>895</v>
      </c>
      <c r="G22" s="34">
        <v>612</v>
      </c>
      <c r="H22" s="34">
        <f t="shared" si="4"/>
        <v>20709</v>
      </c>
      <c r="I22" s="34">
        <v>13434</v>
      </c>
      <c r="J22" s="34">
        <v>7275</v>
      </c>
    </row>
    <row r="23" spans="1:10" ht="22.5" customHeight="1">
      <c r="A23" s="264">
        <v>1985</v>
      </c>
      <c r="B23" s="34">
        <f t="shared" si="0"/>
        <v>23795</v>
      </c>
      <c r="C23" s="34">
        <f t="shared" si="1"/>
        <v>15024</v>
      </c>
      <c r="D23" s="34">
        <f t="shared" si="2"/>
        <v>8771</v>
      </c>
      <c r="E23" s="34">
        <f t="shared" si="3"/>
        <v>1348</v>
      </c>
      <c r="F23" s="34">
        <v>808</v>
      </c>
      <c r="G23" s="34">
        <v>540</v>
      </c>
      <c r="H23" s="34">
        <f t="shared" si="4"/>
        <v>22447</v>
      </c>
      <c r="I23" s="34">
        <v>14216</v>
      </c>
      <c r="J23" s="34">
        <v>8231</v>
      </c>
    </row>
    <row r="24" spans="1:10" ht="12.75">
      <c r="A24" s="264">
        <v>1986</v>
      </c>
      <c r="B24" s="34">
        <f t="shared" si="0"/>
        <v>24575</v>
      </c>
      <c r="C24" s="34">
        <f t="shared" si="1"/>
        <v>15761</v>
      </c>
      <c r="D24" s="34">
        <f t="shared" si="2"/>
        <v>8814</v>
      </c>
      <c r="E24" s="34">
        <f t="shared" si="3"/>
        <v>1557</v>
      </c>
      <c r="F24" s="34">
        <v>918</v>
      </c>
      <c r="G24" s="34">
        <v>639</v>
      </c>
      <c r="H24" s="34">
        <f t="shared" si="4"/>
        <v>23018</v>
      </c>
      <c r="I24" s="34">
        <v>14843</v>
      </c>
      <c r="J24" s="34">
        <v>8175</v>
      </c>
    </row>
    <row r="25" spans="1:10" ht="12.75">
      <c r="A25" s="264">
        <v>1987</v>
      </c>
      <c r="B25" s="34">
        <f t="shared" si="0"/>
        <v>25589</v>
      </c>
      <c r="C25" s="34">
        <f t="shared" si="1"/>
        <v>15847</v>
      </c>
      <c r="D25" s="34">
        <f t="shared" si="2"/>
        <v>9742</v>
      </c>
      <c r="E25" s="34">
        <f t="shared" si="3"/>
        <v>1359</v>
      </c>
      <c r="F25" s="34">
        <v>881</v>
      </c>
      <c r="G25" s="34">
        <v>478</v>
      </c>
      <c r="H25" s="34">
        <f t="shared" si="4"/>
        <v>24230</v>
      </c>
      <c r="I25" s="34">
        <v>14966</v>
      </c>
      <c r="J25" s="34">
        <v>9264</v>
      </c>
    </row>
    <row r="26" spans="1:10" ht="12.75">
      <c r="A26" s="264">
        <v>1988</v>
      </c>
      <c r="B26" s="34">
        <f t="shared" si="0"/>
        <v>27703</v>
      </c>
      <c r="C26" s="34">
        <f t="shared" si="1"/>
        <v>17282</v>
      </c>
      <c r="D26" s="34">
        <f t="shared" si="2"/>
        <v>10421</v>
      </c>
      <c r="E26" s="34">
        <f t="shared" si="3"/>
        <v>1825</v>
      </c>
      <c r="F26" s="34">
        <v>1272</v>
      </c>
      <c r="G26" s="34">
        <v>553</v>
      </c>
      <c r="H26" s="34">
        <f t="shared" si="4"/>
        <v>25878</v>
      </c>
      <c r="I26" s="34">
        <v>16010</v>
      </c>
      <c r="J26" s="34">
        <v>9868</v>
      </c>
    </row>
    <row r="27" spans="1:10" ht="12.75">
      <c r="A27" s="264">
        <v>1989</v>
      </c>
      <c r="B27" s="34">
        <f t="shared" si="0"/>
        <v>28722</v>
      </c>
      <c r="C27" s="34">
        <f t="shared" si="1"/>
        <v>17782</v>
      </c>
      <c r="D27" s="34">
        <f t="shared" si="2"/>
        <v>10940</v>
      </c>
      <c r="E27" s="34">
        <f t="shared" si="3"/>
        <v>1400</v>
      </c>
      <c r="F27" s="34">
        <v>1026</v>
      </c>
      <c r="G27" s="34">
        <v>374</v>
      </c>
      <c r="H27" s="34">
        <f t="shared" si="4"/>
        <v>27322</v>
      </c>
      <c r="I27" s="34">
        <v>16756</v>
      </c>
      <c r="J27" s="34">
        <v>10566</v>
      </c>
    </row>
    <row r="28" spans="1:10" ht="21.75" customHeight="1">
      <c r="A28" s="264">
        <v>1990</v>
      </c>
      <c r="B28" s="34">
        <f t="shared" si="0"/>
        <v>30558</v>
      </c>
      <c r="C28" s="34">
        <f t="shared" si="1"/>
        <v>19659</v>
      </c>
      <c r="D28" s="34">
        <f t="shared" si="2"/>
        <v>10899</v>
      </c>
      <c r="E28" s="34">
        <f t="shared" si="3"/>
        <v>1715</v>
      </c>
      <c r="F28" s="34">
        <v>936</v>
      </c>
      <c r="G28" s="34">
        <v>779</v>
      </c>
      <c r="H28" s="34">
        <f t="shared" si="4"/>
        <v>28843</v>
      </c>
      <c r="I28" s="34">
        <v>18723</v>
      </c>
      <c r="J28" s="34">
        <v>10120</v>
      </c>
    </row>
    <row r="29" spans="1:10" ht="12.75">
      <c r="A29" s="264">
        <v>1991</v>
      </c>
      <c r="B29" s="34">
        <f t="shared" si="0"/>
        <v>30385</v>
      </c>
      <c r="C29" s="34">
        <f t="shared" si="1"/>
        <v>20115</v>
      </c>
      <c r="D29" s="34">
        <f t="shared" si="2"/>
        <v>10270</v>
      </c>
      <c r="E29" s="34">
        <f t="shared" si="3"/>
        <v>1839</v>
      </c>
      <c r="F29" s="34">
        <v>1037</v>
      </c>
      <c r="G29" s="34">
        <v>802</v>
      </c>
      <c r="H29" s="34">
        <f t="shared" si="4"/>
        <v>28546</v>
      </c>
      <c r="I29" s="34">
        <v>19078</v>
      </c>
      <c r="J29" s="34">
        <v>9468</v>
      </c>
    </row>
    <row r="30" spans="1:10" ht="12.75">
      <c r="A30" s="264">
        <v>1992</v>
      </c>
      <c r="B30" s="34">
        <f t="shared" si="0"/>
        <v>30980</v>
      </c>
      <c r="C30" s="34">
        <f t="shared" si="1"/>
        <v>20050</v>
      </c>
      <c r="D30" s="34">
        <f t="shared" si="2"/>
        <v>10930</v>
      </c>
      <c r="E30" s="34">
        <f t="shared" si="3"/>
        <v>1802</v>
      </c>
      <c r="F30" s="34">
        <v>1066</v>
      </c>
      <c r="G30" s="34">
        <v>736</v>
      </c>
      <c r="H30" s="34">
        <f t="shared" si="4"/>
        <v>29178</v>
      </c>
      <c r="I30" s="34">
        <v>18984</v>
      </c>
      <c r="J30" s="34">
        <v>10194</v>
      </c>
    </row>
    <row r="31" spans="1:10" ht="12.75">
      <c r="A31" s="264">
        <v>1993</v>
      </c>
      <c r="B31" s="34">
        <f t="shared" si="0"/>
        <v>32368</v>
      </c>
      <c r="C31" s="34">
        <f t="shared" si="1"/>
        <v>21158</v>
      </c>
      <c r="D31" s="34">
        <f t="shared" si="2"/>
        <v>11210</v>
      </c>
      <c r="E31" s="34">
        <f t="shared" si="3"/>
        <v>1616</v>
      </c>
      <c r="F31" s="34">
        <v>857</v>
      </c>
      <c r="G31" s="34">
        <v>759</v>
      </c>
      <c r="H31" s="34">
        <f t="shared" si="4"/>
        <v>30752</v>
      </c>
      <c r="I31" s="34">
        <v>20301</v>
      </c>
      <c r="J31" s="34">
        <v>10451</v>
      </c>
    </row>
    <row r="32" spans="1:10" ht="12.75">
      <c r="A32" s="264">
        <v>1994</v>
      </c>
      <c r="B32" s="34">
        <f t="shared" si="0"/>
        <v>34109</v>
      </c>
      <c r="C32" s="34">
        <f t="shared" si="1"/>
        <v>22195</v>
      </c>
      <c r="D32" s="34">
        <f t="shared" si="2"/>
        <v>11914</v>
      </c>
      <c r="E32" s="34">
        <f t="shared" si="3"/>
        <v>1338</v>
      </c>
      <c r="F32" s="34">
        <v>812</v>
      </c>
      <c r="G32" s="34">
        <v>526</v>
      </c>
      <c r="H32" s="34">
        <f t="shared" si="4"/>
        <v>32771</v>
      </c>
      <c r="I32" s="34">
        <v>21383</v>
      </c>
      <c r="J32" s="34">
        <v>11388</v>
      </c>
    </row>
    <row r="33" spans="1:10" ht="22.5" customHeight="1">
      <c r="A33" s="264">
        <v>1995</v>
      </c>
      <c r="B33" s="34">
        <f t="shared" si="0"/>
        <v>35626</v>
      </c>
      <c r="C33" s="34">
        <f t="shared" si="1"/>
        <v>22719</v>
      </c>
      <c r="D33" s="34">
        <f t="shared" si="2"/>
        <v>12907</v>
      </c>
      <c r="E33" s="34">
        <f t="shared" si="3"/>
        <v>1709</v>
      </c>
      <c r="F33" s="34">
        <v>1033</v>
      </c>
      <c r="G33" s="34">
        <v>676</v>
      </c>
      <c r="H33" s="34">
        <f t="shared" si="4"/>
        <v>33917</v>
      </c>
      <c r="I33" s="34">
        <v>21686</v>
      </c>
      <c r="J33" s="34">
        <v>12231</v>
      </c>
    </row>
    <row r="34" spans="1:10" ht="12.75">
      <c r="A34" s="264">
        <v>1996</v>
      </c>
      <c r="B34" s="34">
        <f t="shared" si="0"/>
        <v>38297</v>
      </c>
      <c r="C34" s="34">
        <f t="shared" si="1"/>
        <v>23759</v>
      </c>
      <c r="D34" s="34">
        <f t="shared" si="2"/>
        <v>14538</v>
      </c>
      <c r="E34" s="34">
        <f t="shared" si="3"/>
        <v>1679</v>
      </c>
      <c r="F34" s="34">
        <v>1066</v>
      </c>
      <c r="G34" s="34">
        <v>613</v>
      </c>
      <c r="H34" s="34">
        <f t="shared" si="4"/>
        <v>36618</v>
      </c>
      <c r="I34" s="34">
        <v>22693</v>
      </c>
      <c r="J34" s="34">
        <v>13925</v>
      </c>
    </row>
    <row r="35" spans="1:10" ht="12.75">
      <c r="A35" s="264">
        <v>1997</v>
      </c>
      <c r="B35" s="34">
        <f t="shared" si="0"/>
        <v>36501</v>
      </c>
      <c r="C35" s="34">
        <f t="shared" si="1"/>
        <v>22803</v>
      </c>
      <c r="D35" s="34">
        <f t="shared" si="2"/>
        <v>13698</v>
      </c>
      <c r="E35" s="34">
        <f t="shared" si="3"/>
        <v>1726</v>
      </c>
      <c r="F35" s="34">
        <v>1019</v>
      </c>
      <c r="G35" s="34">
        <v>707</v>
      </c>
      <c r="H35" s="34">
        <f t="shared" si="4"/>
        <v>34775</v>
      </c>
      <c r="I35" s="34">
        <v>21784</v>
      </c>
      <c r="J35" s="34">
        <v>12991</v>
      </c>
    </row>
    <row r="36" spans="1:10" ht="12.75">
      <c r="A36" s="264">
        <v>1998</v>
      </c>
      <c r="B36" s="34">
        <f t="shared" si="0"/>
        <v>34783</v>
      </c>
      <c r="C36" s="34">
        <f t="shared" si="1"/>
        <v>21722</v>
      </c>
      <c r="D36" s="34">
        <f t="shared" si="2"/>
        <v>13061</v>
      </c>
      <c r="E36" s="34">
        <f t="shared" si="3"/>
        <v>2202</v>
      </c>
      <c r="F36" s="34">
        <v>1388</v>
      </c>
      <c r="G36" s="34">
        <v>814</v>
      </c>
      <c r="H36" s="34">
        <f t="shared" si="4"/>
        <v>32581</v>
      </c>
      <c r="I36" s="34">
        <v>20334</v>
      </c>
      <c r="J36" s="34">
        <v>12247</v>
      </c>
    </row>
    <row r="37" spans="1:10" ht="12.75">
      <c r="A37" s="264">
        <v>1999</v>
      </c>
      <c r="B37" s="34">
        <f t="shared" si="0"/>
        <v>34170</v>
      </c>
      <c r="C37" s="34">
        <f t="shared" si="1"/>
        <v>21811</v>
      </c>
      <c r="D37" s="34">
        <f t="shared" si="2"/>
        <v>12359</v>
      </c>
      <c r="E37" s="34">
        <f t="shared" si="3"/>
        <v>2109</v>
      </c>
      <c r="F37" s="34">
        <v>1350</v>
      </c>
      <c r="G37" s="34">
        <v>759</v>
      </c>
      <c r="H37" s="34">
        <f t="shared" si="4"/>
        <v>32061</v>
      </c>
      <c r="I37" s="34">
        <v>20461</v>
      </c>
      <c r="J37" s="34">
        <v>11600</v>
      </c>
    </row>
    <row r="38" spans="1:10" ht="22.5" customHeight="1">
      <c r="A38" s="264">
        <v>2000</v>
      </c>
      <c r="B38" s="34">
        <f t="shared" si="0"/>
        <v>35474</v>
      </c>
      <c r="C38" s="34">
        <f t="shared" si="1"/>
        <v>22257</v>
      </c>
      <c r="D38" s="34">
        <f t="shared" si="2"/>
        <v>13217</v>
      </c>
      <c r="E38" s="34">
        <f t="shared" si="3"/>
        <v>2327</v>
      </c>
      <c r="F38" s="34">
        <v>1349</v>
      </c>
      <c r="G38" s="34">
        <v>978</v>
      </c>
      <c r="H38" s="34">
        <f t="shared" si="4"/>
        <v>33147</v>
      </c>
      <c r="I38" s="34">
        <v>20908</v>
      </c>
      <c r="J38" s="34">
        <v>12239</v>
      </c>
    </row>
    <row r="39" spans="1:13" ht="12.75">
      <c r="A39" s="264">
        <v>2001</v>
      </c>
      <c r="B39" s="34">
        <f t="shared" si="0"/>
        <v>34823</v>
      </c>
      <c r="C39" s="34">
        <f t="shared" si="1"/>
        <v>21640</v>
      </c>
      <c r="D39" s="34">
        <f t="shared" si="2"/>
        <v>13183</v>
      </c>
      <c r="E39" s="34">
        <f t="shared" si="3"/>
        <v>2515</v>
      </c>
      <c r="F39" s="34">
        <v>1537</v>
      </c>
      <c r="G39" s="34">
        <v>978</v>
      </c>
      <c r="H39" s="34">
        <f t="shared" si="4"/>
        <v>32308</v>
      </c>
      <c r="I39" s="34">
        <v>20103</v>
      </c>
      <c r="J39" s="34">
        <v>12205</v>
      </c>
      <c r="K39" s="29"/>
      <c r="L39" s="29"/>
      <c r="M39" s="29"/>
    </row>
    <row r="40" spans="1:13" ht="12.75">
      <c r="A40" s="264">
        <v>2002</v>
      </c>
      <c r="B40" s="34">
        <f t="shared" si="0"/>
        <v>34465</v>
      </c>
      <c r="C40" s="34">
        <f t="shared" si="1"/>
        <v>21278</v>
      </c>
      <c r="D40" s="34">
        <f t="shared" si="2"/>
        <v>13187</v>
      </c>
      <c r="E40" s="34">
        <f t="shared" si="3"/>
        <v>2638</v>
      </c>
      <c r="F40" s="34">
        <v>1578</v>
      </c>
      <c r="G40" s="34">
        <v>1060</v>
      </c>
      <c r="H40" s="34">
        <f t="shared" si="4"/>
        <v>31827</v>
      </c>
      <c r="I40" s="34">
        <v>19700</v>
      </c>
      <c r="J40" s="34">
        <v>12127</v>
      </c>
      <c r="K40" s="29"/>
      <c r="L40" s="29"/>
      <c r="M40" s="29"/>
    </row>
    <row r="41" spans="1:13" ht="12.75">
      <c r="A41" s="264">
        <v>2003</v>
      </c>
      <c r="B41" s="34">
        <f>SUM(C41:D41)</f>
        <v>34391</v>
      </c>
      <c r="C41" s="34">
        <f>SUM(F41+I41)</f>
        <v>21114</v>
      </c>
      <c r="D41" s="34">
        <f>SUM(G41+J41)</f>
        <v>13277</v>
      </c>
      <c r="E41" s="34">
        <f t="shared" si="3"/>
        <v>2876</v>
      </c>
      <c r="F41" s="34">
        <v>1969</v>
      </c>
      <c r="G41" s="34">
        <v>907</v>
      </c>
      <c r="H41" s="34">
        <f t="shared" si="4"/>
        <v>31515</v>
      </c>
      <c r="I41" s="34">
        <v>19145</v>
      </c>
      <c r="J41" s="34">
        <v>12370</v>
      </c>
      <c r="K41" s="29"/>
      <c r="L41" s="29"/>
      <c r="M41" s="29"/>
    </row>
    <row r="42" spans="1:13" ht="12.75">
      <c r="A42" s="264">
        <v>2004</v>
      </c>
      <c r="B42" s="34">
        <f t="shared" si="0"/>
        <v>35580</v>
      </c>
      <c r="C42" s="34">
        <f t="shared" si="1"/>
        <v>21995</v>
      </c>
      <c r="D42" s="34">
        <f t="shared" si="2"/>
        <v>13585</v>
      </c>
      <c r="E42" s="34">
        <f t="shared" si="3"/>
        <v>2610</v>
      </c>
      <c r="F42" s="34">
        <v>1785</v>
      </c>
      <c r="G42" s="34">
        <v>825</v>
      </c>
      <c r="H42" s="34">
        <f t="shared" si="4"/>
        <v>32970</v>
      </c>
      <c r="I42" s="34">
        <v>20210</v>
      </c>
      <c r="J42" s="34">
        <v>12760</v>
      </c>
      <c r="K42" s="29"/>
      <c r="L42" s="29"/>
      <c r="M42" s="29"/>
    </row>
    <row r="43" spans="1:13" ht="22.5" customHeight="1">
      <c r="A43" s="264">
        <v>2005</v>
      </c>
      <c r="B43" s="34">
        <f t="shared" si="0"/>
        <v>35021</v>
      </c>
      <c r="C43" s="34">
        <f t="shared" si="1"/>
        <v>20478</v>
      </c>
      <c r="D43" s="34">
        <f t="shared" si="2"/>
        <v>14543</v>
      </c>
      <c r="E43" s="34">
        <f t="shared" si="3"/>
        <v>2296</v>
      </c>
      <c r="F43" s="34">
        <v>1375</v>
      </c>
      <c r="G43" s="34">
        <v>921</v>
      </c>
      <c r="H43" s="34">
        <f t="shared" si="4"/>
        <v>32725</v>
      </c>
      <c r="I43" s="34">
        <v>19103</v>
      </c>
      <c r="J43" s="34">
        <v>13622</v>
      </c>
      <c r="K43" s="29"/>
      <c r="L43" s="29"/>
      <c r="M43" s="29"/>
    </row>
    <row r="44" spans="1:16" ht="12.75">
      <c r="A44" s="264">
        <v>2006</v>
      </c>
      <c r="B44" s="34">
        <f t="shared" si="0"/>
        <v>37196.5</v>
      </c>
      <c r="C44" s="34">
        <v>21535.4</v>
      </c>
      <c r="D44" s="34">
        <v>15661.1</v>
      </c>
      <c r="E44" s="34">
        <f t="shared" si="3"/>
        <v>1445.9</v>
      </c>
      <c r="F44" s="34">
        <f>479.5+212.2</f>
        <v>691.7</v>
      </c>
      <c r="G44" s="34">
        <f>537.5+216.7</f>
        <v>754.2</v>
      </c>
      <c r="H44" s="34">
        <f>SUM(I44:J44)</f>
        <v>35750.6</v>
      </c>
      <c r="I44" s="34">
        <f>C44-F44</f>
        <v>20843.7</v>
      </c>
      <c r="J44" s="34">
        <f>D44-G44</f>
        <v>14906.9</v>
      </c>
      <c r="K44" s="29"/>
      <c r="L44" s="29"/>
      <c r="M44" s="29"/>
      <c r="N44" s="29"/>
      <c r="O44" s="29"/>
      <c r="P44" s="29"/>
    </row>
    <row r="45" spans="1:10" ht="12.75">
      <c r="A45" s="264">
        <v>2007</v>
      </c>
      <c r="B45" s="34">
        <v>41718</v>
      </c>
      <c r="C45" s="34">
        <v>25022</v>
      </c>
      <c r="D45" s="34">
        <v>16695</v>
      </c>
      <c r="E45" s="34">
        <f>SUM(F45:G45)</f>
        <v>1459.9</v>
      </c>
      <c r="F45" s="34">
        <f>490+206.6</f>
        <v>696.6</v>
      </c>
      <c r="G45" s="34">
        <f>551.9+211.4</f>
        <v>763.3</v>
      </c>
      <c r="H45" s="34">
        <f>SUM(I45:J45)</f>
        <v>40257.100000000006</v>
      </c>
      <c r="I45" s="34">
        <f>C45-F45</f>
        <v>24325.4</v>
      </c>
      <c r="J45" s="34">
        <f>D45-G45</f>
        <v>15931.7</v>
      </c>
    </row>
    <row r="46" spans="1:10" ht="12.75">
      <c r="A46" s="264">
        <v>2008</v>
      </c>
      <c r="B46" s="34">
        <f>SUM(C46:D46)</f>
        <v>40064</v>
      </c>
      <c r="C46" s="34">
        <v>24252</v>
      </c>
      <c r="D46" s="34">
        <v>15812</v>
      </c>
      <c r="E46" s="34">
        <v>1455</v>
      </c>
      <c r="F46" s="34">
        <v>778</v>
      </c>
      <c r="G46" s="34">
        <v>676</v>
      </c>
      <c r="H46" s="34">
        <v>38609</v>
      </c>
      <c r="I46" s="34">
        <v>23473</v>
      </c>
      <c r="J46" s="34">
        <v>15136</v>
      </c>
    </row>
    <row r="47" spans="1:10" ht="12.75">
      <c r="A47" s="264">
        <v>2009</v>
      </c>
      <c r="B47" s="34">
        <f>SUM(C47:D47)</f>
        <v>33928.481</v>
      </c>
      <c r="C47" s="34">
        <v>20674.263</v>
      </c>
      <c r="D47" s="34">
        <v>13254.218</v>
      </c>
      <c r="E47" s="34">
        <v>1245</v>
      </c>
      <c r="F47" s="34">
        <v>693.3679999999999</v>
      </c>
      <c r="G47" s="34">
        <v>551</v>
      </c>
      <c r="H47" s="34">
        <f>SUM(I47:J47)</f>
        <v>32683.614</v>
      </c>
      <c r="I47" s="34">
        <v>19980.932</v>
      </c>
      <c r="J47" s="34">
        <v>12702.682</v>
      </c>
    </row>
    <row r="50" ht="12.75">
      <c r="A50" s="15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2011-02-09T08:03:41Z</cp:lastPrinted>
  <dcterms:created xsi:type="dcterms:W3CDTF">2007-02-06T14:37:57Z</dcterms:created>
  <dcterms:modified xsi:type="dcterms:W3CDTF">2011-02-09T08:03:45Z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