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2120" windowHeight="9015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'Seite1'!$A$1:$J$41</definedName>
    <definedName name="_xlnm.Print_Area" localSheetId="10">'Seite10'!$A$1:$H$45</definedName>
    <definedName name="_xlnm.Print_Area" localSheetId="2">'Seite2'!$A$1:$G$56</definedName>
    <definedName name="_xlnm.Print_Area" localSheetId="3">'Seite3'!$A$1:$F$39</definedName>
    <definedName name="_xlnm.Print_Area" localSheetId="4">'Seite4'!$A$1:$G$66</definedName>
    <definedName name="_xlnm.Print_Area" localSheetId="5">'Seite5'!$A$1:$G$46</definedName>
    <definedName name="_xlnm.Print_Area" localSheetId="6">'Seite6'!$A$1:$G$45</definedName>
    <definedName name="_xlnm.Print_Area" localSheetId="7">'Seite7'!$A$1:$H$42</definedName>
    <definedName name="_xlnm.Print_Area" localSheetId="8">'Seite8'!$A$1:$J$52</definedName>
    <definedName name="_xlnm.Print_Area" localSheetId="9">'Seite9'!$A$1:$H$47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<sst xmlns="http://schemas.openxmlformats.org/spreadsheetml/2006/main" count="771" uniqueCount="253">
  <si>
    <t>Hafen</t>
  </si>
  <si>
    <t>in Tonnen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</si>
  <si>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</si>
  <si>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</si>
  <si>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</si>
  <si>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</si>
  <si>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</si>
  <si>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</si>
  <si>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</si>
  <si>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</si>
  <si>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</si>
  <si>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Nr. des Ver-   kehrs-  bezirks</t>
  </si>
  <si>
    <t>eingestie-         gene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</si>
  <si>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</si>
  <si>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</si>
  <si>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</si>
  <si>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</si>
  <si>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</si>
  <si>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</si>
  <si>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</si>
  <si>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</si>
  <si>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Containerschiff</t>
  </si>
  <si>
    <t>unter 1 000 BRZ</t>
  </si>
  <si>
    <t>Trag-       fähig-       keit        (tdw)</t>
  </si>
  <si>
    <t>Brutto-       raum-       zahl       (BRZ)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</si>
  <si>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</si>
  <si>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</si>
  <si>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</si>
  <si>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</si>
  <si>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</si>
  <si>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Brutto-     raum-     zahl        (BRZ)</t>
  </si>
  <si>
    <t>Trag-    fähig-         keit           (tdw)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</si>
  <si>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</si>
  <si>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</si>
  <si>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</si>
  <si>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</si>
  <si>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</si>
  <si>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</si>
  <si>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</si>
  <si>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Insgesamt    2006</t>
  </si>
  <si>
    <t>Insgesamt    2005</t>
  </si>
  <si>
    <t>davon</t>
  </si>
  <si>
    <t>Veränderung insgesamt 2006 gegenüber 2005 in %</t>
  </si>
  <si>
    <t>2005 insgesamt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</si>
  <si>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</si>
  <si>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</si>
  <si>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</si>
  <si>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</si>
  <si>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</si>
  <si>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</si>
  <si>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</si>
  <si>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</si>
  <si>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</si>
  <si>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</si>
  <si>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</si>
  <si>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Veränderung insges. 2006 gegenüber 2005 in %</t>
  </si>
  <si>
    <t>Land-, forstwirtschaftl. und verwandte Erzeugnisse</t>
  </si>
  <si>
    <t>Verkehr innerhalb Deutschlands</t>
  </si>
  <si>
    <t>Verkehr mit Häfen außerhalb Deutschlands</t>
  </si>
  <si>
    <t xml:space="preserve">   Europa</t>
  </si>
  <si>
    <t xml:space="preserve">      Europäische Union</t>
  </si>
  <si>
    <t xml:space="preserve">      Sonstiges Europa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</si>
  <si>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</si>
  <si>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</si>
  <si>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</si>
  <si>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</si>
  <si>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</si>
  <si>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</si>
  <si>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</si>
  <si>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</si>
  <si>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</si>
  <si>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</si>
  <si>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</si>
  <si>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</si>
  <si>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</si>
  <si>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</si>
  <si>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 xml:space="preserve">           40-Fuß-Container</t>
  </si>
  <si>
    <t>außerdem: Eigengewichte der Ladungsträger</t>
  </si>
  <si>
    <t>Lkw einschl. deren Anhänger</t>
  </si>
  <si>
    <t>Pkw einschl. deren Anhänger</t>
  </si>
  <si>
    <t>Ladungsträger</t>
  </si>
  <si>
    <t>Übrige Ladungsträger</t>
  </si>
  <si>
    <t>Veränderung             2006 insgesamt          gegenüber           2005                      in %</t>
  </si>
  <si>
    <t xml:space="preserve">           Container in TEU (in 20-Fuß-Einheiten)</t>
  </si>
  <si>
    <t>Nr. der Sys-       te-   matik</t>
  </si>
  <si>
    <t>Art des Verkehrs</t>
  </si>
  <si>
    <t>Maß-       einheit</t>
  </si>
  <si>
    <t>Veränderung 2006 gegenüber 2005 in %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</si>
  <si>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</si>
  <si>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</si>
  <si>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</si>
  <si>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</si>
  <si>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</si>
  <si>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</si>
  <si>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</si>
  <si>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</si>
  <si>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</si>
  <si>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</si>
  <si>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</si>
  <si>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</si>
  <si>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</si>
  <si>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Norwegen</t>
  </si>
  <si>
    <t xml:space="preserve">         darunter Italien</t>
  </si>
  <si>
    <t>Büsum</t>
  </si>
  <si>
    <t>Burgstaaken / Fehmarn</t>
  </si>
  <si>
    <t>Eckernförde</t>
  </si>
  <si>
    <t>Flensburg</t>
  </si>
  <si>
    <t>Glücksburg /Langballigau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</si>
  <si>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</si>
  <si>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</si>
  <si>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</si>
  <si>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</si>
  <si>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</si>
  <si>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</si>
  <si>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</si>
  <si>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</si>
  <si>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</si>
  <si>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</si>
  <si>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</si>
  <si>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</si>
  <si>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</si>
  <si>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</si>
  <si>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</si>
  <si>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</si>
  <si>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</si>
  <si>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</si>
  <si>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</si>
  <si>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</si>
  <si>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</si>
  <si>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t>Veränderung        insgesamt             2006           gegenüber            2005 in %</t>
  </si>
  <si>
    <t>Veränderung 2006 insgesamt     gegenüber       2005                   in %</t>
  </si>
  <si>
    <r>
      <t xml:space="preserve">Schiffsgrößenklassen                             </t>
    </r>
    <r>
      <rPr>
        <sz val="9"/>
        <rFont val="Arial"/>
        <family val="2"/>
      </rPr>
      <t xml:space="preserve"> (BRZ = Bruttoraumzahl)</t>
    </r>
  </si>
  <si>
    <t>darunter</t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</si>
  <si>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</si>
  <si>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</si>
  <si>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</si>
  <si>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</si>
  <si>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</si>
  <si>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</si>
  <si>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</si>
  <si>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</si>
  <si>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</si>
  <si>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</si>
  <si>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</si>
  <si>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</si>
  <si>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</si>
  <si>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</si>
  <si>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</si>
  <si>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</si>
  <si>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</si>
  <si>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</si>
  <si>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Wittdün / Amrum</t>
  </si>
  <si>
    <t>Steenodde / Amrum</t>
  </si>
  <si>
    <t>Fahrgastschiff</t>
  </si>
  <si>
    <t>Ro-Ro-Schiff/Fährschiff</t>
  </si>
  <si>
    <t>Schüttgutfrachtschiff</t>
  </si>
  <si>
    <t>Spezialfrachtschiff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</si>
  <si>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</si>
  <si>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</si>
  <si>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</si>
  <si>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</si>
  <si>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</si>
  <si>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</si>
  <si>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</si>
  <si>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nach Schiffsgrößenklassen 2006 und 2005</t>
  </si>
  <si>
    <t xml:space="preserve">                        insgesamt</t>
  </si>
  <si>
    <t xml:space="preserve">        im seewärtigen Güterverkehr Schleswig-Holsteins 2006</t>
  </si>
  <si>
    <t xml:space="preserve">        Reise- und Transportfahrzeuge sowie der Transportbehälter in Tonnen</t>
  </si>
  <si>
    <t xml:space="preserve">   Steenodde / Wittdün / Amrum</t>
  </si>
  <si>
    <t>-</t>
  </si>
  <si>
    <t xml:space="preserve">   Schlütsiel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</si>
  <si>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</si>
  <si>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</si>
  <si>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</si>
  <si>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</si>
  <si>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 -</t>
  </si>
  <si>
    <t>Verände-   rung der Ankünfte 2006 gegenüber 2005               in %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</si>
  <si>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</si>
  <si>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</si>
  <si>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</si>
  <si>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</si>
  <si>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</si>
  <si>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</si>
  <si>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</si>
  <si>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</si>
  <si>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</si>
  <si>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</si>
  <si>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</si>
  <si>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 xml:space="preserve">                        Vereinigtes Königreich</t>
  </si>
  <si>
    <t xml:space="preserve">                        Niederlande</t>
  </si>
  <si>
    <t>Steenodde / Wittdün / Amrum</t>
  </si>
  <si>
    <t>Verände-   rung der Ankünfte 2006 gegenüber 2005                 in %</t>
  </si>
  <si>
    <t xml:space="preserve">                 Brunsbüttel</t>
  </si>
  <si>
    <t xml:space="preserve">                 Puttgarden</t>
  </si>
  <si>
    <t xml:space="preserve">                 Kiel</t>
  </si>
  <si>
    <t xml:space="preserve">                 Flensburg</t>
  </si>
  <si>
    <t xml:space="preserve">                 Rendsburg</t>
  </si>
  <si>
    <t xml:space="preserve">                 Husum</t>
  </si>
  <si>
    <t xml:space="preserve">                 Dagebüll</t>
  </si>
  <si>
    <t xml:space="preserve">                 Wyk/Föhr</t>
  </si>
  <si>
    <t xml:space="preserve">                 Helgoland</t>
  </si>
  <si>
    <t>6a  Güterumschlag in den Häfen Schleswig-Holsteins 2006 und 2005</t>
  </si>
  <si>
    <t>6b  Güterumschlag im Fährverkehr in den Häfen Schleswig-Holsteins 2006 und 2005</t>
  </si>
  <si>
    <t>Insgesamt</t>
  </si>
  <si>
    <t xml:space="preserve">      mit Ladungsträger</t>
  </si>
  <si>
    <t xml:space="preserve">                         auf Lkw einschl. deren Anhängern</t>
  </si>
  <si>
    <t xml:space="preserve">          darunter in Containern</t>
  </si>
  <si>
    <t xml:space="preserve">      Schleswig-Holsteins 2006 und 2005</t>
  </si>
  <si>
    <t>1    Seeverkehr in den Häfen Schleswig-Holsteins 2006 und 2005</t>
  </si>
  <si>
    <t>2    Güterumschlag in den Häfen Schleswig-Holsteins nach Güterarten 2006 und 2005</t>
  </si>
  <si>
    <t>3    Güterumschlag in den Häfen Schleswig-Holsteins nach Fahrtgebieten 2006 und 2005</t>
  </si>
  <si>
    <t>4    Güterumschlag in den Häfen Schleswig-Holsteins nach Ladungsart 2006 und 2005</t>
  </si>
  <si>
    <t xml:space="preserve">5    Ein- und ausgeladene Fahrzeuge und Transportbehälter in den Häfen </t>
  </si>
  <si>
    <t>7    Ein- und ausgestiegene Fahrgäste in den Häfen Schleswig-Holsteins 2006 und 2005</t>
  </si>
  <si>
    <t>8    Seeschiffsankünfte und -abfahrten in den Häfen Schleswig-Holsteins 2006 und 2005</t>
  </si>
  <si>
    <t>9    Seeschiffsankünfte in den Häfen Schleswig-Holsteins nach Schiffsarten 2006 und 2005</t>
  </si>
  <si>
    <t>10    Seeschiffsankünfte in den Häfen Schleswig-Holsteins</t>
  </si>
  <si>
    <t>11    Entwicklung des Güterverkehrs in der Seeschifffahrt Schleswig-Holsteins seit 1970</t>
  </si>
  <si>
    <t>12    Anzahl der umgeschlagenen Reise- und Transportfahrzeuge sowie der Transportbehälter</t>
  </si>
  <si>
    <t>13    Eigengewichte der im seewärtigen Güterverkehr Schleswig-Holsteins 2006 umgeschlagenen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</si>
  <si>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</si>
  <si>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</si>
  <si>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</si>
  <si>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</si>
  <si>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</si>
  <si>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</si>
  <si>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</si>
  <si>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</si>
  <si>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</si>
  <si>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</si>
  <si>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</si>
  <si>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</si>
  <si>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</si>
  <si>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</si>
  <si>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</si>
  <si>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</si>
  <si>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</si>
  <si>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</si>
  <si>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</si>
  <si>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</si>
  <si>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</si>
  <si>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</si>
  <si>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</si>
  <si>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</si>
  <si>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</si>
  <si>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</si>
  <si>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</si>
  <si>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</si>
  <si>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H II 2 - j/06 S</t>
  </si>
  <si>
    <t>Reinhard Schubert</t>
  </si>
  <si>
    <t>040 42831-1820</t>
  </si>
  <si>
    <t xml:space="preserve">  darunter Lübeck</t>
  </si>
  <si>
    <t xml:space="preserve">  darunter Puttgarden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</si>
</sst>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  <numFmt numFmtId="172" formatCode="#,##0\ &quot;DM&quot;;[Red]\-#,##0\ &quot;DM&quot;"/>
    <numFmt numFmtId="173" formatCode="#,##0.00\ &quot;DM&quot;;[Red]\-#,##0.00\ &quot;DM&quot;"/>
    <numFmt numFmtId="174" formatCode="#,##0;[Red]\-#,##0"/>
    <numFmt numFmtId="175" formatCode="#,##0.00;[Red]\-#,##0.00"/>
    <numFmt numFmtId="176" formatCode="0.0\ \ \ \ \ "/>
    <numFmt numFmtId="177" formatCode="\+* 0.0\ \ \ \ ;\-* 0.0\ \ \ \ ;"/>
    <numFmt numFmtId="178" formatCode="\+* 0.0\ \ \ \ ;\–* 0.0\ \ \ \ ;"/>
    <numFmt numFmtId="179" formatCode="0.0\ \ \ \ \ \ \ "/>
    <numFmt numFmtId="180" formatCode="mmmm\ yyyy"/>
    <numFmt numFmtId="181" formatCode="##0.0\ \ \ \ \ \ "/>
    <numFmt numFmtId="182" formatCode="##0.0\ \ \ \ "/>
    <numFmt numFmtId="183" formatCode="\ \ \ \+* #0.0\ \ ;\ \ \ \–* #0.0\ \ "/>
    <numFmt numFmtId="184" formatCode="\ \ \ \+* #0.0\ \ \ \ ;\ \ \ \–* #0.0\ \ \ \ "/>
    <numFmt numFmtId="185" formatCode="0.0"/>
    <numFmt numFmtId="186" formatCode="\ \ \ \ \ \ \ \ \ \ \ \ \ \ \ \+* #0.0\ \ \ \ \ \ \ \ ;\ \ \ \ \ \ \ \ \ \ \ \ \ \ \ \–* #0.0\ \ \ \ \ \ \ \ "/>
    <numFmt numFmtId="187" formatCode="\ \ \ \ \ \ \ \ \ \ \ \ \+* #0.0\ \ \ \ \ \ \ \ \ \ ;\ \ \ \ \ \ \ \ \ \ \ \ \–* #0.0\ \ \ \ \ \ \ \ \ \ "/>
    <numFmt numFmtId="188" formatCode="###.0\ \ \ 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sz val="10"/>
      <name val="MS Sans Serif"/>
      <family val="0"/>
    </font>
    <font>
      <b/>
      <sz val="9"/>
      <name val="Arial"/>
      <family val="0"/>
    </font>
    <font>
      <b/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>
      <alignment horizontal="center"/>
      <protection/>
    </xf>
    <xf numFmtId="38" fontId="7" fillId="0" borderId="0">
      <alignment horizontal="center"/>
      <protection/>
    </xf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25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7" fontId="4" fillId="2" borderId="0" xfId="25" applyNumberFormat="1" applyFont="1" applyFill="1">
      <alignment/>
      <protection/>
    </xf>
    <xf numFmtId="167" fontId="0" fillId="2" borderId="0" xfId="0" applyNumberFormat="1" applyFill="1" applyAlignment="1">
      <alignment horizontal="center"/>
    </xf>
    <xf numFmtId="167" fontId="4" fillId="2" borderId="0" xfId="25" applyNumberFormat="1" applyFont="1" applyFill="1" applyBorder="1">
      <alignment/>
      <protection/>
    </xf>
    <xf numFmtId="0" fontId="0" fillId="2" borderId="0" xfId="0" applyFill="1" applyAlignment="1">
      <alignment horizontal="left"/>
    </xf>
    <xf numFmtId="168" fontId="4" fillId="2" borderId="0" xfId="25" applyNumberFormat="1" applyFont="1" applyFill="1">
      <alignment/>
      <protection/>
    </xf>
    <xf numFmtId="169" fontId="7" fillId="2" borderId="0" xfId="27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/>
    </xf>
    <xf numFmtId="0" fontId="4" fillId="2" borderId="5" xfId="0" applyFont="1" applyFill="1" applyBorder="1" applyAlignment="1">
      <alignment/>
    </xf>
    <xf numFmtId="168" fontId="4" fillId="2" borderId="4" xfId="0" applyNumberFormat="1" applyFont="1" applyFill="1" applyBorder="1" applyAlignment="1">
      <alignment/>
    </xf>
    <xf numFmtId="168" fontId="4" fillId="2" borderId="0" xfId="0" applyNumberFormat="1" applyFont="1" applyFill="1" applyAlignment="1">
      <alignment/>
    </xf>
    <xf numFmtId="168" fontId="4" fillId="2" borderId="4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168" fontId="9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9" fontId="10" fillId="2" borderId="0" xfId="27" applyNumberFormat="1" applyFont="1" applyFill="1" applyBorder="1">
      <alignment/>
      <protection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4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169" fontId="10" fillId="2" borderId="0" xfId="27" applyNumberFormat="1" applyFont="1" applyFill="1" applyBorder="1">
      <alignment/>
      <protection/>
    </xf>
    <xf numFmtId="168" fontId="0" fillId="2" borderId="0" xfId="0" applyNumberFormat="1" applyFill="1" applyAlignment="1">
      <alignment horizontal="right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168" fontId="0" fillId="2" borderId="4" xfId="0" applyNumberFormat="1" applyFill="1" applyBorder="1" applyAlignment="1">
      <alignment/>
    </xf>
    <xf numFmtId="0" fontId="0" fillId="2" borderId="9" xfId="0" applyFill="1" applyBorder="1" applyAlignment="1">
      <alignment/>
    </xf>
    <xf numFmtId="168" fontId="0" fillId="2" borderId="4" xfId="0" applyNumberFormat="1" applyFill="1" applyBorder="1" applyAlignment="1">
      <alignment horizontal="right"/>
    </xf>
    <xf numFmtId="168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70" fontId="7" fillId="2" borderId="0" xfId="27" applyNumberFormat="1" applyFont="1" applyFill="1" applyBorder="1">
      <alignment/>
      <protection/>
    </xf>
    <xf numFmtId="170" fontId="10" fillId="2" borderId="0" xfId="27" applyNumberFormat="1" applyFont="1" applyFill="1" applyBorder="1">
      <alignment/>
      <protection/>
    </xf>
    <xf numFmtId="0" fontId="0" fillId="2" borderId="0" xfId="0" applyFont="1" applyFill="1" applyBorder="1" applyAlignment="1">
      <alignment/>
    </xf>
    <xf numFmtId="168" fontId="0" fillId="2" borderId="5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8" fontId="1" fillId="2" borderId="4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5" fontId="0" fillId="2" borderId="4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 horizontal="right"/>
    </xf>
    <xf numFmtId="165" fontId="0" fillId="2" borderId="4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168" fontId="9" fillId="2" borderId="4" xfId="0" applyNumberFormat="1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9" fillId="2" borderId="9" xfId="0" applyFont="1" applyFill="1" applyBorder="1" applyAlignment="1">
      <alignment horizontal="center"/>
    </xf>
    <xf numFmtId="168" fontId="4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5" fontId="1" fillId="2" borderId="4" xfId="0" applyNumberFormat="1" applyFont="1" applyFill="1" applyBorder="1" applyAlignment="1">
      <alignment horizontal="right"/>
    </xf>
    <xf numFmtId="168" fontId="1" fillId="2" borderId="4" xfId="0" applyNumberFormat="1" applyFont="1" applyFill="1" applyBorder="1" applyAlignment="1">
      <alignment horizontal="right"/>
    </xf>
    <xf numFmtId="0" fontId="1" fillId="2" borderId="10" xfId="24" applyFont="1" applyFill="1" applyBorder="1" applyAlignment="1" applyProtection="1">
      <alignment/>
      <protection hidden="1"/>
    </xf>
    <xf numFmtId="0" fontId="1" fillId="3" borderId="6" xfId="24" applyFont="1" applyFill="1" applyBorder="1" applyAlignment="1" applyProtection="1">
      <alignment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11" xfId="24" applyFont="1" applyFill="1" applyBorder="1" applyAlignment="1" applyProtection="1">
      <alignment/>
      <protection hidden="1"/>
    </xf>
    <xf numFmtId="0" fontId="7" fillId="0" borderId="0" xfId="26">
      <alignment/>
      <protection/>
    </xf>
    <xf numFmtId="0" fontId="0" fillId="2" borderId="12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13" xfId="24" applyFont="1" applyFill="1" applyBorder="1" applyAlignment="1" applyProtection="1">
      <alignment/>
      <protection hidden="1"/>
    </xf>
    <xf numFmtId="0" fontId="14" fillId="2" borderId="14" xfId="21" applyFont="1" applyFill="1" applyBorder="1" applyAlignment="1" applyProtection="1">
      <alignment horizontal="left"/>
      <protection hidden="1"/>
    </xf>
    <xf numFmtId="0" fontId="14" fillId="3" borderId="1" xfId="21" applyFont="1" applyFill="1" applyBorder="1" applyAlignment="1" applyProtection="1">
      <alignment horizontal="left"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15" xfId="24" applyFont="1" applyFill="1" applyBorder="1" applyAlignment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3" borderId="12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13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14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1" fillId="3" borderId="12" xfId="24" applyFont="1" applyFill="1" applyBorder="1" applyAlignment="1" applyProtection="1">
      <alignment/>
      <protection hidden="1"/>
    </xf>
    <xf numFmtId="0" fontId="1" fillId="2" borderId="12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13" xfId="24" applyFont="1" applyFill="1" applyBorder="1" applyAlignment="1" applyProtection="1">
      <alignment horizontal="centerContinuous"/>
      <protection hidden="1"/>
    </xf>
    <xf numFmtId="0" fontId="1" fillId="2" borderId="12" xfId="24" applyFont="1" applyFill="1" applyBorder="1" applyAlignment="1" applyProtection="1">
      <alignment horizontal="left"/>
      <protection hidden="1"/>
    </xf>
    <xf numFmtId="1" fontId="1" fillId="2" borderId="12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5" fillId="2" borderId="15" xfId="21" applyFont="1" applyFill="1" applyBorder="1" applyAlignment="1" applyProtection="1">
      <alignment horizontal="left"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0" fillId="3" borderId="16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165" fontId="1" fillId="2" borderId="4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3" borderId="12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13" xfId="24" applyFont="1" applyFill="1" applyBorder="1" applyAlignment="1" applyProtection="1">
      <alignment horizontal="left" vertical="top" wrapText="1"/>
      <protection hidden="1"/>
    </xf>
    <xf numFmtId="0" fontId="0" fillId="3" borderId="10" xfId="24" applyFont="1" applyFill="1" applyBorder="1" applyAlignment="1" applyProtection="1">
      <alignment horizontal="left" vertical="top" wrapText="1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11" xfId="24" applyFont="1" applyFill="1" applyBorder="1" applyAlignment="1" applyProtection="1">
      <alignment horizontal="left" vertical="top" wrapText="1"/>
      <protection hidden="1"/>
    </xf>
    <xf numFmtId="0" fontId="15" fillId="2" borderId="1" xfId="20" applyFont="1" applyFill="1" applyBorder="1" applyAlignment="1" applyProtection="1">
      <alignment horizontal="left"/>
      <protection hidden="1"/>
    </xf>
    <xf numFmtId="0" fontId="15" fillId="2" borderId="1" xfId="21" applyFont="1" applyFill="1" applyBorder="1" applyAlignment="1" applyProtection="1">
      <alignment horizontal="left"/>
      <protection hidden="1"/>
    </xf>
    <xf numFmtId="0" fontId="0" fillId="3" borderId="14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15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13" xfId="24" applyNumberFormat="1" applyFont="1" applyFill="1" applyBorder="1" applyAlignment="1" applyProtection="1">
      <alignment horizontal="left"/>
      <protection hidden="1"/>
    </xf>
    <xf numFmtId="0" fontId="15" fillId="3" borderId="1" xfId="22" applyFont="1" applyFill="1" applyBorder="1" applyAlignment="1" applyProtection="1">
      <alignment horizontal="left"/>
      <protection hidden="1"/>
    </xf>
    <xf numFmtId="0" fontId="15" fillId="3" borderId="1" xfId="21" applyFont="1" applyFill="1" applyBorder="1" applyAlignment="1" applyProtection="1">
      <alignment horizontal="left"/>
      <protection hidden="1"/>
    </xf>
    <xf numFmtId="0" fontId="15" fillId="3" borderId="15" xfId="21" applyFont="1" applyFill="1" applyBorder="1" applyAlignment="1" applyProtection="1">
      <alignment horizontal="left"/>
      <protection hidden="1"/>
    </xf>
    <xf numFmtId="171" fontId="0" fillId="2" borderId="3" xfId="24" applyNumberFormat="1" applyFont="1" applyFill="1" applyBorder="1" applyAlignment="1" applyProtection="1">
      <alignment horizontal="left"/>
      <protection hidden="1"/>
    </xf>
    <xf numFmtId="171" fontId="0" fillId="2" borderId="16" xfId="24" applyNumberFormat="1" applyFont="1" applyFill="1" applyBorder="1" applyAlignment="1" applyProtection="1">
      <alignment horizontal="left"/>
      <protection hidden="1"/>
    </xf>
    <xf numFmtId="49" fontId="0" fillId="2" borderId="6" xfId="24" applyNumberFormat="1" applyFont="1" applyFill="1" applyBorder="1" applyAlignment="1" applyProtection="1">
      <alignment horizontal="left"/>
      <protection hidden="1"/>
    </xf>
    <xf numFmtId="49" fontId="0" fillId="2" borderId="11" xfId="24" applyNumberFormat="1" applyFont="1" applyFill="1" applyBorder="1" applyAlignment="1" applyProtection="1">
      <alignment horizontal="left"/>
      <protection hidden="1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DEZ94" xfId="25"/>
    <cellStyle name="Standard_EXCEL-Vorblatt für Statistische Berichte" xfId="26"/>
    <cellStyle name="Standard_HII942A (2)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47625</xdr:rowOff>
    </xdr:from>
    <xdr:to>
      <xdr:col>7</xdr:col>
      <xdr:colOff>190500</xdr:colOff>
      <xdr:row>46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44</xdr:row>
      <xdr:rowOff>38100</xdr:rowOff>
    </xdr:from>
    <xdr:to>
      <xdr:col>12</xdr:col>
      <xdr:colOff>28575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0012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142875</xdr:rowOff>
    </xdr:from>
    <xdr:to>
      <xdr:col>1</xdr:col>
      <xdr:colOff>352425</xdr:colOff>
      <xdr:row>38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63912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55</xdr:row>
      <xdr:rowOff>38100</xdr:rowOff>
    </xdr:from>
    <xdr:to>
      <xdr:col>10</xdr:col>
      <xdr:colOff>619125</xdr:colOff>
      <xdr:row>55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04108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5</xdr:col>
      <xdr:colOff>552450</xdr:colOff>
      <xdr:row>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65</xdr:row>
      <xdr:rowOff>38100</xdr:rowOff>
    </xdr:from>
    <xdr:to>
      <xdr:col>11</xdr:col>
      <xdr:colOff>38100</xdr:colOff>
      <xdr:row>65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9061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6</xdr:col>
      <xdr:colOff>704850</xdr:colOff>
      <xdr:row>45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44</xdr:row>
      <xdr:rowOff>38100</xdr:rowOff>
    </xdr:from>
    <xdr:to>
      <xdr:col>11</xdr:col>
      <xdr:colOff>38100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8964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47625</xdr:rowOff>
    </xdr:from>
    <xdr:to>
      <xdr:col>7</xdr:col>
      <xdr:colOff>209550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51</xdr:row>
      <xdr:rowOff>38100</xdr:rowOff>
    </xdr:from>
    <xdr:to>
      <xdr:col>14</xdr:col>
      <xdr:colOff>9525</xdr:colOff>
      <xdr:row>51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8964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33" customWidth="1"/>
    <col min="2" max="4" width="11.8515625" style="133" customWidth="1"/>
    <col min="5" max="5" width="12.421875" style="133" customWidth="1"/>
    <col min="6" max="7" width="11.8515625" style="133" customWidth="1"/>
    <col min="8" max="8" width="7.140625" style="133" customWidth="1"/>
    <col min="9" max="16384" width="11.421875" style="101" customWidth="1"/>
  </cols>
  <sheetData>
    <row r="1" spans="1:8" ht="19.5" customHeight="1">
      <c r="A1" s="97"/>
      <c r="B1" s="98" t="s">
        <v>220</v>
      </c>
      <c r="C1" s="99"/>
      <c r="D1" s="99"/>
      <c r="E1" s="99"/>
      <c r="F1" s="99"/>
      <c r="G1" s="99"/>
      <c r="H1" s="100"/>
    </row>
    <row r="2" spans="1:8" ht="19.5" customHeight="1">
      <c r="A2" s="102"/>
      <c r="B2" s="103" t="s">
        <v>221</v>
      </c>
      <c r="C2" s="104"/>
      <c r="D2" s="104"/>
      <c r="E2" s="104"/>
      <c r="F2" s="104"/>
      <c r="G2" s="104"/>
      <c r="H2" s="105"/>
    </row>
    <row r="3" spans="1:8" ht="12.75">
      <c r="A3" s="106"/>
      <c r="B3" s="107" t="s">
        <v>222</v>
      </c>
      <c r="C3" s="108"/>
      <c r="D3" s="108"/>
      <c r="E3" s="108"/>
      <c r="F3" s="108"/>
      <c r="G3" s="108"/>
      <c r="H3" s="109"/>
    </row>
    <row r="4" spans="1:8" ht="12.75">
      <c r="A4" s="110" t="s">
        <v>223</v>
      </c>
      <c r="B4" s="111" t="s">
        <v>224</v>
      </c>
      <c r="C4" s="111"/>
      <c r="D4" s="112"/>
      <c r="E4" s="111" t="s">
        <v>225</v>
      </c>
      <c r="F4" s="111" t="s">
        <v>226</v>
      </c>
      <c r="G4" s="111"/>
      <c r="H4" s="112"/>
    </row>
    <row r="5" spans="1:8" ht="12.75">
      <c r="A5" s="113" t="s">
        <v>227</v>
      </c>
      <c r="B5" s="114" t="s">
        <v>228</v>
      </c>
      <c r="C5" s="114"/>
      <c r="D5" s="115"/>
      <c r="E5" s="114" t="s">
        <v>227</v>
      </c>
      <c r="F5" s="114" t="s">
        <v>229</v>
      </c>
      <c r="G5" s="114"/>
      <c r="H5" s="115"/>
    </row>
    <row r="6" spans="1:8" ht="12.75">
      <c r="A6" s="113" t="s">
        <v>230</v>
      </c>
      <c r="B6" s="116" t="s">
        <v>231</v>
      </c>
      <c r="C6" s="114"/>
      <c r="D6" s="115"/>
      <c r="E6" s="114" t="s">
        <v>230</v>
      </c>
      <c r="F6" s="116" t="s">
        <v>232</v>
      </c>
      <c r="G6" s="117"/>
      <c r="H6" s="115"/>
    </row>
    <row r="7" spans="1:8" ht="12.75">
      <c r="A7" s="113" t="s">
        <v>233</v>
      </c>
      <c r="B7" s="116" t="s">
        <v>234</v>
      </c>
      <c r="C7" s="114"/>
      <c r="D7" s="115"/>
      <c r="E7" s="114" t="s">
        <v>233</v>
      </c>
      <c r="F7" s="116" t="s">
        <v>235</v>
      </c>
      <c r="G7" s="117"/>
      <c r="H7" s="115"/>
    </row>
    <row r="8" spans="1:8" ht="12.75">
      <c r="A8" s="118" t="s">
        <v>236</v>
      </c>
      <c r="B8" s="152" t="s">
        <v>237</v>
      </c>
      <c r="C8" s="153"/>
      <c r="D8" s="154"/>
      <c r="E8" s="119" t="s">
        <v>236</v>
      </c>
      <c r="F8" s="153" t="s">
        <v>238</v>
      </c>
      <c r="G8" s="153"/>
      <c r="H8" s="154"/>
    </row>
    <row r="9" spans="1:8" ht="12.75">
      <c r="A9" s="110"/>
      <c r="B9" s="111"/>
      <c r="C9" s="111"/>
      <c r="D9" s="111"/>
      <c r="E9" s="111"/>
      <c r="F9" s="111"/>
      <c r="G9" s="111"/>
      <c r="H9" s="112"/>
    </row>
    <row r="10" spans="1:8" ht="12.75">
      <c r="A10" s="120" t="s">
        <v>239</v>
      </c>
      <c r="B10" s="114"/>
      <c r="C10" s="114"/>
      <c r="D10" s="114"/>
      <c r="E10" s="114"/>
      <c r="F10" s="114"/>
      <c r="G10" s="114"/>
      <c r="H10" s="115"/>
    </row>
    <row r="11" spans="1:8" ht="12.75">
      <c r="A11" s="121" t="s">
        <v>248</v>
      </c>
      <c r="B11" s="122"/>
      <c r="C11" s="123"/>
      <c r="D11" s="123"/>
      <c r="E11" s="123"/>
      <c r="F11" s="123"/>
      <c r="G11" s="124"/>
      <c r="H11" s="125"/>
    </row>
    <row r="12" spans="1:8" ht="12.75">
      <c r="A12" s="126" t="s">
        <v>247</v>
      </c>
      <c r="B12" s="122"/>
      <c r="C12" s="123"/>
      <c r="D12" s="123"/>
      <c r="E12" s="123"/>
      <c r="F12" s="123"/>
      <c r="G12" s="124"/>
      <c r="H12" s="125"/>
    </row>
    <row r="13" spans="1:8" ht="12.75">
      <c r="A13" s="127">
        <v>2006</v>
      </c>
      <c r="B13" s="122"/>
      <c r="C13" s="122"/>
      <c r="D13" s="122"/>
      <c r="E13" s="122"/>
      <c r="F13" s="122"/>
      <c r="G13" s="114"/>
      <c r="H13" s="115"/>
    </row>
    <row r="14" spans="1:8" ht="12.75">
      <c r="A14" s="113"/>
      <c r="B14" s="114"/>
      <c r="C14" s="114"/>
      <c r="D14" s="114"/>
      <c r="E14" s="114"/>
      <c r="F14" s="114"/>
      <c r="G14" s="114"/>
      <c r="H14" s="115"/>
    </row>
    <row r="15" spans="1:8" ht="12.75">
      <c r="A15" s="113" t="s">
        <v>240</v>
      </c>
      <c r="B15" s="114"/>
      <c r="C15" s="128"/>
      <c r="D15" s="128"/>
      <c r="E15" s="128"/>
      <c r="F15" s="128"/>
      <c r="G15" s="114" t="s">
        <v>241</v>
      </c>
      <c r="H15" s="115"/>
    </row>
    <row r="16" spans="1:8" ht="12.75">
      <c r="A16" s="110" t="s">
        <v>242</v>
      </c>
      <c r="B16" s="157" t="s">
        <v>249</v>
      </c>
      <c r="C16" s="157"/>
      <c r="D16" s="157"/>
      <c r="E16" s="158"/>
      <c r="F16" s="128"/>
      <c r="G16" s="155">
        <v>39218</v>
      </c>
      <c r="H16" s="156"/>
    </row>
    <row r="17" spans="1:8" ht="12.75">
      <c r="A17" s="113" t="s">
        <v>230</v>
      </c>
      <c r="B17" s="150" t="s">
        <v>250</v>
      </c>
      <c r="C17" s="150"/>
      <c r="D17" s="150"/>
      <c r="E17" s="151"/>
      <c r="F17" s="114"/>
      <c r="G17" s="114"/>
      <c r="H17" s="115"/>
    </row>
    <row r="18" spans="1:8" ht="12.75">
      <c r="A18" s="118" t="s">
        <v>236</v>
      </c>
      <c r="B18" s="145" t="s">
        <v>243</v>
      </c>
      <c r="C18" s="146"/>
      <c r="D18" s="146"/>
      <c r="E18" s="129"/>
      <c r="F18" s="114"/>
      <c r="G18" s="114"/>
      <c r="H18" s="115"/>
    </row>
    <row r="19" spans="1:8" ht="12.75">
      <c r="A19" s="113"/>
      <c r="B19" s="114"/>
      <c r="C19" s="114"/>
      <c r="D19" s="114"/>
      <c r="E19" s="114"/>
      <c r="F19" s="114"/>
      <c r="G19" s="114"/>
      <c r="H19" s="115"/>
    </row>
    <row r="20" spans="1:8" ht="27" customHeight="1">
      <c r="A20" s="142" t="s">
        <v>244</v>
      </c>
      <c r="B20" s="143"/>
      <c r="C20" s="143"/>
      <c r="D20" s="143"/>
      <c r="E20" s="143"/>
      <c r="F20" s="143"/>
      <c r="G20" s="143"/>
      <c r="H20" s="144"/>
    </row>
    <row r="21" spans="1:8" ht="28.5" customHeight="1">
      <c r="A21" s="139" t="s">
        <v>245</v>
      </c>
      <c r="B21" s="140"/>
      <c r="C21" s="140"/>
      <c r="D21" s="140"/>
      <c r="E21" s="140"/>
      <c r="F21" s="140"/>
      <c r="G21" s="140"/>
      <c r="H21" s="141"/>
    </row>
    <row r="22" spans="1:8" ht="12.75">
      <c r="A22" s="147" t="s">
        <v>246</v>
      </c>
      <c r="B22" s="148"/>
      <c r="C22" s="148"/>
      <c r="D22" s="148"/>
      <c r="E22" s="148"/>
      <c r="F22" s="148"/>
      <c r="G22" s="148"/>
      <c r="H22" s="149"/>
    </row>
    <row r="23" spans="1:8" ht="12.75">
      <c r="A23" s="130"/>
      <c r="B23" s="131"/>
      <c r="C23" s="131"/>
      <c r="D23" s="131"/>
      <c r="E23" s="131"/>
      <c r="F23" s="131"/>
      <c r="G23" s="131"/>
      <c r="H23" s="132"/>
    </row>
    <row r="24" spans="1:8" ht="12">
      <c r="A24" s="101"/>
      <c r="B24" s="101"/>
      <c r="C24" s="101"/>
      <c r="D24" s="101"/>
      <c r="E24" s="101"/>
      <c r="F24" s="101"/>
      <c r="G24" s="101"/>
      <c r="H24" s="101"/>
    </row>
    <row r="25" spans="1:8" ht="12">
      <c r="A25" s="101"/>
      <c r="B25" s="101"/>
      <c r="C25" s="101"/>
      <c r="D25" s="101"/>
      <c r="E25" s="101"/>
      <c r="F25" s="101"/>
      <c r="G25" s="101"/>
      <c r="H25" s="101"/>
    </row>
    <row r="26" spans="1:8" ht="12">
      <c r="A26" s="101"/>
      <c r="B26" s="101"/>
      <c r="C26" s="101"/>
      <c r="D26" s="101"/>
      <c r="E26" s="101"/>
      <c r="F26" s="101"/>
      <c r="G26" s="101"/>
      <c r="H26" s="101"/>
    </row>
    <row r="27" spans="1:8" ht="12">
      <c r="A27" s="101"/>
      <c r="B27" s="101"/>
      <c r="C27" s="101"/>
      <c r="D27" s="101"/>
      <c r="E27" s="101"/>
      <c r="F27" s="101"/>
      <c r="G27" s="101"/>
      <c r="H27" s="101"/>
    </row>
    <row r="28" spans="1:8" ht="12">
      <c r="A28" s="101"/>
      <c r="B28" s="101"/>
      <c r="C28" s="101"/>
      <c r="D28" s="101"/>
      <c r="E28" s="101"/>
      <c r="F28" s="101"/>
      <c r="G28" s="101"/>
      <c r="H28" s="101"/>
    </row>
    <row r="29" spans="1:8" ht="12">
      <c r="A29" s="101"/>
      <c r="B29" s="101"/>
      <c r="C29" s="101"/>
      <c r="D29" s="101"/>
      <c r="E29" s="101"/>
      <c r="F29" s="101"/>
      <c r="G29" s="101"/>
      <c r="H29" s="101"/>
    </row>
    <row r="30" spans="1:8" ht="12">
      <c r="A30" s="101"/>
      <c r="B30" s="101"/>
      <c r="C30" s="101"/>
      <c r="D30" s="101"/>
      <c r="E30" s="101"/>
      <c r="F30" s="101"/>
      <c r="G30" s="101"/>
      <c r="H30" s="101"/>
    </row>
    <row r="31" spans="1:8" ht="12">
      <c r="A31" s="101"/>
      <c r="B31" s="101"/>
      <c r="C31" s="101"/>
      <c r="D31" s="101"/>
      <c r="E31" s="101"/>
      <c r="F31" s="101"/>
      <c r="G31" s="101"/>
      <c r="H31" s="101"/>
    </row>
    <row r="32" spans="1:8" ht="12">
      <c r="A32" s="101"/>
      <c r="B32" s="101"/>
      <c r="C32" s="101"/>
      <c r="D32" s="101"/>
      <c r="E32" s="101"/>
      <c r="F32" s="101"/>
      <c r="G32" s="101"/>
      <c r="H32" s="101"/>
    </row>
    <row r="33" spans="1:8" ht="12">
      <c r="A33" s="101"/>
      <c r="B33" s="101"/>
      <c r="C33" s="101"/>
      <c r="D33" s="101"/>
      <c r="E33" s="101"/>
      <c r="F33" s="101"/>
      <c r="G33" s="101"/>
      <c r="H33" s="101"/>
    </row>
    <row r="34" spans="1:8" ht="12">
      <c r="A34" s="101"/>
      <c r="B34" s="101"/>
      <c r="C34" s="101"/>
      <c r="D34" s="101"/>
      <c r="E34" s="101"/>
      <c r="F34" s="101"/>
      <c r="G34" s="101"/>
      <c r="H34" s="101"/>
    </row>
    <row r="35" spans="1:8" ht="12">
      <c r="A35" s="101"/>
      <c r="B35" s="101"/>
      <c r="C35" s="101"/>
      <c r="D35" s="101"/>
      <c r="E35" s="101"/>
      <c r="F35" s="101"/>
      <c r="G35" s="101"/>
      <c r="H35" s="101"/>
    </row>
    <row r="36" spans="1:8" ht="12">
      <c r="A36" s="101"/>
      <c r="B36" s="101"/>
      <c r="C36" s="101"/>
      <c r="D36" s="101"/>
      <c r="E36" s="101"/>
      <c r="F36" s="101"/>
      <c r="G36" s="101"/>
      <c r="H36" s="101"/>
    </row>
    <row r="37" spans="1:8" ht="12">
      <c r="A37" s="101"/>
      <c r="B37" s="101"/>
      <c r="C37" s="101"/>
      <c r="D37" s="101"/>
      <c r="E37" s="101"/>
      <c r="F37" s="101"/>
      <c r="G37" s="101"/>
      <c r="H37" s="101"/>
    </row>
    <row r="38" spans="1:8" ht="12">
      <c r="A38" s="101"/>
      <c r="B38" s="101"/>
      <c r="C38" s="101"/>
      <c r="D38" s="101"/>
      <c r="E38" s="101"/>
      <c r="F38" s="101"/>
      <c r="G38" s="101"/>
      <c r="H38" s="101"/>
    </row>
    <row r="39" spans="1:8" ht="12">
      <c r="A39" s="101"/>
      <c r="B39" s="101"/>
      <c r="C39" s="101"/>
      <c r="D39" s="101"/>
      <c r="E39" s="101"/>
      <c r="F39" s="101"/>
      <c r="G39" s="101"/>
      <c r="H39" s="101"/>
    </row>
    <row r="40" spans="1:8" ht="12">
      <c r="A40" s="101"/>
      <c r="B40" s="101"/>
      <c r="C40" s="101"/>
      <c r="D40" s="101"/>
      <c r="E40" s="101"/>
      <c r="F40" s="101"/>
      <c r="G40" s="101"/>
      <c r="H40" s="101"/>
    </row>
    <row r="41" spans="1:8" ht="12">
      <c r="A41" s="101"/>
      <c r="B41" s="101"/>
      <c r="C41" s="101"/>
      <c r="D41" s="101"/>
      <c r="E41" s="101"/>
      <c r="F41" s="101"/>
      <c r="G41" s="101"/>
      <c r="H41" s="101"/>
    </row>
    <row r="42" spans="1:8" ht="12">
      <c r="A42" s="101"/>
      <c r="B42" s="101"/>
      <c r="C42" s="101"/>
      <c r="D42" s="101"/>
      <c r="E42" s="101"/>
      <c r="F42" s="101"/>
      <c r="G42" s="101"/>
      <c r="H42" s="101"/>
    </row>
    <row r="43" spans="1:8" ht="12">
      <c r="A43" s="101"/>
      <c r="B43" s="101"/>
      <c r="C43" s="101"/>
      <c r="D43" s="101"/>
      <c r="E43" s="101"/>
      <c r="F43" s="101"/>
      <c r="G43" s="101"/>
      <c r="H43" s="101"/>
    </row>
    <row r="44" spans="1:8" ht="12">
      <c r="A44" s="101"/>
      <c r="B44" s="101"/>
      <c r="C44" s="101"/>
      <c r="D44" s="101"/>
      <c r="E44" s="101"/>
      <c r="F44" s="101"/>
      <c r="G44" s="101"/>
      <c r="H44" s="101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5" customWidth="1"/>
    <col min="2" max="2" width="9.57421875" style="5" bestFit="1" customWidth="1"/>
    <col min="3" max="3" width="8.28125" style="5" bestFit="1" customWidth="1"/>
    <col min="4" max="4" width="9.140625" style="5" bestFit="1" customWidth="1"/>
    <col min="5" max="5" width="8.140625" style="5" bestFit="1" customWidth="1"/>
    <col min="6" max="6" width="9.00390625" style="5" bestFit="1" customWidth="1"/>
    <col min="7" max="7" width="8.8515625" style="5" bestFit="1" customWidth="1"/>
    <col min="8" max="8" width="9.421875" style="5" customWidth="1"/>
    <col min="9" max="16384" width="11.421875" style="5" customWidth="1"/>
  </cols>
  <sheetData>
    <row r="1" s="3" customFormat="1" ht="15.75">
      <c r="A1" s="43"/>
    </row>
    <row r="2" ht="12.75">
      <c r="A2" s="3" t="s">
        <v>6</v>
      </c>
    </row>
    <row r="3" spans="1:8" s="3" customFormat="1" ht="15">
      <c r="A3" s="200" t="s">
        <v>218</v>
      </c>
      <c r="B3" s="200"/>
      <c r="C3" s="200"/>
      <c r="D3" s="200"/>
      <c r="E3" s="200"/>
      <c r="F3" s="200"/>
      <c r="G3" s="200"/>
      <c r="H3" s="200"/>
    </row>
    <row r="4" spans="1:8" s="3" customFormat="1" ht="15">
      <c r="A4" s="200" t="s">
        <v>166</v>
      </c>
      <c r="B4" s="200"/>
      <c r="C4" s="200"/>
      <c r="D4" s="200"/>
      <c r="E4" s="200"/>
      <c r="F4" s="200"/>
      <c r="G4" s="200"/>
      <c r="H4" s="200"/>
    </row>
    <row r="5" s="3" customFormat="1" ht="15" customHeight="1"/>
    <row r="6" spans="1:8" ht="21" customHeight="1">
      <c r="A6" s="204" t="s">
        <v>0</v>
      </c>
      <c r="B6" s="163" t="s">
        <v>5</v>
      </c>
      <c r="C6" s="166" t="s">
        <v>145</v>
      </c>
      <c r="D6" s="138"/>
      <c r="E6" s="138"/>
      <c r="F6" s="138"/>
      <c r="G6" s="138"/>
      <c r="H6" s="138"/>
    </row>
    <row r="7" spans="1:8" ht="60" customHeight="1">
      <c r="A7" s="194"/>
      <c r="B7" s="165"/>
      <c r="C7" s="10" t="s">
        <v>34</v>
      </c>
      <c r="D7" s="44" t="s">
        <v>148</v>
      </c>
      <c r="E7" s="10" t="s">
        <v>149</v>
      </c>
      <c r="F7" s="44" t="s">
        <v>146</v>
      </c>
      <c r="G7" s="10" t="s">
        <v>35</v>
      </c>
      <c r="H7" s="44" t="s">
        <v>36</v>
      </c>
    </row>
    <row r="8" spans="1:9" ht="21.75" customHeight="1">
      <c r="A8" s="45" t="s">
        <v>2</v>
      </c>
      <c r="B8" s="46">
        <f>SUM(B10:B23)</f>
        <v>2008418</v>
      </c>
      <c r="C8" s="47">
        <f aca="true" t="shared" si="0" ref="C8:H8">SUM(C10:C23)</f>
        <v>16933</v>
      </c>
      <c r="D8" s="47">
        <f t="shared" si="0"/>
        <v>1209219</v>
      </c>
      <c r="E8" s="47">
        <f t="shared" si="0"/>
        <v>436075</v>
      </c>
      <c r="F8" s="47">
        <f t="shared" si="0"/>
        <v>7849</v>
      </c>
      <c r="G8" s="47">
        <f t="shared" si="0"/>
        <v>80886</v>
      </c>
      <c r="H8" s="47">
        <f t="shared" si="0"/>
        <v>257456</v>
      </c>
      <c r="I8" s="26"/>
    </row>
    <row r="9" spans="1:8" ht="18" customHeight="1">
      <c r="A9" s="5" t="s">
        <v>132</v>
      </c>
      <c r="B9" s="24"/>
      <c r="C9" s="26" t="s">
        <v>6</v>
      </c>
      <c r="D9" s="26"/>
      <c r="E9" s="26"/>
      <c r="F9" s="26"/>
      <c r="G9" s="26"/>
      <c r="H9" s="26"/>
    </row>
    <row r="10" spans="1:8" ht="17.25" customHeight="1">
      <c r="A10" s="5" t="s">
        <v>133</v>
      </c>
      <c r="B10" s="48">
        <v>138388</v>
      </c>
      <c r="C10" s="49" t="s">
        <v>169</v>
      </c>
      <c r="D10" s="49">
        <v>122673</v>
      </c>
      <c r="E10" s="49">
        <v>15715</v>
      </c>
      <c r="F10" s="49" t="s">
        <v>169</v>
      </c>
      <c r="G10" s="49" t="s">
        <v>169</v>
      </c>
      <c r="H10" s="49" t="s">
        <v>169</v>
      </c>
    </row>
    <row r="11" spans="1:8" ht="17.25" customHeight="1">
      <c r="A11" s="5" t="s">
        <v>134</v>
      </c>
      <c r="B11" s="48">
        <v>2969</v>
      </c>
      <c r="C11" s="49" t="s">
        <v>169</v>
      </c>
      <c r="D11" s="49">
        <v>1885</v>
      </c>
      <c r="E11" s="49">
        <v>1084</v>
      </c>
      <c r="F11" s="49" t="s">
        <v>169</v>
      </c>
      <c r="G11" s="49" t="s">
        <v>169</v>
      </c>
      <c r="H11" s="49" t="s">
        <v>169</v>
      </c>
    </row>
    <row r="12" spans="1:8" ht="17.25" customHeight="1">
      <c r="A12" s="5" t="s">
        <v>135</v>
      </c>
      <c r="B12" s="48" t="s">
        <v>169</v>
      </c>
      <c r="C12" s="49" t="s">
        <v>169</v>
      </c>
      <c r="D12" s="49" t="s">
        <v>169</v>
      </c>
      <c r="E12" s="49" t="s">
        <v>169</v>
      </c>
      <c r="F12" s="49" t="s">
        <v>169</v>
      </c>
      <c r="G12" s="49" t="s">
        <v>169</v>
      </c>
      <c r="H12" s="49" t="s">
        <v>169</v>
      </c>
    </row>
    <row r="13" spans="1:8" ht="17.25" customHeight="1">
      <c r="A13" s="5" t="s">
        <v>136</v>
      </c>
      <c r="B13" s="48">
        <v>172766</v>
      </c>
      <c r="C13" s="49">
        <v>787</v>
      </c>
      <c r="D13" s="49">
        <v>77167</v>
      </c>
      <c r="E13" s="49">
        <v>41270</v>
      </c>
      <c r="F13" s="49" t="s">
        <v>169</v>
      </c>
      <c r="G13" s="49">
        <v>8344</v>
      </c>
      <c r="H13" s="49">
        <v>45198</v>
      </c>
    </row>
    <row r="14" spans="1:8" ht="17.25" customHeight="1">
      <c r="A14" s="5" t="s">
        <v>137</v>
      </c>
      <c r="B14" s="48">
        <v>33959</v>
      </c>
      <c r="C14" s="49" t="s">
        <v>169</v>
      </c>
      <c r="D14" s="49">
        <v>24880</v>
      </c>
      <c r="E14" s="49">
        <v>9079</v>
      </c>
      <c r="F14" s="49" t="s">
        <v>169</v>
      </c>
      <c r="G14" s="49" t="s">
        <v>169</v>
      </c>
      <c r="H14" s="49" t="s">
        <v>169</v>
      </c>
    </row>
    <row r="15" spans="1:8" ht="17.25" customHeight="1">
      <c r="A15" s="5" t="s">
        <v>139</v>
      </c>
      <c r="B15" s="48">
        <v>528844</v>
      </c>
      <c r="C15" s="49">
        <v>16093</v>
      </c>
      <c r="D15" s="49">
        <v>40334</v>
      </c>
      <c r="E15" s="49">
        <v>183912</v>
      </c>
      <c r="F15" s="49">
        <v>3705</v>
      </c>
      <c r="G15" s="49">
        <v>72542</v>
      </c>
      <c r="H15" s="49">
        <v>212258</v>
      </c>
    </row>
    <row r="16" spans="1:8" ht="17.25" customHeight="1">
      <c r="A16" s="5" t="s">
        <v>138</v>
      </c>
      <c r="B16" s="48">
        <v>53</v>
      </c>
      <c r="C16" s="49">
        <v>53</v>
      </c>
      <c r="D16" s="49" t="s">
        <v>169</v>
      </c>
      <c r="E16" s="49" t="s">
        <v>169</v>
      </c>
      <c r="F16" s="49" t="s">
        <v>169</v>
      </c>
      <c r="G16" s="49" t="s">
        <v>169</v>
      </c>
      <c r="H16" s="49" t="s">
        <v>169</v>
      </c>
    </row>
    <row r="17" spans="1:8" ht="17.25" customHeight="1">
      <c r="A17" s="5" t="s">
        <v>140</v>
      </c>
      <c r="B17" s="48">
        <v>17739</v>
      </c>
      <c r="C17" s="49" t="s">
        <v>169</v>
      </c>
      <c r="D17" s="49">
        <v>13492</v>
      </c>
      <c r="E17" s="49">
        <v>4247</v>
      </c>
      <c r="F17" s="49" t="s">
        <v>169</v>
      </c>
      <c r="G17" s="49" t="s">
        <v>169</v>
      </c>
      <c r="H17" s="49" t="s">
        <v>169</v>
      </c>
    </row>
    <row r="18" spans="1:8" ht="17.25" customHeight="1">
      <c r="A18" s="5" t="s">
        <v>141</v>
      </c>
      <c r="B18" s="48">
        <v>16279</v>
      </c>
      <c r="C18" s="49" t="s">
        <v>169</v>
      </c>
      <c r="D18" s="49">
        <v>14028</v>
      </c>
      <c r="E18" s="49">
        <v>2251</v>
      </c>
      <c r="F18" s="49" t="s">
        <v>169</v>
      </c>
      <c r="G18" s="49" t="s">
        <v>169</v>
      </c>
      <c r="H18" s="49" t="s">
        <v>169</v>
      </c>
    </row>
    <row r="19" spans="1:8" ht="17.25" customHeight="1">
      <c r="A19" s="5" t="s">
        <v>142</v>
      </c>
      <c r="B19" s="48">
        <v>962861</v>
      </c>
      <c r="C19" s="49" t="s">
        <v>169</v>
      </c>
      <c r="D19" s="49">
        <v>798343</v>
      </c>
      <c r="E19" s="49">
        <v>160374</v>
      </c>
      <c r="F19" s="49">
        <v>4144</v>
      </c>
      <c r="G19" s="49" t="s">
        <v>169</v>
      </c>
      <c r="H19" s="49" t="s">
        <v>169</v>
      </c>
    </row>
    <row r="20" spans="1:8" ht="17.25" customHeight="1">
      <c r="A20" s="5" t="s">
        <v>143</v>
      </c>
      <c r="B20" s="48">
        <v>184</v>
      </c>
      <c r="C20" s="49" t="s">
        <v>169</v>
      </c>
      <c r="D20" s="49" t="s">
        <v>169</v>
      </c>
      <c r="E20" s="49">
        <v>184</v>
      </c>
      <c r="F20" s="49" t="s">
        <v>169</v>
      </c>
      <c r="G20" s="49" t="s">
        <v>169</v>
      </c>
      <c r="H20" s="49" t="s">
        <v>169</v>
      </c>
    </row>
    <row r="21" spans="1:8" ht="17.25" customHeight="1">
      <c r="A21" s="5" t="s">
        <v>170</v>
      </c>
      <c r="B21" s="48">
        <v>3243</v>
      </c>
      <c r="C21" s="49" t="s">
        <v>169</v>
      </c>
      <c r="D21" s="49">
        <v>2426</v>
      </c>
      <c r="E21" s="49">
        <v>817</v>
      </c>
      <c r="F21" s="49" t="s">
        <v>169</v>
      </c>
      <c r="G21" s="49" t="s">
        <v>169</v>
      </c>
      <c r="H21" s="49" t="s">
        <v>169</v>
      </c>
    </row>
    <row r="22" spans="1:8" ht="17.25" customHeight="1">
      <c r="A22" s="5" t="s">
        <v>168</v>
      </c>
      <c r="B22" s="48">
        <v>35678</v>
      </c>
      <c r="C22" s="49" t="s">
        <v>169</v>
      </c>
      <c r="D22" s="49">
        <v>31791</v>
      </c>
      <c r="E22" s="49">
        <v>3887</v>
      </c>
      <c r="F22" s="49" t="s">
        <v>169</v>
      </c>
      <c r="G22" s="49" t="s">
        <v>169</v>
      </c>
      <c r="H22" s="49" t="s">
        <v>169</v>
      </c>
    </row>
    <row r="23" spans="1:8" ht="17.25" customHeight="1">
      <c r="A23" s="5" t="s">
        <v>144</v>
      </c>
      <c r="B23" s="48">
        <v>95455</v>
      </c>
      <c r="C23" s="49" t="s">
        <v>169</v>
      </c>
      <c r="D23" s="49">
        <v>82200</v>
      </c>
      <c r="E23" s="49">
        <v>13255</v>
      </c>
      <c r="F23" s="49" t="s">
        <v>169</v>
      </c>
      <c r="G23" s="49" t="s">
        <v>169</v>
      </c>
      <c r="H23" s="49" t="s">
        <v>169</v>
      </c>
    </row>
    <row r="24" spans="2:8" ht="17.25" customHeight="1">
      <c r="B24" s="24"/>
      <c r="C24" s="26"/>
      <c r="D24" s="26"/>
      <c r="E24" s="26"/>
      <c r="F24" s="26"/>
      <c r="G24" s="26"/>
      <c r="H24" s="26"/>
    </row>
    <row r="25" spans="1:9" ht="17.25" customHeight="1">
      <c r="A25" s="45" t="s">
        <v>3</v>
      </c>
      <c r="B25" s="46">
        <f>SUM(B26:B40)</f>
        <v>2316871</v>
      </c>
      <c r="C25" s="47">
        <f aca="true" t="shared" si="1" ref="C25:H25">SUM(C26:C40)</f>
        <v>258268</v>
      </c>
      <c r="D25" s="47">
        <f t="shared" si="1"/>
        <v>1242244</v>
      </c>
      <c r="E25" s="47">
        <f t="shared" si="1"/>
        <v>456421</v>
      </c>
      <c r="F25" s="47">
        <f t="shared" si="1"/>
        <v>8103</v>
      </c>
      <c r="G25" s="47">
        <f t="shared" si="1"/>
        <v>90963</v>
      </c>
      <c r="H25" s="47">
        <f t="shared" si="1"/>
        <v>260872</v>
      </c>
      <c r="I25" s="26"/>
    </row>
    <row r="26" spans="1:8" ht="17.25" customHeight="1">
      <c r="A26" s="5" t="s">
        <v>132</v>
      </c>
      <c r="B26" s="24"/>
      <c r="C26" s="26"/>
      <c r="D26" s="26"/>
      <c r="E26" s="26"/>
      <c r="F26" s="26"/>
      <c r="G26" s="26"/>
      <c r="H26" s="26"/>
    </row>
    <row r="27" spans="1:8" ht="17.25" customHeight="1">
      <c r="A27" s="5" t="s">
        <v>133</v>
      </c>
      <c r="B27" s="48">
        <f>SUM(C27:H27)</f>
        <v>145404</v>
      </c>
      <c r="C27" s="49" t="s">
        <v>169</v>
      </c>
      <c r="D27" s="49">
        <v>126151</v>
      </c>
      <c r="E27" s="49">
        <v>19253</v>
      </c>
      <c r="F27" s="49" t="s">
        <v>169</v>
      </c>
      <c r="G27" s="49" t="s">
        <v>169</v>
      </c>
      <c r="H27" s="49" t="s">
        <v>169</v>
      </c>
    </row>
    <row r="28" spans="1:8" ht="17.25" customHeight="1">
      <c r="A28" s="5" t="s">
        <v>134</v>
      </c>
      <c r="B28" s="48">
        <f aca="true" t="shared" si="2" ref="B28:B40">SUM(C28:H28)</f>
        <v>2621</v>
      </c>
      <c r="C28" s="49" t="s">
        <v>169</v>
      </c>
      <c r="D28" s="49">
        <v>1693</v>
      </c>
      <c r="E28" s="49">
        <v>928</v>
      </c>
      <c r="F28" s="49" t="s">
        <v>169</v>
      </c>
      <c r="G28" s="49" t="s">
        <v>169</v>
      </c>
      <c r="H28" s="49" t="s">
        <v>169</v>
      </c>
    </row>
    <row r="29" spans="1:8" ht="17.25" customHeight="1">
      <c r="A29" s="5" t="s">
        <v>135</v>
      </c>
      <c r="B29" s="48" t="s">
        <v>169</v>
      </c>
      <c r="C29" s="49" t="s">
        <v>169</v>
      </c>
      <c r="D29" s="49" t="s">
        <v>169</v>
      </c>
      <c r="E29" s="49" t="s">
        <v>169</v>
      </c>
      <c r="F29" s="49" t="s">
        <v>169</v>
      </c>
      <c r="G29" s="49" t="s">
        <v>169</v>
      </c>
      <c r="H29" s="49" t="s">
        <v>169</v>
      </c>
    </row>
    <row r="30" spans="1:8" ht="17.25" customHeight="1">
      <c r="A30" s="5" t="s">
        <v>136</v>
      </c>
      <c r="B30" s="48">
        <f t="shared" si="2"/>
        <v>190142</v>
      </c>
      <c r="C30" s="49">
        <v>19378</v>
      </c>
      <c r="D30" s="49">
        <v>80598</v>
      </c>
      <c r="E30" s="49">
        <v>37580</v>
      </c>
      <c r="F30" s="49" t="s">
        <v>169</v>
      </c>
      <c r="G30" s="49">
        <v>8775</v>
      </c>
      <c r="H30" s="49">
        <v>43811</v>
      </c>
    </row>
    <row r="31" spans="1:8" ht="17.25" customHeight="1">
      <c r="A31" s="5" t="s">
        <v>137</v>
      </c>
      <c r="B31" s="48">
        <f t="shared" si="2"/>
        <v>29990</v>
      </c>
      <c r="C31" s="49" t="s">
        <v>169</v>
      </c>
      <c r="D31" s="49">
        <v>24854</v>
      </c>
      <c r="E31" s="49">
        <v>5136</v>
      </c>
      <c r="F31" s="49" t="s">
        <v>169</v>
      </c>
      <c r="G31" s="49" t="s">
        <v>169</v>
      </c>
      <c r="H31" s="49" t="s">
        <v>169</v>
      </c>
    </row>
    <row r="32" spans="1:8" ht="17.25" customHeight="1">
      <c r="A32" s="5" t="s">
        <v>139</v>
      </c>
      <c r="B32" s="48">
        <f t="shared" si="2"/>
        <v>769453</v>
      </c>
      <c r="C32" s="49">
        <v>236129</v>
      </c>
      <c r="D32" s="49">
        <v>44579</v>
      </c>
      <c r="E32" s="49">
        <v>185547</v>
      </c>
      <c r="F32" s="49">
        <v>3949</v>
      </c>
      <c r="G32" s="49">
        <v>82188</v>
      </c>
      <c r="H32" s="49">
        <v>217061</v>
      </c>
    </row>
    <row r="33" spans="1:8" ht="17.25" customHeight="1">
      <c r="A33" s="5" t="s">
        <v>138</v>
      </c>
      <c r="B33" s="48">
        <v>2761</v>
      </c>
      <c r="C33" s="49">
        <v>2761</v>
      </c>
      <c r="D33" s="49" t="s">
        <v>169</v>
      </c>
      <c r="E33" s="49" t="s">
        <v>169</v>
      </c>
      <c r="F33" s="49" t="s">
        <v>169</v>
      </c>
      <c r="G33" s="49" t="s">
        <v>169</v>
      </c>
      <c r="H33" s="49" t="s">
        <v>169</v>
      </c>
    </row>
    <row r="34" spans="1:8" ht="17.25" customHeight="1">
      <c r="A34" s="5" t="s">
        <v>140</v>
      </c>
      <c r="B34" s="48">
        <v>16279</v>
      </c>
      <c r="C34" s="49" t="s">
        <v>169</v>
      </c>
      <c r="D34" s="49">
        <v>14028</v>
      </c>
      <c r="E34" s="49">
        <v>2251</v>
      </c>
      <c r="F34" s="49" t="s">
        <v>169</v>
      </c>
      <c r="G34" s="49" t="s">
        <v>169</v>
      </c>
      <c r="H34" s="49" t="s">
        <v>169</v>
      </c>
    </row>
    <row r="35" spans="1:8" ht="17.25" customHeight="1">
      <c r="A35" s="5" t="s">
        <v>141</v>
      </c>
      <c r="B35" s="48">
        <f t="shared" si="2"/>
        <v>17739</v>
      </c>
      <c r="C35" s="49" t="s">
        <v>169</v>
      </c>
      <c r="D35" s="49">
        <v>13492</v>
      </c>
      <c r="E35" s="49">
        <v>4247</v>
      </c>
      <c r="F35" s="49" t="s">
        <v>169</v>
      </c>
      <c r="G35" s="49" t="s">
        <v>169</v>
      </c>
      <c r="H35" s="49" t="s">
        <v>169</v>
      </c>
    </row>
    <row r="36" spans="1:8" ht="17.25" customHeight="1">
      <c r="A36" s="5" t="s">
        <v>142</v>
      </c>
      <c r="B36" s="48">
        <f t="shared" si="2"/>
        <v>1012651</v>
      </c>
      <c r="C36" s="49" t="s">
        <v>169</v>
      </c>
      <c r="D36" s="49">
        <v>822178</v>
      </c>
      <c r="E36" s="49">
        <v>186319</v>
      </c>
      <c r="F36" s="49">
        <v>4154</v>
      </c>
      <c r="G36" s="49" t="s">
        <v>169</v>
      </c>
      <c r="H36" s="49" t="s">
        <v>169</v>
      </c>
    </row>
    <row r="37" spans="1:8" ht="17.25" customHeight="1">
      <c r="A37" s="5" t="s">
        <v>143</v>
      </c>
      <c r="B37" s="48">
        <f t="shared" si="2"/>
        <v>183</v>
      </c>
      <c r="C37" s="49" t="s">
        <v>169</v>
      </c>
      <c r="D37" s="49" t="s">
        <v>169</v>
      </c>
      <c r="E37" s="49">
        <v>183</v>
      </c>
      <c r="F37" s="49" t="s">
        <v>169</v>
      </c>
      <c r="G37" s="49" t="s">
        <v>169</v>
      </c>
      <c r="H37" s="49" t="s">
        <v>169</v>
      </c>
    </row>
    <row r="38" spans="1:8" ht="17.25" customHeight="1">
      <c r="A38" s="5" t="s">
        <v>170</v>
      </c>
      <c r="B38" s="48">
        <f t="shared" si="2"/>
        <v>3376</v>
      </c>
      <c r="C38" s="49" t="s">
        <v>169</v>
      </c>
      <c r="D38" s="49">
        <v>2338</v>
      </c>
      <c r="E38" s="49">
        <v>1038</v>
      </c>
      <c r="F38" s="49" t="s">
        <v>169</v>
      </c>
      <c r="G38" s="49" t="s">
        <v>169</v>
      </c>
      <c r="H38" s="49" t="s">
        <v>169</v>
      </c>
    </row>
    <row r="39" spans="1:8" ht="17.25" customHeight="1">
      <c r="A39" s="5" t="s">
        <v>168</v>
      </c>
      <c r="B39" s="48">
        <f t="shared" si="2"/>
        <v>34108</v>
      </c>
      <c r="C39" s="49" t="s">
        <v>169</v>
      </c>
      <c r="D39" s="49">
        <v>30918</v>
      </c>
      <c r="E39" s="49">
        <v>3190</v>
      </c>
      <c r="F39" s="49" t="s">
        <v>169</v>
      </c>
      <c r="G39" s="49" t="s">
        <v>169</v>
      </c>
      <c r="H39" s="49" t="s">
        <v>169</v>
      </c>
    </row>
    <row r="40" spans="1:8" ht="17.25" customHeight="1">
      <c r="A40" s="5" t="s">
        <v>144</v>
      </c>
      <c r="B40" s="48">
        <f t="shared" si="2"/>
        <v>92164</v>
      </c>
      <c r="C40" s="49" t="s">
        <v>169</v>
      </c>
      <c r="D40" s="49">
        <v>81415</v>
      </c>
      <c r="E40" s="49">
        <v>10749</v>
      </c>
      <c r="F40" s="49" t="s">
        <v>169</v>
      </c>
      <c r="G40" s="49" t="s">
        <v>169</v>
      </c>
      <c r="H40" s="49" t="s">
        <v>169</v>
      </c>
    </row>
    <row r="41" spans="2:8" ht="17.25" customHeight="1">
      <c r="B41" s="24"/>
      <c r="C41" s="26"/>
      <c r="D41" s="26"/>
      <c r="E41" s="26"/>
      <c r="F41" s="26"/>
      <c r="G41" s="26"/>
      <c r="H41" s="26"/>
    </row>
    <row r="42" spans="1:8" ht="17.25" customHeight="1">
      <c r="A42" s="45" t="s">
        <v>37</v>
      </c>
      <c r="B42" s="46">
        <f>B25+B8</f>
        <v>4325289</v>
      </c>
      <c r="C42" s="47">
        <f aca="true" t="shared" si="3" ref="C42:H42">C25+C8</f>
        <v>275201</v>
      </c>
      <c r="D42" s="47">
        <f t="shared" si="3"/>
        <v>2451463</v>
      </c>
      <c r="E42" s="47">
        <f t="shared" si="3"/>
        <v>892496</v>
      </c>
      <c r="F42" s="47">
        <f t="shared" si="3"/>
        <v>15952</v>
      </c>
      <c r="G42" s="47">
        <f t="shared" si="3"/>
        <v>171849</v>
      </c>
      <c r="H42" s="47">
        <f t="shared" si="3"/>
        <v>518328</v>
      </c>
    </row>
    <row r="43" ht="12.75">
      <c r="B43" s="24"/>
    </row>
    <row r="44" ht="12" customHeight="1"/>
    <row r="45" ht="12.75">
      <c r="A45" s="16"/>
    </row>
    <row r="47" ht="12.75">
      <c r="H47" s="5">
        <v>9</v>
      </c>
    </row>
  </sheetData>
  <mergeCells count="5">
    <mergeCell ref="A6:A7"/>
    <mergeCell ref="B6:B7"/>
    <mergeCell ref="C6:H6"/>
    <mergeCell ref="A3:H3"/>
    <mergeCell ref="A4:H4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H45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5" bestFit="1" customWidth="1"/>
    <col min="2" max="2" width="10.140625" style="5" bestFit="1" customWidth="1"/>
    <col min="3" max="3" width="8.28125" style="5" bestFit="1" customWidth="1"/>
    <col min="4" max="4" width="9.140625" style="5" bestFit="1" customWidth="1"/>
    <col min="5" max="5" width="10.140625" style="5" bestFit="1" customWidth="1"/>
    <col min="6" max="6" width="9.00390625" style="5" bestFit="1" customWidth="1"/>
    <col min="7" max="7" width="8.8515625" style="5" bestFit="1" customWidth="1"/>
    <col min="8" max="8" width="9.421875" style="5" bestFit="1" customWidth="1"/>
    <col min="9" max="16384" width="11.421875" style="5" customWidth="1"/>
  </cols>
  <sheetData>
    <row r="1" s="3" customFormat="1" ht="15.75">
      <c r="A1" s="43"/>
    </row>
    <row r="2" ht="12.75">
      <c r="A2" s="3" t="s">
        <v>6</v>
      </c>
    </row>
    <row r="3" spans="1:8" s="3" customFormat="1" ht="15">
      <c r="A3" s="200" t="s">
        <v>219</v>
      </c>
      <c r="B3" s="200"/>
      <c r="C3" s="200"/>
      <c r="D3" s="200"/>
      <c r="E3" s="200"/>
      <c r="F3" s="200"/>
      <c r="G3" s="200"/>
      <c r="H3" s="200"/>
    </row>
    <row r="4" spans="1:8" s="3" customFormat="1" ht="15">
      <c r="A4" s="200" t="s">
        <v>167</v>
      </c>
      <c r="B4" s="200"/>
      <c r="C4" s="200"/>
      <c r="D4" s="200"/>
      <c r="E4" s="200"/>
      <c r="F4" s="200"/>
      <c r="G4" s="200"/>
      <c r="H4" s="200"/>
    </row>
    <row r="5" spans="1:8" s="3" customFormat="1" ht="12.75">
      <c r="A5" s="50"/>
      <c r="B5" s="50"/>
      <c r="C5" s="50"/>
      <c r="D5" s="50"/>
      <c r="E5" s="50"/>
      <c r="F5" s="50"/>
      <c r="G5" s="50"/>
      <c r="H5" s="50"/>
    </row>
    <row r="6" spans="1:8" ht="21" customHeight="1">
      <c r="A6" s="204" t="s">
        <v>0</v>
      </c>
      <c r="B6" s="163" t="s">
        <v>5</v>
      </c>
      <c r="C6" s="166" t="s">
        <v>145</v>
      </c>
      <c r="D6" s="138"/>
      <c r="E6" s="138"/>
      <c r="F6" s="138"/>
      <c r="G6" s="138"/>
      <c r="H6" s="138"/>
    </row>
    <row r="7" spans="1:8" ht="60" customHeight="1">
      <c r="A7" s="194"/>
      <c r="B7" s="165"/>
      <c r="C7" s="10" t="s">
        <v>34</v>
      </c>
      <c r="D7" s="44" t="s">
        <v>147</v>
      </c>
      <c r="E7" s="10" t="s">
        <v>150</v>
      </c>
      <c r="F7" s="44" t="s">
        <v>146</v>
      </c>
      <c r="G7" s="10" t="s">
        <v>35</v>
      </c>
      <c r="H7" s="44" t="s">
        <v>36</v>
      </c>
    </row>
    <row r="8" spans="1:8" ht="20.25" customHeight="1">
      <c r="A8" s="45" t="s">
        <v>2</v>
      </c>
      <c r="B8" s="51">
        <f>SUM(B9:B23)</f>
        <v>8481138</v>
      </c>
      <c r="C8" s="52">
        <f aca="true" t="shared" si="0" ref="C8:H8">SUM(C9:C23)</f>
        <v>16933</v>
      </c>
      <c r="D8" s="52">
        <f t="shared" si="0"/>
        <v>1209219</v>
      </c>
      <c r="E8" s="52">
        <f t="shared" si="0"/>
        <v>5232900</v>
      </c>
      <c r="F8" s="52">
        <f t="shared" si="0"/>
        <v>219140</v>
      </c>
      <c r="G8" s="52">
        <f t="shared" si="0"/>
        <v>261315</v>
      </c>
      <c r="H8" s="52">
        <f t="shared" si="0"/>
        <v>1541631</v>
      </c>
    </row>
    <row r="9" spans="1:8" ht="17.25" customHeight="1">
      <c r="A9" s="5" t="s">
        <v>132</v>
      </c>
      <c r="B9" s="24"/>
      <c r="C9" s="26" t="s">
        <v>6</v>
      </c>
      <c r="D9" s="26"/>
      <c r="E9" s="26"/>
      <c r="F9" s="26"/>
      <c r="G9" s="26"/>
      <c r="H9" s="26"/>
    </row>
    <row r="10" spans="1:8" ht="17.25" customHeight="1">
      <c r="A10" s="5" t="s">
        <v>133</v>
      </c>
      <c r="B10" s="48">
        <f>SUM(C10:H10)</f>
        <v>311253</v>
      </c>
      <c r="C10" s="49" t="s">
        <v>169</v>
      </c>
      <c r="D10" s="49">
        <v>122673</v>
      </c>
      <c r="E10" s="49">
        <v>188580</v>
      </c>
      <c r="F10" s="49" t="s">
        <v>169</v>
      </c>
      <c r="G10" s="49" t="s">
        <v>169</v>
      </c>
      <c r="H10" s="49" t="s">
        <v>169</v>
      </c>
    </row>
    <row r="11" spans="1:8" ht="17.25" customHeight="1">
      <c r="A11" s="5" t="s">
        <v>134</v>
      </c>
      <c r="B11" s="48">
        <f aca="true" t="shared" si="1" ref="B11:B40">SUM(C11:H11)</f>
        <v>14893</v>
      </c>
      <c r="C11" s="49" t="s">
        <v>169</v>
      </c>
      <c r="D11" s="49">
        <v>1885</v>
      </c>
      <c r="E11" s="49">
        <v>13008</v>
      </c>
      <c r="F11" s="49" t="s">
        <v>169</v>
      </c>
      <c r="G11" s="49" t="s">
        <v>169</v>
      </c>
      <c r="H11" s="49" t="s">
        <v>169</v>
      </c>
    </row>
    <row r="12" spans="1:8" ht="17.25" customHeight="1">
      <c r="A12" s="5" t="s">
        <v>135</v>
      </c>
      <c r="B12" s="48">
        <f t="shared" si="1"/>
        <v>0</v>
      </c>
      <c r="C12" s="49" t="s">
        <v>169</v>
      </c>
      <c r="D12" s="49" t="s">
        <v>169</v>
      </c>
      <c r="E12" s="49" t="s">
        <v>169</v>
      </c>
      <c r="F12" s="49" t="s">
        <v>169</v>
      </c>
      <c r="G12" s="49" t="s">
        <v>169</v>
      </c>
      <c r="H12" s="49" t="s">
        <v>169</v>
      </c>
    </row>
    <row r="13" spans="1:8" ht="17.25" customHeight="1">
      <c r="A13" s="5" t="s">
        <v>136</v>
      </c>
      <c r="B13" s="48">
        <f t="shared" si="1"/>
        <v>863377</v>
      </c>
      <c r="C13" s="49">
        <v>787</v>
      </c>
      <c r="D13" s="49">
        <v>77167</v>
      </c>
      <c r="E13" s="49">
        <v>495240</v>
      </c>
      <c r="F13" s="49" t="s">
        <v>169</v>
      </c>
      <c r="G13" s="49">
        <v>18995</v>
      </c>
      <c r="H13" s="49">
        <v>271188</v>
      </c>
    </row>
    <row r="14" spans="1:8" ht="17.25" customHeight="1">
      <c r="A14" s="5" t="s">
        <v>137</v>
      </c>
      <c r="B14" s="48">
        <f t="shared" si="1"/>
        <v>133828</v>
      </c>
      <c r="C14" s="49" t="s">
        <v>169</v>
      </c>
      <c r="D14" s="49">
        <v>24880</v>
      </c>
      <c r="E14" s="49">
        <v>108948</v>
      </c>
      <c r="F14" s="49" t="s">
        <v>169</v>
      </c>
      <c r="G14" s="49" t="s">
        <v>169</v>
      </c>
      <c r="H14" s="49" t="s">
        <v>169</v>
      </c>
    </row>
    <row r="15" spans="1:8" ht="17.25" customHeight="1">
      <c r="A15" s="5" t="s">
        <v>139</v>
      </c>
      <c r="B15" s="48">
        <f t="shared" si="1"/>
        <v>3850234</v>
      </c>
      <c r="C15" s="49">
        <v>16093</v>
      </c>
      <c r="D15" s="49">
        <v>40334</v>
      </c>
      <c r="E15" s="49">
        <v>2206944</v>
      </c>
      <c r="F15" s="49">
        <v>74100</v>
      </c>
      <c r="G15" s="49">
        <v>242320</v>
      </c>
      <c r="H15" s="49">
        <v>1270443</v>
      </c>
    </row>
    <row r="16" spans="1:8" ht="17.25" customHeight="1">
      <c r="A16" s="5" t="s">
        <v>138</v>
      </c>
      <c r="B16" s="48">
        <v>53</v>
      </c>
      <c r="C16" s="49">
        <v>53</v>
      </c>
      <c r="D16" s="49" t="s">
        <v>169</v>
      </c>
      <c r="E16" s="49" t="s">
        <v>169</v>
      </c>
      <c r="F16" s="49" t="s">
        <v>169</v>
      </c>
      <c r="G16" s="49" t="s">
        <v>169</v>
      </c>
      <c r="H16" s="49" t="s">
        <v>169</v>
      </c>
    </row>
    <row r="17" spans="1:8" ht="17.25" customHeight="1">
      <c r="A17" s="5" t="s">
        <v>140</v>
      </c>
      <c r="B17" s="48">
        <v>64456</v>
      </c>
      <c r="C17" s="49" t="s">
        <v>169</v>
      </c>
      <c r="D17" s="49">
        <v>13492</v>
      </c>
      <c r="E17" s="49">
        <v>50964</v>
      </c>
      <c r="F17" s="49" t="s">
        <v>169</v>
      </c>
      <c r="G17" s="49" t="s">
        <v>169</v>
      </c>
      <c r="H17" s="49" t="s">
        <v>169</v>
      </c>
    </row>
    <row r="18" spans="1:8" ht="17.25" customHeight="1">
      <c r="A18" s="5" t="s">
        <v>141</v>
      </c>
      <c r="B18" s="48">
        <f>SUM(C18:H18)</f>
        <v>41040</v>
      </c>
      <c r="C18" s="49" t="s">
        <v>169</v>
      </c>
      <c r="D18" s="49">
        <v>14028</v>
      </c>
      <c r="E18" s="49">
        <v>27012</v>
      </c>
      <c r="F18" s="49" t="s">
        <v>169</v>
      </c>
      <c r="G18" s="49" t="s">
        <v>169</v>
      </c>
      <c r="H18" s="49" t="s">
        <v>169</v>
      </c>
    </row>
    <row r="19" spans="1:8" ht="17.25" customHeight="1">
      <c r="A19" s="5" t="s">
        <v>142</v>
      </c>
      <c r="B19" s="48">
        <f t="shared" si="1"/>
        <v>2867871</v>
      </c>
      <c r="C19" s="49" t="s">
        <v>169</v>
      </c>
      <c r="D19" s="49">
        <v>798343</v>
      </c>
      <c r="E19" s="49">
        <v>1924488</v>
      </c>
      <c r="F19" s="49">
        <v>145040</v>
      </c>
      <c r="G19" s="49" t="s">
        <v>169</v>
      </c>
      <c r="H19" s="49" t="s">
        <v>169</v>
      </c>
    </row>
    <row r="20" spans="1:8" ht="17.25" customHeight="1">
      <c r="A20" s="5" t="s">
        <v>143</v>
      </c>
      <c r="B20" s="48">
        <f t="shared" si="1"/>
        <v>2208</v>
      </c>
      <c r="C20" s="49" t="s">
        <v>169</v>
      </c>
      <c r="D20" s="49" t="s">
        <v>169</v>
      </c>
      <c r="E20" s="49">
        <v>2208</v>
      </c>
      <c r="F20" s="49" t="s">
        <v>169</v>
      </c>
      <c r="G20" s="49" t="s">
        <v>169</v>
      </c>
      <c r="H20" s="49" t="s">
        <v>169</v>
      </c>
    </row>
    <row r="21" spans="1:8" ht="17.25" customHeight="1">
      <c r="A21" s="5" t="s">
        <v>170</v>
      </c>
      <c r="B21" s="48">
        <f t="shared" si="1"/>
        <v>12230</v>
      </c>
      <c r="C21" s="49" t="s">
        <v>169</v>
      </c>
      <c r="D21" s="49">
        <v>2426</v>
      </c>
      <c r="E21" s="49">
        <v>9804</v>
      </c>
      <c r="F21" s="49" t="s">
        <v>169</v>
      </c>
      <c r="G21" s="49" t="s">
        <v>169</v>
      </c>
      <c r="H21" s="49" t="s">
        <v>169</v>
      </c>
    </row>
    <row r="22" spans="1:8" ht="17.25" customHeight="1">
      <c r="A22" s="5" t="s">
        <v>168</v>
      </c>
      <c r="B22" s="48">
        <f t="shared" si="1"/>
        <v>78435</v>
      </c>
      <c r="C22" s="49" t="s">
        <v>169</v>
      </c>
      <c r="D22" s="49">
        <v>31791</v>
      </c>
      <c r="E22" s="49">
        <v>46644</v>
      </c>
      <c r="F22" s="49" t="s">
        <v>169</v>
      </c>
      <c r="G22" s="49" t="s">
        <v>169</v>
      </c>
      <c r="H22" s="49" t="s">
        <v>169</v>
      </c>
    </row>
    <row r="23" spans="1:8" ht="17.25" customHeight="1">
      <c r="A23" s="5" t="s">
        <v>144</v>
      </c>
      <c r="B23" s="48">
        <f t="shared" si="1"/>
        <v>241260</v>
      </c>
      <c r="C23" s="49" t="s">
        <v>169</v>
      </c>
      <c r="D23" s="49">
        <v>82200</v>
      </c>
      <c r="E23" s="49">
        <v>159060</v>
      </c>
      <c r="F23" s="49" t="s">
        <v>169</v>
      </c>
      <c r="G23" s="49" t="s">
        <v>169</v>
      </c>
      <c r="H23" s="49" t="s">
        <v>169</v>
      </c>
    </row>
    <row r="24" spans="2:8" ht="17.25" customHeight="1">
      <c r="B24" s="24"/>
      <c r="C24" s="26"/>
      <c r="D24" s="26"/>
      <c r="E24" s="26"/>
      <c r="F24" s="26"/>
      <c r="G24" s="26"/>
      <c r="H24" s="26"/>
    </row>
    <row r="25" spans="1:8" ht="17.25" customHeight="1">
      <c r="A25" s="45" t="s">
        <v>3</v>
      </c>
      <c r="B25" s="46">
        <f aca="true" t="shared" si="2" ref="B25:H25">SUM(B26:B40)</f>
        <v>9068525</v>
      </c>
      <c r="C25" s="47">
        <f t="shared" si="2"/>
        <v>258268</v>
      </c>
      <c r="D25" s="47">
        <f t="shared" si="2"/>
        <v>1242244</v>
      </c>
      <c r="E25" s="47">
        <f t="shared" si="2"/>
        <v>5477052</v>
      </c>
      <c r="F25" s="47">
        <f t="shared" si="2"/>
        <v>224370</v>
      </c>
      <c r="G25" s="47">
        <f t="shared" si="2"/>
        <v>308999</v>
      </c>
      <c r="H25" s="47">
        <f t="shared" si="2"/>
        <v>1557592</v>
      </c>
    </row>
    <row r="26" spans="1:8" ht="17.25" customHeight="1">
      <c r="A26" s="5" t="s">
        <v>132</v>
      </c>
      <c r="B26" s="24"/>
      <c r="C26" s="26"/>
      <c r="D26" s="26"/>
      <c r="E26" s="26"/>
      <c r="F26" s="26"/>
      <c r="G26" s="26"/>
      <c r="H26" s="26"/>
    </row>
    <row r="27" spans="1:8" ht="17.25" customHeight="1">
      <c r="A27" s="5" t="s">
        <v>133</v>
      </c>
      <c r="B27" s="24">
        <f t="shared" si="1"/>
        <v>357187</v>
      </c>
      <c r="C27" s="49" t="s">
        <v>169</v>
      </c>
      <c r="D27" s="49">
        <v>126151</v>
      </c>
      <c r="E27" s="49">
        <v>231036</v>
      </c>
      <c r="F27" s="49" t="s">
        <v>169</v>
      </c>
      <c r="G27" s="49" t="s">
        <v>169</v>
      </c>
      <c r="H27" s="49" t="s">
        <v>169</v>
      </c>
    </row>
    <row r="28" spans="1:8" ht="17.25" customHeight="1">
      <c r="A28" s="5" t="s">
        <v>134</v>
      </c>
      <c r="B28" s="24">
        <f t="shared" si="1"/>
        <v>12829</v>
      </c>
      <c r="C28" s="49" t="s">
        <v>169</v>
      </c>
      <c r="D28" s="49">
        <v>1693</v>
      </c>
      <c r="E28" s="49">
        <v>11136</v>
      </c>
      <c r="F28" s="49" t="s">
        <v>169</v>
      </c>
      <c r="G28" s="49" t="s">
        <v>169</v>
      </c>
      <c r="H28" s="49" t="s">
        <v>169</v>
      </c>
    </row>
    <row r="29" spans="1:8" ht="17.25" customHeight="1">
      <c r="A29" s="5" t="s">
        <v>135</v>
      </c>
      <c r="B29" s="24"/>
      <c r="C29" s="49" t="s">
        <v>169</v>
      </c>
      <c r="D29" s="49" t="s">
        <v>169</v>
      </c>
      <c r="E29" s="49" t="s">
        <v>169</v>
      </c>
      <c r="F29" s="49" t="s">
        <v>169</v>
      </c>
      <c r="G29" s="49" t="s">
        <v>169</v>
      </c>
      <c r="H29" s="49" t="s">
        <v>169</v>
      </c>
    </row>
    <row r="30" spans="1:8" ht="17.25" customHeight="1">
      <c r="A30" s="5" t="s">
        <v>136</v>
      </c>
      <c r="B30" s="24">
        <f>SUM(C30:H30)</f>
        <v>834504</v>
      </c>
      <c r="C30" s="49">
        <v>19378</v>
      </c>
      <c r="D30" s="49">
        <v>80598</v>
      </c>
      <c r="E30" s="49">
        <v>450960</v>
      </c>
      <c r="F30" s="49" t="s">
        <v>169</v>
      </c>
      <c r="G30" s="49">
        <v>20702</v>
      </c>
      <c r="H30" s="49">
        <v>262866</v>
      </c>
    </row>
    <row r="31" spans="1:8" ht="17.25" customHeight="1">
      <c r="A31" s="5" t="s">
        <v>137</v>
      </c>
      <c r="B31" s="24">
        <f>SUM(C31:H31)</f>
        <v>86486</v>
      </c>
      <c r="C31" s="49" t="s">
        <v>169</v>
      </c>
      <c r="D31" s="49">
        <v>24854</v>
      </c>
      <c r="E31" s="49">
        <v>61632</v>
      </c>
      <c r="F31" s="49" t="s">
        <v>169</v>
      </c>
      <c r="G31" s="49" t="s">
        <v>169</v>
      </c>
      <c r="H31" s="49" t="s">
        <v>169</v>
      </c>
    </row>
    <row r="32" spans="1:8" ht="17.25" customHeight="1">
      <c r="A32" s="5" t="s">
        <v>139</v>
      </c>
      <c r="B32" s="24">
        <f>SUM(C32:H32)</f>
        <v>4169275</v>
      </c>
      <c r="C32" s="49">
        <v>236129</v>
      </c>
      <c r="D32" s="49">
        <v>44579</v>
      </c>
      <c r="E32" s="49">
        <v>2226564</v>
      </c>
      <c r="F32" s="49">
        <v>78980</v>
      </c>
      <c r="G32" s="49">
        <v>288297</v>
      </c>
      <c r="H32" s="49">
        <v>1294726</v>
      </c>
    </row>
    <row r="33" spans="1:8" ht="17.25" customHeight="1">
      <c r="A33" s="5" t="s">
        <v>138</v>
      </c>
      <c r="B33" s="24">
        <v>2761</v>
      </c>
      <c r="C33" s="49">
        <v>2761</v>
      </c>
      <c r="D33" s="49" t="s">
        <v>169</v>
      </c>
      <c r="E33" s="49" t="s">
        <v>169</v>
      </c>
      <c r="F33" s="49" t="s">
        <v>169</v>
      </c>
      <c r="G33" s="49" t="s">
        <v>169</v>
      </c>
      <c r="H33" s="49" t="s">
        <v>169</v>
      </c>
    </row>
    <row r="34" spans="1:8" ht="17.25" customHeight="1">
      <c r="A34" s="5" t="s">
        <v>140</v>
      </c>
      <c r="B34" s="24">
        <v>41040</v>
      </c>
      <c r="C34" s="49" t="s">
        <v>169</v>
      </c>
      <c r="D34" s="49">
        <v>14028</v>
      </c>
      <c r="E34" s="49">
        <v>27012</v>
      </c>
      <c r="F34" s="49" t="s">
        <v>169</v>
      </c>
      <c r="G34" s="49" t="s">
        <v>169</v>
      </c>
      <c r="H34" s="49" t="s">
        <v>169</v>
      </c>
    </row>
    <row r="35" spans="1:8" ht="17.25" customHeight="1">
      <c r="A35" s="5" t="s">
        <v>141</v>
      </c>
      <c r="B35" s="24">
        <f t="shared" si="1"/>
        <v>64456</v>
      </c>
      <c r="C35" s="49" t="s">
        <v>169</v>
      </c>
      <c r="D35" s="49">
        <v>13492</v>
      </c>
      <c r="E35" s="49">
        <v>50964</v>
      </c>
      <c r="F35" s="49" t="s">
        <v>169</v>
      </c>
      <c r="G35" s="49" t="s">
        <v>169</v>
      </c>
      <c r="H35" s="49" t="s">
        <v>169</v>
      </c>
    </row>
    <row r="36" spans="1:8" ht="17.25" customHeight="1">
      <c r="A36" s="5" t="s">
        <v>142</v>
      </c>
      <c r="B36" s="24">
        <f t="shared" si="1"/>
        <v>3203396</v>
      </c>
      <c r="C36" s="49" t="s">
        <v>169</v>
      </c>
      <c r="D36" s="49">
        <v>822178</v>
      </c>
      <c r="E36" s="49">
        <v>2235828</v>
      </c>
      <c r="F36" s="49">
        <v>145390</v>
      </c>
      <c r="G36" s="49" t="s">
        <v>169</v>
      </c>
      <c r="H36" s="49" t="s">
        <v>169</v>
      </c>
    </row>
    <row r="37" spans="1:8" ht="17.25" customHeight="1">
      <c r="A37" s="5" t="s">
        <v>143</v>
      </c>
      <c r="B37" s="24">
        <f t="shared" si="1"/>
        <v>2196</v>
      </c>
      <c r="C37" s="49" t="s">
        <v>169</v>
      </c>
      <c r="D37" s="49" t="s">
        <v>169</v>
      </c>
      <c r="E37" s="49">
        <v>2196</v>
      </c>
      <c r="F37" s="49" t="s">
        <v>169</v>
      </c>
      <c r="G37" s="49" t="s">
        <v>169</v>
      </c>
      <c r="H37" s="49" t="s">
        <v>169</v>
      </c>
    </row>
    <row r="38" spans="1:8" ht="17.25" customHeight="1">
      <c r="A38" s="5" t="s">
        <v>170</v>
      </c>
      <c r="B38" s="24">
        <f t="shared" si="1"/>
        <v>14794</v>
      </c>
      <c r="C38" s="49" t="s">
        <v>169</v>
      </c>
      <c r="D38" s="49">
        <v>2338</v>
      </c>
      <c r="E38" s="49">
        <v>12456</v>
      </c>
      <c r="F38" s="49" t="s">
        <v>169</v>
      </c>
      <c r="G38" s="49" t="s">
        <v>169</v>
      </c>
      <c r="H38" s="49" t="s">
        <v>169</v>
      </c>
    </row>
    <row r="39" spans="1:8" ht="17.25" customHeight="1">
      <c r="A39" s="5" t="s">
        <v>168</v>
      </c>
      <c r="B39" s="24">
        <f t="shared" si="1"/>
        <v>69198</v>
      </c>
      <c r="C39" s="49" t="s">
        <v>169</v>
      </c>
      <c r="D39" s="49">
        <v>30918</v>
      </c>
      <c r="E39" s="49">
        <v>38280</v>
      </c>
      <c r="F39" s="49" t="s">
        <v>169</v>
      </c>
      <c r="G39" s="49" t="s">
        <v>169</v>
      </c>
      <c r="H39" s="49" t="s">
        <v>169</v>
      </c>
    </row>
    <row r="40" spans="1:8" ht="17.25" customHeight="1">
      <c r="A40" s="5" t="s">
        <v>144</v>
      </c>
      <c r="B40" s="24">
        <f t="shared" si="1"/>
        <v>210403</v>
      </c>
      <c r="C40" s="49" t="s">
        <v>169</v>
      </c>
      <c r="D40" s="49">
        <v>81415</v>
      </c>
      <c r="E40" s="49">
        <v>128988</v>
      </c>
      <c r="F40" s="49" t="s">
        <v>169</v>
      </c>
      <c r="G40" s="49" t="s">
        <v>169</v>
      </c>
      <c r="H40" s="49" t="s">
        <v>169</v>
      </c>
    </row>
    <row r="41" spans="2:8" ht="17.25" customHeight="1">
      <c r="B41" s="24"/>
      <c r="C41" s="26"/>
      <c r="D41" s="26"/>
      <c r="E41" s="26"/>
      <c r="F41" s="26"/>
      <c r="G41" s="26"/>
      <c r="H41" s="26"/>
    </row>
    <row r="42" spans="1:8" ht="17.25" customHeight="1">
      <c r="A42" s="45" t="s">
        <v>37</v>
      </c>
      <c r="B42" s="46">
        <f>B25+B8</f>
        <v>17549663</v>
      </c>
      <c r="C42" s="47">
        <f aca="true" t="shared" si="3" ref="C42:H42">C25+C8</f>
        <v>275201</v>
      </c>
      <c r="D42" s="47">
        <f t="shared" si="3"/>
        <v>2451463</v>
      </c>
      <c r="E42" s="47">
        <f t="shared" si="3"/>
        <v>10709952</v>
      </c>
      <c r="F42" s="47">
        <f t="shared" si="3"/>
        <v>443510</v>
      </c>
      <c r="G42" s="47">
        <f t="shared" si="3"/>
        <v>570314</v>
      </c>
      <c r="H42" s="47">
        <f t="shared" si="3"/>
        <v>3099223</v>
      </c>
    </row>
    <row r="43" spans="2:8" ht="12.75">
      <c r="B43" s="3"/>
      <c r="C43" s="3"/>
      <c r="D43" s="3"/>
      <c r="E43" s="3"/>
      <c r="F43" s="3"/>
      <c r="G43" s="3"/>
      <c r="H43" s="3"/>
    </row>
    <row r="45" ht="12.75">
      <c r="A45" s="16">
        <v>10</v>
      </c>
    </row>
  </sheetData>
  <mergeCells count="5">
    <mergeCell ref="A3:H3"/>
    <mergeCell ref="A4:H4"/>
    <mergeCell ref="C6:H6"/>
    <mergeCell ref="A6:A7"/>
    <mergeCell ref="B6:B7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43"/>
  <sheetViews>
    <sheetView workbookViewId="0" topLeftCell="A1">
      <selection activeCell="L1" sqref="L1"/>
    </sheetView>
  </sheetViews>
  <sheetFormatPr defaultColWidth="11.421875" defaultRowHeight="12.75"/>
  <cols>
    <col min="1" max="1" width="2.00390625" style="2" customWidth="1"/>
    <col min="2" max="2" width="8.7109375" style="2" customWidth="1"/>
    <col min="3" max="3" width="10.7109375" style="2" customWidth="1"/>
    <col min="4" max="4" width="8.28125" style="2" customWidth="1"/>
    <col min="5" max="5" width="12.8515625" style="2" customWidth="1"/>
    <col min="6" max="6" width="1.421875" style="2" hidden="1" customWidth="1"/>
    <col min="7" max="7" width="10.140625" style="2" customWidth="1"/>
    <col min="8" max="8" width="11.7109375" style="2" customWidth="1"/>
    <col min="9" max="9" width="11.57421875" style="2" customWidth="1"/>
    <col min="10" max="10" width="13.00390625" style="2" customWidth="1"/>
    <col min="11" max="11" width="0.85546875" style="1" customWidth="1"/>
    <col min="12" max="12" width="8.7109375" style="2" customWidth="1"/>
    <col min="13" max="13" width="0.71875" style="2" customWidth="1"/>
    <col min="14" max="14" width="19.140625" style="2" bestFit="1" customWidth="1"/>
    <col min="15" max="15" width="0" style="2" hidden="1" customWidth="1"/>
    <col min="16" max="16" width="12.8515625" style="2" customWidth="1"/>
    <col min="17" max="16384" width="11.421875" style="2" customWidth="1"/>
  </cols>
  <sheetData>
    <row r="1" spans="2:6" ht="15">
      <c r="B1" s="6" t="s">
        <v>208</v>
      </c>
      <c r="C1" s="7"/>
      <c r="D1" s="6"/>
      <c r="E1" s="6"/>
      <c r="F1" s="6"/>
    </row>
    <row r="2" spans="2:6" ht="11.25" customHeight="1">
      <c r="B2" s="8"/>
      <c r="C2" s="9"/>
      <c r="D2" s="8"/>
      <c r="E2" s="8"/>
      <c r="F2" s="8"/>
    </row>
    <row r="3" spans="2:10" ht="51">
      <c r="B3" s="137" t="s">
        <v>85</v>
      </c>
      <c r="C3" s="138"/>
      <c r="D3" s="138"/>
      <c r="E3" s="138"/>
      <c r="F3" s="136"/>
      <c r="G3" s="10" t="s">
        <v>86</v>
      </c>
      <c r="H3" s="10">
        <v>2006</v>
      </c>
      <c r="I3" s="10">
        <v>2005</v>
      </c>
      <c r="J3" s="11" t="s">
        <v>87</v>
      </c>
    </row>
    <row r="4" spans="2:6" ht="11.25" customHeight="1">
      <c r="B4" s="5"/>
      <c r="C4" s="4"/>
      <c r="D4" s="5"/>
      <c r="E4" s="5"/>
      <c r="F4" s="5"/>
    </row>
    <row r="5" spans="2:10" ht="12.75">
      <c r="B5" s="160" t="s">
        <v>99</v>
      </c>
      <c r="C5" s="160"/>
      <c r="D5" s="160"/>
      <c r="E5" s="160"/>
      <c r="F5" s="160"/>
      <c r="G5" s="160"/>
      <c r="H5" s="160"/>
      <c r="I5" s="160"/>
      <c r="J5" s="160"/>
    </row>
    <row r="6" spans="2:6" ht="11.25" customHeight="1">
      <c r="B6" s="5"/>
      <c r="C6" s="4"/>
      <c r="D6" s="5"/>
      <c r="E6" s="5"/>
      <c r="F6" s="5"/>
    </row>
    <row r="7" spans="2:10" ht="12.75">
      <c r="B7" s="12" t="s">
        <v>88</v>
      </c>
      <c r="C7" s="13"/>
      <c r="D7" s="12"/>
      <c r="E7" s="12"/>
      <c r="F7" s="12"/>
      <c r="G7" s="14" t="s">
        <v>18</v>
      </c>
      <c r="H7" s="13">
        <v>64280</v>
      </c>
      <c r="I7" s="13">
        <v>64450</v>
      </c>
      <c r="J7" s="18">
        <f>SUM(H7/I7)*100-100</f>
        <v>-0.2637703646237384</v>
      </c>
    </row>
    <row r="8" spans="2:10" ht="12.75">
      <c r="B8" s="12"/>
      <c r="C8" s="13"/>
      <c r="D8" s="12"/>
      <c r="E8" s="12"/>
      <c r="F8" s="12"/>
      <c r="G8" s="14" t="s">
        <v>89</v>
      </c>
      <c r="H8" s="17">
        <v>19498</v>
      </c>
      <c r="I8" s="17">
        <v>18369</v>
      </c>
      <c r="J8" s="18">
        <f>SUM(H8/I8)*100-100</f>
        <v>6.146224617562197</v>
      </c>
    </row>
    <row r="9" spans="2:10" ht="11.25" customHeight="1">
      <c r="B9" s="12"/>
      <c r="C9" s="13"/>
      <c r="D9" s="12"/>
      <c r="E9" s="12"/>
      <c r="F9" s="12"/>
      <c r="G9" s="12"/>
      <c r="H9" s="13"/>
      <c r="I9" s="13"/>
      <c r="J9" s="13"/>
    </row>
    <row r="10" spans="2:10" ht="11.25" customHeight="1">
      <c r="B10" s="12"/>
      <c r="C10" s="13"/>
      <c r="D10" s="12"/>
      <c r="E10" s="12"/>
      <c r="F10" s="12"/>
      <c r="G10" s="12"/>
      <c r="H10" s="13"/>
      <c r="I10" s="13"/>
      <c r="J10" s="13"/>
    </row>
    <row r="11" spans="2:10" ht="12.75">
      <c r="B11" s="159" t="s">
        <v>90</v>
      </c>
      <c r="C11" s="159"/>
      <c r="D11" s="159"/>
      <c r="E11" s="159"/>
      <c r="F11" s="159"/>
      <c r="G11" s="159"/>
      <c r="H11" s="159"/>
      <c r="I11" s="159"/>
      <c r="J11" s="159"/>
    </row>
    <row r="12" spans="2:10" ht="11.25" customHeight="1">
      <c r="B12" s="12"/>
      <c r="C12" s="13"/>
      <c r="D12" s="12"/>
      <c r="E12" s="12"/>
      <c r="F12" s="12"/>
      <c r="G12" s="12"/>
      <c r="H12" s="13"/>
      <c r="I12" s="13"/>
      <c r="J12" s="13"/>
    </row>
    <row r="13" spans="2:10" ht="12.75">
      <c r="B13" s="12" t="s">
        <v>91</v>
      </c>
      <c r="C13" s="13"/>
      <c r="D13" s="12"/>
      <c r="E13" s="12"/>
      <c r="F13" s="12"/>
      <c r="G13" s="14" t="s">
        <v>92</v>
      </c>
      <c r="H13" s="17">
        <v>21535467</v>
      </c>
      <c r="I13" s="17">
        <v>20478381</v>
      </c>
      <c r="J13" s="18">
        <f>SUM(H13/I13)*100-100</f>
        <v>5.161960801491091</v>
      </c>
    </row>
    <row r="14" spans="2:10" ht="11.25" customHeight="1">
      <c r="B14" s="12" t="s">
        <v>94</v>
      </c>
      <c r="C14" s="13"/>
      <c r="D14" s="12"/>
      <c r="E14" s="12"/>
      <c r="F14" s="12"/>
      <c r="G14" s="14" t="s">
        <v>93</v>
      </c>
      <c r="H14" s="17">
        <v>15661103</v>
      </c>
      <c r="I14" s="17">
        <v>14542573</v>
      </c>
      <c r="J14" s="18">
        <f aca="true" t="shared" si="0" ref="J14:J26">SUM(H14/I14)*100-100</f>
        <v>7.691417467871744</v>
      </c>
    </row>
    <row r="15" spans="2:10" ht="11.25" customHeight="1">
      <c r="B15" s="12"/>
      <c r="C15" s="13"/>
      <c r="D15" s="12"/>
      <c r="E15" s="12"/>
      <c r="F15" s="12"/>
      <c r="G15" s="14"/>
      <c r="H15" s="17"/>
      <c r="I15" s="17"/>
      <c r="J15" s="18"/>
    </row>
    <row r="16" spans="2:10" ht="12.75">
      <c r="B16" s="12" t="s">
        <v>95</v>
      </c>
      <c r="C16" s="13"/>
      <c r="D16" s="12"/>
      <c r="E16" s="12"/>
      <c r="F16" s="12"/>
      <c r="G16" s="14" t="s">
        <v>93</v>
      </c>
      <c r="H16" s="17">
        <f>SUM(H13:H15)</f>
        <v>37196570</v>
      </c>
      <c r="I16" s="17">
        <f>SUM(I13:I15)</f>
        <v>35020954</v>
      </c>
      <c r="J16" s="18">
        <f t="shared" si="0"/>
        <v>6.212326483167757</v>
      </c>
    </row>
    <row r="17" spans="2:10" ht="11.25" customHeight="1">
      <c r="B17" s="12"/>
      <c r="C17" s="13"/>
      <c r="D17" s="12"/>
      <c r="E17" s="12"/>
      <c r="F17" s="12"/>
      <c r="G17" s="14" t="s">
        <v>6</v>
      </c>
      <c r="H17" s="17"/>
      <c r="I17" s="17"/>
      <c r="J17" s="18"/>
    </row>
    <row r="18" spans="2:10" ht="12.75">
      <c r="B18" s="12" t="s">
        <v>251</v>
      </c>
      <c r="C18" s="13"/>
      <c r="D18" s="12"/>
      <c r="E18" s="12"/>
      <c r="F18" s="12"/>
      <c r="G18" s="14" t="s">
        <v>93</v>
      </c>
      <c r="H18" s="17">
        <v>21056199</v>
      </c>
      <c r="I18" s="17">
        <v>18848123</v>
      </c>
      <c r="J18" s="18">
        <f t="shared" si="0"/>
        <v>11.715097572315287</v>
      </c>
    </row>
    <row r="19" spans="2:10" ht="11.25" customHeight="1">
      <c r="B19" s="12" t="s">
        <v>192</v>
      </c>
      <c r="C19" s="13"/>
      <c r="D19" s="12"/>
      <c r="E19" s="12"/>
      <c r="F19" s="12"/>
      <c r="G19" s="14" t="s">
        <v>93</v>
      </c>
      <c r="H19" s="17">
        <v>6306709</v>
      </c>
      <c r="I19" s="17">
        <v>6597769</v>
      </c>
      <c r="J19" s="18">
        <f t="shared" si="0"/>
        <v>-4.4114912177131345</v>
      </c>
    </row>
    <row r="20" spans="2:10" ht="11.25" customHeight="1">
      <c r="B20" s="12" t="s">
        <v>193</v>
      </c>
      <c r="C20" s="13"/>
      <c r="D20" s="12"/>
      <c r="E20" s="12"/>
      <c r="F20" s="12"/>
      <c r="G20" s="14" t="s">
        <v>93</v>
      </c>
      <c r="H20" s="17">
        <v>3810235</v>
      </c>
      <c r="I20" s="17">
        <v>3734777</v>
      </c>
      <c r="J20" s="18">
        <f t="shared" si="0"/>
        <v>2.020415141252087</v>
      </c>
    </row>
    <row r="21" spans="2:10" ht="11.25" customHeight="1">
      <c r="B21" s="12" t="s">
        <v>194</v>
      </c>
      <c r="C21" s="13"/>
      <c r="D21" s="12"/>
      <c r="E21" s="12"/>
      <c r="F21" s="12"/>
      <c r="G21" s="14" t="s">
        <v>93</v>
      </c>
      <c r="H21" s="17">
        <v>3053273</v>
      </c>
      <c r="I21" s="17">
        <v>3098631</v>
      </c>
      <c r="J21" s="18">
        <f t="shared" si="0"/>
        <v>-1.463807726702541</v>
      </c>
    </row>
    <row r="22" spans="2:10" ht="11.25" customHeight="1">
      <c r="B22" s="12" t="s">
        <v>195</v>
      </c>
      <c r="D22" s="12"/>
      <c r="E22" s="12"/>
      <c r="F22" s="12"/>
      <c r="G22" s="14" t="s">
        <v>93</v>
      </c>
      <c r="H22" s="17">
        <v>497310</v>
      </c>
      <c r="I22" s="17">
        <v>554739</v>
      </c>
      <c r="J22" s="18">
        <f t="shared" si="0"/>
        <v>-10.352436010448145</v>
      </c>
    </row>
    <row r="23" spans="2:10" ht="11.25" customHeight="1">
      <c r="B23" s="12" t="s">
        <v>196</v>
      </c>
      <c r="D23" s="12"/>
      <c r="E23" s="12"/>
      <c r="F23" s="12"/>
      <c r="G23" s="14" t="s">
        <v>93</v>
      </c>
      <c r="H23" s="17">
        <v>302760</v>
      </c>
      <c r="I23" s="17">
        <v>244757</v>
      </c>
      <c r="J23" s="18">
        <f>SUM(H23/I23)*100-100</f>
        <v>23.698198621489894</v>
      </c>
    </row>
    <row r="24" spans="2:10" ht="11.25" customHeight="1">
      <c r="B24" s="12" t="s">
        <v>197</v>
      </c>
      <c r="C24" s="13"/>
      <c r="D24" s="12"/>
      <c r="E24" s="12"/>
      <c r="F24" s="12"/>
      <c r="G24" s="14" t="s">
        <v>93</v>
      </c>
      <c r="H24" s="17">
        <v>256873</v>
      </c>
      <c r="I24" s="17">
        <v>334826</v>
      </c>
      <c r="J24" s="18">
        <f t="shared" si="0"/>
        <v>-23.281644794609733</v>
      </c>
    </row>
    <row r="25" spans="2:10" ht="11.25" customHeight="1">
      <c r="B25" s="12"/>
      <c r="C25" s="13"/>
      <c r="D25" s="12"/>
      <c r="E25" s="12"/>
      <c r="F25" s="12"/>
      <c r="G25" s="12"/>
      <c r="H25" s="13"/>
      <c r="I25" s="13"/>
      <c r="J25" s="13"/>
    </row>
    <row r="26" spans="2:10" ht="12.75">
      <c r="B26" s="12" t="s">
        <v>68</v>
      </c>
      <c r="C26" s="13"/>
      <c r="D26" s="12"/>
      <c r="E26" s="12"/>
      <c r="F26" s="12"/>
      <c r="G26" s="14" t="s">
        <v>93</v>
      </c>
      <c r="H26" s="17">
        <v>17549663</v>
      </c>
      <c r="I26" s="17">
        <v>16430835</v>
      </c>
      <c r="J26" s="18">
        <f t="shared" si="0"/>
        <v>6.809319185543529</v>
      </c>
    </row>
    <row r="27" spans="2:10" ht="12.75">
      <c r="B27" s="12"/>
      <c r="C27" s="13"/>
      <c r="D27" s="12"/>
      <c r="E27" s="12"/>
      <c r="F27" s="12"/>
      <c r="G27" s="12"/>
      <c r="H27" s="13"/>
      <c r="I27" s="13"/>
      <c r="J27" s="13"/>
    </row>
    <row r="28" spans="4:10" ht="12.75">
      <c r="D28" s="12"/>
      <c r="E28" s="12"/>
      <c r="F28" s="12"/>
      <c r="G28" s="12"/>
      <c r="H28" s="13"/>
      <c r="I28" s="13"/>
      <c r="J28" s="13"/>
    </row>
    <row r="29" spans="2:10" ht="12.75">
      <c r="B29" s="159" t="s">
        <v>96</v>
      </c>
      <c r="C29" s="159"/>
      <c r="D29" s="159"/>
      <c r="E29" s="159"/>
      <c r="F29" s="159"/>
      <c r="G29" s="159"/>
      <c r="H29" s="159"/>
      <c r="I29" s="159"/>
      <c r="J29" s="159"/>
    </row>
    <row r="30" spans="2:10" ht="11.25" customHeight="1">
      <c r="B30" s="12"/>
      <c r="C30" s="13"/>
      <c r="D30" s="12"/>
      <c r="E30" s="12"/>
      <c r="F30" s="12"/>
      <c r="G30" s="12"/>
      <c r="H30" s="13"/>
      <c r="I30" s="13"/>
      <c r="J30" s="15"/>
    </row>
    <row r="31" spans="2:10" ht="12.75">
      <c r="B31" s="12" t="s">
        <v>97</v>
      </c>
      <c r="C31" s="13"/>
      <c r="D31" s="12"/>
      <c r="E31" s="12"/>
      <c r="F31" s="12"/>
      <c r="G31" s="14" t="s">
        <v>18</v>
      </c>
      <c r="H31" s="17">
        <v>15556587</v>
      </c>
      <c r="I31" s="17">
        <v>15204908</v>
      </c>
      <c r="J31" s="18">
        <f>SUM(H31/I31)*100-100</f>
        <v>2.312930798397474</v>
      </c>
    </row>
    <row r="32" spans="2:10" ht="11.25" customHeight="1">
      <c r="B32" s="12"/>
      <c r="C32" s="13"/>
      <c r="D32" s="12"/>
      <c r="E32" s="12"/>
      <c r="F32" s="12"/>
      <c r="G32" s="14"/>
      <c r="H32" s="17"/>
      <c r="I32" s="17"/>
      <c r="J32" s="18"/>
    </row>
    <row r="33" spans="2:10" ht="12.75">
      <c r="B33" s="12" t="s">
        <v>252</v>
      </c>
      <c r="C33" s="13"/>
      <c r="D33" s="12"/>
      <c r="E33" s="12"/>
      <c r="F33" s="12"/>
      <c r="G33" s="14" t="s">
        <v>93</v>
      </c>
      <c r="H33" s="17">
        <v>6789335</v>
      </c>
      <c r="I33" s="17">
        <v>6760499</v>
      </c>
      <c r="J33" s="18">
        <f>SUM(H33/I33)*100-100</f>
        <v>0.4265365618721262</v>
      </c>
    </row>
    <row r="34" spans="2:10" ht="11.25" customHeight="1">
      <c r="B34" s="12" t="s">
        <v>194</v>
      </c>
      <c r="C34" s="13"/>
      <c r="D34" s="12"/>
      <c r="E34" s="12"/>
      <c r="F34" s="12"/>
      <c r="G34" s="14" t="s">
        <v>93</v>
      </c>
      <c r="H34" s="17">
        <v>1474650</v>
      </c>
      <c r="I34" s="17">
        <v>1485080</v>
      </c>
      <c r="J34" s="18">
        <f>SUM(H34/I34)*100-100</f>
        <v>-0.7023190669862913</v>
      </c>
    </row>
    <row r="35" spans="2:10" ht="11.25" customHeight="1">
      <c r="B35" s="12" t="s">
        <v>198</v>
      </c>
      <c r="C35" s="13"/>
      <c r="D35" s="12"/>
      <c r="E35" s="12"/>
      <c r="F35" s="12"/>
      <c r="G35" s="14" t="s">
        <v>93</v>
      </c>
      <c r="H35" s="17">
        <v>1570633</v>
      </c>
      <c r="I35" s="17">
        <v>1459002</v>
      </c>
      <c r="J35" s="18">
        <f>SUM(H35/I35)*100-100</f>
        <v>7.651188963414725</v>
      </c>
    </row>
    <row r="36" spans="2:10" ht="11.25" customHeight="1">
      <c r="B36" s="12" t="s">
        <v>199</v>
      </c>
      <c r="C36" s="13"/>
      <c r="D36" s="12"/>
      <c r="E36" s="12"/>
      <c r="F36" s="12"/>
      <c r="G36" s="14" t="s">
        <v>93</v>
      </c>
      <c r="H36" s="17">
        <v>1206640</v>
      </c>
      <c r="I36" s="17">
        <v>1260775</v>
      </c>
      <c r="J36" s="18">
        <f>SUM(H36/I36)*100-100</f>
        <v>-4.29378755130773</v>
      </c>
    </row>
    <row r="37" spans="2:10" ht="11.25" customHeight="1">
      <c r="B37" s="12" t="s">
        <v>200</v>
      </c>
      <c r="C37" s="13"/>
      <c r="D37" s="12"/>
      <c r="E37" s="12"/>
      <c r="F37" s="12"/>
      <c r="G37" s="14" t="s">
        <v>93</v>
      </c>
      <c r="H37" s="17">
        <v>662913</v>
      </c>
      <c r="I37" s="17">
        <v>706196</v>
      </c>
      <c r="J37" s="18">
        <f>SUM(H37/I37)*100-100</f>
        <v>-6.129034998782217</v>
      </c>
    </row>
    <row r="38" spans="2:10" ht="12.75">
      <c r="B38" s="12"/>
      <c r="C38" s="13"/>
      <c r="D38" s="12"/>
      <c r="E38" s="12"/>
      <c r="F38" s="12"/>
      <c r="G38" s="14"/>
      <c r="H38" s="17"/>
      <c r="I38" s="17"/>
      <c r="J38" s="18"/>
    </row>
    <row r="39" spans="1:10" ht="12.75">
      <c r="A39" s="19"/>
      <c r="B39" s="12"/>
      <c r="C39" s="13"/>
      <c r="D39" s="12"/>
      <c r="E39" s="12"/>
      <c r="F39" s="12"/>
      <c r="G39" s="14"/>
      <c r="H39" s="17"/>
      <c r="I39" s="17"/>
      <c r="J39" s="18"/>
    </row>
    <row r="40" spans="1:10" ht="12.75">
      <c r="A40" s="20" t="s">
        <v>171</v>
      </c>
      <c r="B40" s="12"/>
      <c r="C40" s="13"/>
      <c r="D40" s="12"/>
      <c r="E40" s="12"/>
      <c r="F40" s="12"/>
      <c r="G40" s="14"/>
      <c r="H40" s="17"/>
      <c r="I40" s="17"/>
      <c r="J40" s="18"/>
    </row>
    <row r="41" spans="1:9" ht="12.75">
      <c r="A41" s="20" t="s">
        <v>172</v>
      </c>
      <c r="B41" s="16"/>
      <c r="D41" s="5"/>
      <c r="E41" s="5"/>
      <c r="F41" s="5"/>
      <c r="G41" s="14"/>
      <c r="H41" s="17"/>
      <c r="I41" s="17"/>
    </row>
    <row r="42" spans="2:6" ht="12.75">
      <c r="B42" s="5"/>
      <c r="C42" s="4"/>
      <c r="D42" s="5"/>
      <c r="E42" s="5"/>
      <c r="F42" s="5"/>
    </row>
    <row r="43" spans="2:6" ht="12.75">
      <c r="B43" s="5"/>
      <c r="C43" s="4"/>
      <c r="D43" s="5"/>
      <c r="E43" s="5"/>
      <c r="F43" s="5"/>
    </row>
  </sheetData>
  <mergeCells count="4">
    <mergeCell ref="B29:J29"/>
    <mergeCell ref="B3:F3"/>
    <mergeCell ref="B5:J5"/>
    <mergeCell ref="B11:J11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K58"/>
  <sheetViews>
    <sheetView workbookViewId="0" topLeftCell="A1">
      <selection activeCell="H1" sqref="H1"/>
    </sheetView>
  </sheetViews>
  <sheetFormatPr defaultColWidth="11.421875" defaultRowHeight="12.75"/>
  <cols>
    <col min="1" max="1" width="5.140625" style="5" customWidth="1"/>
    <col min="2" max="2" width="43.00390625" style="5" customWidth="1"/>
    <col min="3" max="3" width="10.140625" style="5" customWidth="1"/>
    <col min="4" max="5" width="10.140625" style="5" bestFit="1" customWidth="1"/>
    <col min="6" max="6" width="10.57421875" style="5" customWidth="1"/>
    <col min="7" max="7" width="12.8515625" style="5" customWidth="1"/>
    <col min="8" max="16384" width="11.421875" style="5" customWidth="1"/>
  </cols>
  <sheetData>
    <row r="1" ht="9" customHeight="1">
      <c r="A1" s="3" t="s">
        <v>6</v>
      </c>
    </row>
    <row r="2" s="21" customFormat="1" ht="15">
      <c r="A2" s="6" t="s">
        <v>209</v>
      </c>
    </row>
    <row r="3" s="3" customFormat="1" ht="5.25" customHeight="1">
      <c r="A3" s="22"/>
    </row>
    <row r="4" spans="1:7" ht="19.5" customHeight="1">
      <c r="A4" s="167" t="s">
        <v>84</v>
      </c>
      <c r="B4" s="161" t="s">
        <v>45</v>
      </c>
      <c r="C4" s="161" t="s">
        <v>39</v>
      </c>
      <c r="D4" s="166" t="s">
        <v>41</v>
      </c>
      <c r="E4" s="136"/>
      <c r="F4" s="161" t="s">
        <v>40</v>
      </c>
      <c r="G4" s="163" t="s">
        <v>55</v>
      </c>
    </row>
    <row r="5" spans="1:7" ht="19.5" customHeight="1">
      <c r="A5" s="168"/>
      <c r="B5" s="170"/>
      <c r="C5" s="162"/>
      <c r="D5" s="23" t="s">
        <v>2</v>
      </c>
      <c r="E5" s="23" t="s">
        <v>3</v>
      </c>
      <c r="F5" s="162"/>
      <c r="G5" s="164"/>
    </row>
    <row r="6" spans="1:7" ht="26.25" customHeight="1">
      <c r="A6" s="169"/>
      <c r="B6" s="162"/>
      <c r="C6" s="166" t="s">
        <v>179</v>
      </c>
      <c r="D6" s="138"/>
      <c r="E6" s="138"/>
      <c r="F6" s="138"/>
      <c r="G6" s="165"/>
    </row>
    <row r="7" spans="1:7" ht="18" customHeight="1">
      <c r="A7" s="4">
        <v>0</v>
      </c>
      <c r="B7" s="25" t="s">
        <v>56</v>
      </c>
      <c r="C7" s="24">
        <f aca="true" t="shared" si="0" ref="C7:C12">SUM(D7:E7)</f>
        <v>2400</v>
      </c>
      <c r="D7" s="26">
        <v>1195</v>
      </c>
      <c r="E7" s="26">
        <v>1205</v>
      </c>
      <c r="F7" s="26">
        <v>2119.18</v>
      </c>
      <c r="G7" s="18">
        <f aca="true" t="shared" si="1" ref="G7:G21">SUM(C7/F7)*100-100</f>
        <v>13.25135193801377</v>
      </c>
    </row>
    <row r="8" spans="1:7" ht="12.75">
      <c r="A8" s="27">
        <v>1</v>
      </c>
      <c r="B8" s="5" t="s">
        <v>52</v>
      </c>
      <c r="C8" s="24">
        <f t="shared" si="0"/>
        <v>811.549</v>
      </c>
      <c r="D8" s="26">
        <v>149.549</v>
      </c>
      <c r="E8" s="26">
        <v>662</v>
      </c>
      <c r="F8" s="26">
        <v>637.092</v>
      </c>
      <c r="G8" s="18">
        <f t="shared" si="1"/>
        <v>27.383329252290096</v>
      </c>
    </row>
    <row r="9" spans="1:7" ht="15.75" customHeight="1">
      <c r="A9" s="4">
        <v>1</v>
      </c>
      <c r="B9" s="25" t="s">
        <v>7</v>
      </c>
      <c r="C9" s="24">
        <f t="shared" si="0"/>
        <v>698</v>
      </c>
      <c r="D9" s="26">
        <v>534</v>
      </c>
      <c r="E9" s="26">
        <v>164</v>
      </c>
      <c r="F9" s="26">
        <v>640.719</v>
      </c>
      <c r="G9" s="18">
        <f t="shared" si="1"/>
        <v>8.940112592259624</v>
      </c>
    </row>
    <row r="10" spans="1:7" ht="12.75">
      <c r="A10" s="27">
        <v>18</v>
      </c>
      <c r="B10" s="25" t="s">
        <v>53</v>
      </c>
      <c r="C10" s="24">
        <f t="shared" si="0"/>
        <v>123</v>
      </c>
      <c r="D10" s="26">
        <v>87</v>
      </c>
      <c r="E10" s="26">
        <v>36</v>
      </c>
      <c r="F10" s="26">
        <v>77.265</v>
      </c>
      <c r="G10" s="18">
        <f t="shared" si="1"/>
        <v>59.19238982721802</v>
      </c>
    </row>
    <row r="11" spans="1:7" ht="15.75" customHeight="1">
      <c r="A11" s="4">
        <v>2</v>
      </c>
      <c r="B11" s="25" t="s">
        <v>46</v>
      </c>
      <c r="C11" s="24">
        <f t="shared" si="0"/>
        <v>2041.7610000000002</v>
      </c>
      <c r="D11" s="26">
        <v>2031.294</v>
      </c>
      <c r="E11" s="26">
        <v>10.467</v>
      </c>
      <c r="F11" s="26">
        <v>1637.676</v>
      </c>
      <c r="G11" s="18">
        <f>SUM(C11/F11)*100-100</f>
        <v>24.67429454910497</v>
      </c>
    </row>
    <row r="12" spans="1:8" ht="12.75">
      <c r="A12" s="27">
        <v>21</v>
      </c>
      <c r="B12" s="25" t="s">
        <v>54</v>
      </c>
      <c r="C12" s="24">
        <f t="shared" si="0"/>
        <v>2041.7610000000002</v>
      </c>
      <c r="D12" s="26">
        <v>2031.294</v>
      </c>
      <c r="E12" s="26">
        <v>10.467</v>
      </c>
      <c r="F12" s="26">
        <v>1637.676</v>
      </c>
      <c r="G12" s="18">
        <f t="shared" si="1"/>
        <v>24.67429454910497</v>
      </c>
      <c r="H12" s="26"/>
    </row>
    <row r="13" spans="1:7" ht="15.75" customHeight="1">
      <c r="A13" s="4">
        <v>3</v>
      </c>
      <c r="B13" s="25" t="s">
        <v>47</v>
      </c>
      <c r="C13" s="24">
        <f aca="true" t="shared" si="2" ref="C13:C19">SUM(D13:E13)</f>
        <v>3996.881</v>
      </c>
      <c r="D13" s="26">
        <v>3035</v>
      </c>
      <c r="E13" s="26">
        <v>961.881</v>
      </c>
      <c r="F13" s="26">
        <v>4897.912</v>
      </c>
      <c r="G13" s="18">
        <f t="shared" si="1"/>
        <v>-18.39622680031819</v>
      </c>
    </row>
    <row r="14" spans="1:7" ht="15.75" customHeight="1">
      <c r="A14" s="4">
        <v>4</v>
      </c>
      <c r="B14" s="25" t="s">
        <v>48</v>
      </c>
      <c r="C14" s="24">
        <f t="shared" si="2"/>
        <v>200.043</v>
      </c>
      <c r="D14" s="26">
        <v>125</v>
      </c>
      <c r="E14" s="79">
        <v>75.043</v>
      </c>
      <c r="F14" s="79">
        <v>86.131</v>
      </c>
      <c r="G14" s="18">
        <f t="shared" si="1"/>
        <v>132.2543567356701</v>
      </c>
    </row>
    <row r="15" spans="1:7" ht="15" customHeight="1">
      <c r="A15" s="4">
        <v>5</v>
      </c>
      <c r="B15" s="25" t="s">
        <v>8</v>
      </c>
      <c r="C15" s="24">
        <f t="shared" si="2"/>
        <v>505.46000000000004</v>
      </c>
      <c r="D15" s="79">
        <v>306.134</v>
      </c>
      <c r="E15" s="26">
        <v>199.326</v>
      </c>
      <c r="F15" s="26">
        <v>399.961</v>
      </c>
      <c r="G15" s="18">
        <f t="shared" si="1"/>
        <v>26.377321788874426</v>
      </c>
    </row>
    <row r="16" spans="1:7" ht="12.75">
      <c r="A16" s="4">
        <v>6</v>
      </c>
      <c r="B16" s="25" t="s">
        <v>9</v>
      </c>
      <c r="C16" s="24">
        <f t="shared" si="2"/>
        <v>1354</v>
      </c>
      <c r="D16" s="26">
        <v>849</v>
      </c>
      <c r="E16" s="26">
        <v>505</v>
      </c>
      <c r="F16" s="26">
        <v>1372.607</v>
      </c>
      <c r="G16" s="18">
        <f t="shared" si="1"/>
        <v>-1.3555955929118824</v>
      </c>
    </row>
    <row r="17" spans="1:7" ht="15.75" customHeight="1">
      <c r="A17" s="4">
        <v>7</v>
      </c>
      <c r="B17" s="25" t="s">
        <v>10</v>
      </c>
      <c r="C17" s="24">
        <f t="shared" si="2"/>
        <v>994</v>
      </c>
      <c r="D17" s="26">
        <v>532</v>
      </c>
      <c r="E17" s="26">
        <v>462</v>
      </c>
      <c r="F17" s="26">
        <v>1099.955</v>
      </c>
      <c r="G17" s="18">
        <f t="shared" si="1"/>
        <v>-9.632666790914172</v>
      </c>
    </row>
    <row r="18" spans="1:7" ht="15.75" customHeight="1">
      <c r="A18" s="4">
        <v>8</v>
      </c>
      <c r="B18" s="25" t="s">
        <v>49</v>
      </c>
      <c r="C18" s="24">
        <f t="shared" si="2"/>
        <v>1843.738</v>
      </c>
      <c r="D18" s="26">
        <v>901</v>
      </c>
      <c r="E18" s="26">
        <v>942.738</v>
      </c>
      <c r="F18" s="26">
        <v>1793.991</v>
      </c>
      <c r="G18" s="18">
        <f t="shared" si="1"/>
        <v>2.7729793516244</v>
      </c>
    </row>
    <row r="19" spans="1:7" ht="15.75" customHeight="1">
      <c r="A19" s="4">
        <v>9</v>
      </c>
      <c r="B19" s="25" t="s">
        <v>51</v>
      </c>
      <c r="C19" s="24">
        <f t="shared" si="2"/>
        <v>23162</v>
      </c>
      <c r="D19" s="26">
        <v>12027</v>
      </c>
      <c r="E19" s="26">
        <v>11135</v>
      </c>
      <c r="F19" s="26">
        <v>20972.822</v>
      </c>
      <c r="G19" s="18">
        <f t="shared" si="1"/>
        <v>10.438166118036008</v>
      </c>
    </row>
    <row r="20" spans="1:7" ht="20.25" customHeight="1">
      <c r="A20" s="4"/>
      <c r="B20" s="93" t="s">
        <v>174</v>
      </c>
      <c r="C20" s="134">
        <f>SUM(C7+C9+C11+C13+C14+C15+C16+C17+C18+C19)</f>
        <v>37195.883</v>
      </c>
      <c r="D20" s="94">
        <f>SUM(D7+D9+D11+D13+D14+D15+D16+D17+D18+D19)</f>
        <v>21535.428</v>
      </c>
      <c r="E20" s="94">
        <v>15661</v>
      </c>
      <c r="F20" s="94">
        <v>35020.954</v>
      </c>
      <c r="G20" s="42">
        <f t="shared" si="1"/>
        <v>6.2103648004563325</v>
      </c>
    </row>
    <row r="21" spans="2:9" ht="19.5" customHeight="1">
      <c r="B21" s="25" t="s">
        <v>50</v>
      </c>
      <c r="C21" s="24">
        <f>SUM(D21:E21)</f>
        <v>17549.663</v>
      </c>
      <c r="D21" s="26">
        <v>8481.138</v>
      </c>
      <c r="E21" s="26">
        <v>9068.525</v>
      </c>
      <c r="F21" s="26">
        <v>16430.8</v>
      </c>
      <c r="G21" s="18">
        <f t="shared" si="1"/>
        <v>6.80954670496871</v>
      </c>
      <c r="I21" s="26"/>
    </row>
    <row r="22" spans="2:6" ht="8.25" customHeight="1">
      <c r="B22" s="25"/>
      <c r="C22" s="28"/>
      <c r="D22" s="26"/>
      <c r="E22" s="26"/>
      <c r="F22" s="26"/>
    </row>
    <row r="23" spans="1:6" ht="12.75">
      <c r="A23" s="3" t="s">
        <v>6</v>
      </c>
      <c r="C23" s="28"/>
      <c r="D23" s="26"/>
      <c r="E23" s="26"/>
      <c r="F23" s="26"/>
    </row>
    <row r="24" spans="1:6" ht="15">
      <c r="A24" s="6" t="s">
        <v>210</v>
      </c>
      <c r="B24" s="21"/>
      <c r="C24" s="28"/>
      <c r="D24" s="26"/>
      <c r="E24" s="26"/>
      <c r="F24" s="26"/>
    </row>
    <row r="25" spans="3:6" s="21" customFormat="1" ht="4.5" customHeight="1">
      <c r="C25" s="29"/>
      <c r="D25" s="30"/>
      <c r="E25" s="30"/>
      <c r="F25" s="30"/>
    </row>
    <row r="26" spans="1:7" ht="19.5" customHeight="1">
      <c r="A26" s="171" t="s">
        <v>163</v>
      </c>
      <c r="B26" s="172"/>
      <c r="C26" s="161" t="s">
        <v>39</v>
      </c>
      <c r="D26" s="166" t="s">
        <v>41</v>
      </c>
      <c r="E26" s="136"/>
      <c r="F26" s="161" t="s">
        <v>40</v>
      </c>
      <c r="G26" s="163" t="s">
        <v>55</v>
      </c>
    </row>
    <row r="27" spans="1:7" ht="19.5" customHeight="1">
      <c r="A27" s="173"/>
      <c r="B27" s="174"/>
      <c r="C27" s="162"/>
      <c r="D27" s="23" t="s">
        <v>2</v>
      </c>
      <c r="E27" s="23" t="s">
        <v>3</v>
      </c>
      <c r="F27" s="162"/>
      <c r="G27" s="164"/>
    </row>
    <row r="28" spans="1:7" ht="21.75" customHeight="1">
      <c r="A28" s="175"/>
      <c r="B28" s="176"/>
      <c r="C28" s="166" t="s">
        <v>179</v>
      </c>
      <c r="D28" s="138"/>
      <c r="E28" s="138"/>
      <c r="F28" s="138"/>
      <c r="G28" s="165"/>
    </row>
    <row r="29" spans="2:11" ht="15.75" customHeight="1">
      <c r="B29" s="1" t="s">
        <v>57</v>
      </c>
      <c r="C29" s="80">
        <f>SUM(D29:E29)</f>
        <v>1445.583</v>
      </c>
      <c r="D29" s="41">
        <f>212.109+479.474</f>
        <v>691.583</v>
      </c>
      <c r="E29" s="41">
        <v>754</v>
      </c>
      <c r="F29" s="81">
        <v>2295.382</v>
      </c>
      <c r="G29" s="18">
        <f aca="true" t="shared" si="3" ref="G29:G51">SUM(C29/F29)*100-100</f>
        <v>-37.02211658015963</v>
      </c>
      <c r="I29" s="26"/>
      <c r="J29" s="26"/>
      <c r="K29" s="26"/>
    </row>
    <row r="30" spans="2:10" ht="15.75" customHeight="1">
      <c r="B30" s="1" t="s">
        <v>58</v>
      </c>
      <c r="C30" s="80">
        <f>SUM(D30:E30)</f>
        <v>35750.819</v>
      </c>
      <c r="D30" s="41">
        <f>519.622+20324.197</f>
        <v>20843.819</v>
      </c>
      <c r="E30" s="41">
        <v>14907</v>
      </c>
      <c r="F30" s="81">
        <v>32725.572</v>
      </c>
      <c r="G30" s="18">
        <f t="shared" si="3"/>
        <v>9.244290672749742</v>
      </c>
      <c r="I30" s="26"/>
      <c r="J30" s="26"/>
    </row>
    <row r="31" spans="2:7" ht="15.75" customHeight="1">
      <c r="B31" s="1" t="s">
        <v>59</v>
      </c>
      <c r="C31" s="80">
        <f>SUM(D31:E31)</f>
        <v>36310.8</v>
      </c>
      <c r="D31" s="41">
        <v>21015.7</v>
      </c>
      <c r="E31" s="41">
        <v>15295.1</v>
      </c>
      <c r="F31" s="81">
        <v>34604.374</v>
      </c>
      <c r="G31" s="18">
        <f t="shared" si="3"/>
        <v>4.931243663012069</v>
      </c>
    </row>
    <row r="32" spans="2:7" ht="15.75" customHeight="1">
      <c r="B32" s="1" t="s">
        <v>60</v>
      </c>
      <c r="C32" s="80">
        <f>SUM(D32:E32)</f>
        <v>34130</v>
      </c>
      <c r="D32" s="41">
        <v>19754</v>
      </c>
      <c r="E32" s="41">
        <v>14376</v>
      </c>
      <c r="F32" s="81">
        <v>33192.617</v>
      </c>
      <c r="G32" s="18">
        <f t="shared" si="3"/>
        <v>2.824070786584869</v>
      </c>
    </row>
    <row r="33" spans="2:7" ht="15.75" customHeight="1">
      <c r="B33" s="1" t="s">
        <v>61</v>
      </c>
      <c r="C33" s="135">
        <f>SUM(C31-C32)</f>
        <v>2180.800000000003</v>
      </c>
      <c r="D33" s="41">
        <f>SUM(D31-D32)</f>
        <v>1261.7000000000007</v>
      </c>
      <c r="E33" s="41">
        <f>SUM(E31-E32)</f>
        <v>919.1000000000004</v>
      </c>
      <c r="F33" s="81">
        <v>1411.757</v>
      </c>
      <c r="G33" s="18">
        <f t="shared" si="3"/>
        <v>54.47417650488029</v>
      </c>
    </row>
    <row r="34" spans="2:7" ht="15.75" customHeight="1">
      <c r="B34" s="1" t="s">
        <v>62</v>
      </c>
      <c r="C34" s="80">
        <f>SUM(D34:E34)</f>
        <v>28417.17</v>
      </c>
      <c r="D34" s="41">
        <v>16086.73</v>
      </c>
      <c r="E34" s="41">
        <v>12330.44</v>
      </c>
      <c r="F34" s="41">
        <v>25791.276</v>
      </c>
      <c r="G34" s="18">
        <f t="shared" si="3"/>
        <v>10.181326429913739</v>
      </c>
    </row>
    <row r="35" spans="2:7" ht="12.75">
      <c r="B35" s="1" t="s">
        <v>180</v>
      </c>
      <c r="C35" s="80">
        <f aca="true" t="shared" si="4" ref="C35:C52">SUM(D35:E35)</f>
        <v>11800.314999999999</v>
      </c>
      <c r="D35" s="41">
        <v>6534.719</v>
      </c>
      <c r="E35" s="41">
        <v>5265.596</v>
      </c>
      <c r="F35" s="41">
        <v>10744.79</v>
      </c>
      <c r="G35" s="18">
        <f t="shared" si="3"/>
        <v>9.823598227606098</v>
      </c>
    </row>
    <row r="36" spans="2:7" ht="12.75">
      <c r="B36" s="1" t="s">
        <v>181</v>
      </c>
      <c r="C36" s="80">
        <f t="shared" si="4"/>
        <v>7435.33</v>
      </c>
      <c r="D36" s="41">
        <v>4647.706</v>
      </c>
      <c r="E36" s="41">
        <v>2787.624</v>
      </c>
      <c r="F36" s="41">
        <v>6784.734</v>
      </c>
      <c r="G36" s="18">
        <f t="shared" si="3"/>
        <v>9.589115800265716</v>
      </c>
    </row>
    <row r="37" spans="2:7" ht="12.75">
      <c r="B37" s="1" t="s">
        <v>182</v>
      </c>
      <c r="C37" s="80">
        <f t="shared" si="4"/>
        <v>1949.111</v>
      </c>
      <c r="D37" s="41">
        <v>1059.967</v>
      </c>
      <c r="E37" s="41">
        <v>889.144</v>
      </c>
      <c r="F37" s="41">
        <v>1307.535</v>
      </c>
      <c r="G37" s="18">
        <f t="shared" si="3"/>
        <v>49.067596660892434</v>
      </c>
    </row>
    <row r="38" spans="2:7" ht="12.75">
      <c r="B38" s="1" t="s">
        <v>183</v>
      </c>
      <c r="C38" s="80">
        <f t="shared" si="4"/>
        <v>4104.528</v>
      </c>
      <c r="D38" s="41">
        <v>1550.782</v>
      </c>
      <c r="E38" s="41">
        <v>2553.746</v>
      </c>
      <c r="F38" s="41">
        <v>3959.313</v>
      </c>
      <c r="G38" s="18">
        <f t="shared" si="3"/>
        <v>3.6676817417567094</v>
      </c>
    </row>
    <row r="39" spans="2:7" ht="12.75">
      <c r="B39" s="1" t="s">
        <v>184</v>
      </c>
      <c r="C39" s="80">
        <f t="shared" si="4"/>
        <v>590.693</v>
      </c>
      <c r="D39" s="41">
        <v>487.212</v>
      </c>
      <c r="E39" s="41">
        <v>103.481</v>
      </c>
      <c r="F39" s="41">
        <v>874.724</v>
      </c>
      <c r="G39" s="18">
        <f t="shared" si="3"/>
        <v>-32.470927972709106</v>
      </c>
    </row>
    <row r="40" spans="2:7" ht="12.75">
      <c r="B40" s="1" t="s">
        <v>185</v>
      </c>
      <c r="C40" s="80">
        <f t="shared" si="4"/>
        <v>825.752</v>
      </c>
      <c r="D40" s="41">
        <v>773.819</v>
      </c>
      <c r="E40" s="41">
        <v>51.933</v>
      </c>
      <c r="F40" s="41">
        <v>901.846</v>
      </c>
      <c r="G40" s="18">
        <f t="shared" si="3"/>
        <v>-8.43758246973431</v>
      </c>
    </row>
    <row r="41" spans="2:7" ht="12.75">
      <c r="B41" s="1" t="s">
        <v>186</v>
      </c>
      <c r="C41" s="80">
        <f t="shared" si="4"/>
        <v>1068.876</v>
      </c>
      <c r="D41" s="41">
        <v>547.225</v>
      </c>
      <c r="E41" s="41">
        <v>521.651</v>
      </c>
      <c r="F41" s="41">
        <v>950.939</v>
      </c>
      <c r="G41" s="18">
        <f t="shared" si="3"/>
        <v>12.402162494124227</v>
      </c>
    </row>
    <row r="42" spans="2:9" ht="12.75">
      <c r="B42" s="1" t="s">
        <v>187</v>
      </c>
      <c r="C42" s="80">
        <f t="shared" si="4"/>
        <v>642.565</v>
      </c>
      <c r="D42" s="41">
        <v>485.3</v>
      </c>
      <c r="E42" s="41">
        <v>157.265</v>
      </c>
      <c r="F42" s="41">
        <v>267.395</v>
      </c>
      <c r="G42" s="18">
        <f t="shared" si="3"/>
        <v>140.30554049252984</v>
      </c>
      <c r="I42" s="31"/>
    </row>
    <row r="43" spans="2:7" ht="17.25" customHeight="1">
      <c r="B43" s="1" t="s">
        <v>100</v>
      </c>
      <c r="C43" s="80">
        <f t="shared" si="4"/>
        <v>6016</v>
      </c>
      <c r="D43" s="41">
        <v>4064</v>
      </c>
      <c r="E43" s="41">
        <v>1952</v>
      </c>
      <c r="F43" s="41">
        <v>6111.443</v>
      </c>
      <c r="G43" s="18">
        <f t="shared" si="3"/>
        <v>-1.5617097304188263</v>
      </c>
    </row>
    <row r="44" spans="2:10" ht="12.75">
      <c r="B44" s="1" t="s">
        <v>101</v>
      </c>
      <c r="C44" s="80">
        <f t="shared" si="4"/>
        <v>1634.663</v>
      </c>
      <c r="D44" s="41">
        <v>1093</v>
      </c>
      <c r="E44" s="41">
        <v>541.663</v>
      </c>
      <c r="F44" s="41">
        <v>1754.817</v>
      </c>
      <c r="G44" s="18">
        <f t="shared" si="3"/>
        <v>-6.847095737048363</v>
      </c>
      <c r="I44" s="31"/>
      <c r="J44" s="31"/>
    </row>
    <row r="45" spans="2:7" ht="12.75">
      <c r="B45" s="1" t="s">
        <v>188</v>
      </c>
      <c r="C45" s="80">
        <f t="shared" si="4"/>
        <v>1684.069</v>
      </c>
      <c r="D45" s="41">
        <v>1344.069</v>
      </c>
      <c r="E45" s="41">
        <v>340</v>
      </c>
      <c r="F45" s="41">
        <v>2424.331</v>
      </c>
      <c r="G45" s="18">
        <f t="shared" si="3"/>
        <v>-30.534691838696943</v>
      </c>
    </row>
    <row r="46" spans="2:7" ht="12.75">
      <c r="B46" s="1" t="s">
        <v>189</v>
      </c>
      <c r="C46" s="80">
        <f t="shared" si="4"/>
        <v>981.812</v>
      </c>
      <c r="D46" s="41">
        <v>504</v>
      </c>
      <c r="E46" s="41">
        <v>477.812</v>
      </c>
      <c r="F46" s="41">
        <v>904.779</v>
      </c>
      <c r="G46" s="18">
        <f t="shared" si="3"/>
        <v>8.51401281417894</v>
      </c>
    </row>
    <row r="47" spans="2:7" ht="15.75" customHeight="1">
      <c r="B47" s="1" t="s">
        <v>69</v>
      </c>
      <c r="C47" s="80">
        <f t="shared" si="4"/>
        <v>431.481</v>
      </c>
      <c r="D47" s="41">
        <v>173.374</v>
      </c>
      <c r="E47" s="41">
        <v>258.107</v>
      </c>
      <c r="F47" s="41">
        <v>406.273</v>
      </c>
      <c r="G47" s="18">
        <f t="shared" si="3"/>
        <v>6.204694872659516</v>
      </c>
    </row>
    <row r="48" spans="2:7" ht="12.75">
      <c r="B48" s="1" t="s">
        <v>102</v>
      </c>
      <c r="C48" s="80">
        <f t="shared" si="4"/>
        <v>125.77000000000001</v>
      </c>
      <c r="D48" s="41">
        <v>109.679</v>
      </c>
      <c r="E48" s="41">
        <v>16.091</v>
      </c>
      <c r="F48" s="41">
        <v>133.464</v>
      </c>
      <c r="G48" s="18">
        <f t="shared" si="3"/>
        <v>-5.764850446562363</v>
      </c>
    </row>
    <row r="49" spans="2:7" ht="15.75" customHeight="1">
      <c r="B49" s="1" t="s">
        <v>63</v>
      </c>
      <c r="C49" s="80">
        <f t="shared" si="4"/>
        <v>186.446</v>
      </c>
      <c r="D49" s="41">
        <v>7.21</v>
      </c>
      <c r="E49" s="41">
        <v>179.236</v>
      </c>
      <c r="F49" s="41">
        <v>244.852</v>
      </c>
      <c r="G49" s="18">
        <f t="shared" si="3"/>
        <v>-23.853593190988846</v>
      </c>
    </row>
    <row r="50" spans="2:7" ht="15" customHeight="1">
      <c r="B50" s="1" t="s">
        <v>64</v>
      </c>
      <c r="C50" s="80">
        <f t="shared" si="4"/>
        <v>396.794</v>
      </c>
      <c r="D50" s="41">
        <v>256</v>
      </c>
      <c r="E50" s="41">
        <v>140.794</v>
      </c>
      <c r="F50" s="41">
        <v>97.423</v>
      </c>
      <c r="G50" s="18">
        <f t="shared" si="3"/>
        <v>307.2898596840582</v>
      </c>
    </row>
    <row r="51" spans="2:7" ht="15.75" customHeight="1">
      <c r="B51" s="1" t="s">
        <v>65</v>
      </c>
      <c r="C51" s="80">
        <f t="shared" si="4"/>
        <v>268.71</v>
      </c>
      <c r="D51" s="41">
        <v>256.852</v>
      </c>
      <c r="E51" s="41">
        <v>11.858</v>
      </c>
      <c r="F51" s="41">
        <v>72.477</v>
      </c>
      <c r="G51" s="18">
        <f t="shared" si="3"/>
        <v>270.7521006664183</v>
      </c>
    </row>
    <row r="52" spans="2:7" ht="15" customHeight="1">
      <c r="B52" s="5" t="s">
        <v>66</v>
      </c>
      <c r="C52" s="80">
        <f t="shared" si="4"/>
        <v>33.843</v>
      </c>
      <c r="D52" s="82" t="s">
        <v>169</v>
      </c>
      <c r="E52" s="41">
        <v>33.843</v>
      </c>
      <c r="F52" s="41">
        <v>1.015</v>
      </c>
      <c r="G52" s="18" t="s">
        <v>173</v>
      </c>
    </row>
    <row r="53" spans="2:7" ht="15" customHeight="1">
      <c r="B53" s="5" t="s">
        <v>67</v>
      </c>
      <c r="C53" s="83" t="s">
        <v>169</v>
      </c>
      <c r="D53" s="82" t="s">
        <v>169</v>
      </c>
      <c r="E53" s="82" t="s">
        <v>169</v>
      </c>
      <c r="F53" s="41">
        <v>636</v>
      </c>
      <c r="G53" s="18" t="s">
        <v>173</v>
      </c>
    </row>
    <row r="54" spans="2:7" ht="17.25" customHeight="1">
      <c r="B54" s="90" t="s">
        <v>174</v>
      </c>
      <c r="C54" s="95">
        <f>SUM(D54:E54)</f>
        <v>37196</v>
      </c>
      <c r="D54" s="85">
        <v>21535</v>
      </c>
      <c r="E54" s="85">
        <v>15661</v>
      </c>
      <c r="F54" s="75">
        <v>35020.954</v>
      </c>
      <c r="G54" s="42">
        <f>SUM(C54/F54)*100-100</f>
        <v>6.2106988861582835</v>
      </c>
    </row>
    <row r="56" ht="12.75">
      <c r="A56" s="16">
        <v>2</v>
      </c>
    </row>
    <row r="58" spans="4:5" ht="12.75">
      <c r="D58" s="31"/>
      <c r="E58" s="31"/>
    </row>
  </sheetData>
  <mergeCells count="13">
    <mergeCell ref="A26:B28"/>
    <mergeCell ref="F26:F27"/>
    <mergeCell ref="G26:G28"/>
    <mergeCell ref="C28:F28"/>
    <mergeCell ref="C26:C27"/>
    <mergeCell ref="D26:E26"/>
    <mergeCell ref="F4:F5"/>
    <mergeCell ref="G4:G6"/>
    <mergeCell ref="C6:F6"/>
    <mergeCell ref="A4:A6"/>
    <mergeCell ref="B4:B6"/>
    <mergeCell ref="C4:C5"/>
    <mergeCell ref="D4:E4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J42"/>
  <sheetViews>
    <sheetView workbookViewId="0" topLeftCell="A1">
      <selection activeCell="A1" sqref="A1"/>
    </sheetView>
  </sheetViews>
  <sheetFormatPr defaultColWidth="11.421875" defaultRowHeight="12.75"/>
  <cols>
    <col min="1" max="1" width="42.00390625" style="5" customWidth="1"/>
    <col min="2" max="2" width="9.7109375" style="5" customWidth="1"/>
    <col min="3" max="4" width="9.140625" style="5" customWidth="1"/>
    <col min="5" max="5" width="9.421875" style="5" customWidth="1"/>
    <col min="6" max="6" width="14.28125" style="5" customWidth="1"/>
    <col min="7" max="16384" width="11.421875" style="5" customWidth="1"/>
  </cols>
  <sheetData>
    <row r="1" ht="12.75">
      <c r="A1" s="3"/>
    </row>
    <row r="2" s="6" customFormat="1" ht="15">
      <c r="A2" s="6" t="s">
        <v>211</v>
      </c>
    </row>
    <row r="3" spans="1:6" s="3" customFormat="1" ht="12.75">
      <c r="A3" s="8"/>
      <c r="B3" s="8"/>
      <c r="C3" s="8"/>
      <c r="D3" s="8"/>
      <c r="E3" s="8"/>
      <c r="F3" s="8"/>
    </row>
    <row r="4" spans="1:6" ht="18" customHeight="1">
      <c r="A4" s="167" t="s">
        <v>44</v>
      </c>
      <c r="B4" s="161" t="s">
        <v>39</v>
      </c>
      <c r="C4" s="166" t="s">
        <v>41</v>
      </c>
      <c r="D4" s="136"/>
      <c r="E4" s="161" t="s">
        <v>40</v>
      </c>
      <c r="F4" s="163" t="s">
        <v>82</v>
      </c>
    </row>
    <row r="5" spans="1:6" ht="42.75" customHeight="1">
      <c r="A5" s="168"/>
      <c r="B5" s="162"/>
      <c r="C5" s="23" t="s">
        <v>2</v>
      </c>
      <c r="D5" s="23" t="s">
        <v>3</v>
      </c>
      <c r="E5" s="162"/>
      <c r="F5" s="164"/>
    </row>
    <row r="6" spans="1:6" ht="21" customHeight="1">
      <c r="A6" s="169"/>
      <c r="B6" s="166" t="s">
        <v>179</v>
      </c>
      <c r="C6" s="138"/>
      <c r="D6" s="138"/>
      <c r="E6" s="138"/>
      <c r="F6" s="165"/>
    </row>
    <row r="7" spans="1:6" ht="24" customHeight="1">
      <c r="A7" s="5" t="s">
        <v>72</v>
      </c>
      <c r="B7" s="59">
        <f>SUM(C7:D7)</f>
        <v>10663.8</v>
      </c>
      <c r="C7" s="31">
        <v>7509.4</v>
      </c>
      <c r="D7" s="31">
        <v>3154.4</v>
      </c>
      <c r="E7" s="31">
        <v>10868.297999999999</v>
      </c>
      <c r="F7" s="18">
        <f aca="true" t="shared" si="0" ref="F7:F15">SUM(B7/E7)*100-100</f>
        <v>-1.8816009645668572</v>
      </c>
    </row>
    <row r="8" spans="1:6" ht="15" customHeight="1">
      <c r="A8" s="5" t="s">
        <v>70</v>
      </c>
      <c r="B8" s="59">
        <f>SUM(C8:D8)</f>
        <v>5864.7</v>
      </c>
      <c r="C8" s="31">
        <v>4182.7</v>
      </c>
      <c r="D8" s="31">
        <v>1682</v>
      </c>
      <c r="E8" s="31">
        <v>5070.648</v>
      </c>
      <c r="F8" s="18">
        <f t="shared" si="0"/>
        <v>15.659773662064481</v>
      </c>
    </row>
    <row r="9" spans="1:9" ht="15" customHeight="1">
      <c r="A9" s="5" t="s">
        <v>71</v>
      </c>
      <c r="B9" s="59">
        <f>SUM(C9:D9)</f>
        <v>4799.1</v>
      </c>
      <c r="C9" s="31">
        <v>3326.7</v>
      </c>
      <c r="D9" s="31">
        <v>1472.4</v>
      </c>
      <c r="E9" s="31">
        <v>5797.65</v>
      </c>
      <c r="F9" s="18">
        <f t="shared" si="0"/>
        <v>-17.22335773977386</v>
      </c>
      <c r="H9" s="31"/>
      <c r="I9" s="31"/>
    </row>
    <row r="10" spans="1:9" ht="24.75" customHeight="1">
      <c r="A10" s="5" t="s">
        <v>73</v>
      </c>
      <c r="B10" s="59">
        <f>SUM(C10:D10)</f>
        <v>26532.316</v>
      </c>
      <c r="C10" s="31">
        <v>14025.616</v>
      </c>
      <c r="D10" s="31">
        <v>12506.7</v>
      </c>
      <c r="E10" s="31">
        <v>24152.656</v>
      </c>
      <c r="F10" s="18">
        <f t="shared" si="0"/>
        <v>9.852581016348665</v>
      </c>
      <c r="H10" s="31"/>
      <c r="I10" s="31"/>
    </row>
    <row r="11" spans="1:6" ht="18.75" customHeight="1">
      <c r="A11" s="5" t="s">
        <v>74</v>
      </c>
      <c r="B11" s="59">
        <f>SUM(C11:D11)</f>
        <v>16772.265</v>
      </c>
      <c r="C11" s="31">
        <v>9449.893</v>
      </c>
      <c r="D11" s="31">
        <v>7322.372</v>
      </c>
      <c r="E11" s="31">
        <v>15842.234</v>
      </c>
      <c r="F11" s="18">
        <f t="shared" si="0"/>
        <v>5.87057986897554</v>
      </c>
    </row>
    <row r="12" spans="1:6" ht="18.75" customHeight="1">
      <c r="A12" s="5" t="s">
        <v>204</v>
      </c>
      <c r="B12" s="59">
        <f>SUM(B10-B11)</f>
        <v>9760.051</v>
      </c>
      <c r="C12" s="78">
        <f>SUM(C10-C11)</f>
        <v>4575.723</v>
      </c>
      <c r="D12" s="78">
        <f>SUM(D10-D11)</f>
        <v>5184.328</v>
      </c>
      <c r="E12" s="78">
        <f>SUM(E10-E11)</f>
        <v>8310.421999999999</v>
      </c>
      <c r="F12" s="18">
        <f>SUM(B12/E12)*100-100</f>
        <v>17.443506478973035</v>
      </c>
    </row>
    <row r="13" spans="1:6" ht="18.75" customHeight="1">
      <c r="A13" s="5" t="s">
        <v>206</v>
      </c>
      <c r="B13" s="59">
        <f>SUM(C13:D13)</f>
        <v>2724.75</v>
      </c>
      <c r="C13" s="31">
        <v>1057.291</v>
      </c>
      <c r="D13" s="31">
        <v>1667.459</v>
      </c>
      <c r="E13" s="31">
        <v>1924.983</v>
      </c>
      <c r="F13" s="18">
        <f>SUM(B13/E13)*100-100</f>
        <v>41.5467045683001</v>
      </c>
    </row>
    <row r="14" spans="1:6" ht="18.75" customHeight="1">
      <c r="A14" s="5" t="s">
        <v>205</v>
      </c>
      <c r="B14" s="59">
        <f>SUM(C14:D14)</f>
        <v>7032.928</v>
      </c>
      <c r="C14" s="31">
        <v>3518.432</v>
      </c>
      <c r="D14" s="31">
        <v>3514.496</v>
      </c>
      <c r="E14" s="31">
        <v>6385.262</v>
      </c>
      <c r="F14" s="18">
        <f t="shared" si="0"/>
        <v>10.143138997272146</v>
      </c>
    </row>
    <row r="15" spans="1:6" s="90" customFormat="1" ht="30" customHeight="1">
      <c r="A15" s="90" t="s">
        <v>5</v>
      </c>
      <c r="B15" s="73">
        <f>SUM(C15:D15)</f>
        <v>37196</v>
      </c>
      <c r="C15" s="75">
        <v>21535</v>
      </c>
      <c r="D15" s="75">
        <v>15661</v>
      </c>
      <c r="E15" s="75">
        <v>35020.954</v>
      </c>
      <c r="F15" s="42">
        <f t="shared" si="0"/>
        <v>6.2106988861582835</v>
      </c>
    </row>
    <row r="16" spans="1:10" ht="19.5" customHeight="1">
      <c r="A16" s="5" t="s">
        <v>77</v>
      </c>
      <c r="B16" s="24">
        <f>SUM(C16:D16)</f>
        <v>17549.663</v>
      </c>
      <c r="C16" s="26">
        <v>8481.138</v>
      </c>
      <c r="D16" s="26">
        <v>9068.525</v>
      </c>
      <c r="E16" s="26">
        <v>16430.8</v>
      </c>
      <c r="F16" s="18">
        <f>SUM(B16/E16)*100-100</f>
        <v>6.80954670496871</v>
      </c>
      <c r="H16" s="31"/>
      <c r="I16" s="31"/>
      <c r="J16" s="31"/>
    </row>
    <row r="17" ht="12.75">
      <c r="B17" s="77"/>
    </row>
    <row r="18" ht="12.75">
      <c r="B18" s="77"/>
    </row>
    <row r="19" spans="2:5" ht="12.75">
      <c r="B19" s="78"/>
      <c r="C19" s="78"/>
      <c r="D19" s="78"/>
      <c r="E19" s="78"/>
    </row>
    <row r="20" ht="12.75">
      <c r="A20" s="3"/>
    </row>
    <row r="21" spans="1:8" s="21" customFormat="1" ht="15">
      <c r="A21" s="6" t="s">
        <v>212</v>
      </c>
      <c r="B21" s="6"/>
      <c r="C21" s="6"/>
      <c r="D21" s="6"/>
      <c r="E21" s="6"/>
      <c r="F21" s="6"/>
      <c r="H21" s="5"/>
    </row>
    <row r="22" spans="1:8" s="21" customFormat="1" ht="15">
      <c r="A22" s="6" t="s">
        <v>207</v>
      </c>
      <c r="B22" s="6"/>
      <c r="C22" s="6"/>
      <c r="D22" s="6"/>
      <c r="E22" s="6"/>
      <c r="F22" s="6"/>
      <c r="H22" s="5"/>
    </row>
    <row r="23" spans="1:6" ht="12.75">
      <c r="A23" s="8"/>
      <c r="B23" s="8"/>
      <c r="C23" s="8"/>
      <c r="D23" s="8"/>
      <c r="E23" s="8"/>
      <c r="F23" s="8"/>
    </row>
    <row r="24" spans="1:6" ht="18" customHeight="1">
      <c r="A24" s="167" t="s">
        <v>80</v>
      </c>
      <c r="B24" s="161" t="s">
        <v>39</v>
      </c>
      <c r="C24" s="166" t="s">
        <v>41</v>
      </c>
      <c r="D24" s="136"/>
      <c r="E24" s="161" t="s">
        <v>40</v>
      </c>
      <c r="F24" s="163" t="s">
        <v>82</v>
      </c>
    </row>
    <row r="25" spans="1:6" ht="42.75" customHeight="1">
      <c r="A25" s="168"/>
      <c r="B25" s="162"/>
      <c r="C25" s="23" t="s">
        <v>2</v>
      </c>
      <c r="D25" s="23" t="s">
        <v>3</v>
      </c>
      <c r="E25" s="162"/>
      <c r="F25" s="164"/>
    </row>
    <row r="26" spans="1:6" ht="21" customHeight="1">
      <c r="A26" s="169"/>
      <c r="B26" s="166" t="s">
        <v>18</v>
      </c>
      <c r="C26" s="138"/>
      <c r="D26" s="138"/>
      <c r="E26" s="138"/>
      <c r="F26" s="165"/>
    </row>
    <row r="27" spans="1:6" ht="25.5" customHeight="1">
      <c r="A27" s="5" t="s">
        <v>35</v>
      </c>
      <c r="B27" s="59">
        <f>SUM(B28:B29)</f>
        <v>694267</v>
      </c>
      <c r="C27" s="78">
        <f>314759+26037</f>
        <v>340796</v>
      </c>
      <c r="D27" s="78">
        <f>349369+4102</f>
        <v>353471</v>
      </c>
      <c r="E27" s="78">
        <v>569133</v>
      </c>
      <c r="F27" s="18">
        <f aca="true" t="shared" si="1" ref="F27:F34">SUM(B27/E27)*100-100</f>
        <v>21.986776377402123</v>
      </c>
    </row>
    <row r="28" spans="1:6" ht="18.75" customHeight="1">
      <c r="A28" s="5" t="s">
        <v>75</v>
      </c>
      <c r="B28" s="59">
        <f aca="true" t="shared" si="2" ref="B28:B34">SUM(C28:D28)</f>
        <v>64115</v>
      </c>
      <c r="C28" s="31">
        <f>14718+19309</f>
        <v>34027</v>
      </c>
      <c r="D28" s="31">
        <f>28012+2076</f>
        <v>30088</v>
      </c>
      <c r="E28" s="31">
        <v>48154</v>
      </c>
      <c r="F28" s="18">
        <f t="shared" si="1"/>
        <v>33.145740748432104</v>
      </c>
    </row>
    <row r="29" spans="1:6" ht="18.75" customHeight="1">
      <c r="A29" s="5" t="s">
        <v>76</v>
      </c>
      <c r="B29" s="59">
        <f>SUM(C29:D29)</f>
        <v>630152</v>
      </c>
      <c r="C29" s="31">
        <f>SUM(C27-C28)</f>
        <v>306769</v>
      </c>
      <c r="D29" s="31">
        <f>SUM(D27-D28)</f>
        <v>323383</v>
      </c>
      <c r="E29" s="31">
        <f>SUM(E27-E28)</f>
        <v>520979</v>
      </c>
      <c r="F29" s="18">
        <f t="shared" si="1"/>
        <v>20.955355206255916</v>
      </c>
    </row>
    <row r="30" spans="1:8" ht="18.75" customHeight="1">
      <c r="A30" s="5" t="s">
        <v>83</v>
      </c>
      <c r="B30" s="59">
        <f t="shared" si="2"/>
        <v>1324419</v>
      </c>
      <c r="C30" s="31">
        <f>C27+C29</f>
        <v>647565</v>
      </c>
      <c r="D30" s="31">
        <f>D27+D29</f>
        <v>676854</v>
      </c>
      <c r="E30" s="31">
        <f>E27+E29</f>
        <v>1090112</v>
      </c>
      <c r="F30" s="18">
        <f t="shared" si="1"/>
        <v>21.493846503845475</v>
      </c>
      <c r="G30" s="31"/>
      <c r="H30" s="31"/>
    </row>
    <row r="31" spans="1:6" ht="24.75" customHeight="1">
      <c r="A31" s="5" t="s">
        <v>78</v>
      </c>
      <c r="B31" s="59">
        <f t="shared" si="2"/>
        <v>891988</v>
      </c>
      <c r="C31" s="31">
        <v>435823</v>
      </c>
      <c r="D31" s="31">
        <v>456165</v>
      </c>
      <c r="E31" s="31">
        <f>407515+432600</f>
        <v>840115</v>
      </c>
      <c r="F31" s="18">
        <f t="shared" si="1"/>
        <v>6.174511822786172</v>
      </c>
    </row>
    <row r="32" spans="1:6" ht="25.5" customHeight="1">
      <c r="A32" s="5" t="s">
        <v>79</v>
      </c>
      <c r="B32" s="59">
        <f t="shared" si="2"/>
        <v>2726664</v>
      </c>
      <c r="C32" s="31">
        <v>1226152</v>
      </c>
      <c r="D32" s="31">
        <v>1500512</v>
      </c>
      <c r="E32" s="31">
        <f>1261320+1334226+12953+203265</f>
        <v>2811764</v>
      </c>
      <c r="F32" s="18">
        <f t="shared" si="1"/>
        <v>-3.026569797465214</v>
      </c>
    </row>
    <row r="33" spans="1:6" s="90" customFormat="1" ht="25.5" customHeight="1">
      <c r="A33" s="90" t="s">
        <v>5</v>
      </c>
      <c r="B33" s="73">
        <f>SUM(C33:D33)</f>
        <v>4325289</v>
      </c>
      <c r="C33" s="75">
        <v>2008418</v>
      </c>
      <c r="D33" s="75">
        <v>2316871</v>
      </c>
      <c r="E33" s="75">
        <v>4235986</v>
      </c>
      <c r="F33" s="53">
        <v>2.0031699821481936</v>
      </c>
    </row>
    <row r="34" spans="1:6" ht="21" customHeight="1">
      <c r="A34" s="5" t="s">
        <v>81</v>
      </c>
      <c r="B34" s="59">
        <f t="shared" si="2"/>
        <v>15952</v>
      </c>
      <c r="C34" s="31">
        <v>7849</v>
      </c>
      <c r="D34" s="31">
        <v>8103</v>
      </c>
      <c r="E34" s="31">
        <v>14974</v>
      </c>
      <c r="F34" s="18">
        <f t="shared" si="1"/>
        <v>6.5313209563242935</v>
      </c>
    </row>
    <row r="35" ht="12.75">
      <c r="F35" s="18"/>
    </row>
    <row r="36" ht="15.75" customHeight="1">
      <c r="F36" s="18"/>
    </row>
    <row r="39" ht="12.75">
      <c r="F39" s="5">
        <v>3</v>
      </c>
    </row>
    <row r="41" ht="12.75">
      <c r="B41" s="31"/>
    </row>
    <row r="42" ht="12.75">
      <c r="B42" s="31"/>
    </row>
  </sheetData>
  <mergeCells count="12">
    <mergeCell ref="F24:F26"/>
    <mergeCell ref="B26:E26"/>
    <mergeCell ref="A24:A26"/>
    <mergeCell ref="B24:B25"/>
    <mergeCell ref="C24:D24"/>
    <mergeCell ref="E24:E25"/>
    <mergeCell ref="C4:D4"/>
    <mergeCell ref="F4:F6"/>
    <mergeCell ref="A4:A6"/>
    <mergeCell ref="B4:B5"/>
    <mergeCell ref="E4:E5"/>
    <mergeCell ref="B6:E6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H66"/>
  <sheetViews>
    <sheetView workbookViewId="0" topLeftCell="A1">
      <selection activeCell="H5" sqref="H5"/>
    </sheetView>
  </sheetViews>
  <sheetFormatPr defaultColWidth="11.421875" defaultRowHeight="12.75"/>
  <cols>
    <col min="1" max="1" width="7.140625" style="5" customWidth="1"/>
    <col min="2" max="2" width="30.421875" style="5" bestFit="1" customWidth="1"/>
    <col min="3" max="6" width="11.28125" style="5" customWidth="1"/>
    <col min="7" max="7" width="12.57421875" style="5" customWidth="1"/>
    <col min="8" max="16384" width="11.421875" style="5" customWidth="1"/>
  </cols>
  <sheetData>
    <row r="1" ht="7.5" customHeight="1">
      <c r="A1" s="3"/>
    </row>
    <row r="2" spans="1:7" s="6" customFormat="1" ht="15">
      <c r="A2" s="6" t="s">
        <v>201</v>
      </c>
      <c r="B2" s="21"/>
      <c r="C2" s="21"/>
      <c r="D2" s="21"/>
      <c r="E2" s="21"/>
      <c r="F2" s="21"/>
      <c r="G2" s="21"/>
    </row>
    <row r="3" s="3" customFormat="1" ht="8.25" customHeight="1">
      <c r="A3" s="22"/>
    </row>
    <row r="4" spans="1:7" s="32" customFormat="1" ht="15.75" customHeight="1">
      <c r="A4" s="185" t="s">
        <v>98</v>
      </c>
      <c r="B4" s="177" t="s">
        <v>0</v>
      </c>
      <c r="C4" s="177" t="s">
        <v>39</v>
      </c>
      <c r="D4" s="182" t="s">
        <v>41</v>
      </c>
      <c r="E4" s="184"/>
      <c r="F4" s="177" t="s">
        <v>40</v>
      </c>
      <c r="G4" s="179" t="s">
        <v>129</v>
      </c>
    </row>
    <row r="5" spans="1:7" s="32" customFormat="1" ht="42.75" customHeight="1">
      <c r="A5" s="186"/>
      <c r="B5" s="188"/>
      <c r="C5" s="178"/>
      <c r="D5" s="33" t="s">
        <v>2</v>
      </c>
      <c r="E5" s="33" t="s">
        <v>3</v>
      </c>
      <c r="F5" s="178"/>
      <c r="G5" s="180"/>
    </row>
    <row r="6" spans="1:7" s="32" customFormat="1" ht="15.75" customHeight="1">
      <c r="A6" s="187"/>
      <c r="B6" s="178"/>
      <c r="C6" s="182" t="s">
        <v>1</v>
      </c>
      <c r="D6" s="183"/>
      <c r="E6" s="183"/>
      <c r="F6" s="184"/>
      <c r="G6" s="181"/>
    </row>
    <row r="7" spans="1:3" s="32" customFormat="1" ht="4.5" customHeight="1">
      <c r="A7" s="34"/>
      <c r="C7" s="35"/>
    </row>
    <row r="8" spans="1:8" s="32" customFormat="1" ht="12">
      <c r="A8" s="34">
        <v>14</v>
      </c>
      <c r="B8" s="32" t="s">
        <v>4</v>
      </c>
      <c r="C8" s="36">
        <f>SUM(D8:E8)</f>
        <v>6306709</v>
      </c>
      <c r="D8" s="37">
        <v>4036074</v>
      </c>
      <c r="E8" s="37">
        <v>2270635</v>
      </c>
      <c r="F8" s="37">
        <v>6597769</v>
      </c>
      <c r="G8" s="18">
        <f>SUM(C8/F8)*100-100</f>
        <v>-4.4114912177131345</v>
      </c>
      <c r="H8" s="37"/>
    </row>
    <row r="9" spans="1:8" s="32" customFormat="1" ht="12">
      <c r="A9" s="34">
        <v>14</v>
      </c>
      <c r="B9" s="32" t="s">
        <v>103</v>
      </c>
      <c r="C9" s="36">
        <f>SUM(D9:E9)</f>
        <v>112238</v>
      </c>
      <c r="D9" s="37">
        <v>62603</v>
      </c>
      <c r="E9" s="37">
        <v>49635</v>
      </c>
      <c r="F9" s="37">
        <v>101895</v>
      </c>
      <c r="G9" s="18">
        <f>SUM(C9/F9)*100-100</f>
        <v>10.150645272093811</v>
      </c>
      <c r="H9" s="37"/>
    </row>
    <row r="10" spans="1:8" s="32" customFormat="1" ht="12">
      <c r="A10" s="34">
        <v>17</v>
      </c>
      <c r="B10" s="32" t="s">
        <v>104</v>
      </c>
      <c r="C10" s="36">
        <f>SUM(D10:E10)</f>
        <v>58504</v>
      </c>
      <c r="D10" s="37">
        <v>6268</v>
      </c>
      <c r="E10" s="37">
        <v>52236</v>
      </c>
      <c r="F10" s="37">
        <v>59922</v>
      </c>
      <c r="G10" s="18">
        <f>SUM(C10/F10)*100-100</f>
        <v>-2.366409665898999</v>
      </c>
      <c r="H10" s="37"/>
    </row>
    <row r="11" spans="1:8" s="32" customFormat="1" ht="12">
      <c r="A11" s="34">
        <v>13</v>
      </c>
      <c r="B11" s="32" t="s">
        <v>32</v>
      </c>
      <c r="C11" s="36">
        <f>SUM(D11:E11)</f>
        <v>144271</v>
      </c>
      <c r="D11" s="37">
        <v>36695</v>
      </c>
      <c r="E11" s="37">
        <v>107576</v>
      </c>
      <c r="F11" s="37">
        <v>114331</v>
      </c>
      <c r="G11" s="18">
        <f>SUM(C11/F11)*100-100</f>
        <v>26.18712335237163</v>
      </c>
      <c r="H11" s="37"/>
    </row>
    <row r="12" spans="1:8" s="32" customFormat="1" ht="12">
      <c r="A12" s="34">
        <v>16</v>
      </c>
      <c r="B12" s="32" t="s">
        <v>105</v>
      </c>
      <c r="C12" s="38" t="s">
        <v>169</v>
      </c>
      <c r="D12" s="39" t="s">
        <v>169</v>
      </c>
      <c r="E12" s="39" t="s">
        <v>169</v>
      </c>
      <c r="F12" s="39">
        <v>18646</v>
      </c>
      <c r="G12" s="18" t="s">
        <v>173</v>
      </c>
      <c r="H12" s="37"/>
    </row>
    <row r="13" spans="1:8" s="32" customFormat="1" ht="12">
      <c r="A13" s="34">
        <v>12</v>
      </c>
      <c r="B13" s="32" t="s">
        <v>106</v>
      </c>
      <c r="C13" s="36">
        <f>SUM(D13:E13)</f>
        <v>497310</v>
      </c>
      <c r="D13" s="37">
        <v>493086</v>
      </c>
      <c r="E13" s="37">
        <v>4224</v>
      </c>
      <c r="F13" s="37">
        <v>554739</v>
      </c>
      <c r="G13" s="18">
        <f>SUM(C13/F13)*100-100</f>
        <v>-10.352436010448145</v>
      </c>
      <c r="H13" s="37"/>
    </row>
    <row r="14" spans="1:8" s="32" customFormat="1" ht="12">
      <c r="A14" s="34">
        <v>12</v>
      </c>
      <c r="B14" s="32" t="s">
        <v>107</v>
      </c>
      <c r="C14" s="38" t="s">
        <v>169</v>
      </c>
      <c r="D14" s="39" t="s">
        <v>169</v>
      </c>
      <c r="E14" s="39" t="s">
        <v>169</v>
      </c>
      <c r="F14" s="39" t="s">
        <v>169</v>
      </c>
      <c r="G14" s="18" t="s">
        <v>173</v>
      </c>
      <c r="H14" s="37"/>
    </row>
    <row r="15" spans="1:8" s="32" customFormat="1" ht="12">
      <c r="A15" s="34">
        <v>14</v>
      </c>
      <c r="B15" s="32" t="s">
        <v>108</v>
      </c>
      <c r="C15" s="36">
        <f>SUM(D15:E15)</f>
        <v>171604</v>
      </c>
      <c r="D15" s="37">
        <v>121218</v>
      </c>
      <c r="E15" s="37">
        <v>50386</v>
      </c>
      <c r="F15" s="37">
        <v>208693</v>
      </c>
      <c r="G15" s="18">
        <f>SUM(C15/F15)*100-100</f>
        <v>-17.77203835298741</v>
      </c>
      <c r="H15" s="37"/>
    </row>
    <row r="16" spans="1:8" s="32" customFormat="1" ht="12">
      <c r="A16" s="34">
        <v>13</v>
      </c>
      <c r="B16" s="32" t="s">
        <v>109</v>
      </c>
      <c r="C16" s="36">
        <f>SUM(D16:E16)</f>
        <v>11338</v>
      </c>
      <c r="D16" s="37">
        <v>1956</v>
      </c>
      <c r="E16" s="37">
        <v>9382</v>
      </c>
      <c r="F16" s="37">
        <v>5666</v>
      </c>
      <c r="G16" s="18">
        <f>SUM(C16/F16)*100-100</f>
        <v>100.10589481115426</v>
      </c>
      <c r="H16" s="37"/>
    </row>
    <row r="17" spans="1:8" s="32" customFormat="1" ht="12">
      <c r="A17" s="34">
        <v>17</v>
      </c>
      <c r="B17" s="32" t="s">
        <v>110</v>
      </c>
      <c r="C17" s="36">
        <f>SUM(D17:E17)</f>
        <v>67975</v>
      </c>
      <c r="D17" s="37">
        <v>8340</v>
      </c>
      <c r="E17" s="37">
        <v>59635</v>
      </c>
      <c r="F17" s="37">
        <v>79122</v>
      </c>
      <c r="G17" s="18">
        <f>SUM(C17/F17)*100-100</f>
        <v>-14.088369859204775</v>
      </c>
      <c r="H17" s="37"/>
    </row>
    <row r="18" spans="1:8" s="32" customFormat="1" ht="12">
      <c r="A18" s="34">
        <v>14</v>
      </c>
      <c r="B18" s="32" t="s">
        <v>111</v>
      </c>
      <c r="C18" s="36">
        <f>SUM(D18:E18)</f>
        <v>16175</v>
      </c>
      <c r="D18" s="37">
        <v>12229</v>
      </c>
      <c r="E18" s="37">
        <v>3946</v>
      </c>
      <c r="F18" s="37">
        <v>18876</v>
      </c>
      <c r="G18" s="18">
        <f>SUM(C18/F18)*100-100</f>
        <v>-14.309175672812032</v>
      </c>
      <c r="H18" s="37"/>
    </row>
    <row r="19" spans="1:8" s="32" customFormat="1" ht="12">
      <c r="A19" s="34">
        <v>14</v>
      </c>
      <c r="B19" s="32" t="s">
        <v>112</v>
      </c>
      <c r="C19" s="36">
        <f>SUM(D19:E19)</f>
        <v>4747</v>
      </c>
      <c r="D19" s="39" t="s">
        <v>169</v>
      </c>
      <c r="E19" s="37">
        <v>4747</v>
      </c>
      <c r="F19" s="37">
        <v>4837</v>
      </c>
      <c r="G19" s="18">
        <f>SUM(C19/F19)*100-100</f>
        <v>-1.86065743229274</v>
      </c>
      <c r="H19" s="37"/>
    </row>
    <row r="20" spans="1:8" s="32" customFormat="1" ht="12">
      <c r="A20" s="34">
        <v>13</v>
      </c>
      <c r="B20" s="32" t="s">
        <v>113</v>
      </c>
      <c r="C20" s="38" t="s">
        <v>169</v>
      </c>
      <c r="D20" s="39" t="s">
        <v>169</v>
      </c>
      <c r="E20" s="39" t="s">
        <v>169</v>
      </c>
      <c r="F20" s="39" t="s">
        <v>169</v>
      </c>
      <c r="G20" s="18" t="s">
        <v>173</v>
      </c>
      <c r="H20" s="37"/>
    </row>
    <row r="21" spans="1:8" s="32" customFormat="1" ht="12">
      <c r="A21" s="34">
        <v>14</v>
      </c>
      <c r="B21" s="32" t="s">
        <v>114</v>
      </c>
      <c r="C21" s="36">
        <f aca="true" t="shared" si="0" ref="C21:C30">SUM(D21:E21)</f>
        <v>2089</v>
      </c>
      <c r="D21" s="37">
        <v>1470</v>
      </c>
      <c r="E21" s="37">
        <v>619</v>
      </c>
      <c r="F21" s="37">
        <v>12870</v>
      </c>
      <c r="G21" s="18">
        <f aca="true" t="shared" si="1" ref="G21:G26">SUM(C21/F21)*100-100</f>
        <v>-83.76845376845377</v>
      </c>
      <c r="H21" s="37"/>
    </row>
    <row r="22" spans="1:8" s="32" customFormat="1" ht="12">
      <c r="A22" s="34">
        <v>13</v>
      </c>
      <c r="B22" s="32" t="s">
        <v>115</v>
      </c>
      <c r="C22" s="36">
        <f t="shared" si="0"/>
        <v>256873</v>
      </c>
      <c r="D22" s="37">
        <v>236635</v>
      </c>
      <c r="E22" s="37">
        <v>20238</v>
      </c>
      <c r="F22" s="37">
        <v>334826</v>
      </c>
      <c r="G22" s="18">
        <f t="shared" si="1"/>
        <v>-23.281644794609733</v>
      </c>
      <c r="H22" s="37"/>
    </row>
    <row r="23" spans="1:8" s="32" customFormat="1" ht="12">
      <c r="A23" s="34">
        <v>13</v>
      </c>
      <c r="B23" s="32" t="s">
        <v>116</v>
      </c>
      <c r="C23" s="36">
        <f t="shared" si="0"/>
        <v>11270</v>
      </c>
      <c r="D23" s="37">
        <v>9990</v>
      </c>
      <c r="E23" s="37">
        <v>1280</v>
      </c>
      <c r="F23" s="37">
        <v>20953</v>
      </c>
      <c r="G23" s="18">
        <f t="shared" si="1"/>
        <v>-46.212952799121844</v>
      </c>
      <c r="H23" s="37"/>
    </row>
    <row r="24" spans="1:8" s="32" customFormat="1" ht="12">
      <c r="A24" s="34">
        <v>12</v>
      </c>
      <c r="B24" s="32" t="s">
        <v>117</v>
      </c>
      <c r="C24" s="36">
        <f t="shared" si="0"/>
        <v>30892</v>
      </c>
      <c r="D24" s="37">
        <v>25591</v>
      </c>
      <c r="E24" s="37">
        <v>5301</v>
      </c>
      <c r="F24" s="37">
        <v>27226</v>
      </c>
      <c r="G24" s="18">
        <f t="shared" si="1"/>
        <v>13.465070153529709</v>
      </c>
      <c r="H24" s="37"/>
    </row>
    <row r="25" spans="1:8" s="32" customFormat="1" ht="12">
      <c r="A25" s="34">
        <v>15</v>
      </c>
      <c r="B25" s="32" t="s">
        <v>33</v>
      </c>
      <c r="C25" s="36">
        <f t="shared" si="0"/>
        <v>3053273</v>
      </c>
      <c r="D25" s="37">
        <v>1615260</v>
      </c>
      <c r="E25" s="37">
        <v>1438013</v>
      </c>
      <c r="F25" s="37">
        <v>3098631</v>
      </c>
      <c r="G25" s="18">
        <f t="shared" si="1"/>
        <v>-1.463807726702541</v>
      </c>
      <c r="H25" s="37"/>
    </row>
    <row r="26" spans="1:8" s="32" customFormat="1" ht="12">
      <c r="A26" s="34">
        <v>13</v>
      </c>
      <c r="B26" s="32" t="s">
        <v>118</v>
      </c>
      <c r="C26" s="36">
        <f t="shared" si="0"/>
        <v>79604</v>
      </c>
      <c r="D26" s="37">
        <v>75091</v>
      </c>
      <c r="E26" s="37">
        <v>4513</v>
      </c>
      <c r="F26" s="37">
        <v>75883</v>
      </c>
      <c r="G26" s="18">
        <f t="shared" si="1"/>
        <v>4.903601597195674</v>
      </c>
      <c r="H26" s="37"/>
    </row>
    <row r="27" spans="1:8" s="32" customFormat="1" ht="12">
      <c r="A27" s="34">
        <v>18</v>
      </c>
      <c r="B27" s="32" t="s">
        <v>119</v>
      </c>
      <c r="C27" s="36">
        <f t="shared" si="0"/>
        <v>21056199</v>
      </c>
      <c r="D27" s="37">
        <v>12141834</v>
      </c>
      <c r="E27" s="37">
        <v>8914365</v>
      </c>
      <c r="F27" s="37">
        <v>18848123</v>
      </c>
      <c r="G27" s="18">
        <f aca="true" t="shared" si="2" ref="G27:G39">SUM(C27/F27)*100-100</f>
        <v>11.715097572315287</v>
      </c>
      <c r="H27" s="37"/>
    </row>
    <row r="28" spans="1:8" s="32" customFormat="1" ht="12">
      <c r="A28" s="34">
        <v>17</v>
      </c>
      <c r="B28" s="32" t="s">
        <v>120</v>
      </c>
      <c r="C28" s="36">
        <f t="shared" si="0"/>
        <v>100286</v>
      </c>
      <c r="D28" s="37">
        <v>23718</v>
      </c>
      <c r="E28" s="37">
        <v>76568</v>
      </c>
      <c r="F28" s="37">
        <v>80858</v>
      </c>
      <c r="G28" s="18">
        <f t="shared" si="2"/>
        <v>24.02730713101981</v>
      </c>
      <c r="H28" s="37"/>
    </row>
    <row r="29" spans="1:8" s="32" customFormat="1" ht="12">
      <c r="A29" s="34">
        <v>13</v>
      </c>
      <c r="B29" s="32" t="s">
        <v>121</v>
      </c>
      <c r="C29" s="36">
        <f t="shared" si="0"/>
        <v>31176</v>
      </c>
      <c r="D29" s="37">
        <v>5671</v>
      </c>
      <c r="E29" s="37">
        <v>25505</v>
      </c>
      <c r="F29" s="37">
        <v>28877</v>
      </c>
      <c r="G29" s="18">
        <f t="shared" si="2"/>
        <v>7.9613533261765355</v>
      </c>
      <c r="H29" s="37"/>
    </row>
    <row r="30" spans="1:8" s="32" customFormat="1" ht="12">
      <c r="A30" s="34">
        <v>13</v>
      </c>
      <c r="B30" s="32" t="s">
        <v>122</v>
      </c>
      <c r="C30" s="36">
        <f t="shared" si="0"/>
        <v>36226</v>
      </c>
      <c r="D30" s="37">
        <v>29169</v>
      </c>
      <c r="E30" s="37">
        <v>7057</v>
      </c>
      <c r="F30" s="37">
        <v>46204</v>
      </c>
      <c r="G30" s="18">
        <f t="shared" si="2"/>
        <v>-21.595532854298327</v>
      </c>
      <c r="H30" s="37"/>
    </row>
    <row r="31" spans="1:8" s="32" customFormat="1" ht="12">
      <c r="A31" s="34">
        <v>17</v>
      </c>
      <c r="B31" s="32" t="s">
        <v>123</v>
      </c>
      <c r="C31" s="36">
        <f aca="true" t="shared" si="3" ref="C31:C38">SUM(D31:E31)</f>
        <v>3810235</v>
      </c>
      <c r="D31" s="37">
        <v>1370513</v>
      </c>
      <c r="E31" s="37">
        <v>2439722</v>
      </c>
      <c r="F31" s="37">
        <v>3734777</v>
      </c>
      <c r="G31" s="18">
        <f t="shared" si="2"/>
        <v>2.020415141252087</v>
      </c>
      <c r="H31" s="37"/>
    </row>
    <row r="32" spans="1:8" s="32" customFormat="1" ht="12">
      <c r="A32" s="34">
        <v>16</v>
      </c>
      <c r="B32" s="32" t="s">
        <v>124</v>
      </c>
      <c r="C32" s="36">
        <f t="shared" si="3"/>
        <v>302760</v>
      </c>
      <c r="D32" s="37">
        <v>228380</v>
      </c>
      <c r="E32" s="37">
        <v>74380</v>
      </c>
      <c r="F32" s="37">
        <v>244757</v>
      </c>
      <c r="G32" s="18">
        <f t="shared" si="2"/>
        <v>23.698198621489894</v>
      </c>
      <c r="H32" s="37"/>
    </row>
    <row r="33" spans="1:8" s="32" customFormat="1" ht="12">
      <c r="A33" s="34">
        <v>13</v>
      </c>
      <c r="B33" s="32" t="s">
        <v>125</v>
      </c>
      <c r="C33" s="36">
        <f t="shared" si="3"/>
        <v>2263</v>
      </c>
      <c r="D33" s="37">
        <v>357</v>
      </c>
      <c r="E33" s="37">
        <v>1906</v>
      </c>
      <c r="F33" s="37">
        <v>1766</v>
      </c>
      <c r="G33" s="18">
        <f t="shared" si="2"/>
        <v>28.142695356738386</v>
      </c>
      <c r="H33" s="37"/>
    </row>
    <row r="34" spans="1:8" s="32" customFormat="1" ht="12">
      <c r="A34" s="34">
        <v>13</v>
      </c>
      <c r="B34" s="32" t="s">
        <v>152</v>
      </c>
      <c r="C34" s="36">
        <f t="shared" si="3"/>
        <v>28916</v>
      </c>
      <c r="D34" s="37">
        <v>24369</v>
      </c>
      <c r="E34" s="37">
        <v>4547</v>
      </c>
      <c r="F34" s="37">
        <v>16304</v>
      </c>
      <c r="G34" s="18">
        <f t="shared" si="2"/>
        <v>77.35525024533857</v>
      </c>
      <c r="H34" s="37"/>
    </row>
    <row r="35" spans="1:8" s="32" customFormat="1" ht="12">
      <c r="A35" s="34">
        <v>14</v>
      </c>
      <c r="B35" s="32" t="s">
        <v>126</v>
      </c>
      <c r="C35" s="36">
        <f t="shared" si="3"/>
        <v>871020</v>
      </c>
      <c r="D35" s="37">
        <v>871020</v>
      </c>
      <c r="E35" s="39" t="s">
        <v>169</v>
      </c>
      <c r="F35" s="37">
        <v>553752</v>
      </c>
      <c r="G35" s="18">
        <f t="shared" si="2"/>
        <v>57.29424002080356</v>
      </c>
      <c r="H35" s="37"/>
    </row>
    <row r="36" spans="1:8" s="32" customFormat="1" ht="12">
      <c r="A36" s="34">
        <v>13</v>
      </c>
      <c r="B36" s="32" t="s">
        <v>151</v>
      </c>
      <c r="C36" s="36">
        <f t="shared" si="3"/>
        <v>7247</v>
      </c>
      <c r="D36" s="37">
        <v>3682</v>
      </c>
      <c r="E36" s="37">
        <v>3565</v>
      </c>
      <c r="F36" s="37">
        <v>15068</v>
      </c>
      <c r="G36" s="18">
        <f t="shared" si="2"/>
        <v>-51.90469869923015</v>
      </c>
      <c r="H36" s="37"/>
    </row>
    <row r="37" spans="1:8" s="32" customFormat="1" ht="12">
      <c r="A37" s="34">
        <v>13</v>
      </c>
      <c r="B37" s="32" t="s">
        <v>127</v>
      </c>
      <c r="C37" s="36">
        <f t="shared" si="3"/>
        <v>121820</v>
      </c>
      <c r="D37" s="37">
        <v>90698</v>
      </c>
      <c r="E37" s="37">
        <v>31122</v>
      </c>
      <c r="F37" s="37">
        <v>111332</v>
      </c>
      <c r="G37" s="18">
        <f t="shared" si="2"/>
        <v>9.42047210146228</v>
      </c>
      <c r="H37" s="37"/>
    </row>
    <row r="38" spans="2:8" s="32" customFormat="1" ht="15" customHeight="1">
      <c r="B38" s="32" t="s">
        <v>128</v>
      </c>
      <c r="C38" s="36">
        <f t="shared" si="3"/>
        <v>3550</v>
      </c>
      <c r="D38" s="37">
        <v>3550</v>
      </c>
      <c r="E38" s="39" t="s">
        <v>169</v>
      </c>
      <c r="F38" s="37">
        <v>4251</v>
      </c>
      <c r="G38" s="18">
        <f t="shared" si="2"/>
        <v>-16.490237591155022</v>
      </c>
      <c r="H38" s="37"/>
    </row>
    <row r="39" spans="2:8" s="32" customFormat="1" ht="17.25" customHeight="1">
      <c r="B39" s="91" t="s">
        <v>203</v>
      </c>
      <c r="C39" s="40">
        <f>SUM(C8:C38)</f>
        <v>37196570</v>
      </c>
      <c r="D39" s="40">
        <f>SUM(D8:D38)</f>
        <v>21535467</v>
      </c>
      <c r="E39" s="40">
        <f>SUM(E8:E38)</f>
        <v>15661103</v>
      </c>
      <c r="F39" s="40">
        <f>SUM(F8:F38)</f>
        <v>35020954</v>
      </c>
      <c r="G39" s="42">
        <f t="shared" si="2"/>
        <v>6.212326483167757</v>
      </c>
      <c r="H39" s="37"/>
    </row>
    <row r="40" spans="1:8" s="32" customFormat="1" ht="12">
      <c r="A40" s="34"/>
      <c r="B40" s="86"/>
      <c r="C40" s="84"/>
      <c r="D40" s="37"/>
      <c r="E40" s="37"/>
      <c r="F40" s="37"/>
      <c r="G40" s="18"/>
      <c r="H40" s="37"/>
    </row>
    <row r="41" spans="1:8" s="32" customFormat="1" ht="12">
      <c r="A41" s="34"/>
      <c r="B41" s="86"/>
      <c r="C41" s="84"/>
      <c r="D41" s="84"/>
      <c r="E41" s="37"/>
      <c r="F41" s="37"/>
      <c r="G41" s="18"/>
      <c r="H41" s="37"/>
    </row>
    <row r="42" spans="1:8" s="32" customFormat="1" ht="15">
      <c r="A42" s="6" t="s">
        <v>202</v>
      </c>
      <c r="B42" s="21"/>
      <c r="C42" s="21"/>
      <c r="D42" s="21"/>
      <c r="E42" s="21"/>
      <c r="F42" s="21"/>
      <c r="G42" s="21"/>
      <c r="H42" s="37"/>
    </row>
    <row r="43" spans="1:8" s="32" customFormat="1" ht="12.75">
      <c r="A43" s="22"/>
      <c r="B43" s="3"/>
      <c r="C43" s="3"/>
      <c r="D43" s="3"/>
      <c r="E43" s="3"/>
      <c r="F43" s="3"/>
      <c r="G43" s="3"/>
      <c r="H43" s="37"/>
    </row>
    <row r="44" spans="1:8" s="32" customFormat="1" ht="15.75" customHeight="1">
      <c r="A44" s="185" t="s">
        <v>98</v>
      </c>
      <c r="B44" s="177" t="s">
        <v>0</v>
      </c>
      <c r="C44" s="177" t="s">
        <v>39</v>
      </c>
      <c r="D44" s="182" t="s">
        <v>41</v>
      </c>
      <c r="E44" s="184"/>
      <c r="F44" s="177" t="s">
        <v>40</v>
      </c>
      <c r="G44" s="179" t="s">
        <v>129</v>
      </c>
      <c r="H44" s="37"/>
    </row>
    <row r="45" spans="1:8" s="32" customFormat="1" ht="36.75" customHeight="1">
      <c r="A45" s="186"/>
      <c r="B45" s="188"/>
      <c r="C45" s="178"/>
      <c r="D45" s="33" t="s">
        <v>2</v>
      </c>
      <c r="E45" s="33" t="s">
        <v>3</v>
      </c>
      <c r="F45" s="178"/>
      <c r="G45" s="180"/>
      <c r="H45" s="37"/>
    </row>
    <row r="46" spans="1:8" s="32" customFormat="1" ht="15.75" customHeight="1">
      <c r="A46" s="187"/>
      <c r="B46" s="178"/>
      <c r="C46" s="182" t="s">
        <v>1</v>
      </c>
      <c r="D46" s="183"/>
      <c r="E46" s="183"/>
      <c r="F46" s="184"/>
      <c r="G46" s="181"/>
      <c r="H46" s="37"/>
    </row>
    <row r="47" spans="1:8" s="32" customFormat="1" ht="12">
      <c r="A47" s="34"/>
      <c r="C47" s="36"/>
      <c r="D47" s="37"/>
      <c r="E47" s="37"/>
      <c r="F47" s="37"/>
      <c r="G47" s="18"/>
      <c r="H47" s="37"/>
    </row>
    <row r="48" spans="1:8" s="32" customFormat="1" ht="12">
      <c r="A48" s="34">
        <v>13</v>
      </c>
      <c r="B48" s="32" t="s">
        <v>32</v>
      </c>
      <c r="C48" s="36">
        <v>120540</v>
      </c>
      <c r="D48" s="37">
        <v>36203</v>
      </c>
      <c r="E48" s="37">
        <v>84337</v>
      </c>
      <c r="F48" s="37">
        <v>101099</v>
      </c>
      <c r="G48" s="18">
        <v>19.229665970978942</v>
      </c>
      <c r="H48" s="37"/>
    </row>
    <row r="49" spans="1:8" s="32" customFormat="1" ht="12">
      <c r="A49" s="34">
        <v>13</v>
      </c>
      <c r="B49" s="32" t="s">
        <v>109</v>
      </c>
      <c r="C49" s="36">
        <v>2328</v>
      </c>
      <c r="D49" s="37">
        <v>1956</v>
      </c>
      <c r="E49" s="39">
        <v>372</v>
      </c>
      <c r="F49" s="37">
        <v>1823</v>
      </c>
      <c r="G49" s="18">
        <v>27.7015907844213</v>
      </c>
      <c r="H49" s="37"/>
    </row>
    <row r="50" spans="1:8" s="32" customFormat="1" ht="12">
      <c r="A50" s="34">
        <v>14</v>
      </c>
      <c r="B50" s="32" t="s">
        <v>111</v>
      </c>
      <c r="C50" s="38" t="s">
        <v>169</v>
      </c>
      <c r="D50" s="92" t="s">
        <v>169</v>
      </c>
      <c r="E50" s="39" t="s">
        <v>169</v>
      </c>
      <c r="F50" s="37">
        <v>139</v>
      </c>
      <c r="G50" s="18" t="s">
        <v>173</v>
      </c>
      <c r="H50" s="37"/>
    </row>
    <row r="51" spans="1:8" s="32" customFormat="1" ht="12">
      <c r="A51" s="34">
        <v>15</v>
      </c>
      <c r="B51" s="32" t="s">
        <v>33</v>
      </c>
      <c r="C51" s="36">
        <v>2168158</v>
      </c>
      <c r="D51" s="37">
        <v>957109</v>
      </c>
      <c r="E51" s="37">
        <v>1211049</v>
      </c>
      <c r="F51" s="37">
        <v>1984056</v>
      </c>
      <c r="G51" s="18">
        <v>9.279072768107355</v>
      </c>
      <c r="H51" s="37"/>
    </row>
    <row r="52" spans="1:8" s="32" customFormat="1" ht="12">
      <c r="A52" s="34">
        <v>13</v>
      </c>
      <c r="B52" s="32" t="s">
        <v>118</v>
      </c>
      <c r="C52" s="36">
        <v>79604</v>
      </c>
      <c r="D52" s="39">
        <v>75091</v>
      </c>
      <c r="E52" s="37">
        <v>4513</v>
      </c>
      <c r="F52" s="39">
        <v>75883</v>
      </c>
      <c r="G52" s="18">
        <v>4.903601597195674</v>
      </c>
      <c r="H52" s="37"/>
    </row>
    <row r="53" spans="1:8" s="32" customFormat="1" ht="12">
      <c r="A53" s="34">
        <v>18</v>
      </c>
      <c r="B53" s="32" t="s">
        <v>119</v>
      </c>
      <c r="C53" s="36">
        <v>18429690</v>
      </c>
      <c r="D53" s="37">
        <v>10346787</v>
      </c>
      <c r="E53" s="37">
        <v>8082903</v>
      </c>
      <c r="F53" s="37">
        <v>17238815</v>
      </c>
      <c r="G53" s="18">
        <v>6.908102442076199</v>
      </c>
      <c r="H53" s="37"/>
    </row>
    <row r="54" spans="1:8" s="32" customFormat="1" ht="12">
      <c r="A54" s="34">
        <v>13</v>
      </c>
      <c r="B54" s="32" t="s">
        <v>121</v>
      </c>
      <c r="C54" s="36">
        <v>29378</v>
      </c>
      <c r="D54" s="37">
        <v>5671</v>
      </c>
      <c r="E54" s="37">
        <v>23707</v>
      </c>
      <c r="F54" s="37">
        <v>27637</v>
      </c>
      <c r="G54" s="18">
        <v>-2.6739515866410954</v>
      </c>
      <c r="H54" s="37"/>
    </row>
    <row r="55" spans="1:8" s="32" customFormat="1" ht="12">
      <c r="A55" s="34">
        <v>13</v>
      </c>
      <c r="B55" s="32" t="s">
        <v>122</v>
      </c>
      <c r="C55" s="36">
        <v>29378</v>
      </c>
      <c r="D55" s="37">
        <v>23707</v>
      </c>
      <c r="E55" s="37">
        <v>5671</v>
      </c>
      <c r="F55" s="37">
        <v>28543</v>
      </c>
      <c r="G55" s="18">
        <v>2.9254107837298022</v>
      </c>
      <c r="H55" s="37"/>
    </row>
    <row r="56" spans="1:8" s="32" customFormat="1" ht="12">
      <c r="A56" s="34">
        <v>17</v>
      </c>
      <c r="B56" s="32" t="s">
        <v>123</v>
      </c>
      <c r="C56" s="36">
        <v>3810235</v>
      </c>
      <c r="D56" s="37">
        <v>1370513</v>
      </c>
      <c r="E56" s="37">
        <v>2439722</v>
      </c>
      <c r="F56" s="37">
        <v>3734777</v>
      </c>
      <c r="G56" s="18">
        <v>2.020415141252087</v>
      </c>
      <c r="H56" s="37"/>
    </row>
    <row r="57" spans="1:8" s="32" customFormat="1" ht="12">
      <c r="A57" s="34">
        <v>16</v>
      </c>
      <c r="B57" s="32" t="s">
        <v>124</v>
      </c>
      <c r="C57" s="36">
        <v>1829</v>
      </c>
      <c r="D57" s="39">
        <v>0</v>
      </c>
      <c r="E57" s="37">
        <v>1829</v>
      </c>
      <c r="F57" s="37">
        <v>6840</v>
      </c>
      <c r="G57" s="18">
        <v>-73.26023391812865</v>
      </c>
      <c r="H57" s="37"/>
    </row>
    <row r="58" spans="1:8" s="32" customFormat="1" ht="12">
      <c r="A58" s="34">
        <v>13</v>
      </c>
      <c r="B58" s="32" t="s">
        <v>125</v>
      </c>
      <c r="C58" s="36">
        <v>2263</v>
      </c>
      <c r="D58" s="39">
        <v>357</v>
      </c>
      <c r="E58" s="39">
        <v>1906</v>
      </c>
      <c r="F58" s="37">
        <v>1766</v>
      </c>
      <c r="G58" s="18">
        <v>28.142695356738386</v>
      </c>
      <c r="H58" s="37"/>
    </row>
    <row r="59" spans="1:8" s="32" customFormat="1" ht="12">
      <c r="A59" s="34">
        <v>13</v>
      </c>
      <c r="B59" s="32" t="s">
        <v>152</v>
      </c>
      <c r="C59" s="36">
        <v>19381</v>
      </c>
      <c r="D59" s="37">
        <v>15530</v>
      </c>
      <c r="E59" s="39">
        <v>3851</v>
      </c>
      <c r="F59" s="39">
        <v>1345</v>
      </c>
      <c r="G59" s="18" t="s">
        <v>173</v>
      </c>
      <c r="H59" s="37"/>
    </row>
    <row r="60" spans="1:8" s="32" customFormat="1" ht="12">
      <c r="A60" s="34">
        <v>13</v>
      </c>
      <c r="B60" s="32" t="s">
        <v>151</v>
      </c>
      <c r="C60" s="38" t="s">
        <v>169</v>
      </c>
      <c r="D60" s="92" t="s">
        <v>169</v>
      </c>
      <c r="E60" s="39" t="s">
        <v>169</v>
      </c>
      <c r="F60" s="39">
        <v>14918</v>
      </c>
      <c r="G60" s="18" t="s">
        <v>173</v>
      </c>
      <c r="H60" s="37"/>
    </row>
    <row r="61" spans="1:8" s="32" customFormat="1" ht="12">
      <c r="A61" s="34">
        <v>13</v>
      </c>
      <c r="B61" s="32" t="s">
        <v>127</v>
      </c>
      <c r="C61" s="36">
        <v>87660</v>
      </c>
      <c r="D61" s="37">
        <v>59328</v>
      </c>
      <c r="E61" s="37">
        <v>28332</v>
      </c>
      <c r="F61" s="37">
        <v>85087</v>
      </c>
      <c r="G61" s="18">
        <v>3.0239637077344383</v>
      </c>
      <c r="H61" s="37"/>
    </row>
    <row r="62" spans="1:8" s="32" customFormat="1" ht="17.25" customHeight="1">
      <c r="A62" s="34"/>
      <c r="B62" s="87" t="s">
        <v>203</v>
      </c>
      <c r="C62" s="88">
        <v>24780444</v>
      </c>
      <c r="D62" s="89">
        <v>12892252</v>
      </c>
      <c r="E62" s="89">
        <v>11888192</v>
      </c>
      <c r="F62" s="89">
        <v>23302728</v>
      </c>
      <c r="G62" s="53">
        <f>SUM(C62/F62)*100-100</f>
        <v>6.341386296059397</v>
      </c>
      <c r="H62" s="37"/>
    </row>
    <row r="63" spans="1:8" s="32" customFormat="1" ht="12">
      <c r="A63" s="34"/>
      <c r="B63" s="86"/>
      <c r="C63" s="84"/>
      <c r="D63" s="37"/>
      <c r="E63" s="37"/>
      <c r="F63" s="37"/>
      <c r="G63" s="18"/>
      <c r="H63" s="37"/>
    </row>
    <row r="64" spans="1:8" s="32" customFormat="1" ht="12">
      <c r="A64" s="34"/>
      <c r="B64" s="86"/>
      <c r="C64" s="84"/>
      <c r="D64" s="37"/>
      <c r="E64" s="37"/>
      <c r="F64" s="37"/>
      <c r="G64" s="18"/>
      <c r="H64" s="37"/>
    </row>
    <row r="65" spans="3:6" ht="12.75">
      <c r="C65" s="31"/>
      <c r="D65" s="31"/>
      <c r="E65" s="31"/>
      <c r="F65" s="31"/>
    </row>
    <row r="66" ht="12.75">
      <c r="A66" s="16">
        <v>4</v>
      </c>
    </row>
  </sheetData>
  <mergeCells count="14">
    <mergeCell ref="G4:G6"/>
    <mergeCell ref="A4:A6"/>
    <mergeCell ref="B4:B6"/>
    <mergeCell ref="C6:F6"/>
    <mergeCell ref="D4:E4"/>
    <mergeCell ref="C4:C5"/>
    <mergeCell ref="F4:F5"/>
    <mergeCell ref="F44:F45"/>
    <mergeCell ref="G44:G46"/>
    <mergeCell ref="C46:F46"/>
    <mergeCell ref="A44:A46"/>
    <mergeCell ref="B44:B46"/>
    <mergeCell ref="C44:C45"/>
    <mergeCell ref="D44:E44"/>
  </mergeCells>
  <printOptions/>
  <pageMargins left="0.5118110236220472" right="0.1968503937007874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2:I60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5" customWidth="1"/>
    <col min="2" max="2" width="30.421875" style="5" bestFit="1" customWidth="1"/>
    <col min="3" max="6" width="10.00390625" style="5" customWidth="1"/>
    <col min="7" max="7" width="14.421875" style="5" customWidth="1"/>
    <col min="8" max="16384" width="11.421875" style="5" customWidth="1"/>
  </cols>
  <sheetData>
    <row r="2" ht="12.75">
      <c r="A2" s="3"/>
    </row>
    <row r="3" s="6" customFormat="1" ht="15">
      <c r="A3" s="6" t="s">
        <v>213</v>
      </c>
    </row>
    <row r="4" spans="1:7" ht="19.5" customHeight="1">
      <c r="A4" s="57"/>
      <c r="B4" s="57"/>
      <c r="C4" s="57"/>
      <c r="D4" s="57"/>
      <c r="E4" s="57"/>
      <c r="F4" s="57"/>
      <c r="G4" s="57"/>
    </row>
    <row r="5" spans="1:7" ht="15.75" customHeight="1">
      <c r="A5" s="171" t="s">
        <v>11</v>
      </c>
      <c r="B5" s="161" t="s">
        <v>0</v>
      </c>
      <c r="C5" s="166">
        <v>2006</v>
      </c>
      <c r="D5" s="138"/>
      <c r="E5" s="138"/>
      <c r="F5" s="10">
        <v>2005</v>
      </c>
      <c r="G5" s="163" t="s">
        <v>42</v>
      </c>
    </row>
    <row r="6" spans="1:7" ht="52.5" customHeight="1">
      <c r="A6" s="190"/>
      <c r="B6" s="189"/>
      <c r="C6" s="10" t="s">
        <v>12</v>
      </c>
      <c r="D6" s="55" t="s">
        <v>13</v>
      </c>
      <c r="E6" s="10" t="s">
        <v>5</v>
      </c>
      <c r="F6" s="10" t="s">
        <v>5</v>
      </c>
      <c r="G6" s="165"/>
    </row>
    <row r="7" spans="1:3" ht="12.75">
      <c r="A7" s="25"/>
      <c r="C7" s="58"/>
    </row>
    <row r="8" spans="1:7" ht="18" customHeight="1">
      <c r="A8" s="25">
        <v>14</v>
      </c>
      <c r="B8" s="5" t="s">
        <v>4</v>
      </c>
      <c r="C8" s="61" t="s">
        <v>169</v>
      </c>
      <c r="D8" s="54" t="s">
        <v>169</v>
      </c>
      <c r="E8" s="54" t="s">
        <v>169</v>
      </c>
      <c r="F8" s="54" t="s">
        <v>169</v>
      </c>
      <c r="G8" s="62" t="s">
        <v>175</v>
      </c>
    </row>
    <row r="9" spans="1:7" ht="18" customHeight="1">
      <c r="A9" s="25">
        <v>14</v>
      </c>
      <c r="B9" s="5" t="s">
        <v>103</v>
      </c>
      <c r="C9" s="61">
        <v>159810</v>
      </c>
      <c r="D9" s="54">
        <v>158598</v>
      </c>
      <c r="E9" s="54">
        <f>SUM(C9:D9)</f>
        <v>318408</v>
      </c>
      <c r="F9" s="54">
        <v>336492</v>
      </c>
      <c r="G9" s="18">
        <f>SUM(E9/F9)*100-100</f>
        <v>-5.37427338539996</v>
      </c>
    </row>
    <row r="10" spans="1:7" ht="18" customHeight="1">
      <c r="A10" s="25">
        <v>17</v>
      </c>
      <c r="B10" s="5" t="s">
        <v>104</v>
      </c>
      <c r="C10" s="61" t="s">
        <v>169</v>
      </c>
      <c r="D10" s="54" t="s">
        <v>169</v>
      </c>
      <c r="E10" s="54" t="s">
        <v>169</v>
      </c>
      <c r="F10" s="54" t="s">
        <v>169</v>
      </c>
      <c r="G10" s="62" t="s">
        <v>175</v>
      </c>
    </row>
    <row r="11" spans="1:7" ht="18" customHeight="1">
      <c r="A11" s="25">
        <v>13</v>
      </c>
      <c r="B11" s="5" t="s">
        <v>32</v>
      </c>
      <c r="C11" s="61">
        <v>804074</v>
      </c>
      <c r="D11" s="54">
        <v>766559</v>
      </c>
      <c r="E11" s="54">
        <f>SUM(C11:D11)</f>
        <v>1570633</v>
      </c>
      <c r="F11" s="54">
        <v>1459002</v>
      </c>
      <c r="G11" s="18">
        <f>SUM(E11/F11)*100-100</f>
        <v>7.651188963414725</v>
      </c>
    </row>
    <row r="12" spans="1:7" ht="18" customHeight="1">
      <c r="A12" s="25">
        <v>16</v>
      </c>
      <c r="B12" s="5" t="s">
        <v>105</v>
      </c>
      <c r="C12" s="61" t="s">
        <v>169</v>
      </c>
      <c r="D12" s="54" t="s">
        <v>169</v>
      </c>
      <c r="E12" s="54" t="s">
        <v>169</v>
      </c>
      <c r="F12" s="54" t="s">
        <v>169</v>
      </c>
      <c r="G12" s="62" t="s">
        <v>175</v>
      </c>
    </row>
    <row r="13" spans="1:7" ht="18" customHeight="1">
      <c r="A13" s="25">
        <v>12</v>
      </c>
      <c r="B13" s="5" t="s">
        <v>106</v>
      </c>
      <c r="C13" s="61">
        <v>1343</v>
      </c>
      <c r="D13" s="54">
        <v>1336</v>
      </c>
      <c r="E13" s="54">
        <f>SUM(C13:D13)</f>
        <v>2679</v>
      </c>
      <c r="F13" s="54">
        <v>907</v>
      </c>
      <c r="G13" s="18">
        <f aca="true" t="shared" si="0" ref="G13:G40">SUM(E13/F13)*100-100</f>
        <v>195.36934950385887</v>
      </c>
    </row>
    <row r="14" spans="1:7" ht="18" customHeight="1">
      <c r="A14" s="25">
        <v>12</v>
      </c>
      <c r="B14" s="5" t="s">
        <v>107</v>
      </c>
      <c r="C14" s="61">
        <v>55273</v>
      </c>
      <c r="D14" s="54">
        <v>55273</v>
      </c>
      <c r="E14" s="54">
        <f>SUM(C14:D14)</f>
        <v>110546</v>
      </c>
      <c r="F14" s="54">
        <v>112692</v>
      </c>
      <c r="G14" s="18">
        <f t="shared" si="0"/>
        <v>-1.9043055407659892</v>
      </c>
    </row>
    <row r="15" spans="1:7" ht="18" customHeight="1">
      <c r="A15" s="25">
        <v>14</v>
      </c>
      <c r="B15" s="5" t="s">
        <v>108</v>
      </c>
      <c r="C15" s="61" t="s">
        <v>169</v>
      </c>
      <c r="D15" s="54" t="s">
        <v>169</v>
      </c>
      <c r="E15" s="54" t="s">
        <v>169</v>
      </c>
      <c r="F15" s="54" t="s">
        <v>169</v>
      </c>
      <c r="G15" s="62" t="s">
        <v>175</v>
      </c>
    </row>
    <row r="16" spans="1:7" ht="18" customHeight="1">
      <c r="A16" s="25">
        <v>13</v>
      </c>
      <c r="B16" s="5" t="s">
        <v>109</v>
      </c>
      <c r="C16" s="61">
        <v>90903</v>
      </c>
      <c r="D16" s="54">
        <v>90891</v>
      </c>
      <c r="E16" s="54">
        <f>SUM(C16:D16)</f>
        <v>181794</v>
      </c>
      <c r="F16" s="54">
        <v>168623</v>
      </c>
      <c r="G16" s="18">
        <f t="shared" si="0"/>
        <v>7.810915474164261</v>
      </c>
    </row>
    <row r="17" spans="1:7" ht="18" customHeight="1">
      <c r="A17" s="25">
        <v>17</v>
      </c>
      <c r="B17" s="5" t="s">
        <v>110</v>
      </c>
      <c r="C17" s="61" t="s">
        <v>169</v>
      </c>
      <c r="D17" s="54" t="s">
        <v>169</v>
      </c>
      <c r="E17" s="54" t="s">
        <v>169</v>
      </c>
      <c r="F17" s="54" t="s">
        <v>169</v>
      </c>
      <c r="G17" s="62" t="s">
        <v>175</v>
      </c>
    </row>
    <row r="18" spans="1:7" ht="18" customHeight="1">
      <c r="A18" s="25">
        <v>14</v>
      </c>
      <c r="B18" s="5" t="s">
        <v>111</v>
      </c>
      <c r="C18" s="61">
        <v>330549</v>
      </c>
      <c r="D18" s="54">
        <v>332364</v>
      </c>
      <c r="E18" s="54">
        <f>SUM(C18:D18)</f>
        <v>662913</v>
      </c>
      <c r="F18" s="54">
        <v>706196</v>
      </c>
      <c r="G18" s="18">
        <f t="shared" si="0"/>
        <v>-6.129034998782217</v>
      </c>
    </row>
    <row r="19" spans="1:7" ht="18" customHeight="1">
      <c r="A19" s="25">
        <v>14</v>
      </c>
      <c r="B19" s="5" t="s">
        <v>112</v>
      </c>
      <c r="C19" s="61" t="s">
        <v>169</v>
      </c>
      <c r="D19" s="54" t="s">
        <v>169</v>
      </c>
      <c r="E19" s="54" t="s">
        <v>169</v>
      </c>
      <c r="F19" s="54">
        <v>56</v>
      </c>
      <c r="G19" s="62" t="s">
        <v>173</v>
      </c>
    </row>
    <row r="20" spans="1:7" ht="18" customHeight="1">
      <c r="A20" s="25">
        <v>13</v>
      </c>
      <c r="B20" s="5" t="s">
        <v>113</v>
      </c>
      <c r="C20" s="61">
        <v>147784</v>
      </c>
      <c r="D20" s="54">
        <v>147647</v>
      </c>
      <c r="E20" s="54">
        <f>SUM(C20:D20)</f>
        <v>295431</v>
      </c>
      <c r="F20" s="54">
        <v>258201</v>
      </c>
      <c r="G20" s="18">
        <f t="shared" si="0"/>
        <v>14.418999151823584</v>
      </c>
    </row>
    <row r="21" spans="1:7" ht="18" customHeight="1">
      <c r="A21" s="25">
        <v>14</v>
      </c>
      <c r="B21" s="5" t="s">
        <v>114</v>
      </c>
      <c r="C21" s="61" t="s">
        <v>169</v>
      </c>
      <c r="D21" s="54" t="s">
        <v>169</v>
      </c>
      <c r="E21" s="54" t="s">
        <v>169</v>
      </c>
      <c r="F21" s="54" t="s">
        <v>169</v>
      </c>
      <c r="G21" s="62" t="s">
        <v>175</v>
      </c>
    </row>
    <row r="22" spans="1:7" ht="18" customHeight="1">
      <c r="A22" s="25">
        <v>13</v>
      </c>
      <c r="B22" s="5" t="s">
        <v>115</v>
      </c>
      <c r="C22" s="61">
        <v>4572</v>
      </c>
      <c r="D22" s="54">
        <v>4210</v>
      </c>
      <c r="E22" s="54">
        <f>SUM(C22:D22)</f>
        <v>8782</v>
      </c>
      <c r="F22" s="54">
        <v>8503</v>
      </c>
      <c r="G22" s="18">
        <f t="shared" si="0"/>
        <v>3.2811948723979754</v>
      </c>
    </row>
    <row r="23" spans="1:7" ht="18" customHeight="1">
      <c r="A23" s="25">
        <v>13</v>
      </c>
      <c r="B23" s="5" t="s">
        <v>116</v>
      </c>
      <c r="C23" s="61" t="s">
        <v>169</v>
      </c>
      <c r="D23" s="54" t="s">
        <v>169</v>
      </c>
      <c r="E23" s="54" t="s">
        <v>169</v>
      </c>
      <c r="F23" s="54" t="s">
        <v>169</v>
      </c>
      <c r="G23" s="62" t="s">
        <v>175</v>
      </c>
    </row>
    <row r="24" spans="1:7" ht="18" customHeight="1">
      <c r="A24" s="25">
        <v>12</v>
      </c>
      <c r="B24" s="5" t="s">
        <v>117</v>
      </c>
      <c r="C24" s="61" t="s">
        <v>169</v>
      </c>
      <c r="D24" s="54" t="s">
        <v>169</v>
      </c>
      <c r="E24" s="54" t="s">
        <v>169</v>
      </c>
      <c r="F24" s="54" t="s">
        <v>169</v>
      </c>
      <c r="G24" s="62" t="s">
        <v>175</v>
      </c>
    </row>
    <row r="25" spans="1:7" ht="18" customHeight="1">
      <c r="A25" s="25">
        <v>15</v>
      </c>
      <c r="B25" s="5" t="s">
        <v>33</v>
      </c>
      <c r="C25" s="61">
        <v>733931</v>
      </c>
      <c r="D25" s="54">
        <v>740719</v>
      </c>
      <c r="E25" s="54">
        <f aca="true" t="shared" si="1" ref="E25:E31">SUM(C25:D25)</f>
        <v>1474650</v>
      </c>
      <c r="F25" s="54">
        <v>1485080</v>
      </c>
      <c r="G25" s="18">
        <f t="shared" si="0"/>
        <v>-0.7023190669862913</v>
      </c>
    </row>
    <row r="26" spans="1:7" ht="18" customHeight="1">
      <c r="A26" s="25">
        <v>13</v>
      </c>
      <c r="B26" s="5" t="s">
        <v>118</v>
      </c>
      <c r="C26" s="61">
        <v>246737</v>
      </c>
      <c r="D26" s="54">
        <v>259378</v>
      </c>
      <c r="E26" s="54">
        <f t="shared" si="1"/>
        <v>506115</v>
      </c>
      <c r="F26" s="54">
        <v>517827</v>
      </c>
      <c r="G26" s="18">
        <f t="shared" si="0"/>
        <v>-2.2617592361927876</v>
      </c>
    </row>
    <row r="27" spans="1:7" ht="18" customHeight="1">
      <c r="A27" s="25">
        <v>18</v>
      </c>
      <c r="B27" s="5" t="s">
        <v>119</v>
      </c>
      <c r="C27" s="61">
        <v>161535</v>
      </c>
      <c r="D27" s="54">
        <v>156801</v>
      </c>
      <c r="E27" s="54">
        <f t="shared" si="1"/>
        <v>318336</v>
      </c>
      <c r="F27" s="54">
        <v>318456</v>
      </c>
      <c r="G27" s="18">
        <f t="shared" si="0"/>
        <v>-0.037681814756197696</v>
      </c>
    </row>
    <row r="28" spans="1:7" ht="18" customHeight="1">
      <c r="A28" s="25">
        <v>17</v>
      </c>
      <c r="B28" s="5" t="s">
        <v>120</v>
      </c>
      <c r="C28" s="61">
        <v>63</v>
      </c>
      <c r="D28" s="54">
        <v>168</v>
      </c>
      <c r="E28" s="54">
        <f t="shared" si="1"/>
        <v>231</v>
      </c>
      <c r="F28" s="54">
        <v>211</v>
      </c>
      <c r="G28" s="18">
        <f t="shared" si="0"/>
        <v>9.478672985781998</v>
      </c>
    </row>
    <row r="29" spans="1:7" ht="18" customHeight="1">
      <c r="A29" s="25">
        <v>13</v>
      </c>
      <c r="B29" s="5" t="s">
        <v>121</v>
      </c>
      <c r="C29" s="61">
        <v>311210</v>
      </c>
      <c r="D29" s="54">
        <v>306404</v>
      </c>
      <c r="E29" s="54">
        <f t="shared" si="1"/>
        <v>617614</v>
      </c>
      <c r="F29" s="54">
        <v>458393</v>
      </c>
      <c r="G29" s="18">
        <f t="shared" si="0"/>
        <v>34.73460545863486</v>
      </c>
    </row>
    <row r="30" spans="1:7" ht="18" customHeight="1">
      <c r="A30" s="25">
        <v>13</v>
      </c>
      <c r="B30" s="5" t="s">
        <v>122</v>
      </c>
      <c r="C30" s="61">
        <v>155867</v>
      </c>
      <c r="D30" s="54">
        <v>155867</v>
      </c>
      <c r="E30" s="54">
        <f t="shared" si="1"/>
        <v>311734</v>
      </c>
      <c r="F30" s="54">
        <v>301156</v>
      </c>
      <c r="G30" s="18">
        <f t="shared" si="0"/>
        <v>3.5124653003758795</v>
      </c>
    </row>
    <row r="31" spans="1:7" ht="18" customHeight="1">
      <c r="A31" s="25">
        <v>17</v>
      </c>
      <c r="B31" s="5" t="s">
        <v>123</v>
      </c>
      <c r="C31" s="61">
        <v>3462154</v>
      </c>
      <c r="D31" s="54">
        <v>3327181</v>
      </c>
      <c r="E31" s="54">
        <f t="shared" si="1"/>
        <v>6789335</v>
      </c>
      <c r="F31" s="54">
        <v>6760499</v>
      </c>
      <c r="G31" s="18">
        <f t="shared" si="0"/>
        <v>0.4265365618721262</v>
      </c>
    </row>
    <row r="32" spans="1:7" ht="18" customHeight="1">
      <c r="A32" s="25">
        <v>16</v>
      </c>
      <c r="B32" s="5" t="s">
        <v>124</v>
      </c>
      <c r="C32" s="61" t="s">
        <v>169</v>
      </c>
      <c r="D32" s="54" t="s">
        <v>169</v>
      </c>
      <c r="E32" s="54" t="s">
        <v>169</v>
      </c>
      <c r="F32" s="54" t="s">
        <v>169</v>
      </c>
      <c r="G32" s="62" t="s">
        <v>175</v>
      </c>
    </row>
    <row r="33" spans="1:7" ht="18" customHeight="1">
      <c r="A33" s="25">
        <v>13</v>
      </c>
      <c r="B33" s="5" t="s">
        <v>125</v>
      </c>
      <c r="C33" s="61">
        <v>54342</v>
      </c>
      <c r="D33" s="54">
        <v>54265</v>
      </c>
      <c r="E33" s="54">
        <f>SUM(C33:D33)</f>
        <v>108607</v>
      </c>
      <c r="F33" s="54">
        <v>111884</v>
      </c>
      <c r="G33" s="18">
        <f t="shared" si="0"/>
        <v>-2.928926388044758</v>
      </c>
    </row>
    <row r="34" spans="1:9" ht="18" customHeight="1">
      <c r="A34" s="25">
        <v>13</v>
      </c>
      <c r="B34" s="5" t="s">
        <v>190</v>
      </c>
      <c r="C34" s="61">
        <v>476526</v>
      </c>
      <c r="D34" s="54">
        <v>485104</v>
      </c>
      <c r="E34" s="54">
        <f>SUM(C34:D34)</f>
        <v>961630</v>
      </c>
      <c r="F34" s="54">
        <v>843593</v>
      </c>
      <c r="G34" s="18">
        <f t="shared" si="0"/>
        <v>13.992173951182622</v>
      </c>
      <c r="I34" s="31"/>
    </row>
    <row r="35" spans="1:7" ht="18" customHeight="1">
      <c r="A35" s="25">
        <v>14</v>
      </c>
      <c r="B35" s="5" t="s">
        <v>126</v>
      </c>
      <c r="C35" s="61">
        <v>26444</v>
      </c>
      <c r="D35" s="54">
        <v>26474</v>
      </c>
      <c r="E35" s="54">
        <f>SUM(C35:D35)</f>
        <v>52918</v>
      </c>
      <c r="F35" s="54">
        <v>57702</v>
      </c>
      <c r="G35" s="18">
        <f t="shared" si="0"/>
        <v>-8.290873799868294</v>
      </c>
    </row>
    <row r="36" spans="1:7" ht="18" customHeight="1">
      <c r="A36" s="25">
        <v>13</v>
      </c>
      <c r="B36" s="5" t="s">
        <v>127</v>
      </c>
      <c r="C36" s="61">
        <v>610599</v>
      </c>
      <c r="D36" s="54">
        <v>596041</v>
      </c>
      <c r="E36" s="54">
        <f>SUM(C36:D36)</f>
        <v>1206640</v>
      </c>
      <c r="F36" s="54">
        <v>1260775</v>
      </c>
      <c r="G36" s="18">
        <f t="shared" si="0"/>
        <v>-4.29378755130773</v>
      </c>
    </row>
    <row r="37" spans="1:7" ht="18" customHeight="1">
      <c r="A37" s="25" t="s">
        <v>6</v>
      </c>
      <c r="B37" s="5" t="s">
        <v>128</v>
      </c>
      <c r="C37" s="61">
        <v>27584</v>
      </c>
      <c r="D37" s="54">
        <v>30007</v>
      </c>
      <c r="E37" s="54">
        <f>SUM(C37:D37)</f>
        <v>57591</v>
      </c>
      <c r="F37" s="54">
        <v>38660</v>
      </c>
      <c r="G37" s="18">
        <f t="shared" si="0"/>
        <v>48.9679255043973</v>
      </c>
    </row>
    <row r="38" spans="2:7" ht="12.75">
      <c r="B38" s="60"/>
      <c r="C38" s="61"/>
      <c r="D38" s="54"/>
      <c r="E38" s="54"/>
      <c r="F38" s="54"/>
      <c r="G38" s="18"/>
    </row>
    <row r="39" spans="2:7" ht="12.75">
      <c r="B39" s="60"/>
      <c r="C39" s="61"/>
      <c r="D39" s="54"/>
      <c r="E39" s="54"/>
      <c r="F39" s="54"/>
      <c r="G39" s="18"/>
    </row>
    <row r="40" spans="2:7" ht="12.75">
      <c r="B40" s="87" t="s">
        <v>203</v>
      </c>
      <c r="C40" s="96">
        <f>SUM(C8:C37)</f>
        <v>7861300</v>
      </c>
      <c r="D40" s="85">
        <f>SUM(D8:D37)</f>
        <v>7695287</v>
      </c>
      <c r="E40" s="85">
        <f>SUM(C40:D40)</f>
        <v>15556587</v>
      </c>
      <c r="F40" s="85">
        <f>SUM(F8:F37)</f>
        <v>15204908</v>
      </c>
      <c r="G40" s="53">
        <f t="shared" si="0"/>
        <v>2.312930798397474</v>
      </c>
    </row>
    <row r="41" ht="12.75">
      <c r="F41" s="31"/>
    </row>
    <row r="42" ht="12.75">
      <c r="F42" s="31"/>
    </row>
    <row r="43" ht="12.75">
      <c r="F43" s="31"/>
    </row>
    <row r="44" ht="12.75">
      <c r="F44" s="31"/>
    </row>
    <row r="45" ht="12.75">
      <c r="F45" s="31"/>
    </row>
    <row r="46" spans="6:7" ht="12.75">
      <c r="F46" s="31"/>
      <c r="G46" s="5">
        <v>5</v>
      </c>
    </row>
    <row r="47" ht="12.75">
      <c r="F47" s="31"/>
    </row>
    <row r="48" ht="12.75">
      <c r="F48" s="31"/>
    </row>
    <row r="49" ht="12.75">
      <c r="F49" s="31"/>
    </row>
    <row r="50" ht="12.75">
      <c r="F50" s="31"/>
    </row>
    <row r="51" ht="12.75">
      <c r="F51" s="31"/>
    </row>
    <row r="52" ht="12.75">
      <c r="F52" s="31"/>
    </row>
    <row r="53" ht="12.75">
      <c r="F53" s="31"/>
    </row>
    <row r="54" ht="12.75">
      <c r="F54" s="31"/>
    </row>
    <row r="55" ht="12.75">
      <c r="F55" s="31"/>
    </row>
    <row r="56" ht="12.75">
      <c r="F56" s="31"/>
    </row>
    <row r="57" ht="12.75">
      <c r="F57" s="31"/>
    </row>
    <row r="58" ht="12.75">
      <c r="F58" s="31"/>
    </row>
    <row r="59" ht="12.75">
      <c r="F59" s="31"/>
    </row>
    <row r="60" ht="12.75">
      <c r="F60" s="31"/>
    </row>
  </sheetData>
  <mergeCells count="4">
    <mergeCell ref="G5:G6"/>
    <mergeCell ref="B5:B6"/>
    <mergeCell ref="A5:A6"/>
    <mergeCell ref="C5:E5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I45"/>
  <sheetViews>
    <sheetView workbookViewId="0" topLeftCell="A1">
      <selection activeCell="H1" sqref="H1"/>
    </sheetView>
  </sheetViews>
  <sheetFormatPr defaultColWidth="11.421875" defaultRowHeight="12.75"/>
  <cols>
    <col min="1" max="1" width="7.8515625" style="5" customWidth="1"/>
    <col min="2" max="2" width="30.421875" style="5" bestFit="1" customWidth="1"/>
    <col min="3" max="6" width="10.8515625" style="5" customWidth="1"/>
    <col min="7" max="7" width="13.8515625" style="5" customWidth="1"/>
    <col min="8" max="16384" width="11.421875" style="5" customWidth="1"/>
  </cols>
  <sheetData>
    <row r="1" s="3" customFormat="1" ht="15.75">
      <c r="A1" s="43"/>
    </row>
    <row r="2" ht="12.75">
      <c r="A2" s="3"/>
    </row>
    <row r="3" s="3" customFormat="1" ht="15">
      <c r="A3" s="6" t="s">
        <v>214</v>
      </c>
    </row>
    <row r="4" spans="1:7" s="3" customFormat="1" ht="21" customHeight="1">
      <c r="A4" s="8"/>
      <c r="B4" s="8"/>
      <c r="C4" s="8"/>
      <c r="D4" s="8"/>
      <c r="E4" s="8"/>
      <c r="F4" s="8"/>
      <c r="G4" s="8"/>
    </row>
    <row r="5" spans="1:7" ht="19.5" customHeight="1">
      <c r="A5" s="171" t="s">
        <v>38</v>
      </c>
      <c r="B5" s="161" t="s">
        <v>0</v>
      </c>
      <c r="C5" s="166" t="s">
        <v>16</v>
      </c>
      <c r="D5" s="138"/>
      <c r="E5" s="138"/>
      <c r="F5" s="136"/>
      <c r="G5" s="163" t="s">
        <v>130</v>
      </c>
    </row>
    <row r="6" spans="1:7" ht="19.5" customHeight="1">
      <c r="A6" s="191"/>
      <c r="B6" s="170"/>
      <c r="C6" s="193">
        <v>2006</v>
      </c>
      <c r="D6" s="194"/>
      <c r="E6" s="195"/>
      <c r="F6" s="161" t="s">
        <v>43</v>
      </c>
      <c r="G6" s="164"/>
    </row>
    <row r="7" spans="1:9" ht="43.5" customHeight="1">
      <c r="A7" s="192"/>
      <c r="B7" s="162"/>
      <c r="C7" s="56" t="s">
        <v>14</v>
      </c>
      <c r="D7" s="44" t="s">
        <v>15</v>
      </c>
      <c r="E7" s="10" t="s">
        <v>5</v>
      </c>
      <c r="F7" s="162"/>
      <c r="G7" s="165"/>
      <c r="I7" s="63"/>
    </row>
    <row r="8" spans="1:3" ht="12.75">
      <c r="A8" s="64"/>
      <c r="C8" s="58"/>
    </row>
    <row r="9" spans="1:7" ht="18" customHeight="1">
      <c r="A9" s="25">
        <v>14</v>
      </c>
      <c r="B9" s="5" t="s">
        <v>4</v>
      </c>
      <c r="C9" s="59">
        <v>1021</v>
      </c>
      <c r="D9" s="31">
        <v>1023</v>
      </c>
      <c r="E9" s="31">
        <f>SUM(C9:D9)</f>
        <v>2044</v>
      </c>
      <c r="F9" s="31">
        <v>3528</v>
      </c>
      <c r="G9" s="18">
        <f>SUM(E9/F9)*100-100</f>
        <v>-42.063492063492056</v>
      </c>
    </row>
    <row r="10" spans="1:7" ht="18" customHeight="1">
      <c r="A10" s="25">
        <v>14</v>
      </c>
      <c r="B10" s="5" t="s">
        <v>103</v>
      </c>
      <c r="C10" s="59">
        <v>1383</v>
      </c>
      <c r="D10" s="31">
        <v>1383</v>
      </c>
      <c r="E10" s="31">
        <f aca="true" t="shared" si="0" ref="E10:E38">SUM(C10:D10)</f>
        <v>2766</v>
      </c>
      <c r="F10" s="31">
        <v>2848</v>
      </c>
      <c r="G10" s="18">
        <f aca="true" t="shared" si="1" ref="G10:G40">SUM(E10/F10)*100-100</f>
        <v>-2.8792134831460743</v>
      </c>
    </row>
    <row r="11" spans="1:7" ht="18" customHeight="1">
      <c r="A11" s="25">
        <v>17</v>
      </c>
      <c r="B11" s="5" t="s">
        <v>104</v>
      </c>
      <c r="C11" s="59">
        <v>44</v>
      </c>
      <c r="D11" s="31">
        <v>44</v>
      </c>
      <c r="E11" s="31">
        <f t="shared" si="0"/>
        <v>88</v>
      </c>
      <c r="F11" s="31">
        <v>118</v>
      </c>
      <c r="G11" s="18">
        <f t="shared" si="1"/>
        <v>-25.423728813559322</v>
      </c>
    </row>
    <row r="12" spans="1:7" ht="18" customHeight="1">
      <c r="A12" s="25">
        <v>13</v>
      </c>
      <c r="B12" s="5" t="s">
        <v>32</v>
      </c>
      <c r="C12" s="59">
        <v>5552</v>
      </c>
      <c r="D12" s="31">
        <v>5552</v>
      </c>
      <c r="E12" s="31">
        <f t="shared" si="0"/>
        <v>11104</v>
      </c>
      <c r="F12" s="31">
        <v>10746</v>
      </c>
      <c r="G12" s="18">
        <f t="shared" si="1"/>
        <v>3.3314721756932784</v>
      </c>
    </row>
    <row r="13" spans="1:7" ht="18" customHeight="1">
      <c r="A13" s="25">
        <v>16</v>
      </c>
      <c r="B13" s="5" t="s">
        <v>105</v>
      </c>
      <c r="C13" s="61" t="s">
        <v>169</v>
      </c>
      <c r="D13" s="54" t="s">
        <v>169</v>
      </c>
      <c r="E13" s="54" t="s">
        <v>169</v>
      </c>
      <c r="F13" s="31">
        <v>26</v>
      </c>
      <c r="G13" s="65" t="s">
        <v>177</v>
      </c>
    </row>
    <row r="14" spans="1:7" ht="18" customHeight="1">
      <c r="A14" s="25">
        <v>12</v>
      </c>
      <c r="B14" s="5" t="s">
        <v>106</v>
      </c>
      <c r="C14" s="59">
        <v>188</v>
      </c>
      <c r="D14" s="31">
        <v>188</v>
      </c>
      <c r="E14" s="31">
        <f t="shared" si="0"/>
        <v>376</v>
      </c>
      <c r="F14" s="31">
        <v>408</v>
      </c>
      <c r="G14" s="18">
        <f t="shared" si="1"/>
        <v>-7.843137254901961</v>
      </c>
    </row>
    <row r="15" spans="1:7" ht="18" customHeight="1">
      <c r="A15" s="25">
        <v>12</v>
      </c>
      <c r="B15" s="5" t="s">
        <v>107</v>
      </c>
      <c r="C15" s="59">
        <v>827</v>
      </c>
      <c r="D15" s="31">
        <v>827</v>
      </c>
      <c r="E15" s="31">
        <f t="shared" si="0"/>
        <v>1654</v>
      </c>
      <c r="F15" s="31">
        <v>1598</v>
      </c>
      <c r="G15" s="18">
        <f t="shared" si="1"/>
        <v>3.5043804755944876</v>
      </c>
    </row>
    <row r="16" spans="1:7" ht="18" customHeight="1">
      <c r="A16" s="25">
        <v>14</v>
      </c>
      <c r="B16" s="5" t="s">
        <v>108</v>
      </c>
      <c r="C16" s="59">
        <v>76</v>
      </c>
      <c r="D16" s="31">
        <v>76</v>
      </c>
      <c r="E16" s="31">
        <f t="shared" si="0"/>
        <v>152</v>
      </c>
      <c r="F16" s="31">
        <v>196</v>
      </c>
      <c r="G16" s="18">
        <f t="shared" si="1"/>
        <v>-22.448979591836732</v>
      </c>
    </row>
    <row r="17" spans="1:7" ht="18" customHeight="1">
      <c r="A17" s="25">
        <v>13</v>
      </c>
      <c r="B17" s="5" t="s">
        <v>109</v>
      </c>
      <c r="C17" s="59">
        <v>1830</v>
      </c>
      <c r="D17" s="31">
        <v>1830</v>
      </c>
      <c r="E17" s="31">
        <f t="shared" si="0"/>
        <v>3660</v>
      </c>
      <c r="F17" s="31">
        <v>5047</v>
      </c>
      <c r="G17" s="18">
        <f t="shared" si="1"/>
        <v>-27.481672280562705</v>
      </c>
    </row>
    <row r="18" spans="1:7" ht="18" customHeight="1">
      <c r="A18" s="25">
        <v>17</v>
      </c>
      <c r="B18" s="5" t="s">
        <v>110</v>
      </c>
      <c r="C18" s="59">
        <v>57</v>
      </c>
      <c r="D18" s="31">
        <f>SUM(C18)</f>
        <v>57</v>
      </c>
      <c r="E18" s="31">
        <f t="shared" si="0"/>
        <v>114</v>
      </c>
      <c r="F18" s="31">
        <v>126</v>
      </c>
      <c r="G18" s="18">
        <f t="shared" si="1"/>
        <v>-9.523809523809518</v>
      </c>
    </row>
    <row r="19" spans="1:7" ht="18" customHeight="1">
      <c r="A19" s="25">
        <v>14</v>
      </c>
      <c r="B19" s="5" t="s">
        <v>111</v>
      </c>
      <c r="C19" s="59">
        <v>1454</v>
      </c>
      <c r="D19" s="31">
        <v>1452</v>
      </c>
      <c r="E19" s="31">
        <f t="shared" si="0"/>
        <v>2906</v>
      </c>
      <c r="F19" s="31">
        <v>3054</v>
      </c>
      <c r="G19" s="18">
        <f t="shared" si="1"/>
        <v>-4.846103470857884</v>
      </c>
    </row>
    <row r="20" spans="1:7" ht="18" customHeight="1">
      <c r="A20" s="25">
        <v>14</v>
      </c>
      <c r="B20" s="5" t="s">
        <v>112</v>
      </c>
      <c r="C20" s="59">
        <v>6</v>
      </c>
      <c r="D20" s="31">
        <f>SUM(C20)</f>
        <v>6</v>
      </c>
      <c r="E20" s="31">
        <f t="shared" si="0"/>
        <v>12</v>
      </c>
      <c r="F20" s="31">
        <v>16</v>
      </c>
      <c r="G20" s="18">
        <f t="shared" si="1"/>
        <v>-25</v>
      </c>
    </row>
    <row r="21" spans="1:7" ht="18" customHeight="1">
      <c r="A21" s="25">
        <v>13</v>
      </c>
      <c r="B21" s="5" t="s">
        <v>113</v>
      </c>
      <c r="C21" s="59">
        <v>2478</v>
      </c>
      <c r="D21" s="31">
        <v>2478</v>
      </c>
      <c r="E21" s="31">
        <f t="shared" si="0"/>
        <v>4956</v>
      </c>
      <c r="F21" s="31">
        <v>3578</v>
      </c>
      <c r="G21" s="18">
        <f t="shared" si="1"/>
        <v>38.513135830072684</v>
      </c>
    </row>
    <row r="22" spans="1:7" ht="18" customHeight="1">
      <c r="A22" s="25">
        <v>14</v>
      </c>
      <c r="B22" s="5" t="s">
        <v>114</v>
      </c>
      <c r="C22" s="59">
        <v>3</v>
      </c>
      <c r="D22" s="31">
        <f>SUM(C22)</f>
        <v>3</v>
      </c>
      <c r="E22" s="31">
        <f t="shared" si="0"/>
        <v>6</v>
      </c>
      <c r="F22" s="31">
        <v>34</v>
      </c>
      <c r="G22" s="18">
        <f t="shared" si="1"/>
        <v>-82.35294117647058</v>
      </c>
    </row>
    <row r="23" spans="1:7" ht="18" customHeight="1">
      <c r="A23" s="25">
        <v>13</v>
      </c>
      <c r="B23" s="5" t="s">
        <v>115</v>
      </c>
      <c r="C23" s="59">
        <v>322</v>
      </c>
      <c r="D23" s="31">
        <v>323</v>
      </c>
      <c r="E23" s="31">
        <f t="shared" si="0"/>
        <v>645</v>
      </c>
      <c r="F23" s="31">
        <v>750</v>
      </c>
      <c r="G23" s="18">
        <f t="shared" si="1"/>
        <v>-14</v>
      </c>
    </row>
    <row r="24" spans="1:7" ht="18" customHeight="1">
      <c r="A24" s="25">
        <v>13</v>
      </c>
      <c r="B24" s="5" t="s">
        <v>116</v>
      </c>
      <c r="C24" s="59">
        <v>12</v>
      </c>
      <c r="D24" s="31">
        <f>SUM(C24)</f>
        <v>12</v>
      </c>
      <c r="E24" s="31">
        <f t="shared" si="0"/>
        <v>24</v>
      </c>
      <c r="F24" s="31">
        <v>48</v>
      </c>
      <c r="G24" s="18">
        <f t="shared" si="1"/>
        <v>-50</v>
      </c>
    </row>
    <row r="25" spans="1:7" ht="18" customHeight="1">
      <c r="A25" s="25">
        <v>12</v>
      </c>
      <c r="B25" s="5" t="s">
        <v>117</v>
      </c>
      <c r="C25" s="59">
        <v>25</v>
      </c>
      <c r="D25" s="31">
        <f>SUM(C25)</f>
        <v>25</v>
      </c>
      <c r="E25" s="31">
        <f t="shared" si="0"/>
        <v>50</v>
      </c>
      <c r="F25" s="31">
        <v>46</v>
      </c>
      <c r="G25" s="18">
        <f t="shared" si="1"/>
        <v>8.695652173913032</v>
      </c>
    </row>
    <row r="26" spans="1:7" ht="18" customHeight="1">
      <c r="A26" s="25">
        <v>15</v>
      </c>
      <c r="B26" s="5" t="s">
        <v>33</v>
      </c>
      <c r="C26" s="59">
        <v>1673</v>
      </c>
      <c r="D26" s="31">
        <v>1673</v>
      </c>
      <c r="E26" s="31">
        <f t="shared" si="0"/>
        <v>3346</v>
      </c>
      <c r="F26" s="31">
        <v>3571</v>
      </c>
      <c r="G26" s="18">
        <f t="shared" si="1"/>
        <v>-6.300756090730886</v>
      </c>
    </row>
    <row r="27" spans="1:7" ht="18" customHeight="1">
      <c r="A27" s="25">
        <v>13</v>
      </c>
      <c r="B27" s="5" t="s">
        <v>118</v>
      </c>
      <c r="C27" s="59">
        <v>4223</v>
      </c>
      <c r="D27" s="31">
        <v>4223</v>
      </c>
      <c r="E27" s="31">
        <f t="shared" si="0"/>
        <v>8446</v>
      </c>
      <c r="F27" s="31">
        <v>8546</v>
      </c>
      <c r="G27" s="18">
        <f t="shared" si="1"/>
        <v>-1.170138076293</v>
      </c>
    </row>
    <row r="28" spans="1:7" ht="18" customHeight="1">
      <c r="A28" s="25">
        <v>18</v>
      </c>
      <c r="B28" s="5" t="s">
        <v>119</v>
      </c>
      <c r="C28" s="59">
        <v>6221</v>
      </c>
      <c r="D28" s="31">
        <v>6222</v>
      </c>
      <c r="E28" s="31">
        <f t="shared" si="0"/>
        <v>12443</v>
      </c>
      <c r="F28" s="31">
        <v>12344</v>
      </c>
      <c r="G28" s="18">
        <f t="shared" si="1"/>
        <v>0.8020090732339611</v>
      </c>
    </row>
    <row r="29" spans="1:7" ht="18" customHeight="1">
      <c r="A29" s="25">
        <v>17</v>
      </c>
      <c r="B29" s="5" t="s">
        <v>120</v>
      </c>
      <c r="C29" s="59">
        <v>82</v>
      </c>
      <c r="D29" s="31">
        <v>96</v>
      </c>
      <c r="E29" s="31">
        <f t="shared" si="0"/>
        <v>178</v>
      </c>
      <c r="F29" s="31">
        <v>179</v>
      </c>
      <c r="G29" s="18">
        <f t="shared" si="1"/>
        <v>-0.558659217877107</v>
      </c>
    </row>
    <row r="30" spans="1:7" ht="18" customHeight="1">
      <c r="A30" s="25">
        <v>13</v>
      </c>
      <c r="B30" s="5" t="s">
        <v>121</v>
      </c>
      <c r="C30" s="59">
        <v>3334</v>
      </c>
      <c r="D30" s="31">
        <v>3334</v>
      </c>
      <c r="E30" s="31">
        <f t="shared" si="0"/>
        <v>6668</v>
      </c>
      <c r="F30" s="31">
        <v>5200</v>
      </c>
      <c r="G30" s="18">
        <f t="shared" si="1"/>
        <v>28.230769230769226</v>
      </c>
    </row>
    <row r="31" spans="1:7" ht="18" customHeight="1">
      <c r="A31" s="25">
        <v>13</v>
      </c>
      <c r="B31" s="5" t="s">
        <v>122</v>
      </c>
      <c r="C31" s="59">
        <v>1867</v>
      </c>
      <c r="D31" s="31">
        <v>1867</v>
      </c>
      <c r="E31" s="31">
        <f t="shared" si="0"/>
        <v>3734</v>
      </c>
      <c r="F31" s="31">
        <v>3714</v>
      </c>
      <c r="G31" s="18">
        <f t="shared" si="1"/>
        <v>0.538502961766298</v>
      </c>
    </row>
    <row r="32" spans="1:7" ht="18" customHeight="1">
      <c r="A32" s="25">
        <v>17</v>
      </c>
      <c r="B32" s="5" t="s">
        <v>123</v>
      </c>
      <c r="C32" s="59">
        <v>17763</v>
      </c>
      <c r="D32" s="31">
        <f>SUM(C32)</f>
        <v>17763</v>
      </c>
      <c r="E32" s="31">
        <f t="shared" si="0"/>
        <v>35526</v>
      </c>
      <c r="F32" s="31">
        <v>35825</v>
      </c>
      <c r="G32" s="18">
        <f t="shared" si="1"/>
        <v>-0.8346127006280568</v>
      </c>
    </row>
    <row r="33" spans="1:7" ht="18" customHeight="1">
      <c r="A33" s="25">
        <v>16</v>
      </c>
      <c r="B33" s="5" t="s">
        <v>124</v>
      </c>
      <c r="C33" s="59">
        <v>156</v>
      </c>
      <c r="D33" s="31">
        <v>156</v>
      </c>
      <c r="E33" s="31">
        <f t="shared" si="0"/>
        <v>312</v>
      </c>
      <c r="F33" s="31">
        <v>304</v>
      </c>
      <c r="G33" s="18">
        <f t="shared" si="1"/>
        <v>2.631578947368425</v>
      </c>
    </row>
    <row r="34" spans="1:7" ht="18" customHeight="1">
      <c r="A34" s="25">
        <v>13</v>
      </c>
      <c r="B34" s="5" t="s">
        <v>125</v>
      </c>
      <c r="C34" s="59">
        <v>1000</v>
      </c>
      <c r="D34" s="31">
        <f>SUM(C34)</f>
        <v>1000</v>
      </c>
      <c r="E34" s="31">
        <f t="shared" si="0"/>
        <v>2000</v>
      </c>
      <c r="F34" s="31">
        <v>2082</v>
      </c>
      <c r="G34" s="18">
        <f t="shared" si="1"/>
        <v>-3.938520653218063</v>
      </c>
    </row>
    <row r="35" spans="1:7" ht="18" customHeight="1">
      <c r="A35" s="25">
        <v>13</v>
      </c>
      <c r="B35" s="5" t="s">
        <v>190</v>
      </c>
      <c r="C35" s="59">
        <v>4720</v>
      </c>
      <c r="D35" s="31">
        <v>4720</v>
      </c>
      <c r="E35" s="31">
        <f t="shared" si="0"/>
        <v>9440</v>
      </c>
      <c r="F35" s="31">
        <v>8384</v>
      </c>
      <c r="G35" s="18">
        <f>SUM(E35/F35)*100-100</f>
        <v>12.59541984732823</v>
      </c>
    </row>
    <row r="36" spans="1:7" ht="18" customHeight="1">
      <c r="A36" s="25">
        <v>14</v>
      </c>
      <c r="B36" s="5" t="s">
        <v>126</v>
      </c>
      <c r="C36" s="59">
        <v>219</v>
      </c>
      <c r="D36" s="31">
        <f>SUM(C36)</f>
        <v>219</v>
      </c>
      <c r="E36" s="31">
        <f t="shared" si="0"/>
        <v>438</v>
      </c>
      <c r="F36" s="31">
        <v>452</v>
      </c>
      <c r="G36" s="18">
        <f t="shared" si="1"/>
        <v>-3.0973451327433708</v>
      </c>
    </row>
    <row r="37" spans="1:7" ht="18" customHeight="1">
      <c r="A37" s="25">
        <v>13</v>
      </c>
      <c r="B37" s="5" t="s">
        <v>127</v>
      </c>
      <c r="C37" s="59">
        <v>6706</v>
      </c>
      <c r="D37" s="31">
        <f>SUM(C37)</f>
        <v>6706</v>
      </c>
      <c r="E37" s="31">
        <f t="shared" si="0"/>
        <v>13412</v>
      </c>
      <c r="F37" s="31">
        <v>14842</v>
      </c>
      <c r="G37" s="18">
        <f t="shared" si="1"/>
        <v>-9.634820105107138</v>
      </c>
    </row>
    <row r="38" spans="1:7" ht="18" customHeight="1">
      <c r="A38" s="25" t="s">
        <v>6</v>
      </c>
      <c r="B38" s="5" t="s">
        <v>128</v>
      </c>
      <c r="C38" s="59">
        <v>1038</v>
      </c>
      <c r="D38" s="31">
        <v>912</v>
      </c>
      <c r="E38" s="31">
        <f t="shared" si="0"/>
        <v>1950</v>
      </c>
      <c r="F38" s="31">
        <v>1292</v>
      </c>
      <c r="G38" s="18">
        <f t="shared" si="1"/>
        <v>50.928792569659464</v>
      </c>
    </row>
    <row r="39" spans="3:7" ht="12.75">
      <c r="C39" s="59"/>
      <c r="D39" s="31"/>
      <c r="E39" s="31"/>
      <c r="F39" s="31"/>
      <c r="G39" s="18"/>
    </row>
    <row r="40" spans="2:7" ht="12.75">
      <c r="B40" s="87" t="s">
        <v>203</v>
      </c>
      <c r="C40" s="73">
        <f>SUM(C9:C38)</f>
        <v>64280</v>
      </c>
      <c r="D40" s="75">
        <f>SUM(D9:D38)</f>
        <v>64170</v>
      </c>
      <c r="E40" s="75">
        <f>SUM(C40:D40)</f>
        <v>128450</v>
      </c>
      <c r="F40" s="75">
        <f>SUM(F9:F38)</f>
        <v>128902</v>
      </c>
      <c r="G40" s="53">
        <f t="shared" si="1"/>
        <v>-0.3506539851980506</v>
      </c>
    </row>
    <row r="43" spans="3:4" ht="12.75">
      <c r="C43" s="31"/>
      <c r="D43" s="31"/>
    </row>
    <row r="45" ht="12.75">
      <c r="A45" s="16">
        <v>6</v>
      </c>
    </row>
  </sheetData>
  <mergeCells count="6">
    <mergeCell ref="A5:A7"/>
    <mergeCell ref="G5:G7"/>
    <mergeCell ref="C6:E6"/>
    <mergeCell ref="B5:B7"/>
    <mergeCell ref="C5:F5"/>
    <mergeCell ref="F6:F7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2:P42"/>
  <sheetViews>
    <sheetView workbookViewId="0" topLeftCell="A1">
      <selection activeCell="I1" sqref="I1"/>
    </sheetView>
  </sheetViews>
  <sheetFormatPr defaultColWidth="11.421875" defaultRowHeight="12.75"/>
  <cols>
    <col min="1" max="1" width="24.8515625" style="5" customWidth="1"/>
    <col min="2" max="2" width="9.57421875" style="5" customWidth="1"/>
    <col min="3" max="4" width="10.140625" style="5" customWidth="1"/>
    <col min="5" max="5" width="9.28125" style="5" customWidth="1"/>
    <col min="6" max="6" width="10.421875" style="5" customWidth="1"/>
    <col min="7" max="7" width="10.140625" style="5" customWidth="1"/>
    <col min="8" max="8" width="12.421875" style="5" customWidth="1"/>
    <col min="9" max="16384" width="11.421875" style="5" customWidth="1"/>
  </cols>
  <sheetData>
    <row r="1" s="3" customFormat="1" ht="12.75"/>
    <row r="2" ht="12.75">
      <c r="A2" s="3"/>
    </row>
    <row r="3" s="3" customFormat="1" ht="15">
      <c r="A3" s="6" t="s">
        <v>215</v>
      </c>
    </row>
    <row r="4" spans="1:8" s="3" customFormat="1" ht="15" customHeight="1">
      <c r="A4" s="8"/>
      <c r="H4" s="8"/>
    </row>
    <row r="5" spans="1:8" ht="18" customHeight="1">
      <c r="A5" s="167" t="s">
        <v>19</v>
      </c>
      <c r="B5" s="166" t="s">
        <v>17</v>
      </c>
      <c r="C5" s="138"/>
      <c r="D5" s="138"/>
      <c r="E5" s="138"/>
      <c r="F5" s="138"/>
      <c r="G5" s="136"/>
      <c r="H5" s="163" t="s">
        <v>176</v>
      </c>
    </row>
    <row r="6" spans="1:8" ht="22.5" customHeight="1">
      <c r="A6" s="168"/>
      <c r="B6" s="166">
        <v>2006</v>
      </c>
      <c r="C6" s="138"/>
      <c r="D6" s="136"/>
      <c r="E6" s="166">
        <v>2005</v>
      </c>
      <c r="F6" s="138"/>
      <c r="G6" s="136"/>
      <c r="H6" s="164"/>
    </row>
    <row r="7" spans="1:8" ht="60" customHeight="1">
      <c r="A7" s="169"/>
      <c r="B7" s="63" t="s">
        <v>18</v>
      </c>
      <c r="C7" s="56" t="s">
        <v>30</v>
      </c>
      <c r="D7" s="44" t="s">
        <v>31</v>
      </c>
      <c r="E7" s="10" t="s">
        <v>18</v>
      </c>
      <c r="F7" s="56" t="s">
        <v>30</v>
      </c>
      <c r="G7" s="44" t="s">
        <v>31</v>
      </c>
      <c r="H7" s="165"/>
    </row>
    <row r="8" spans="1:8" ht="18" customHeight="1">
      <c r="A8" s="68" t="s">
        <v>21</v>
      </c>
      <c r="B8" s="69">
        <v>161</v>
      </c>
      <c r="C8" s="31">
        <v>189172</v>
      </c>
      <c r="D8" s="70">
        <v>230096</v>
      </c>
      <c r="E8" s="70">
        <v>49</v>
      </c>
      <c r="F8" s="31">
        <v>98404</v>
      </c>
      <c r="G8" s="31">
        <v>114939</v>
      </c>
      <c r="H8" s="66">
        <f>SUM(B8/E8)*100-100</f>
        <v>228.57142857142856</v>
      </c>
    </row>
    <row r="9" spans="1:8" ht="18" customHeight="1">
      <c r="A9" s="5" t="s">
        <v>20</v>
      </c>
      <c r="B9" s="59">
        <v>121</v>
      </c>
      <c r="C9" s="31">
        <v>2338461</v>
      </c>
      <c r="D9" s="31">
        <v>252662</v>
      </c>
      <c r="E9" s="31">
        <v>155</v>
      </c>
      <c r="F9" s="31">
        <v>1199709</v>
      </c>
      <c r="G9" s="31">
        <v>178545</v>
      </c>
      <c r="H9" s="66">
        <f>SUM(B9/E9)*100-100</f>
        <v>-21.935483870967744</v>
      </c>
    </row>
    <row r="10" spans="1:8" ht="18" customHeight="1">
      <c r="A10" s="5" t="s">
        <v>153</v>
      </c>
      <c r="B10" s="59">
        <v>15278</v>
      </c>
      <c r="C10" s="31">
        <v>196465</v>
      </c>
      <c r="D10" s="31">
        <v>44948</v>
      </c>
      <c r="E10" s="31">
        <v>12762</v>
      </c>
      <c r="F10" s="31">
        <v>566972</v>
      </c>
      <c r="G10" s="31">
        <v>91473</v>
      </c>
      <c r="H10" s="66">
        <f>SUM(B10/E10)*100-100</f>
        <v>19.71477824792352</v>
      </c>
    </row>
    <row r="11" spans="1:8" ht="18" customHeight="1">
      <c r="A11" s="5" t="s">
        <v>154</v>
      </c>
      <c r="B11" s="59">
        <v>44920</v>
      </c>
      <c r="C11" s="31">
        <v>13693206</v>
      </c>
      <c r="D11" s="31">
        <v>5561384</v>
      </c>
      <c r="E11" s="31">
        <v>46895</v>
      </c>
      <c r="F11" s="31">
        <v>13781158</v>
      </c>
      <c r="G11" s="31">
        <v>5887023</v>
      </c>
      <c r="H11" s="66">
        <f aca="true" t="shared" si="0" ref="H11:H17">SUM(B11/E11)*100-100</f>
        <v>-4.211536411131249</v>
      </c>
    </row>
    <row r="12" spans="1:8" ht="18" customHeight="1">
      <c r="A12" s="5" t="s">
        <v>155</v>
      </c>
      <c r="B12" s="59">
        <v>2467</v>
      </c>
      <c r="C12" s="31">
        <v>4138215</v>
      </c>
      <c r="D12" s="31">
        <v>6433140</v>
      </c>
      <c r="E12" s="31">
        <v>2444</v>
      </c>
      <c r="F12" s="31">
        <v>3155680</v>
      </c>
      <c r="G12" s="31">
        <v>4741537</v>
      </c>
      <c r="H12" s="66">
        <f t="shared" si="0"/>
        <v>0.9410801963993407</v>
      </c>
    </row>
    <row r="13" spans="1:8" ht="18" customHeight="1">
      <c r="A13" s="5" t="s">
        <v>156</v>
      </c>
      <c r="B13" s="59">
        <v>21</v>
      </c>
      <c r="C13" s="31">
        <v>1692</v>
      </c>
      <c r="D13" s="31">
        <v>2450</v>
      </c>
      <c r="E13" s="31">
        <v>112</v>
      </c>
      <c r="F13" s="31">
        <v>44783</v>
      </c>
      <c r="G13" s="31">
        <v>89447</v>
      </c>
      <c r="H13" s="66">
        <f t="shared" si="0"/>
        <v>-81.25</v>
      </c>
    </row>
    <row r="14" spans="1:8" ht="18" customHeight="1">
      <c r="A14" s="5" t="s">
        <v>157</v>
      </c>
      <c r="B14" s="59">
        <v>545</v>
      </c>
      <c r="C14" s="31">
        <v>685141</v>
      </c>
      <c r="D14" s="31">
        <v>872921</v>
      </c>
      <c r="E14" s="31">
        <v>472</v>
      </c>
      <c r="F14" s="31">
        <v>735941</v>
      </c>
      <c r="G14" s="31">
        <v>928359</v>
      </c>
      <c r="H14" s="66">
        <f t="shared" si="0"/>
        <v>15.466101694915253</v>
      </c>
    </row>
    <row r="15" spans="1:8" ht="18" customHeight="1">
      <c r="A15" s="5" t="s">
        <v>158</v>
      </c>
      <c r="B15" s="59">
        <v>756</v>
      </c>
      <c r="C15" s="31">
        <v>3743038</v>
      </c>
      <c r="D15" s="31">
        <v>6021153</v>
      </c>
      <c r="E15" s="31">
        <v>1404</v>
      </c>
      <c r="F15" s="31">
        <v>3567097</v>
      </c>
      <c r="G15" s="31">
        <v>5798124</v>
      </c>
      <c r="H15" s="66">
        <f t="shared" si="0"/>
        <v>-46.15384615384615</v>
      </c>
    </row>
    <row r="16" spans="1:16" ht="18" customHeight="1">
      <c r="A16" s="5" t="s">
        <v>128</v>
      </c>
      <c r="B16" s="59">
        <v>11</v>
      </c>
      <c r="C16" s="31">
        <v>61986</v>
      </c>
      <c r="D16" s="31">
        <v>79140</v>
      </c>
      <c r="E16" s="31">
        <v>157</v>
      </c>
      <c r="F16" s="31">
        <v>408666</v>
      </c>
      <c r="G16" s="31">
        <v>539147</v>
      </c>
      <c r="H16" s="66">
        <f t="shared" si="0"/>
        <v>-92.99363057324841</v>
      </c>
      <c r="I16" s="77"/>
      <c r="J16" s="78"/>
      <c r="K16" s="78"/>
      <c r="L16" s="78"/>
      <c r="M16" s="78"/>
      <c r="N16" s="78"/>
      <c r="O16" s="78"/>
      <c r="P16" s="78"/>
    </row>
    <row r="17" spans="1:8" ht="24" customHeight="1">
      <c r="A17" s="3" t="s">
        <v>165</v>
      </c>
      <c r="B17" s="73">
        <f aca="true" t="shared" si="1" ref="B17:G17">SUM(B8:B16)</f>
        <v>64280</v>
      </c>
      <c r="C17" s="75">
        <f t="shared" si="1"/>
        <v>25047376</v>
      </c>
      <c r="D17" s="75">
        <f t="shared" si="1"/>
        <v>19497894</v>
      </c>
      <c r="E17" s="75">
        <f t="shared" si="1"/>
        <v>64450</v>
      </c>
      <c r="F17" s="75">
        <f t="shared" si="1"/>
        <v>23558410</v>
      </c>
      <c r="G17" s="75">
        <f t="shared" si="1"/>
        <v>18368594</v>
      </c>
      <c r="H17" s="67">
        <f t="shared" si="0"/>
        <v>-0.2637703646237384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5">
      <c r="A24" s="6" t="s">
        <v>216</v>
      </c>
    </row>
    <row r="25" ht="15">
      <c r="A25" s="6" t="s">
        <v>164</v>
      </c>
    </row>
    <row r="26" ht="14.25" customHeight="1">
      <c r="B26" s="57"/>
    </row>
    <row r="27" spans="1:8" ht="18" customHeight="1">
      <c r="A27" s="196" t="s">
        <v>131</v>
      </c>
      <c r="B27" s="166" t="s">
        <v>17</v>
      </c>
      <c r="C27" s="138"/>
      <c r="D27" s="138"/>
      <c r="E27" s="138"/>
      <c r="F27" s="138"/>
      <c r="G27" s="136"/>
      <c r="H27" s="163" t="s">
        <v>191</v>
      </c>
    </row>
    <row r="28" spans="1:8" ht="22.5" customHeight="1">
      <c r="A28" s="197"/>
      <c r="B28" s="166">
        <v>2006</v>
      </c>
      <c r="C28" s="138"/>
      <c r="D28" s="136"/>
      <c r="E28" s="166">
        <v>2005</v>
      </c>
      <c r="F28" s="138"/>
      <c r="G28" s="136"/>
      <c r="H28" s="164"/>
    </row>
    <row r="29" spans="1:8" ht="60" customHeight="1">
      <c r="A29" s="198"/>
      <c r="B29" s="10" t="s">
        <v>18</v>
      </c>
      <c r="C29" s="56" t="s">
        <v>24</v>
      </c>
      <c r="D29" s="44" t="s">
        <v>23</v>
      </c>
      <c r="E29" s="10" t="s">
        <v>18</v>
      </c>
      <c r="F29" s="56" t="s">
        <v>24</v>
      </c>
      <c r="G29" s="44" t="s">
        <v>23</v>
      </c>
      <c r="H29" s="165"/>
    </row>
    <row r="30" spans="1:8" ht="18" customHeight="1">
      <c r="A30" s="71" t="s">
        <v>22</v>
      </c>
      <c r="B30" s="69">
        <v>22752</v>
      </c>
      <c r="C30" s="31">
        <v>516585</v>
      </c>
      <c r="D30" s="31">
        <v>602192</v>
      </c>
      <c r="E30" s="31">
        <v>23291</v>
      </c>
      <c r="F30" s="31">
        <v>596824</v>
      </c>
      <c r="G30" s="31">
        <v>715313</v>
      </c>
      <c r="H30" s="66">
        <f aca="true" t="shared" si="2" ref="H30:H35">SUM(B30/E30)*100-100</f>
        <v>-2.3141986174917406</v>
      </c>
    </row>
    <row r="31" spans="1:8" ht="18" customHeight="1">
      <c r="A31" s="72" t="s">
        <v>159</v>
      </c>
      <c r="B31" s="59">
        <v>17770</v>
      </c>
      <c r="C31" s="31">
        <v>3441040</v>
      </c>
      <c r="D31" s="31">
        <v>4430659</v>
      </c>
      <c r="E31" s="31">
        <v>17196</v>
      </c>
      <c r="F31" s="31">
        <v>3242923</v>
      </c>
      <c r="G31" s="31">
        <v>4108204</v>
      </c>
      <c r="H31" s="66">
        <f t="shared" si="2"/>
        <v>3.337985578041412</v>
      </c>
    </row>
    <row r="32" spans="1:8" ht="18" customHeight="1">
      <c r="A32" s="72" t="s">
        <v>160</v>
      </c>
      <c r="B32" s="59">
        <v>18715</v>
      </c>
      <c r="C32" s="31">
        <v>6155508</v>
      </c>
      <c r="D32" s="31">
        <v>5060657</v>
      </c>
      <c r="E32" s="31">
        <v>18699</v>
      </c>
      <c r="F32" s="31">
        <v>6144775</v>
      </c>
      <c r="G32" s="31">
        <v>5122896</v>
      </c>
      <c r="H32" s="66">
        <f t="shared" si="2"/>
        <v>0.08556607305203556</v>
      </c>
    </row>
    <row r="33" spans="1:8" ht="18" customHeight="1">
      <c r="A33" s="72" t="s">
        <v>161</v>
      </c>
      <c r="B33" s="59">
        <v>4791</v>
      </c>
      <c r="C33" s="31">
        <v>11123178</v>
      </c>
      <c r="D33" s="31">
        <v>5675611</v>
      </c>
      <c r="E33" s="31">
        <v>5031</v>
      </c>
      <c r="F33" s="31">
        <v>10594302</v>
      </c>
      <c r="G33" s="31">
        <v>4698400</v>
      </c>
      <c r="H33" s="66">
        <f t="shared" si="2"/>
        <v>-4.770423375074543</v>
      </c>
    </row>
    <row r="34" spans="1:8" ht="18" customHeight="1">
      <c r="A34" s="72" t="s">
        <v>162</v>
      </c>
      <c r="B34" s="59">
        <v>252</v>
      </c>
      <c r="C34" s="31">
        <v>3811065</v>
      </c>
      <c r="D34" s="31">
        <v>3728775</v>
      </c>
      <c r="E34" s="31">
        <v>233</v>
      </c>
      <c r="F34" s="31">
        <v>2979586</v>
      </c>
      <c r="G34" s="31">
        <v>3723781</v>
      </c>
      <c r="H34" s="66">
        <f t="shared" si="2"/>
        <v>8.154506437768248</v>
      </c>
    </row>
    <row r="35" spans="1:8" ht="24" customHeight="1">
      <c r="A35" s="3" t="s">
        <v>165</v>
      </c>
      <c r="B35" s="73">
        <f aca="true" t="shared" si="3" ref="B35:G35">SUM(B30:B34)</f>
        <v>64280</v>
      </c>
      <c r="C35" s="74">
        <f t="shared" si="3"/>
        <v>25047376</v>
      </c>
      <c r="D35" s="74">
        <f t="shared" si="3"/>
        <v>19497894</v>
      </c>
      <c r="E35" s="74">
        <f t="shared" si="3"/>
        <v>64450</v>
      </c>
      <c r="F35" s="74">
        <f t="shared" si="3"/>
        <v>23558410</v>
      </c>
      <c r="G35" s="74">
        <f t="shared" si="3"/>
        <v>18368594</v>
      </c>
      <c r="H35" s="67">
        <f t="shared" si="2"/>
        <v>-0.2637703646237384</v>
      </c>
    </row>
    <row r="42" spans="6:8" ht="12.75">
      <c r="F42" s="31"/>
      <c r="H42" s="5">
        <v>7</v>
      </c>
    </row>
  </sheetData>
  <mergeCells count="10">
    <mergeCell ref="A27:A29"/>
    <mergeCell ref="H27:H29"/>
    <mergeCell ref="E28:G28"/>
    <mergeCell ref="B28:D28"/>
    <mergeCell ref="B27:G27"/>
    <mergeCell ref="A5:A7"/>
    <mergeCell ref="H5:H7"/>
    <mergeCell ref="B5:G5"/>
    <mergeCell ref="B6:D6"/>
    <mergeCell ref="E6:G6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5" customWidth="1"/>
    <col min="2" max="2" width="10.7109375" style="5" customWidth="1"/>
    <col min="3" max="4" width="10.00390625" style="5" customWidth="1"/>
    <col min="5" max="5" width="9.7109375" style="5" customWidth="1"/>
    <col min="6" max="6" width="8.28125" style="5" bestFit="1" customWidth="1"/>
    <col min="7" max="7" width="7.8515625" style="5" bestFit="1" customWidth="1"/>
    <col min="8" max="8" width="9.7109375" style="5" customWidth="1"/>
    <col min="9" max="9" width="8.28125" style="5" bestFit="1" customWidth="1"/>
    <col min="10" max="10" width="7.8515625" style="5" bestFit="1" customWidth="1"/>
    <col min="11" max="16384" width="11.421875" style="5" customWidth="1"/>
  </cols>
  <sheetData>
    <row r="1" s="3" customFormat="1" ht="15.75">
      <c r="A1" s="43"/>
    </row>
    <row r="2" ht="12.75">
      <c r="A2" s="3"/>
    </row>
    <row r="3" spans="1:10" s="3" customFormat="1" ht="15">
      <c r="A3" s="200" t="s">
        <v>217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s="3" customFormat="1" ht="12.75">
      <c r="A4" s="199" t="s">
        <v>178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s="3" customFormat="1" ht="20.25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15.75" customHeight="1">
      <c r="A6" s="201" t="s">
        <v>26</v>
      </c>
      <c r="B6" s="163" t="s">
        <v>27</v>
      </c>
      <c r="C6" s="171"/>
      <c r="D6" s="171"/>
      <c r="E6" s="166" t="s">
        <v>29</v>
      </c>
      <c r="F6" s="138"/>
      <c r="G6" s="138"/>
      <c r="H6" s="138"/>
      <c r="I6" s="138"/>
      <c r="J6" s="138"/>
    </row>
    <row r="7" spans="1:10" ht="31.5" customHeight="1">
      <c r="A7" s="191"/>
      <c r="B7" s="165"/>
      <c r="C7" s="192"/>
      <c r="D7" s="192"/>
      <c r="E7" s="202" t="s">
        <v>28</v>
      </c>
      <c r="F7" s="137"/>
      <c r="G7" s="203"/>
      <c r="H7" s="166" t="s">
        <v>25</v>
      </c>
      <c r="I7" s="138"/>
      <c r="J7" s="138"/>
    </row>
    <row r="8" spans="1:10" ht="36.75" customHeight="1">
      <c r="A8" s="192"/>
      <c r="B8" s="10" t="s">
        <v>5</v>
      </c>
      <c r="C8" s="10" t="s">
        <v>2</v>
      </c>
      <c r="D8" s="55" t="s">
        <v>3</v>
      </c>
      <c r="E8" s="10" t="s">
        <v>5</v>
      </c>
      <c r="F8" s="10" t="s">
        <v>2</v>
      </c>
      <c r="G8" s="55" t="s">
        <v>3</v>
      </c>
      <c r="H8" s="10" t="s">
        <v>5</v>
      </c>
      <c r="I8" s="10" t="s">
        <v>2</v>
      </c>
      <c r="J8" s="55" t="s">
        <v>3</v>
      </c>
    </row>
    <row r="9" ht="12.75">
      <c r="A9" s="76"/>
    </row>
    <row r="10" spans="1:10" ht="12.75">
      <c r="A10" s="64">
        <v>1970</v>
      </c>
      <c r="B10" s="31">
        <f>SUM(C10:D10)</f>
        <v>22209</v>
      </c>
      <c r="C10" s="31">
        <f>SUM(F10+I10)</f>
        <v>15798</v>
      </c>
      <c r="D10" s="31">
        <f>SUM(G10+J10)</f>
        <v>6411</v>
      </c>
      <c r="E10" s="31">
        <f>SUM(F10:G10)</f>
        <v>1180</v>
      </c>
      <c r="F10" s="31">
        <v>779</v>
      </c>
      <c r="G10" s="31">
        <v>401</v>
      </c>
      <c r="H10" s="31">
        <f>SUM(I10:J10)</f>
        <v>21029</v>
      </c>
      <c r="I10" s="31">
        <v>15019</v>
      </c>
      <c r="J10" s="31">
        <v>6010</v>
      </c>
    </row>
    <row r="11" spans="1:10" ht="12.75">
      <c r="A11" s="64">
        <v>1971</v>
      </c>
      <c r="B11" s="31">
        <f aca="true" t="shared" si="0" ref="B11:B46">SUM(C11:D11)</f>
        <v>21343</v>
      </c>
      <c r="C11" s="31">
        <f aca="true" t="shared" si="1" ref="C11:C45">SUM(F11+I11)</f>
        <v>15005</v>
      </c>
      <c r="D11" s="31">
        <f aca="true" t="shared" si="2" ref="D11:D45">SUM(G11+J11)</f>
        <v>6338</v>
      </c>
      <c r="E11" s="31">
        <f aca="true" t="shared" si="3" ref="E11:E46">SUM(F11:G11)</f>
        <v>1229</v>
      </c>
      <c r="F11" s="31">
        <v>760</v>
      </c>
      <c r="G11" s="31">
        <v>469</v>
      </c>
      <c r="H11" s="31">
        <f aca="true" t="shared" si="4" ref="H11:H45">SUM(I11:J11)</f>
        <v>20114</v>
      </c>
      <c r="I11" s="31">
        <v>14245</v>
      </c>
      <c r="J11" s="31">
        <v>5869</v>
      </c>
    </row>
    <row r="12" spans="1:10" ht="12.75">
      <c r="A12" s="64">
        <v>1972</v>
      </c>
      <c r="B12" s="31">
        <f t="shared" si="0"/>
        <v>16132</v>
      </c>
      <c r="C12" s="31">
        <f t="shared" si="1"/>
        <v>12537</v>
      </c>
      <c r="D12" s="31">
        <f t="shared" si="2"/>
        <v>3595</v>
      </c>
      <c r="E12" s="31">
        <f t="shared" si="3"/>
        <v>1164</v>
      </c>
      <c r="F12" s="31">
        <v>816</v>
      </c>
      <c r="G12" s="31">
        <v>348</v>
      </c>
      <c r="H12" s="31">
        <f t="shared" si="4"/>
        <v>14968</v>
      </c>
      <c r="I12" s="31">
        <v>11721</v>
      </c>
      <c r="J12" s="31">
        <v>3247</v>
      </c>
    </row>
    <row r="13" spans="1:10" ht="12.75">
      <c r="A13" s="64">
        <v>1973</v>
      </c>
      <c r="B13" s="31">
        <f t="shared" si="0"/>
        <v>18029</v>
      </c>
      <c r="C13" s="31">
        <f t="shared" si="1"/>
        <v>13342</v>
      </c>
      <c r="D13" s="31">
        <f t="shared" si="2"/>
        <v>4687</v>
      </c>
      <c r="E13" s="31">
        <f t="shared" si="3"/>
        <v>1149</v>
      </c>
      <c r="F13" s="31">
        <v>784</v>
      </c>
      <c r="G13" s="31">
        <v>365</v>
      </c>
      <c r="H13" s="31">
        <f t="shared" si="4"/>
        <v>16880</v>
      </c>
      <c r="I13" s="31">
        <v>12558</v>
      </c>
      <c r="J13" s="31">
        <v>4322</v>
      </c>
    </row>
    <row r="14" spans="1:10" ht="12.75">
      <c r="A14" s="64">
        <v>1974</v>
      </c>
      <c r="B14" s="31">
        <f t="shared" si="0"/>
        <v>20254</v>
      </c>
      <c r="C14" s="31">
        <f t="shared" si="1"/>
        <v>14169</v>
      </c>
      <c r="D14" s="31">
        <f t="shared" si="2"/>
        <v>6085</v>
      </c>
      <c r="E14" s="31">
        <f t="shared" si="3"/>
        <v>1336</v>
      </c>
      <c r="F14" s="31">
        <v>846</v>
      </c>
      <c r="G14" s="31">
        <v>490</v>
      </c>
      <c r="H14" s="31">
        <f t="shared" si="4"/>
        <v>18918</v>
      </c>
      <c r="I14" s="31">
        <v>13323</v>
      </c>
      <c r="J14" s="31">
        <v>5595</v>
      </c>
    </row>
    <row r="15" spans="1:10" ht="22.5" customHeight="1">
      <c r="A15" s="64">
        <v>1975</v>
      </c>
      <c r="B15" s="31">
        <f t="shared" si="0"/>
        <v>18212</v>
      </c>
      <c r="C15" s="31">
        <f t="shared" si="1"/>
        <v>12783</v>
      </c>
      <c r="D15" s="31">
        <f t="shared" si="2"/>
        <v>5429</v>
      </c>
      <c r="E15" s="31">
        <f t="shared" si="3"/>
        <v>1276</v>
      </c>
      <c r="F15" s="31">
        <v>877</v>
      </c>
      <c r="G15" s="31">
        <v>399</v>
      </c>
      <c r="H15" s="31">
        <f t="shared" si="4"/>
        <v>16936</v>
      </c>
      <c r="I15" s="31">
        <v>11906</v>
      </c>
      <c r="J15" s="31">
        <v>5030</v>
      </c>
    </row>
    <row r="16" spans="1:10" ht="12.75">
      <c r="A16" s="64">
        <v>1976</v>
      </c>
      <c r="B16" s="31">
        <f t="shared" si="0"/>
        <v>18320</v>
      </c>
      <c r="C16" s="31">
        <f t="shared" si="1"/>
        <v>13137</v>
      </c>
      <c r="D16" s="31">
        <f t="shared" si="2"/>
        <v>5183</v>
      </c>
      <c r="E16" s="31">
        <f t="shared" si="3"/>
        <v>1344</v>
      </c>
      <c r="F16" s="31">
        <v>977</v>
      </c>
      <c r="G16" s="31">
        <v>367</v>
      </c>
      <c r="H16" s="31">
        <f t="shared" si="4"/>
        <v>16976</v>
      </c>
      <c r="I16" s="31">
        <v>12160</v>
      </c>
      <c r="J16" s="31">
        <v>4816</v>
      </c>
    </row>
    <row r="17" spans="1:10" ht="12.75">
      <c r="A17" s="64">
        <v>1977</v>
      </c>
      <c r="B17" s="31">
        <f t="shared" si="0"/>
        <v>19029</v>
      </c>
      <c r="C17" s="31">
        <f t="shared" si="1"/>
        <v>13478</v>
      </c>
      <c r="D17" s="31">
        <f t="shared" si="2"/>
        <v>5551</v>
      </c>
      <c r="E17" s="31">
        <f t="shared" si="3"/>
        <v>1472</v>
      </c>
      <c r="F17" s="31">
        <v>1002</v>
      </c>
      <c r="G17" s="31">
        <v>470</v>
      </c>
      <c r="H17" s="31">
        <f t="shared" si="4"/>
        <v>17557</v>
      </c>
      <c r="I17" s="31">
        <v>12476</v>
      </c>
      <c r="J17" s="31">
        <v>5081</v>
      </c>
    </row>
    <row r="18" spans="1:10" ht="12.75">
      <c r="A18" s="64">
        <v>1978</v>
      </c>
      <c r="B18" s="31">
        <f t="shared" si="0"/>
        <v>19731</v>
      </c>
      <c r="C18" s="31">
        <f t="shared" si="1"/>
        <v>14321</v>
      </c>
      <c r="D18" s="31">
        <f t="shared" si="2"/>
        <v>5410</v>
      </c>
      <c r="E18" s="31">
        <f t="shared" si="3"/>
        <v>1514</v>
      </c>
      <c r="F18" s="31">
        <v>1011</v>
      </c>
      <c r="G18" s="31">
        <v>503</v>
      </c>
      <c r="H18" s="31">
        <f t="shared" si="4"/>
        <v>18217</v>
      </c>
      <c r="I18" s="31">
        <v>13310</v>
      </c>
      <c r="J18" s="31">
        <v>4907</v>
      </c>
    </row>
    <row r="19" spans="1:10" ht="12.75">
      <c r="A19" s="64">
        <v>1979</v>
      </c>
      <c r="B19" s="31">
        <f t="shared" si="0"/>
        <v>20663</v>
      </c>
      <c r="C19" s="31">
        <f t="shared" si="1"/>
        <v>14841</v>
      </c>
      <c r="D19" s="31">
        <f t="shared" si="2"/>
        <v>5822</v>
      </c>
      <c r="E19" s="31">
        <f t="shared" si="3"/>
        <v>1478</v>
      </c>
      <c r="F19" s="31">
        <v>892</v>
      </c>
      <c r="G19" s="31">
        <v>586</v>
      </c>
      <c r="H19" s="31">
        <f t="shared" si="4"/>
        <v>19185</v>
      </c>
      <c r="I19" s="31">
        <v>13949</v>
      </c>
      <c r="J19" s="31">
        <v>5236</v>
      </c>
    </row>
    <row r="20" spans="1:10" ht="22.5" customHeight="1">
      <c r="A20" s="64">
        <v>1980</v>
      </c>
      <c r="B20" s="31">
        <f t="shared" si="0"/>
        <v>20173</v>
      </c>
      <c r="C20" s="31">
        <f t="shared" si="1"/>
        <v>14324</v>
      </c>
      <c r="D20" s="31">
        <f t="shared" si="2"/>
        <v>5849</v>
      </c>
      <c r="E20" s="31">
        <f t="shared" si="3"/>
        <v>1443</v>
      </c>
      <c r="F20" s="31">
        <v>869</v>
      </c>
      <c r="G20" s="31">
        <v>574</v>
      </c>
      <c r="H20" s="31">
        <f t="shared" si="4"/>
        <v>18730</v>
      </c>
      <c r="I20" s="31">
        <v>13455</v>
      </c>
      <c r="J20" s="31">
        <v>5275</v>
      </c>
    </row>
    <row r="21" spans="1:10" ht="12.75">
      <c r="A21" s="64">
        <v>1981</v>
      </c>
      <c r="B21" s="31">
        <f t="shared" si="0"/>
        <v>20685</v>
      </c>
      <c r="C21" s="31">
        <f t="shared" si="1"/>
        <v>13979</v>
      </c>
      <c r="D21" s="31">
        <f t="shared" si="2"/>
        <v>6706</v>
      </c>
      <c r="E21" s="31">
        <f t="shared" si="3"/>
        <v>1535</v>
      </c>
      <c r="F21" s="31">
        <v>1083</v>
      </c>
      <c r="G21" s="31">
        <v>452</v>
      </c>
      <c r="H21" s="31">
        <f t="shared" si="4"/>
        <v>19150</v>
      </c>
      <c r="I21" s="31">
        <v>12896</v>
      </c>
      <c r="J21" s="31">
        <v>6254</v>
      </c>
    </row>
    <row r="22" spans="1:10" ht="12.75">
      <c r="A22" s="64">
        <v>1982</v>
      </c>
      <c r="B22" s="31">
        <f t="shared" si="0"/>
        <v>20049</v>
      </c>
      <c r="C22" s="31">
        <f t="shared" si="1"/>
        <v>13606</v>
      </c>
      <c r="D22" s="31">
        <f t="shared" si="2"/>
        <v>6443</v>
      </c>
      <c r="E22" s="31">
        <f t="shared" si="3"/>
        <v>1800</v>
      </c>
      <c r="F22" s="31">
        <v>1082</v>
      </c>
      <c r="G22" s="31">
        <v>718</v>
      </c>
      <c r="H22" s="31">
        <f t="shared" si="4"/>
        <v>18249</v>
      </c>
      <c r="I22" s="31">
        <v>12524</v>
      </c>
      <c r="J22" s="31">
        <v>5725</v>
      </c>
    </row>
    <row r="23" spans="1:10" ht="12.75">
      <c r="A23" s="64">
        <v>1983</v>
      </c>
      <c r="B23" s="31">
        <f t="shared" si="0"/>
        <v>21138</v>
      </c>
      <c r="C23" s="31">
        <f t="shared" si="1"/>
        <v>13980</v>
      </c>
      <c r="D23" s="31">
        <f t="shared" si="2"/>
        <v>7158</v>
      </c>
      <c r="E23" s="31">
        <f t="shared" si="3"/>
        <v>1518</v>
      </c>
      <c r="F23" s="31">
        <v>835</v>
      </c>
      <c r="G23" s="31">
        <v>683</v>
      </c>
      <c r="H23" s="31">
        <f t="shared" si="4"/>
        <v>19620</v>
      </c>
      <c r="I23" s="31">
        <v>13145</v>
      </c>
      <c r="J23" s="31">
        <v>6475</v>
      </c>
    </row>
    <row r="24" spans="1:10" ht="12.75">
      <c r="A24" s="64">
        <v>1984</v>
      </c>
      <c r="B24" s="31">
        <f t="shared" si="0"/>
        <v>22216</v>
      </c>
      <c r="C24" s="31">
        <f t="shared" si="1"/>
        <v>14329</v>
      </c>
      <c r="D24" s="31">
        <f t="shared" si="2"/>
        <v>7887</v>
      </c>
      <c r="E24" s="31">
        <f t="shared" si="3"/>
        <v>1507</v>
      </c>
      <c r="F24" s="31">
        <v>895</v>
      </c>
      <c r="G24" s="31">
        <v>612</v>
      </c>
      <c r="H24" s="31">
        <f t="shared" si="4"/>
        <v>20709</v>
      </c>
      <c r="I24" s="31">
        <v>13434</v>
      </c>
      <c r="J24" s="31">
        <v>7275</v>
      </c>
    </row>
    <row r="25" spans="1:10" ht="22.5" customHeight="1">
      <c r="A25" s="64">
        <v>1985</v>
      </c>
      <c r="B25" s="31">
        <f t="shared" si="0"/>
        <v>23795</v>
      </c>
      <c r="C25" s="31">
        <f t="shared" si="1"/>
        <v>15024</v>
      </c>
      <c r="D25" s="31">
        <f t="shared" si="2"/>
        <v>8771</v>
      </c>
      <c r="E25" s="31">
        <f t="shared" si="3"/>
        <v>1348</v>
      </c>
      <c r="F25" s="31">
        <v>808</v>
      </c>
      <c r="G25" s="31">
        <v>540</v>
      </c>
      <c r="H25" s="31">
        <f t="shared" si="4"/>
        <v>22447</v>
      </c>
      <c r="I25" s="31">
        <v>14216</v>
      </c>
      <c r="J25" s="31">
        <v>8231</v>
      </c>
    </row>
    <row r="26" spans="1:10" ht="12.75">
      <c r="A26" s="64">
        <v>1986</v>
      </c>
      <c r="B26" s="31">
        <f t="shared" si="0"/>
        <v>24575</v>
      </c>
      <c r="C26" s="31">
        <f t="shared" si="1"/>
        <v>15761</v>
      </c>
      <c r="D26" s="31">
        <f t="shared" si="2"/>
        <v>8814</v>
      </c>
      <c r="E26" s="31">
        <f t="shared" si="3"/>
        <v>1557</v>
      </c>
      <c r="F26" s="31">
        <v>918</v>
      </c>
      <c r="G26" s="31">
        <v>639</v>
      </c>
      <c r="H26" s="31">
        <f t="shared" si="4"/>
        <v>23018</v>
      </c>
      <c r="I26" s="31">
        <v>14843</v>
      </c>
      <c r="J26" s="31">
        <v>8175</v>
      </c>
    </row>
    <row r="27" spans="1:10" ht="12.75">
      <c r="A27" s="64">
        <v>1987</v>
      </c>
      <c r="B27" s="31">
        <f t="shared" si="0"/>
        <v>25589</v>
      </c>
      <c r="C27" s="31">
        <f t="shared" si="1"/>
        <v>15847</v>
      </c>
      <c r="D27" s="31">
        <f t="shared" si="2"/>
        <v>9742</v>
      </c>
      <c r="E27" s="31">
        <f t="shared" si="3"/>
        <v>1359</v>
      </c>
      <c r="F27" s="31">
        <v>881</v>
      </c>
      <c r="G27" s="31">
        <v>478</v>
      </c>
      <c r="H27" s="31">
        <f t="shared" si="4"/>
        <v>24230</v>
      </c>
      <c r="I27" s="31">
        <v>14966</v>
      </c>
      <c r="J27" s="31">
        <v>9264</v>
      </c>
    </row>
    <row r="28" spans="1:10" ht="12.75">
      <c r="A28" s="64">
        <v>1988</v>
      </c>
      <c r="B28" s="31">
        <f t="shared" si="0"/>
        <v>27703</v>
      </c>
      <c r="C28" s="31">
        <f t="shared" si="1"/>
        <v>17282</v>
      </c>
      <c r="D28" s="31">
        <f t="shared" si="2"/>
        <v>10421</v>
      </c>
      <c r="E28" s="31">
        <f t="shared" si="3"/>
        <v>1825</v>
      </c>
      <c r="F28" s="31">
        <v>1272</v>
      </c>
      <c r="G28" s="31">
        <v>553</v>
      </c>
      <c r="H28" s="31">
        <f t="shared" si="4"/>
        <v>25878</v>
      </c>
      <c r="I28" s="31">
        <v>16010</v>
      </c>
      <c r="J28" s="31">
        <v>9868</v>
      </c>
    </row>
    <row r="29" spans="1:10" ht="12.75">
      <c r="A29" s="64">
        <v>1989</v>
      </c>
      <c r="B29" s="31">
        <f t="shared" si="0"/>
        <v>28722</v>
      </c>
      <c r="C29" s="31">
        <f t="shared" si="1"/>
        <v>17782</v>
      </c>
      <c r="D29" s="31">
        <f t="shared" si="2"/>
        <v>10940</v>
      </c>
      <c r="E29" s="31">
        <f t="shared" si="3"/>
        <v>1400</v>
      </c>
      <c r="F29" s="31">
        <v>1026</v>
      </c>
      <c r="G29" s="31">
        <v>374</v>
      </c>
      <c r="H29" s="31">
        <f t="shared" si="4"/>
        <v>27322</v>
      </c>
      <c r="I29" s="31">
        <v>16756</v>
      </c>
      <c r="J29" s="31">
        <v>10566</v>
      </c>
    </row>
    <row r="30" spans="1:10" ht="21.75" customHeight="1">
      <c r="A30" s="64">
        <v>1990</v>
      </c>
      <c r="B30" s="31">
        <f t="shared" si="0"/>
        <v>30558</v>
      </c>
      <c r="C30" s="31">
        <f t="shared" si="1"/>
        <v>19659</v>
      </c>
      <c r="D30" s="31">
        <f t="shared" si="2"/>
        <v>10899</v>
      </c>
      <c r="E30" s="31">
        <f t="shared" si="3"/>
        <v>1715</v>
      </c>
      <c r="F30" s="31">
        <v>936</v>
      </c>
      <c r="G30" s="31">
        <v>779</v>
      </c>
      <c r="H30" s="31">
        <f t="shared" si="4"/>
        <v>28843</v>
      </c>
      <c r="I30" s="31">
        <v>18723</v>
      </c>
      <c r="J30" s="31">
        <v>10120</v>
      </c>
    </row>
    <row r="31" spans="1:10" ht="12.75">
      <c r="A31" s="64">
        <v>1991</v>
      </c>
      <c r="B31" s="31">
        <f t="shared" si="0"/>
        <v>30385</v>
      </c>
      <c r="C31" s="31">
        <f t="shared" si="1"/>
        <v>20115</v>
      </c>
      <c r="D31" s="31">
        <f t="shared" si="2"/>
        <v>10270</v>
      </c>
      <c r="E31" s="31">
        <f t="shared" si="3"/>
        <v>1839</v>
      </c>
      <c r="F31" s="31">
        <v>1037</v>
      </c>
      <c r="G31" s="31">
        <v>802</v>
      </c>
      <c r="H31" s="31">
        <f t="shared" si="4"/>
        <v>28546</v>
      </c>
      <c r="I31" s="31">
        <v>19078</v>
      </c>
      <c r="J31" s="31">
        <v>9468</v>
      </c>
    </row>
    <row r="32" spans="1:10" ht="12.75">
      <c r="A32" s="64">
        <v>1992</v>
      </c>
      <c r="B32" s="31">
        <f t="shared" si="0"/>
        <v>30980</v>
      </c>
      <c r="C32" s="31">
        <f t="shared" si="1"/>
        <v>20050</v>
      </c>
      <c r="D32" s="31">
        <f t="shared" si="2"/>
        <v>10930</v>
      </c>
      <c r="E32" s="31">
        <f t="shared" si="3"/>
        <v>1802</v>
      </c>
      <c r="F32" s="31">
        <v>1066</v>
      </c>
      <c r="G32" s="31">
        <v>736</v>
      </c>
      <c r="H32" s="31">
        <f t="shared" si="4"/>
        <v>29178</v>
      </c>
      <c r="I32" s="31">
        <v>18984</v>
      </c>
      <c r="J32" s="31">
        <v>10194</v>
      </c>
    </row>
    <row r="33" spans="1:10" ht="12.75">
      <c r="A33" s="64">
        <v>1993</v>
      </c>
      <c r="B33" s="31">
        <f t="shared" si="0"/>
        <v>32368</v>
      </c>
      <c r="C33" s="31">
        <f t="shared" si="1"/>
        <v>21158</v>
      </c>
      <c r="D33" s="31">
        <f t="shared" si="2"/>
        <v>11210</v>
      </c>
      <c r="E33" s="31">
        <f t="shared" si="3"/>
        <v>1616</v>
      </c>
      <c r="F33" s="31">
        <v>857</v>
      </c>
      <c r="G33" s="31">
        <v>759</v>
      </c>
      <c r="H33" s="31">
        <f t="shared" si="4"/>
        <v>30752</v>
      </c>
      <c r="I33" s="31">
        <v>20301</v>
      </c>
      <c r="J33" s="31">
        <v>10451</v>
      </c>
    </row>
    <row r="34" spans="1:10" ht="12.75">
      <c r="A34" s="64">
        <v>1994</v>
      </c>
      <c r="B34" s="31">
        <f t="shared" si="0"/>
        <v>34109</v>
      </c>
      <c r="C34" s="31">
        <f t="shared" si="1"/>
        <v>22195</v>
      </c>
      <c r="D34" s="31">
        <f t="shared" si="2"/>
        <v>11914</v>
      </c>
      <c r="E34" s="31">
        <f t="shared" si="3"/>
        <v>1338</v>
      </c>
      <c r="F34" s="31">
        <v>812</v>
      </c>
      <c r="G34" s="31">
        <v>526</v>
      </c>
      <c r="H34" s="31">
        <f t="shared" si="4"/>
        <v>32771</v>
      </c>
      <c r="I34" s="31">
        <v>21383</v>
      </c>
      <c r="J34" s="31">
        <v>11388</v>
      </c>
    </row>
    <row r="35" spans="1:10" ht="22.5" customHeight="1">
      <c r="A35" s="64">
        <v>1995</v>
      </c>
      <c r="B35" s="31">
        <f t="shared" si="0"/>
        <v>35626</v>
      </c>
      <c r="C35" s="31">
        <f t="shared" si="1"/>
        <v>22719</v>
      </c>
      <c r="D35" s="31">
        <f t="shared" si="2"/>
        <v>12907</v>
      </c>
      <c r="E35" s="31">
        <f t="shared" si="3"/>
        <v>1709</v>
      </c>
      <c r="F35" s="31">
        <v>1033</v>
      </c>
      <c r="G35" s="31">
        <v>676</v>
      </c>
      <c r="H35" s="31">
        <f t="shared" si="4"/>
        <v>33917</v>
      </c>
      <c r="I35" s="31">
        <v>21686</v>
      </c>
      <c r="J35" s="31">
        <v>12231</v>
      </c>
    </row>
    <row r="36" spans="1:10" ht="12.75">
      <c r="A36" s="64">
        <v>1996</v>
      </c>
      <c r="B36" s="31">
        <f t="shared" si="0"/>
        <v>38297</v>
      </c>
      <c r="C36" s="31">
        <f t="shared" si="1"/>
        <v>23759</v>
      </c>
      <c r="D36" s="31">
        <f t="shared" si="2"/>
        <v>14538</v>
      </c>
      <c r="E36" s="31">
        <f t="shared" si="3"/>
        <v>1679</v>
      </c>
      <c r="F36" s="31">
        <v>1066</v>
      </c>
      <c r="G36" s="31">
        <v>613</v>
      </c>
      <c r="H36" s="31">
        <f t="shared" si="4"/>
        <v>36618</v>
      </c>
      <c r="I36" s="31">
        <v>22693</v>
      </c>
      <c r="J36" s="31">
        <v>13925</v>
      </c>
    </row>
    <row r="37" spans="1:10" ht="12.75">
      <c r="A37" s="64">
        <v>1997</v>
      </c>
      <c r="B37" s="31">
        <f t="shared" si="0"/>
        <v>36501</v>
      </c>
      <c r="C37" s="31">
        <f t="shared" si="1"/>
        <v>22803</v>
      </c>
      <c r="D37" s="31">
        <f t="shared" si="2"/>
        <v>13698</v>
      </c>
      <c r="E37" s="31">
        <f t="shared" si="3"/>
        <v>1726</v>
      </c>
      <c r="F37" s="31">
        <v>1019</v>
      </c>
      <c r="G37" s="31">
        <v>707</v>
      </c>
      <c r="H37" s="31">
        <f t="shared" si="4"/>
        <v>34775</v>
      </c>
      <c r="I37" s="31">
        <v>21784</v>
      </c>
      <c r="J37" s="31">
        <v>12991</v>
      </c>
    </row>
    <row r="38" spans="1:10" ht="12.75">
      <c r="A38" s="64">
        <v>1998</v>
      </c>
      <c r="B38" s="31">
        <f t="shared" si="0"/>
        <v>34783</v>
      </c>
      <c r="C38" s="31">
        <f t="shared" si="1"/>
        <v>21722</v>
      </c>
      <c r="D38" s="31">
        <f t="shared" si="2"/>
        <v>13061</v>
      </c>
      <c r="E38" s="31">
        <f t="shared" si="3"/>
        <v>2202</v>
      </c>
      <c r="F38" s="31">
        <v>1388</v>
      </c>
      <c r="G38" s="31">
        <v>814</v>
      </c>
      <c r="H38" s="31">
        <f t="shared" si="4"/>
        <v>32581</v>
      </c>
      <c r="I38" s="31">
        <v>20334</v>
      </c>
      <c r="J38" s="31">
        <v>12247</v>
      </c>
    </row>
    <row r="39" spans="1:10" ht="12.75">
      <c r="A39" s="64">
        <v>1999</v>
      </c>
      <c r="B39" s="31">
        <f t="shared" si="0"/>
        <v>34170</v>
      </c>
      <c r="C39" s="31">
        <f t="shared" si="1"/>
        <v>21811</v>
      </c>
      <c r="D39" s="31">
        <f t="shared" si="2"/>
        <v>12359</v>
      </c>
      <c r="E39" s="31">
        <f t="shared" si="3"/>
        <v>2109</v>
      </c>
      <c r="F39" s="31">
        <v>1350</v>
      </c>
      <c r="G39" s="31">
        <v>759</v>
      </c>
      <c r="H39" s="31">
        <f t="shared" si="4"/>
        <v>32061</v>
      </c>
      <c r="I39" s="31">
        <v>20461</v>
      </c>
      <c r="J39" s="31">
        <v>11600</v>
      </c>
    </row>
    <row r="40" spans="1:10" ht="22.5" customHeight="1">
      <c r="A40" s="64">
        <v>2000</v>
      </c>
      <c r="B40" s="31">
        <f t="shared" si="0"/>
        <v>35474</v>
      </c>
      <c r="C40" s="31">
        <f t="shared" si="1"/>
        <v>22257</v>
      </c>
      <c r="D40" s="31">
        <f t="shared" si="2"/>
        <v>13217</v>
      </c>
      <c r="E40" s="31">
        <f t="shared" si="3"/>
        <v>2327</v>
      </c>
      <c r="F40" s="31">
        <v>1349</v>
      </c>
      <c r="G40" s="31">
        <v>978</v>
      </c>
      <c r="H40" s="31">
        <f t="shared" si="4"/>
        <v>33147</v>
      </c>
      <c r="I40" s="31">
        <v>20908</v>
      </c>
      <c r="J40" s="31">
        <v>12239</v>
      </c>
    </row>
    <row r="41" spans="1:13" ht="12.75">
      <c r="A41" s="64">
        <v>2001</v>
      </c>
      <c r="B41" s="31">
        <f t="shared" si="0"/>
        <v>34823</v>
      </c>
      <c r="C41" s="31">
        <f t="shared" si="1"/>
        <v>21640</v>
      </c>
      <c r="D41" s="31">
        <f t="shared" si="2"/>
        <v>13183</v>
      </c>
      <c r="E41" s="31">
        <f t="shared" si="3"/>
        <v>2515</v>
      </c>
      <c r="F41" s="31">
        <v>1537</v>
      </c>
      <c r="G41" s="31">
        <v>978</v>
      </c>
      <c r="H41" s="31">
        <f t="shared" si="4"/>
        <v>32308</v>
      </c>
      <c r="I41" s="31">
        <v>20103</v>
      </c>
      <c r="J41" s="31">
        <v>12205</v>
      </c>
      <c r="K41" s="31"/>
      <c r="L41" s="31"/>
      <c r="M41" s="31"/>
    </row>
    <row r="42" spans="1:13" ht="12.75">
      <c r="A42" s="64">
        <v>2002</v>
      </c>
      <c r="B42" s="31">
        <f t="shared" si="0"/>
        <v>34465</v>
      </c>
      <c r="C42" s="31">
        <f t="shared" si="1"/>
        <v>21278</v>
      </c>
      <c r="D42" s="31">
        <f t="shared" si="2"/>
        <v>13187</v>
      </c>
      <c r="E42" s="31">
        <f t="shared" si="3"/>
        <v>2638</v>
      </c>
      <c r="F42" s="31">
        <v>1578</v>
      </c>
      <c r="G42" s="31">
        <v>1060</v>
      </c>
      <c r="H42" s="31">
        <f t="shared" si="4"/>
        <v>31827</v>
      </c>
      <c r="I42" s="31">
        <v>19700</v>
      </c>
      <c r="J42" s="31">
        <v>12127</v>
      </c>
      <c r="K42" s="31"/>
      <c r="L42" s="31"/>
      <c r="M42" s="31"/>
    </row>
    <row r="43" spans="1:13" ht="12.75">
      <c r="A43" s="64">
        <v>2003</v>
      </c>
      <c r="B43" s="31">
        <f>SUM(C43:D43)</f>
        <v>34391</v>
      </c>
      <c r="C43" s="31">
        <f>SUM(F43+I43)</f>
        <v>21114</v>
      </c>
      <c r="D43" s="31">
        <f>SUM(G43+J43)</f>
        <v>13277</v>
      </c>
      <c r="E43" s="31">
        <f t="shared" si="3"/>
        <v>2876</v>
      </c>
      <c r="F43" s="31">
        <v>1969</v>
      </c>
      <c r="G43" s="31">
        <v>907</v>
      </c>
      <c r="H43" s="31">
        <f t="shared" si="4"/>
        <v>31515</v>
      </c>
      <c r="I43" s="31">
        <v>19145</v>
      </c>
      <c r="J43" s="31">
        <v>12370</v>
      </c>
      <c r="K43" s="31"/>
      <c r="L43" s="31"/>
      <c r="M43" s="31"/>
    </row>
    <row r="44" spans="1:13" ht="12.75">
      <c r="A44" s="64">
        <v>2004</v>
      </c>
      <c r="B44" s="31">
        <f t="shared" si="0"/>
        <v>35580</v>
      </c>
      <c r="C44" s="31">
        <f t="shared" si="1"/>
        <v>21995</v>
      </c>
      <c r="D44" s="31">
        <f t="shared" si="2"/>
        <v>13585</v>
      </c>
      <c r="E44" s="31">
        <f t="shared" si="3"/>
        <v>2610</v>
      </c>
      <c r="F44" s="31">
        <v>1785</v>
      </c>
      <c r="G44" s="31">
        <v>825</v>
      </c>
      <c r="H44" s="31">
        <f t="shared" si="4"/>
        <v>32970</v>
      </c>
      <c r="I44" s="31">
        <v>20210</v>
      </c>
      <c r="J44" s="31">
        <v>12760</v>
      </c>
      <c r="K44" s="31"/>
      <c r="L44" s="31"/>
      <c r="M44" s="31"/>
    </row>
    <row r="45" spans="1:13" ht="22.5" customHeight="1">
      <c r="A45" s="64">
        <v>2005</v>
      </c>
      <c r="B45" s="31">
        <f t="shared" si="0"/>
        <v>35021</v>
      </c>
      <c r="C45" s="31">
        <f t="shared" si="1"/>
        <v>20478</v>
      </c>
      <c r="D45" s="31">
        <f t="shared" si="2"/>
        <v>14543</v>
      </c>
      <c r="E45" s="31">
        <f t="shared" si="3"/>
        <v>2296</v>
      </c>
      <c r="F45" s="31">
        <v>1375</v>
      </c>
      <c r="G45" s="31">
        <v>921</v>
      </c>
      <c r="H45" s="31">
        <f t="shared" si="4"/>
        <v>32725</v>
      </c>
      <c r="I45" s="31">
        <v>19103</v>
      </c>
      <c r="J45" s="31">
        <v>13622</v>
      </c>
      <c r="K45" s="31"/>
      <c r="L45" s="31"/>
      <c r="M45" s="31"/>
    </row>
    <row r="46" spans="1:16" ht="12.75">
      <c r="A46" s="64">
        <v>2006</v>
      </c>
      <c r="B46" s="31">
        <f t="shared" si="0"/>
        <v>37196.5</v>
      </c>
      <c r="C46" s="31">
        <v>21535.4</v>
      </c>
      <c r="D46" s="31">
        <v>15661.1</v>
      </c>
      <c r="E46" s="31">
        <f t="shared" si="3"/>
        <v>1811</v>
      </c>
      <c r="F46" s="31">
        <v>691</v>
      </c>
      <c r="G46" s="31">
        <v>1120</v>
      </c>
      <c r="H46" s="31">
        <f>SUM(I46:J46)</f>
        <v>35385</v>
      </c>
      <c r="I46" s="31">
        <v>20844</v>
      </c>
      <c r="J46" s="31">
        <v>14541</v>
      </c>
      <c r="K46" s="31"/>
      <c r="L46" s="31"/>
      <c r="M46" s="31"/>
      <c r="N46" s="31"/>
      <c r="O46" s="31"/>
      <c r="P46" s="31"/>
    </row>
    <row r="52" ht="12.75">
      <c r="A52" s="16">
        <v>8</v>
      </c>
    </row>
  </sheetData>
  <mergeCells count="7">
    <mergeCell ref="A4:J4"/>
    <mergeCell ref="A3:J3"/>
    <mergeCell ref="E6:J6"/>
    <mergeCell ref="B6:D7"/>
    <mergeCell ref="A6:A8"/>
    <mergeCell ref="E7:G7"/>
    <mergeCell ref="H7:J7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j/06 S</dc:title>
  <dc:subject>Die Seeschifffahrt in Schleswig-Holstein 2006</dc:subject>
  <dc:creator>LangePe</dc:creator>
  <cp:keywords/>
  <dc:description/>
  <cp:lastModifiedBy>foersmon</cp:lastModifiedBy>
  <cp:lastPrinted>2007-05-15T05:13:03Z</cp:lastPrinted>
  <dcterms:created xsi:type="dcterms:W3CDTF">2007-02-06T14:37:57Z</dcterms:created>
  <dcterms:modified xsi:type="dcterms:W3CDTF">2007-05-15T05:25:08Z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