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5790" yWindow="2085" windowWidth="9690" windowHeight="12540" tabRatio="820" activeTab="0"/>
  </bookViews>
  <sheets>
    <sheet name="Statistischer Bericht" sheetId="1" r:id="rId1"/>
    <sheet name="Seite1" sheetId="2" r:id="rId2"/>
    <sheet name="Seite2" sheetId="3" r:id="rId3"/>
    <sheet name="Seite3" sheetId="4" r:id="rId4"/>
    <sheet name="Seite4" sheetId="5" r:id="rId5"/>
    <sheet name="Seite5" sheetId="6" r:id="rId6"/>
    <sheet name="Seite6" sheetId="7" r:id="rId7"/>
    <sheet name="Seite7" sheetId="8" r:id="rId8"/>
    <sheet name="Seite8" sheetId="9" r:id="rId9"/>
    <sheet name="Seite9" sheetId="10" r:id="rId10"/>
    <sheet name="Seite10" sheetId="11" r:id="rId11"/>
  </sheets>
  <externalReferences>
    <externalReference r:id="rId14"/>
    <externalReference r:id="rId15"/>
    <externalReference r:id="rId16"/>
    <externalReference r:id="rId17"/>
    <externalReference r:id="rId18"/>
  </externalReferences>
  <definedNames>
    <definedName name="DATABASE">'[2]3GÜTER'!#REF!</definedName>
    <definedName name="_xlnm.Print_Area" localSheetId="1">'Seite1'!$A$1:$J$41</definedName>
    <definedName name="_xlnm.Print_Area" localSheetId="10">'Seite10'!$A$1:$H$44</definedName>
    <definedName name="_xlnm.Print_Area" localSheetId="2">'Seite2'!$A$1:$G$54</definedName>
    <definedName name="_xlnm.Print_Area" localSheetId="3">'Seite3'!$A$1:$F$40</definedName>
    <definedName name="_xlnm.Print_Area" localSheetId="4">'Seite4'!$A$1:$G$62</definedName>
    <definedName name="_xlnm.Print_Area" localSheetId="5">'Seite5'!$A$1:$G$32</definedName>
    <definedName name="_xlnm.Print_Area" localSheetId="6">'Seite6'!$A$1:$G$43</definedName>
    <definedName name="_xlnm.Print_Area" localSheetId="7">'Seite7'!$A$1:$H$37</definedName>
    <definedName name="_xlnm.Print_Area" localSheetId="8">'Seite8'!$A$1:$J$50</definedName>
    <definedName name="_xlnm.Print_Area" localSheetId="9">'Seite9'!$A$1:$H$46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OLE_LINK1" localSheetId="1">'Seite1'!#REF!</definedName>
    <definedName name="Quartal" localSheetId="0">'Statistischer Bericht'!#REF!</definedName>
    <definedName name="Quartal">#REF!</definedName>
    <definedName name="STJ">'[4]Januar bis Juni 94 (B)'!$F$2</definedName>
    <definedName name="CRITERIA" localSheetId="1">'[1]Januar bis Dezember 92 (A)'!#REF!</definedName>
    <definedName name="CRITERIA">'[5]Januar bis Dezember 92 (A)'!#REF!</definedName>
    <definedName name="VorKurz">#REF!</definedName>
    <definedName name="VorMoName">#REF!</definedName>
    <definedName name="x">'[3]3GÜTER'!$AA$13</definedName>
  </definedNames>
  <calcPr fullCalcOnLoad="1"/>
</workbook>
</file>

<file path=xl/sharedStrings.xml><?xml version="1.0" encoding="utf-8"?>
<sst xmlns="http://schemas.openxmlformats.org/spreadsheetml/2006/main" count="746" uniqueCount="256">
  <si>
    <t>Hafen</t>
  </si>
  <si>
    <t>Empfang</t>
  </si>
  <si>
    <t>Versand</t>
  </si>
  <si>
    <t>Brunsbüttel</t>
  </si>
  <si>
    <t>insgesamt</t>
  </si>
  <si>
    <t xml:space="preserve"> </t>
  </si>
  <si>
    <t>Andere Nahrungs- und Futtermittel</t>
  </si>
  <si>
    <t>Eisen, Stahl und NE-Metalle</t>
  </si>
  <si>
    <t>Steine und Erden (einschl. Baustoffe)</t>
  </si>
  <si>
    <t>Düngemittel</t>
  </si>
  <si>
    <t>ausgestie-   gene</t>
  </si>
  <si>
    <t>Ankünfte</t>
  </si>
  <si>
    <t xml:space="preserve">Abfahrten </t>
  </si>
  <si>
    <t>Seeschiffsankünfte und -abfahrten</t>
  </si>
  <si>
    <t>Seeschiffsankünfte</t>
  </si>
  <si>
    <t>Anzahl</t>
  </si>
  <si>
    <t>Schiffsart</t>
  </si>
  <si>
    <t>Kreuzfahrtschiff</t>
  </si>
  <si>
    <t>Containerschiff</t>
  </si>
  <si>
    <t>unter 1 000 BRZ</t>
  </si>
  <si>
    <t>Verkehr mit dem Ausland</t>
  </si>
  <si>
    <t>Jahr</t>
  </si>
  <si>
    <t>Beförderte Gütermenge insgesamt</t>
  </si>
  <si>
    <t>Verkehr mit anderen                               deutschen Häfen</t>
  </si>
  <si>
    <t xml:space="preserve">d a v o n </t>
  </si>
  <si>
    <t>Dagebüll</t>
  </si>
  <si>
    <t>Kiel</t>
  </si>
  <si>
    <t>Kfz als Handels-         güter</t>
  </si>
  <si>
    <t>Container</t>
  </si>
  <si>
    <t>Anhänger,       Trailer</t>
  </si>
  <si>
    <t>Empfang und Versand insgesamt</t>
  </si>
  <si>
    <t>Nr.      des         Ver-   kehrs-  bezirks</t>
  </si>
  <si>
    <t>davon</t>
  </si>
  <si>
    <t>Ladungsart</t>
  </si>
  <si>
    <t>Güterart</t>
  </si>
  <si>
    <t>Feste mineralische Brennstoffe</t>
  </si>
  <si>
    <t>Erdöl, Mineralölerzeugnisse, Gase</t>
  </si>
  <si>
    <t>Erze und Metallabfälle</t>
  </si>
  <si>
    <t>Chemische Erzeugnisse</t>
  </si>
  <si>
    <t>Außerdem: Eigengewichte der Ladungsträger</t>
  </si>
  <si>
    <t>Fahrzeuge, Maschinen, sonst. Halb- u. Fertigwaren</t>
  </si>
  <si>
    <t xml:space="preserve">   darunter Getreide</t>
  </si>
  <si>
    <t xml:space="preserve">   Ölsaaten, Fette</t>
  </si>
  <si>
    <t xml:space="preserve">   darunter Steinkohle und -briketts</t>
  </si>
  <si>
    <t>Land-, forstwirtschaftl. und verwandte Erzeugnisse</t>
  </si>
  <si>
    <t>Verkehr innerhalb Deutschlands</t>
  </si>
  <si>
    <t>Verkehr mit Häfen außerhalb Deutschlands</t>
  </si>
  <si>
    <t xml:space="preserve">      Ostseegebiet</t>
  </si>
  <si>
    <t xml:space="preserve">   Afrika</t>
  </si>
  <si>
    <t xml:space="preserve">   Nordamerika</t>
  </si>
  <si>
    <t xml:space="preserve">   Mittel- und Südamerika</t>
  </si>
  <si>
    <t xml:space="preserve">   Asien</t>
  </si>
  <si>
    <t xml:space="preserve">   Australien</t>
  </si>
  <si>
    <t>Außerdem: Eigengewicht der Ladungsträger</t>
  </si>
  <si>
    <t xml:space="preserve">      Süd- und Südosteuropa</t>
  </si>
  <si>
    <t xml:space="preserve">            fest</t>
  </si>
  <si>
    <t xml:space="preserve">            flüssig</t>
  </si>
  <si>
    <t xml:space="preserve">   Massengut</t>
  </si>
  <si>
    <t xml:space="preserve">   Stückgut</t>
  </si>
  <si>
    <t xml:space="preserve">      ohne Ladungsträger</t>
  </si>
  <si>
    <t xml:space="preserve">           20-Fuß-Container</t>
  </si>
  <si>
    <t>außerdem: Eigengewichte der Ladungsträger</t>
  </si>
  <si>
    <t>Ladungsträger</t>
  </si>
  <si>
    <t>Übrige Ladungsträger</t>
  </si>
  <si>
    <t xml:space="preserve">           Container in TEU (in 20-Fuß-Einheiten)</t>
  </si>
  <si>
    <t>Nr. der Sys-       te-   matik</t>
  </si>
  <si>
    <t>Art des Verkehrs</t>
  </si>
  <si>
    <t>Maß-       einheit</t>
  </si>
  <si>
    <t>Angekommene Seeschiffe</t>
  </si>
  <si>
    <t>1000 tdw</t>
  </si>
  <si>
    <t xml:space="preserve">  - Güterverkehr -</t>
  </si>
  <si>
    <t>Güterempfang</t>
  </si>
  <si>
    <t>Tonnen</t>
  </si>
  <si>
    <t>"</t>
  </si>
  <si>
    <t>Güterversand</t>
  </si>
  <si>
    <t>Güterumschlag insgesamt</t>
  </si>
  <si>
    <t xml:space="preserve">  - Personenverkehr -</t>
  </si>
  <si>
    <t>Ein- und ausgestiegene Fahrgäste</t>
  </si>
  <si>
    <t>Nr. des Ver-       kehrs-      bezirks</t>
  </si>
  <si>
    <t xml:space="preserve">  - Schiffsverkehr -</t>
  </si>
  <si>
    <t xml:space="preserve">      Nordeuropa und Westeuropa</t>
  </si>
  <si>
    <t xml:space="preserve">         darunter Italien</t>
  </si>
  <si>
    <t>Büsum</t>
  </si>
  <si>
    <t>Burgstaaken / Fehmarn</t>
  </si>
  <si>
    <t>Eckernförde</t>
  </si>
  <si>
    <t>Flensburg</t>
  </si>
  <si>
    <t>Glücksburg /Langballigau</t>
  </si>
  <si>
    <t>Glückstadt</t>
  </si>
  <si>
    <t>Gröde / Hooge / Langeness / Hallig</t>
  </si>
  <si>
    <t>Heiligenhafen</t>
  </si>
  <si>
    <t>Helgoland</t>
  </si>
  <si>
    <t>Hochdonn</t>
  </si>
  <si>
    <t>Hörnum / Sylt</t>
  </si>
  <si>
    <t>Hohenhörn / Schafstedt</t>
  </si>
  <si>
    <t>Husum</t>
  </si>
  <si>
    <t>Itzehoe</t>
  </si>
  <si>
    <t>Kappeln</t>
  </si>
  <si>
    <t>List / Sylt</t>
  </si>
  <si>
    <t>Lübeck</t>
  </si>
  <si>
    <t xml:space="preserve">Neustadt / Holstein </t>
  </si>
  <si>
    <t>Nordstrand / Strucklahnungshörn</t>
  </si>
  <si>
    <t>Pellworm</t>
  </si>
  <si>
    <t>Puttgarden / Fehmarn</t>
  </si>
  <si>
    <t>Rendsburg</t>
  </si>
  <si>
    <t>Schlüttsiel</t>
  </si>
  <si>
    <t>Wedel / Schulau</t>
  </si>
  <si>
    <t>Wyk / Föhr</t>
  </si>
  <si>
    <t>Sonstige</t>
  </si>
  <si>
    <t>darunter</t>
  </si>
  <si>
    <t xml:space="preserve">   Dagebüll</t>
  </si>
  <si>
    <t xml:space="preserve">   Gröde / Hooge / Langeness / Hallig</t>
  </si>
  <si>
    <t xml:space="preserve">   Husum</t>
  </si>
  <si>
    <t xml:space="preserve">   Kiel</t>
  </si>
  <si>
    <t xml:space="preserve">   List / Sylt</t>
  </si>
  <si>
    <t xml:space="preserve">   Neustadt / Holstein </t>
  </si>
  <si>
    <t xml:space="preserve">   Lübeck</t>
  </si>
  <si>
    <t xml:space="preserve">   Nordstrand / Strucklahnungshörn</t>
  </si>
  <si>
    <t xml:space="preserve">   Pellworm</t>
  </si>
  <si>
    <t xml:space="preserve">   Puttgarden / Fehmarn</t>
  </si>
  <si>
    <t xml:space="preserve">   Rendsburg</t>
  </si>
  <si>
    <t xml:space="preserve">   Wyk / Föhr</t>
  </si>
  <si>
    <t xml:space="preserve">D a v o n </t>
  </si>
  <si>
    <t>Eisen-        bahn-        fahrzeuge</t>
  </si>
  <si>
    <t>Reise-        Pkw,      Omni-         busse</t>
  </si>
  <si>
    <t>Reise-            Pkw,      Omni-         busse</t>
  </si>
  <si>
    <t>Güter-         Lkw</t>
  </si>
  <si>
    <t>Güter-              Lkw</t>
  </si>
  <si>
    <t>Steenodde / Amrum</t>
  </si>
  <si>
    <t>Fahrgastschiff</t>
  </si>
  <si>
    <t>Ro-Ro-Schiff/Fährschiff</t>
  </si>
  <si>
    <t>Schüttgutfrachtschiff</t>
  </si>
  <si>
    <t>Spezialfrachtschiff</t>
  </si>
  <si>
    <t>Stückgutfrachter</t>
  </si>
  <si>
    <t>Tankschiff</t>
  </si>
  <si>
    <t>1 000 bis unter 5 000 BRZ</t>
  </si>
  <si>
    <t>5 000 bis unter 20 000 BRZ</t>
  </si>
  <si>
    <t>20 000 bis unter 50 000 BRZ</t>
  </si>
  <si>
    <t>50 000 und mehr BRZ</t>
  </si>
  <si>
    <t>Fahrtgebiet</t>
  </si>
  <si>
    <t xml:space="preserve">                        insgesamt</t>
  </si>
  <si>
    <t>-</t>
  </si>
  <si>
    <t>Hinweis: Bundeszahlen veröffentlicht das Statistische Bundesamt in seiner Fachserie 8 "Verkehr", Reihe 5</t>
  </si>
  <si>
    <t>x = Nachweis nicht sinnvoll</t>
  </si>
  <si>
    <t xml:space="preserve">                     x</t>
  </si>
  <si>
    <t xml:space="preserve">                                                       Insgesamt</t>
  </si>
  <si>
    <t xml:space="preserve">                    x</t>
  </si>
  <si>
    <t>Beförderte Gütermenge in 1000 Tonnen</t>
  </si>
  <si>
    <t>in 1000 Tonnen</t>
  </si>
  <si>
    <t xml:space="preserve">         darunter Schweden / Ostsee</t>
  </si>
  <si>
    <t xml:space="preserve">                        Finnland</t>
  </si>
  <si>
    <t xml:space="preserve">                        Russische Föderation / Ostsee</t>
  </si>
  <si>
    <t xml:space="preserve">                        Dänemark / Ostsee</t>
  </si>
  <si>
    <t xml:space="preserve">                        Lettland</t>
  </si>
  <si>
    <t xml:space="preserve">                        Polen</t>
  </si>
  <si>
    <t xml:space="preserve">                        Litauen</t>
  </si>
  <si>
    <t xml:space="preserve">                        Estland</t>
  </si>
  <si>
    <t>Insgesamt</t>
  </si>
  <si>
    <t xml:space="preserve">      mit Ladungsträger</t>
  </si>
  <si>
    <t xml:space="preserve">          darunter in Containern</t>
  </si>
  <si>
    <t>12    Anzahl der umgeschlagenen Reise- und Transportfahrzeuge sowie der Transportbehälter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</si>
  <si>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</si>
  <si>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</si>
  <si>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</si>
  <si>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</si>
  <si>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</si>
  <si>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</si>
  <si>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</si>
  <si>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</si>
  <si>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</si>
  <si>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</si>
  <si>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</si>
  <si>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</si>
  <si>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</si>
  <si>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</si>
  <si>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</si>
  <si>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</si>
  <si>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</si>
  <si>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Statistischer Bericht</t>
  </si>
  <si>
    <t>Auskunft zu dieser Veröffentlichung</t>
  </si>
  <si>
    <t>Ausgabedatum</t>
  </si>
  <si>
    <t>Name:</t>
  </si>
  <si>
    <t>Hafen@statistik-nord.de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</si>
  <si>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</si>
  <si>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</si>
  <si>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</si>
  <si>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Die Seeschifffahrt in Schleswig-Holstein</t>
  </si>
  <si>
    <t>Reinhard Schubert</t>
  </si>
  <si>
    <t>040 42831-1820</t>
  </si>
  <si>
    <t xml:space="preserve">  darunter Puttgarden</t>
  </si>
  <si>
    <t>mailto:info-HH@statistik-nord.de</t>
  </si>
  <si>
    <t>mailto:info-SH@statistik-nord.de</t>
  </si>
  <si>
    <t xml:space="preserve">                       Vereinigtes Königreich</t>
  </si>
  <si>
    <t>Lkw (einschl. deren Anhänger)</t>
  </si>
  <si>
    <t>Pkw (einschl. deren Anhänger)</t>
  </si>
  <si>
    <t xml:space="preserve">         darunter Norwegen</t>
  </si>
  <si>
    <t xml:space="preserve">                       Niederlande</t>
  </si>
  <si>
    <t xml:space="preserve">   darunter Verkehr innerhalb Schleswig-Holstein</t>
  </si>
  <si>
    <t>Sattelauflieger und Wechselbrücken</t>
  </si>
  <si>
    <t xml:space="preserve">Sonstige Anhänger, </t>
  </si>
  <si>
    <t>11    Entwicklung des Seegüterverkehrs in den Häfen Schleswig-Holsteins seit 1970</t>
  </si>
  <si>
    <t xml:space="preserve">                  Brunsbüttel</t>
  </si>
  <si>
    <t xml:space="preserve">                  Puttgarden</t>
  </si>
  <si>
    <t xml:space="preserve">                  Kiel</t>
  </si>
  <si>
    <t xml:space="preserve">                  Flensburg</t>
  </si>
  <si>
    <t xml:space="preserve">                  Rendsburg</t>
  </si>
  <si>
    <t xml:space="preserve">                  Husum</t>
  </si>
  <si>
    <t xml:space="preserve">                  Dagebüll</t>
  </si>
  <si>
    <t xml:space="preserve">                  Wyk / Föhr</t>
  </si>
  <si>
    <t xml:space="preserve">                  Helgoland</t>
  </si>
  <si>
    <r>
      <t xml:space="preserve">Brutto-       raumzahl      </t>
    </r>
    <r>
      <rPr>
        <sz val="9"/>
        <rFont val="Arial"/>
        <family val="2"/>
      </rPr>
      <t xml:space="preserve"> (BRZ)</t>
    </r>
  </si>
  <si>
    <r>
      <t xml:space="preserve">Trag-       fähigkeit       </t>
    </r>
    <r>
      <rPr>
        <sz val="9"/>
        <rFont val="Arial"/>
        <family val="2"/>
      </rPr>
      <t xml:space="preserve"> (tdw)</t>
    </r>
  </si>
  <si>
    <t xml:space="preserve">   Schlüttsiel</t>
  </si>
  <si>
    <t xml:space="preserve">           40-Fuß-Container und größer</t>
  </si>
  <si>
    <t>Steenodde und Wittdün / Amrum</t>
  </si>
  <si>
    <t xml:space="preserve">   Steenodde und Wittdün / Amrum</t>
  </si>
  <si>
    <t xml:space="preserve">                    in Lkw (einschl. deren Anhängern)</t>
  </si>
  <si>
    <t xml:space="preserve">                    in sonstigen Anhängern, Sattelaufliegern</t>
  </si>
  <si>
    <t xml:space="preserve">                    und Wechselbrücken</t>
  </si>
  <si>
    <t>Insgesamt    2007</t>
  </si>
  <si>
    <t xml:space="preserve">5    Ein- und ausgeladene Fahrzeuge und Transportbehälter in den Häfen </t>
  </si>
  <si>
    <t>in Tonnen</t>
  </si>
  <si>
    <t>Steenodde / Wittdün / Amrum</t>
  </si>
  <si>
    <t xml:space="preserve">        Reise- und Transportfahrzeuge sowie der Transportbehälter in Tonnen</t>
  </si>
  <si>
    <t xml:space="preserve">4    Seegüterumschlag in den Häfen Schleswig-Holsteins </t>
  </si>
  <si>
    <r>
      <t xml:space="preserve">   Europa </t>
    </r>
    <r>
      <rPr>
        <sz val="8"/>
        <rFont val="Arial"/>
        <family val="2"/>
      </rPr>
      <t>(ohne Verkehr innerhalb Deutschlands)</t>
    </r>
  </si>
  <si>
    <t>eingestie-     gene</t>
  </si>
  <si>
    <r>
      <t xml:space="preserve">Schiffsgrößenklassen                                                    </t>
    </r>
    <r>
      <rPr>
        <sz val="9"/>
        <rFont val="Arial"/>
        <family val="2"/>
      </rPr>
      <t xml:space="preserve"> (BRZ = Bruttoraumzahl)</t>
    </r>
  </si>
  <si>
    <t xml:space="preserve">                      -</t>
  </si>
  <si>
    <t xml:space="preserve">   Brunsbüttel</t>
  </si>
  <si>
    <t xml:space="preserve">    darunter Lübeck</t>
  </si>
  <si>
    <t xml:space="preserve">                         x</t>
  </si>
  <si>
    <r>
      <t xml:space="preserve">1)  </t>
    </r>
    <r>
      <rPr>
        <sz val="10"/>
        <rFont val="Arial"/>
        <family val="0"/>
      </rPr>
      <t xml:space="preserve"> Zahlenwert unbekannt</t>
    </r>
  </si>
  <si>
    <t>Insgesamt    2008</t>
  </si>
  <si>
    <t>Veränderung 2008 gegenüber 2007 in %</t>
  </si>
  <si>
    <t>1    Seeverkehr in den Häfen Schleswig-Holsteins 2008 und 2007</t>
  </si>
  <si>
    <t>Veränderung             2008 insgesamt          gegenüber           2007                      in %</t>
  </si>
  <si>
    <t>Veränderung        insgesamt             2008           gegenüber            2007 in %</t>
  </si>
  <si>
    <t>7    Ein- und ausgestiegene Fahrgäste in den Häfen Schleswig-Holsteins 2008 und 2007</t>
  </si>
  <si>
    <t>6b  Seegüterumschlag im Fährverkehr in den Häfen Schleswig-Holsteins 2008 und 2007</t>
  </si>
  <si>
    <t>8    Seeschiffsankünfte und -abfahrten in den Häfen Schleswig-Holsteins 2008 und 2007</t>
  </si>
  <si>
    <t>2007 insgesamt</t>
  </si>
  <si>
    <t>Veränderung 2008 insgesamt     gegenüber       2007                   in %</t>
  </si>
  <si>
    <t>9    Seeschiffsankünfte in den Häfen Schleswig-Holsteins nach Schiffsarten 2008 und 2007</t>
  </si>
  <si>
    <t>Verände-   rung der Ankünfte 2008 gegenüber 2007               in %</t>
  </si>
  <si>
    <t xml:space="preserve">        im seewärtigen Güterverkehr Schleswig-Holsteins 2008</t>
  </si>
  <si>
    <t>13    Eigengewichte der im seewärtigen Güterverkehr Schleswig-Holsteins 2008 umgeschlagenen</t>
  </si>
  <si>
    <r>
      <t xml:space="preserve">1)  </t>
    </r>
    <r>
      <rPr>
        <sz val="9"/>
        <rFont val="Arial"/>
        <family val="2"/>
      </rPr>
      <t xml:space="preserve"> Zahlenwert unbekannt</t>
    </r>
  </si>
  <si>
    <r>
      <t xml:space="preserve">               . </t>
    </r>
    <r>
      <rPr>
        <b/>
        <vertAlign val="superscript"/>
        <sz val="10"/>
        <rFont val="Arial"/>
        <family val="2"/>
      </rPr>
      <t>1)</t>
    </r>
  </si>
  <si>
    <t xml:space="preserve">      Schleswig-Holsteins 2008 und 2007</t>
  </si>
  <si>
    <t xml:space="preserve">      nach Ladungsart 2008 und 2007</t>
  </si>
  <si>
    <t>2    Seegüterumschlag in den Häfen Schleswig-Holsteins nach Güterarten 2008 und 2007</t>
  </si>
  <si>
    <t>3    Seegüterumschlag in den Häfen Schleswig-Holsteins nach Fahrtgebieten 2008 und 2007</t>
  </si>
  <si>
    <t>H II 2 - j/08 S</t>
  </si>
  <si>
    <t>Veränderung insges. 2008 gegenüber 2007 in %</t>
  </si>
  <si>
    <t>6a  Seegüterumschlag in den Häfen Schleswig-Holsteins 2008 und 2007</t>
  </si>
  <si>
    <t>10    Seeschiffsankünfte in den Häfen Schleswig-Holsteins nach Schiffsgrößenklassen 2008 und 2007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</si>
</sst>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"/>
    <numFmt numFmtId="165" formatCode="###\ ###\ ##0"/>
    <numFmt numFmtId="166" formatCode="0#"/>
    <numFmt numFmtId="167" formatCode="#\ ##0"/>
    <numFmt numFmtId="168" formatCode="#\ ###\ ##0"/>
    <numFmt numFmtId="169" formatCode="\ \ \ \ \ \ \ \ \ \ \ \+* #\ ##0.0\ \ \ ;\ \ \ \ \ \ \ \ \ \ \ \-* #\ ##0.0\ \ \ "/>
    <numFmt numFmtId="170" formatCode="\ \ \ \ \ \ \ \ \ \ \+* #\ ##0.0\ \ \ ;\ \ \ \ \ \ \ \ \ \ \-* #\ ##0.0\ \ \ "/>
    <numFmt numFmtId="171" formatCode="d/\ mmmm\ yyyy"/>
  </numFmts>
  <fonts count="1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Helvetica"/>
      <family val="0"/>
    </font>
    <font>
      <sz val="10"/>
      <name val="MS Sans Serif"/>
      <family val="0"/>
    </font>
    <font>
      <b/>
      <sz val="9"/>
      <name val="Arial"/>
      <family val="0"/>
    </font>
    <font>
      <b/>
      <sz val="9"/>
      <name val="Helvetica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38" fontId="6" fillId="0" borderId="0">
      <alignment horizontal="center"/>
      <protection/>
    </xf>
    <xf numFmtId="38" fontId="6" fillId="0" borderId="0">
      <alignment horizontal="center"/>
      <protection/>
    </xf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6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3" fillId="2" borderId="0" xfId="24" applyFont="1" applyFill="1">
      <alignment/>
      <protection/>
    </xf>
    <xf numFmtId="0" fontId="1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1" fillId="2" borderId="1" xfId="0" applyFont="1" applyFill="1" applyBorder="1" applyAlignment="1">
      <alignment/>
    </xf>
    <xf numFmtId="0" fontId="0" fillId="2" borderId="2" xfId="0" applyFill="1" applyBorder="1" applyAlignment="1">
      <alignment horizontal="center" vertical="center" wrapText="1"/>
    </xf>
    <xf numFmtId="167" fontId="0" fillId="2" borderId="0" xfId="0" applyNumberFormat="1" applyFill="1" applyAlignment="1">
      <alignment/>
    </xf>
    <xf numFmtId="167" fontId="3" fillId="2" borderId="0" xfId="24" applyNumberFormat="1" applyFont="1" applyFill="1">
      <alignment/>
      <protection/>
    </xf>
    <xf numFmtId="167" fontId="0" fillId="2" borderId="0" xfId="0" applyNumberFormat="1" applyFill="1" applyAlignment="1">
      <alignment horizontal="center"/>
    </xf>
    <xf numFmtId="167" fontId="3" fillId="2" borderId="0" xfId="24" applyNumberFormat="1" applyFont="1" applyFill="1" applyBorder="1">
      <alignment/>
      <protection/>
    </xf>
    <xf numFmtId="0" fontId="0" fillId="2" borderId="0" xfId="0" applyFill="1" applyAlignment="1">
      <alignment horizontal="left"/>
    </xf>
    <xf numFmtId="168" fontId="3" fillId="2" borderId="0" xfId="24" applyNumberFormat="1" applyFont="1" applyFill="1">
      <alignment/>
      <protection/>
    </xf>
    <xf numFmtId="169" fontId="6" fillId="2" borderId="0" xfId="26" applyNumberFormat="1" applyFont="1" applyFill="1" applyBorder="1">
      <alignment/>
      <protection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1" fillId="2" borderId="0" xfId="0" applyFont="1" applyFill="1" applyBorder="1" applyAlignment="1">
      <alignment/>
    </xf>
    <xf numFmtId="0" fontId="0" fillId="2" borderId="2" xfId="0" applyFill="1" applyBorder="1" applyAlignment="1">
      <alignment horizontal="center" vertical="center"/>
    </xf>
    <xf numFmtId="165" fontId="0" fillId="2" borderId="3" xfId="0" applyNumberFormat="1" applyFill="1" applyBorder="1" applyAlignment="1">
      <alignment/>
    </xf>
    <xf numFmtId="165" fontId="0" fillId="2" borderId="0" xfId="0" applyNumberFormat="1" applyFill="1" applyAlignment="1">
      <alignment/>
    </xf>
    <xf numFmtId="165" fontId="0" fillId="2" borderId="0" xfId="0" applyNumberFormat="1" applyFill="1" applyBorder="1" applyAlignment="1">
      <alignment/>
    </xf>
    <xf numFmtId="165" fontId="5" fillId="2" borderId="0" xfId="0" applyNumberFormat="1" applyFont="1" applyFill="1" applyBorder="1" applyAlignment="1">
      <alignment/>
    </xf>
    <xf numFmtId="165" fontId="5" fillId="2" borderId="0" xfId="0" applyNumberFormat="1" applyFont="1" applyFill="1" applyAlignment="1">
      <alignment/>
    </xf>
    <xf numFmtId="168" fontId="0" fillId="2" borderId="0" xfId="0" applyNumberFormat="1" applyFill="1" applyAlignment="1">
      <alignment/>
    </xf>
    <xf numFmtId="0" fontId="3" fillId="2" borderId="0" xfId="0" applyFont="1" applyFill="1" applyAlignment="1">
      <alignment/>
    </xf>
    <xf numFmtId="164" fontId="3" fillId="2" borderId="0" xfId="0" applyNumberFormat="1" applyFont="1" applyFill="1" applyAlignment="1">
      <alignment/>
    </xf>
    <xf numFmtId="0" fontId="3" fillId="2" borderId="4" xfId="0" applyFont="1" applyFill="1" applyBorder="1" applyAlignment="1">
      <alignment/>
    </xf>
    <xf numFmtId="168" fontId="3" fillId="2" borderId="3" xfId="0" applyNumberFormat="1" applyFont="1" applyFill="1" applyBorder="1" applyAlignment="1">
      <alignment/>
    </xf>
    <xf numFmtId="168" fontId="3" fillId="2" borderId="0" xfId="0" applyNumberFormat="1" applyFont="1" applyFill="1" applyAlignment="1">
      <alignment/>
    </xf>
    <xf numFmtId="168" fontId="3" fillId="2" borderId="3" xfId="0" applyNumberFormat="1" applyFont="1" applyFill="1" applyBorder="1" applyAlignment="1">
      <alignment horizontal="right"/>
    </xf>
    <xf numFmtId="168" fontId="3" fillId="2" borderId="0" xfId="0" applyNumberFormat="1" applyFont="1" applyFill="1" applyBorder="1" applyAlignment="1">
      <alignment horizontal="right"/>
    </xf>
    <xf numFmtId="168" fontId="8" fillId="2" borderId="0" xfId="0" applyNumberFormat="1" applyFont="1" applyFill="1" applyAlignment="1">
      <alignment/>
    </xf>
    <xf numFmtId="169" fontId="9" fillId="2" borderId="0" xfId="26" applyNumberFormat="1" applyFont="1" applyFill="1" applyBorder="1">
      <alignment/>
      <protection/>
    </xf>
    <xf numFmtId="0" fontId="0" fillId="2" borderId="1" xfId="0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165" fontId="1" fillId="2" borderId="3" xfId="0" applyNumberFormat="1" applyFont="1" applyFill="1" applyBorder="1" applyAlignment="1">
      <alignment/>
    </xf>
    <xf numFmtId="165" fontId="1" fillId="2" borderId="0" xfId="0" applyNumberFormat="1" applyFont="1" applyFill="1" applyBorder="1" applyAlignment="1">
      <alignment/>
    </xf>
    <xf numFmtId="165" fontId="0" fillId="2" borderId="3" xfId="0" applyNumberFormat="1" applyFill="1" applyBorder="1" applyAlignment="1">
      <alignment horizontal="right"/>
    </xf>
    <xf numFmtId="165" fontId="0" fillId="2" borderId="0" xfId="0" applyNumberFormat="1" applyFill="1" applyAlignment="1">
      <alignment horizontal="right"/>
    </xf>
    <xf numFmtId="0" fontId="0" fillId="2" borderId="1" xfId="0" applyFont="1" applyFill="1" applyBorder="1" applyAlignment="1">
      <alignment horizontal="center"/>
    </xf>
    <xf numFmtId="165" fontId="1" fillId="2" borderId="5" xfId="0" applyNumberFormat="1" applyFont="1" applyFill="1" applyBorder="1" applyAlignment="1">
      <alignment/>
    </xf>
    <xf numFmtId="169" fontId="9" fillId="2" borderId="0" xfId="26" applyNumberFormat="1" applyFont="1" applyFill="1" applyBorder="1">
      <alignment/>
      <protection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164" fontId="0" fillId="2" borderId="0" xfId="0" applyNumberFormat="1" applyFill="1" applyAlignment="1">
      <alignment horizontal="center"/>
    </xf>
    <xf numFmtId="170" fontId="6" fillId="2" borderId="0" xfId="26" applyNumberFormat="1" applyFont="1" applyFill="1" applyBorder="1">
      <alignment/>
      <protection/>
    </xf>
    <xf numFmtId="170" fontId="9" fillId="2" borderId="0" xfId="26" applyNumberFormat="1" applyFont="1" applyFill="1" applyBorder="1">
      <alignment/>
      <protection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/>
    </xf>
    <xf numFmtId="168" fontId="0" fillId="2" borderId="0" xfId="0" applyNumberFormat="1" applyFill="1" applyBorder="1" applyAlignment="1">
      <alignment/>
    </xf>
    <xf numFmtId="168" fontId="3" fillId="2" borderId="0" xfId="0" applyNumberFormat="1" applyFont="1" applyFill="1" applyBorder="1" applyAlignment="1">
      <alignment/>
    </xf>
    <xf numFmtId="168" fontId="1" fillId="2" borderId="0" xfId="0" applyNumberFormat="1" applyFont="1" applyFill="1" applyAlignment="1">
      <alignment horizontal="right"/>
    </xf>
    <xf numFmtId="0" fontId="3" fillId="2" borderId="0" xfId="0" applyFont="1" applyFill="1" applyBorder="1" applyAlignment="1">
      <alignment/>
    </xf>
    <xf numFmtId="0" fontId="8" fillId="2" borderId="0" xfId="0" applyFont="1" applyFill="1" applyAlignment="1">
      <alignment horizontal="center"/>
    </xf>
    <xf numFmtId="168" fontId="8" fillId="2" borderId="3" xfId="0" applyNumberFormat="1" applyFont="1" applyFill="1" applyBorder="1" applyAlignment="1">
      <alignment/>
    </xf>
    <xf numFmtId="168" fontId="8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8" fillId="2" borderId="8" xfId="0" applyFont="1" applyFill="1" applyBorder="1" applyAlignment="1">
      <alignment horizontal="center"/>
    </xf>
    <xf numFmtId="168" fontId="3" fillId="2" borderId="0" xfId="0" applyNumberFormat="1" applyFont="1" applyFill="1" applyAlignment="1">
      <alignment horizontal="right"/>
    </xf>
    <xf numFmtId="0" fontId="1" fillId="2" borderId="9" xfId="23" applyFont="1" applyFill="1" applyBorder="1" applyAlignment="1" applyProtection="1">
      <alignment/>
      <protection hidden="1"/>
    </xf>
    <xf numFmtId="0" fontId="1" fillId="3" borderId="5" xfId="23" applyFont="1" applyFill="1" applyBorder="1" applyAlignment="1" applyProtection="1">
      <alignment/>
      <protection hidden="1"/>
    </xf>
    <xf numFmtId="0" fontId="0" fillId="3" borderId="5" xfId="23" applyFont="1" applyFill="1" applyBorder="1" applyAlignment="1" applyProtection="1">
      <alignment/>
      <protection hidden="1"/>
    </xf>
    <xf numFmtId="0" fontId="0" fillId="3" borderId="10" xfId="23" applyFont="1" applyFill="1" applyBorder="1" applyAlignment="1" applyProtection="1">
      <alignment/>
      <protection hidden="1"/>
    </xf>
    <xf numFmtId="0" fontId="6" fillId="0" borderId="0" xfId="25">
      <alignment/>
      <protection/>
    </xf>
    <xf numFmtId="0" fontId="0" fillId="2" borderId="11" xfId="23" applyFont="1" applyFill="1" applyBorder="1" applyAlignment="1" applyProtection="1">
      <alignment/>
      <protection hidden="1"/>
    </xf>
    <xf numFmtId="0" fontId="0" fillId="3" borderId="0" xfId="23" applyFont="1" applyFill="1" applyBorder="1" applyAlignment="1" applyProtection="1">
      <alignment vertical="top"/>
      <protection hidden="1"/>
    </xf>
    <xf numFmtId="0" fontId="0" fillId="3" borderId="0" xfId="23" applyFont="1" applyFill="1" applyBorder="1" applyAlignment="1" applyProtection="1">
      <alignment/>
      <protection hidden="1"/>
    </xf>
    <xf numFmtId="0" fontId="0" fillId="3" borderId="12" xfId="23" applyFont="1" applyFill="1" applyBorder="1" applyAlignment="1" applyProtection="1">
      <alignment/>
      <protection hidden="1"/>
    </xf>
    <xf numFmtId="0" fontId="12" fillId="2" borderId="13" xfId="21" applyFont="1" applyFill="1" applyBorder="1" applyAlignment="1" applyProtection="1">
      <alignment horizontal="left"/>
      <protection hidden="1"/>
    </xf>
    <xf numFmtId="0" fontId="12" fillId="3" borderId="1" xfId="21" applyFont="1" applyFill="1" applyBorder="1" applyAlignment="1" applyProtection="1">
      <alignment horizontal="left"/>
      <protection hidden="1"/>
    </xf>
    <xf numFmtId="0" fontId="0" fillId="3" borderId="1" xfId="23" applyFont="1" applyFill="1" applyBorder="1" applyAlignment="1" applyProtection="1">
      <alignment/>
      <protection hidden="1"/>
    </xf>
    <xf numFmtId="0" fontId="0" fillId="3" borderId="14" xfId="23" applyFont="1" applyFill="1" applyBorder="1" applyAlignment="1" applyProtection="1">
      <alignment/>
      <protection hidden="1"/>
    </xf>
    <xf numFmtId="0" fontId="0" fillId="3" borderId="9" xfId="23" applyFont="1" applyFill="1" applyBorder="1" applyProtection="1">
      <alignment/>
      <protection hidden="1"/>
    </xf>
    <xf numFmtId="0" fontId="0" fillId="3" borderId="5" xfId="23" applyFont="1" applyFill="1" applyBorder="1" applyProtection="1">
      <alignment/>
      <protection hidden="1"/>
    </xf>
    <xf numFmtId="0" fontId="0" fillId="3" borderId="10" xfId="23" applyFont="1" applyFill="1" applyBorder="1" applyProtection="1">
      <alignment/>
      <protection hidden="1"/>
    </xf>
    <xf numFmtId="0" fontId="0" fillId="3" borderId="11" xfId="23" applyFont="1" applyFill="1" applyBorder="1" applyProtection="1">
      <alignment/>
      <protection hidden="1"/>
    </xf>
    <xf numFmtId="0" fontId="0" fillId="3" borderId="0" xfId="23" applyFont="1" applyFill="1" applyBorder="1" applyProtection="1">
      <alignment/>
      <protection hidden="1"/>
    </xf>
    <xf numFmtId="0" fontId="0" fillId="3" borderId="12" xfId="23" applyFont="1" applyFill="1" applyBorder="1" applyProtection="1">
      <alignment/>
      <protection hidden="1"/>
    </xf>
    <xf numFmtId="49" fontId="0" fillId="3" borderId="0" xfId="23" applyNumberFormat="1" applyFont="1" applyFill="1" applyBorder="1" applyProtection="1">
      <alignment/>
      <protection hidden="1"/>
    </xf>
    <xf numFmtId="0" fontId="0" fillId="3" borderId="0" xfId="23" applyFont="1" applyFill="1" applyBorder="1" applyProtection="1" quotePrefix="1">
      <alignment/>
      <protection hidden="1"/>
    </xf>
    <xf numFmtId="0" fontId="0" fillId="3" borderId="13" xfId="23" applyFont="1" applyFill="1" applyBorder="1" applyProtection="1">
      <alignment/>
      <protection hidden="1"/>
    </xf>
    <xf numFmtId="0" fontId="1" fillId="3" borderId="11" xfId="23" applyFont="1" applyFill="1" applyBorder="1" applyAlignment="1" applyProtection="1">
      <alignment/>
      <protection hidden="1"/>
    </xf>
    <xf numFmtId="0" fontId="1" fillId="2" borderId="11" xfId="23" applyFont="1" applyFill="1" applyBorder="1" applyAlignment="1" applyProtection="1">
      <alignment/>
      <protection hidden="1"/>
    </xf>
    <xf numFmtId="0" fontId="0" fillId="2" borderId="0" xfId="23" applyFont="1" applyFill="1" applyBorder="1" applyProtection="1">
      <alignment/>
      <protection hidden="1"/>
    </xf>
    <xf numFmtId="0" fontId="1" fillId="2" borderId="0" xfId="23" applyFont="1" applyFill="1" applyBorder="1" applyAlignment="1" applyProtection="1">
      <alignment horizontal="centerContinuous"/>
      <protection hidden="1"/>
    </xf>
    <xf numFmtId="0" fontId="1" fillId="3" borderId="0" xfId="23" applyFont="1" applyFill="1" applyBorder="1" applyAlignment="1" applyProtection="1">
      <alignment horizontal="centerContinuous"/>
      <protection hidden="1"/>
    </xf>
    <xf numFmtId="0" fontId="1" fillId="3" borderId="12" xfId="23" applyFont="1" applyFill="1" applyBorder="1" applyAlignment="1" applyProtection="1">
      <alignment horizontal="centerContinuous"/>
      <protection hidden="1"/>
    </xf>
    <xf numFmtId="0" fontId="1" fillId="2" borderId="11" xfId="23" applyFont="1" applyFill="1" applyBorder="1" applyAlignment="1" applyProtection="1">
      <alignment horizontal="left"/>
      <protection hidden="1"/>
    </xf>
    <xf numFmtId="1" fontId="1" fillId="2" borderId="11" xfId="23" applyNumberFormat="1" applyFont="1" applyFill="1" applyBorder="1" applyAlignment="1" applyProtection="1">
      <alignment horizontal="left"/>
      <protection hidden="1"/>
    </xf>
    <xf numFmtId="0" fontId="0" fillId="3" borderId="0" xfId="23" applyFont="1" applyFill="1" applyProtection="1">
      <alignment/>
      <protection hidden="1"/>
    </xf>
    <xf numFmtId="0" fontId="13" fillId="2" borderId="14" xfId="21" applyFont="1" applyFill="1" applyBorder="1" applyAlignment="1" applyProtection="1">
      <alignment horizontal="left"/>
      <protection hidden="1"/>
    </xf>
    <xf numFmtId="0" fontId="0" fillId="3" borderId="15" xfId="23" applyFont="1" applyFill="1" applyBorder="1" applyProtection="1">
      <alignment/>
      <protection hidden="1"/>
    </xf>
    <xf numFmtId="0" fontId="0" fillId="3" borderId="6" xfId="23" applyFont="1" applyFill="1" applyBorder="1" applyProtection="1">
      <alignment/>
      <protection hidden="1"/>
    </xf>
    <xf numFmtId="0" fontId="0" fillId="3" borderId="16" xfId="23" applyFont="1" applyFill="1" applyBorder="1" applyProtection="1">
      <alignment/>
      <protection hidden="1"/>
    </xf>
    <xf numFmtId="0" fontId="0" fillId="0" borderId="0" xfId="23" applyFont="1" applyProtection="1">
      <alignment/>
      <protection hidden="1"/>
    </xf>
    <xf numFmtId="167" fontId="8" fillId="2" borderId="0" xfId="24" applyNumberFormat="1" applyFont="1" applyFill="1">
      <alignment/>
      <protection/>
    </xf>
    <xf numFmtId="168" fontId="8" fillId="2" borderId="0" xfId="24" applyNumberFormat="1" applyFont="1" applyFill="1">
      <alignment/>
      <protection/>
    </xf>
    <xf numFmtId="167" fontId="8" fillId="2" borderId="0" xfId="0" applyNumberFormat="1" applyFont="1" applyFill="1" applyAlignment="1">
      <alignment/>
    </xf>
    <xf numFmtId="167" fontId="3" fillId="2" borderId="0" xfId="0" applyNumberFormat="1" applyFont="1" applyFill="1" applyAlignment="1">
      <alignment/>
    </xf>
    <xf numFmtId="167" fontId="8" fillId="2" borderId="0" xfId="0" applyNumberFormat="1" applyFont="1" applyFill="1" applyAlignment="1">
      <alignment horizontal="center"/>
    </xf>
    <xf numFmtId="167" fontId="3" fillId="2" borderId="0" xfId="0" applyNumberFormat="1" applyFont="1" applyFill="1" applyAlignment="1">
      <alignment horizontal="center"/>
    </xf>
    <xf numFmtId="165" fontId="3" fillId="2" borderId="3" xfId="0" applyNumberFormat="1" applyFont="1" applyFill="1" applyBorder="1" applyAlignment="1">
      <alignment/>
    </xf>
    <xf numFmtId="165" fontId="3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 horizontal="right"/>
    </xf>
    <xf numFmtId="1" fontId="3" fillId="2" borderId="0" xfId="0" applyNumberFormat="1" applyFont="1" applyFill="1" applyAlignment="1">
      <alignment/>
    </xf>
    <xf numFmtId="165" fontId="8" fillId="2" borderId="0" xfId="0" applyNumberFormat="1" applyFont="1" applyFill="1" applyAlignment="1">
      <alignment/>
    </xf>
    <xf numFmtId="165" fontId="8" fillId="2" borderId="0" xfId="0" applyNumberFormat="1" applyFont="1" applyFill="1" applyBorder="1" applyAlignment="1">
      <alignment/>
    </xf>
    <xf numFmtId="165" fontId="3" fillId="2" borderId="3" xfId="0" applyNumberFormat="1" applyFont="1" applyFill="1" applyBorder="1" applyAlignment="1">
      <alignment/>
    </xf>
    <xf numFmtId="168" fontId="3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168" fontId="3" fillId="2" borderId="0" xfId="0" applyNumberFormat="1" applyFont="1" applyFill="1" applyAlignment="1">
      <alignment horizontal="right"/>
    </xf>
    <xf numFmtId="168" fontId="8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center"/>
    </xf>
    <xf numFmtId="166" fontId="3" fillId="2" borderId="0" xfId="0" applyNumberFormat="1" applyFont="1" applyFill="1" applyAlignment="1">
      <alignment/>
    </xf>
    <xf numFmtId="164" fontId="8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3" fillId="2" borderId="8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168" fontId="3" fillId="2" borderId="4" xfId="0" applyNumberFormat="1" applyFont="1" applyFill="1" applyBorder="1" applyAlignment="1">
      <alignment/>
    </xf>
    <xf numFmtId="168" fontId="3" fillId="2" borderId="5" xfId="0" applyNumberFormat="1" applyFont="1" applyFill="1" applyBorder="1" applyAlignment="1">
      <alignment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0" fontId="14" fillId="2" borderId="0" xfId="0" applyFont="1" applyFill="1" applyAlignment="1">
      <alignment/>
    </xf>
    <xf numFmtId="167" fontId="8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15" xfId="0" applyFill="1" applyBorder="1" applyAlignment="1">
      <alignment horizontal="center" vertical="center" wrapText="1"/>
    </xf>
    <xf numFmtId="165" fontId="8" fillId="2" borderId="3" xfId="0" applyNumberFormat="1" applyFont="1" applyFill="1" applyBorder="1" applyAlignment="1">
      <alignment/>
    </xf>
    <xf numFmtId="0" fontId="3" fillId="2" borderId="2" xfId="0" applyFont="1" applyFill="1" applyBorder="1" applyAlignment="1">
      <alignment horizontal="center" vertical="center"/>
    </xf>
    <xf numFmtId="165" fontId="0" fillId="2" borderId="0" xfId="0" applyNumberFormat="1" applyFont="1" applyFill="1" applyAlignment="1">
      <alignment/>
    </xf>
    <xf numFmtId="0" fontId="0" fillId="2" borderId="17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167" fontId="3" fillId="2" borderId="0" xfId="0" applyNumberFormat="1" applyFont="1" applyFill="1" applyAlignment="1">
      <alignment horizontal="center"/>
    </xf>
    <xf numFmtId="167" fontId="3" fillId="2" borderId="0" xfId="0" applyNumberFormat="1" applyFont="1" applyFill="1" applyAlignment="1">
      <alignment/>
    </xf>
    <xf numFmtId="0" fontId="0" fillId="2" borderId="0" xfId="0" applyFill="1" applyAlignment="1">
      <alignment horizontal="center" vertical="center"/>
    </xf>
    <xf numFmtId="168" fontId="1" fillId="2" borderId="0" xfId="0" applyNumberFormat="1" applyFont="1" applyFill="1" applyAlignment="1">
      <alignment horizontal="center"/>
    </xf>
    <xf numFmtId="168" fontId="8" fillId="2" borderId="3" xfId="0" applyNumberFormat="1" applyFont="1" applyFill="1" applyBorder="1" applyAlignment="1">
      <alignment/>
    </xf>
    <xf numFmtId="0" fontId="0" fillId="2" borderId="11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3" borderId="11" xfId="23" applyFont="1" applyFill="1" applyBorder="1" applyAlignment="1" applyProtection="1">
      <alignment horizontal="left" vertical="top" wrapText="1"/>
      <protection hidden="1"/>
    </xf>
    <xf numFmtId="0" fontId="0" fillId="3" borderId="0" xfId="23" applyFont="1" applyFill="1" applyBorder="1" applyAlignment="1" applyProtection="1">
      <alignment horizontal="left" vertical="top" wrapText="1"/>
      <protection hidden="1"/>
    </xf>
    <xf numFmtId="0" fontId="0" fillId="3" borderId="12" xfId="23" applyFont="1" applyFill="1" applyBorder="1" applyAlignment="1" applyProtection="1">
      <alignment horizontal="left" vertical="top" wrapText="1"/>
      <protection hidden="1"/>
    </xf>
    <xf numFmtId="0" fontId="0" fillId="3" borderId="9" xfId="23" applyFont="1" applyFill="1" applyBorder="1" applyAlignment="1" applyProtection="1">
      <alignment horizontal="left" vertical="top" wrapText="1"/>
      <protection hidden="1"/>
    </xf>
    <xf numFmtId="0" fontId="0" fillId="3" borderId="5" xfId="23" applyFont="1" applyFill="1" applyBorder="1" applyAlignment="1" applyProtection="1">
      <alignment horizontal="left" vertical="top" wrapText="1"/>
      <protection hidden="1"/>
    </xf>
    <xf numFmtId="0" fontId="0" fillId="3" borderId="10" xfId="23" applyFont="1" applyFill="1" applyBorder="1" applyAlignment="1" applyProtection="1">
      <alignment horizontal="left" vertical="top" wrapText="1"/>
      <protection hidden="1"/>
    </xf>
    <xf numFmtId="0" fontId="13" fillId="2" borderId="1" xfId="20" applyFont="1" applyFill="1" applyBorder="1" applyAlignment="1" applyProtection="1">
      <alignment horizontal="left"/>
      <protection hidden="1"/>
    </xf>
    <xf numFmtId="0" fontId="13" fillId="2" borderId="1" xfId="21" applyFont="1" applyFill="1" applyBorder="1" applyAlignment="1" applyProtection="1">
      <alignment horizontal="left"/>
      <protection hidden="1"/>
    </xf>
    <xf numFmtId="0" fontId="0" fillId="3" borderId="13" xfId="23" applyFont="1" applyFill="1" applyBorder="1" applyAlignment="1" applyProtection="1">
      <alignment horizontal="left" vertical="top" wrapText="1"/>
      <protection hidden="1"/>
    </xf>
    <xf numFmtId="0" fontId="0" fillId="3" borderId="1" xfId="23" applyFont="1" applyFill="1" applyBorder="1" applyAlignment="1" applyProtection="1">
      <alignment horizontal="left" vertical="top" wrapText="1"/>
      <protection hidden="1"/>
    </xf>
    <xf numFmtId="0" fontId="0" fillId="3" borderId="14" xfId="23" applyFont="1" applyFill="1" applyBorder="1" applyAlignment="1" applyProtection="1">
      <alignment horizontal="left" vertical="top" wrapText="1"/>
      <protection hidden="1"/>
    </xf>
    <xf numFmtId="49" fontId="0" fillId="2" borderId="0" xfId="23" applyNumberFormat="1" applyFont="1" applyFill="1" applyBorder="1" applyAlignment="1" applyProtection="1">
      <alignment horizontal="left"/>
      <protection hidden="1"/>
    </xf>
    <xf numFmtId="49" fontId="0" fillId="2" borderId="12" xfId="23" applyNumberFormat="1" applyFont="1" applyFill="1" applyBorder="1" applyAlignment="1" applyProtection="1">
      <alignment horizontal="left"/>
      <protection hidden="1"/>
    </xf>
    <xf numFmtId="0" fontId="13" fillId="3" borderId="0" xfId="20" applyFont="1" applyFill="1" applyAlignment="1">
      <alignment/>
    </xf>
    <xf numFmtId="171" fontId="0" fillId="2" borderId="15" xfId="23" applyNumberFormat="1" applyFont="1" applyFill="1" applyBorder="1" applyAlignment="1" applyProtection="1">
      <alignment horizontal="left"/>
      <protection hidden="1"/>
    </xf>
    <xf numFmtId="171" fontId="0" fillId="2" borderId="16" xfId="23" applyNumberFormat="1" applyFont="1" applyFill="1" applyBorder="1" applyAlignment="1" applyProtection="1">
      <alignment horizontal="left"/>
      <protection hidden="1"/>
    </xf>
    <xf numFmtId="49" fontId="0" fillId="2" borderId="5" xfId="23" applyNumberFormat="1" applyFont="1" applyFill="1" applyBorder="1" applyAlignment="1" applyProtection="1">
      <alignment horizontal="left"/>
      <protection hidden="1"/>
    </xf>
    <xf numFmtId="49" fontId="0" fillId="2" borderId="10" xfId="23" applyNumberFormat="1" applyFont="1" applyFill="1" applyBorder="1" applyAlignment="1" applyProtection="1">
      <alignment horizontal="left"/>
      <protection hidden="1"/>
    </xf>
    <xf numFmtId="0" fontId="0" fillId="2" borderId="6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167" fontId="1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17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1" xfId="0" applyBorder="1" applyAlignment="1">
      <alignment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16" xfId="0" applyBorder="1" applyAlignment="1">
      <alignment/>
    </xf>
    <xf numFmtId="0" fontId="0" fillId="2" borderId="0" xfId="0" applyFont="1" applyFill="1" applyAlignment="1">
      <alignment horizontal="center"/>
    </xf>
    <xf numFmtId="0" fontId="0" fillId="2" borderId="15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0" xfId="24" applyFont="1" applyFill="1">
      <alignment/>
      <protection/>
    </xf>
    <xf numFmtId="165" fontId="0" fillId="2" borderId="0" xfId="0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164" fontId="3" fillId="2" borderId="5" xfId="0" applyNumberFormat="1" applyFont="1" applyFill="1" applyBorder="1" applyAlignment="1">
      <alignment/>
    </xf>
    <xf numFmtId="0" fontId="3" fillId="2" borderId="5" xfId="0" applyFont="1" applyFill="1" applyBorder="1" applyAlignment="1">
      <alignment/>
    </xf>
    <xf numFmtId="168" fontId="3" fillId="2" borderId="4" xfId="0" applyNumberFormat="1" applyFont="1" applyFill="1" applyBorder="1" applyAlignment="1">
      <alignment horizontal="right"/>
    </xf>
    <xf numFmtId="168" fontId="3" fillId="2" borderId="5" xfId="0" applyNumberFormat="1" applyFont="1" applyFill="1" applyBorder="1" applyAlignment="1">
      <alignment horizontal="right"/>
    </xf>
    <xf numFmtId="0" fontId="8" fillId="2" borderId="8" xfId="0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168" fontId="3" fillId="2" borderId="0" xfId="0" applyNumberFormat="1" applyFont="1" applyFill="1" applyAlignment="1">
      <alignment horizontal="left"/>
    </xf>
    <xf numFmtId="168" fontId="3" fillId="2" borderId="0" xfId="0" applyNumberFormat="1" applyFont="1" applyFill="1" applyAlignment="1">
      <alignment/>
    </xf>
    <xf numFmtId="0" fontId="8" fillId="2" borderId="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1" fillId="2" borderId="0" xfId="0" applyFont="1" applyFill="1" applyAlignment="1">
      <alignment horizontal="left"/>
    </xf>
    <xf numFmtId="0" fontId="6" fillId="0" borderId="11" xfId="25" applyBorder="1">
      <alignment/>
      <protection/>
    </xf>
    <xf numFmtId="0" fontId="0" fillId="3" borderId="0" xfId="0" applyFont="1" applyFill="1" applyAlignment="1">
      <alignment/>
    </xf>
  </cellXfs>
  <cellStyles count="15">
    <cellStyle name="Normal" xfId="0"/>
    <cellStyle name="Followed Hyperlink" xfId="15"/>
    <cellStyle name="Comma" xfId="16"/>
    <cellStyle name="Dezimal [0,0]" xfId="17"/>
    <cellStyle name="Dezimal [0,00]" xfId="18"/>
    <cellStyle name="Comma [0]" xfId="19"/>
    <cellStyle name="Hyperlink" xfId="20"/>
    <cellStyle name="Hyperlink_A_I_2_vj061_S" xfId="21"/>
    <cellStyle name="Percent" xfId="22"/>
    <cellStyle name="Standard_A_I_2_vj061_S" xfId="23"/>
    <cellStyle name="Standard_DEZ94" xfId="24"/>
    <cellStyle name="Standard_EXCEL-Vorblatt für Statistische Berichte" xfId="25"/>
    <cellStyle name="Standard_HII942A (2)" xfId="26"/>
    <cellStyle name="Currency" xfId="27"/>
    <cellStyle name="Currency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45</xdr:row>
      <xdr:rowOff>47625</xdr:rowOff>
    </xdr:from>
    <xdr:to>
      <xdr:col>7</xdr:col>
      <xdr:colOff>190500</xdr:colOff>
      <xdr:row>45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53650"/>
          <a:ext cx="58483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333375</xdr:colOff>
      <xdr:row>43</xdr:row>
      <xdr:rowOff>38100</xdr:rowOff>
    </xdr:from>
    <xdr:to>
      <xdr:col>12</xdr:col>
      <xdr:colOff>28575</xdr:colOff>
      <xdr:row>43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9801225"/>
          <a:ext cx="58483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142875</xdr:rowOff>
    </xdr:from>
    <xdr:to>
      <xdr:col>1</xdr:col>
      <xdr:colOff>352425</xdr:colOff>
      <xdr:row>38</xdr:row>
      <xdr:rowOff>142875</xdr:rowOff>
    </xdr:to>
    <xdr:sp>
      <xdr:nvSpPr>
        <xdr:cNvPr id="1" name="Line 4"/>
        <xdr:cNvSpPr>
          <a:spLocks/>
        </xdr:cNvSpPr>
      </xdr:nvSpPr>
      <xdr:spPr>
        <a:xfrm>
          <a:off x="0" y="61150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647700</xdr:colOff>
      <xdr:row>53</xdr:row>
      <xdr:rowOff>38100</xdr:rowOff>
    </xdr:from>
    <xdr:to>
      <xdr:col>11</xdr:col>
      <xdr:colOff>28575</xdr:colOff>
      <xdr:row>53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01300"/>
          <a:ext cx="58483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39</xdr:row>
      <xdr:rowOff>28575</xdr:rowOff>
    </xdr:from>
    <xdr:to>
      <xdr:col>5</xdr:col>
      <xdr:colOff>552450</xdr:colOff>
      <xdr:row>39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0225"/>
          <a:ext cx="58483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333375</xdr:colOff>
      <xdr:row>61</xdr:row>
      <xdr:rowOff>38100</xdr:rowOff>
    </xdr:from>
    <xdr:to>
      <xdr:col>11</xdr:col>
      <xdr:colOff>38100</xdr:colOff>
      <xdr:row>61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10496550"/>
          <a:ext cx="58483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31</xdr:row>
      <xdr:rowOff>47625</xdr:rowOff>
    </xdr:from>
    <xdr:to>
      <xdr:col>6</xdr:col>
      <xdr:colOff>704850</xdr:colOff>
      <xdr:row>31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44050"/>
          <a:ext cx="58483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333375</xdr:colOff>
      <xdr:row>42</xdr:row>
      <xdr:rowOff>38100</xdr:rowOff>
    </xdr:from>
    <xdr:to>
      <xdr:col>11</xdr:col>
      <xdr:colOff>38100</xdr:colOff>
      <xdr:row>42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9458325"/>
          <a:ext cx="58483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36</xdr:row>
      <xdr:rowOff>47625</xdr:rowOff>
    </xdr:from>
    <xdr:to>
      <xdr:col>7</xdr:col>
      <xdr:colOff>209550</xdr:colOff>
      <xdr:row>36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86775"/>
          <a:ext cx="58483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</xdr:colOff>
      <xdr:row>49</xdr:row>
      <xdr:rowOff>38100</xdr:rowOff>
    </xdr:from>
    <xdr:to>
      <xdr:col>14</xdr:col>
      <xdr:colOff>9525</xdr:colOff>
      <xdr:row>49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9410700"/>
          <a:ext cx="58483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la-srv-nam1\statistik\BENUTZER\Sg531\Seeverkehr_Hamburg\Statistischer%20Bericht\Anwendungen_Mo_Jahre\ST_JAHR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  <sheetName val="Januar bis Dezember 98 (B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solde.schlueter@statistik-nord.de" TargetMode="External" /><Relationship Id="rId2" Type="http://schemas.openxmlformats.org/officeDocument/2006/relationships/hyperlink" Target="mailto:Hafen@statistik-nord.de" TargetMode="External" /><Relationship Id="rId3" Type="http://schemas.openxmlformats.org/officeDocument/2006/relationships/hyperlink" Target="http://www.statistik-nord.de/" TargetMode="External" /><Relationship Id="rId4" Type="http://schemas.openxmlformats.org/officeDocument/2006/relationships/hyperlink" Target="mailto:info-HH@statistik-nord.de" TargetMode="External" /><Relationship Id="rId5" Type="http://schemas.openxmlformats.org/officeDocument/2006/relationships/hyperlink" Target="mailto:info-SH@statistik-nord.de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workbookViewId="0" topLeftCell="A1">
      <selection activeCell="K17" sqref="K17"/>
    </sheetView>
  </sheetViews>
  <sheetFormatPr defaultColWidth="11.421875" defaultRowHeight="12.75"/>
  <cols>
    <col min="1" max="1" width="17.28125" style="97" customWidth="1"/>
    <col min="2" max="4" width="11.8515625" style="97" customWidth="1"/>
    <col min="5" max="5" width="12.421875" style="97" customWidth="1"/>
    <col min="6" max="7" width="11.8515625" style="97" customWidth="1"/>
    <col min="8" max="8" width="7.140625" style="97" customWidth="1"/>
    <col min="9" max="16384" width="11.421875" style="66" customWidth="1"/>
  </cols>
  <sheetData>
    <row r="1" spans="1:8" ht="19.5" customHeight="1">
      <c r="A1" s="62"/>
      <c r="B1" s="63" t="s">
        <v>160</v>
      </c>
      <c r="C1" s="64"/>
      <c r="D1" s="64"/>
      <c r="E1" s="64"/>
      <c r="F1" s="64"/>
      <c r="G1" s="64"/>
      <c r="H1" s="65"/>
    </row>
    <row r="2" spans="1:8" ht="19.5" customHeight="1">
      <c r="A2" s="67"/>
      <c r="B2" s="68" t="s">
        <v>161</v>
      </c>
      <c r="C2" s="69"/>
      <c r="D2" s="69"/>
      <c r="E2" s="69"/>
      <c r="F2" s="69"/>
      <c r="G2" s="69"/>
      <c r="H2" s="70"/>
    </row>
    <row r="3" spans="1:8" ht="12.75">
      <c r="A3" s="71"/>
      <c r="B3" s="72" t="s">
        <v>162</v>
      </c>
      <c r="C3" s="73"/>
      <c r="D3" s="73"/>
      <c r="E3" s="73"/>
      <c r="F3" s="73"/>
      <c r="G3" s="73"/>
      <c r="H3" s="74"/>
    </row>
    <row r="4" spans="1:8" ht="12.75">
      <c r="A4" s="75" t="s">
        <v>163</v>
      </c>
      <c r="B4" s="76" t="s">
        <v>164</v>
      </c>
      <c r="C4" s="76"/>
      <c r="D4" s="77"/>
      <c r="E4" s="76" t="s">
        <v>165</v>
      </c>
      <c r="F4" s="76" t="s">
        <v>166</v>
      </c>
      <c r="G4" s="76"/>
      <c r="H4" s="77"/>
    </row>
    <row r="5" spans="1:8" ht="12.75">
      <c r="A5" s="78" t="s">
        <v>167</v>
      </c>
      <c r="B5" s="79" t="s">
        <v>168</v>
      </c>
      <c r="C5" s="79"/>
      <c r="D5" s="80"/>
      <c r="E5" s="79" t="s">
        <v>167</v>
      </c>
      <c r="F5" s="79" t="s">
        <v>169</v>
      </c>
      <c r="G5" s="79"/>
      <c r="H5" s="80"/>
    </row>
    <row r="6" spans="1:8" ht="12.75">
      <c r="A6" s="78" t="s">
        <v>170</v>
      </c>
      <c r="B6" s="81" t="s">
        <v>171</v>
      </c>
      <c r="C6" s="79"/>
      <c r="D6" s="80"/>
      <c r="E6" s="79" t="s">
        <v>170</v>
      </c>
      <c r="F6" s="81" t="s">
        <v>172</v>
      </c>
      <c r="G6" s="82"/>
      <c r="H6" s="80"/>
    </row>
    <row r="7" spans="1:8" ht="12.75">
      <c r="A7" s="78" t="s">
        <v>173</v>
      </c>
      <c r="B7" s="81" t="s">
        <v>174</v>
      </c>
      <c r="C7" s="79"/>
      <c r="D7" s="80"/>
      <c r="E7" s="79" t="s">
        <v>173</v>
      </c>
      <c r="F7" s="81" t="s">
        <v>175</v>
      </c>
      <c r="G7" s="82"/>
      <c r="H7" s="80"/>
    </row>
    <row r="8" spans="1:9" ht="12.75">
      <c r="A8" s="83" t="s">
        <v>176</v>
      </c>
      <c r="B8" s="159" t="s">
        <v>189</v>
      </c>
      <c r="C8" s="159"/>
      <c r="D8" s="159"/>
      <c r="E8" s="83" t="s">
        <v>176</v>
      </c>
      <c r="F8" s="159" t="s">
        <v>190</v>
      </c>
      <c r="G8" s="225"/>
      <c r="H8" s="225"/>
      <c r="I8" s="224"/>
    </row>
    <row r="9" spans="1:8" ht="12.75">
      <c r="A9" s="75"/>
      <c r="B9" s="76"/>
      <c r="C9" s="76"/>
      <c r="D9" s="76"/>
      <c r="E9" s="76"/>
      <c r="F9" s="76"/>
      <c r="G9" s="76"/>
      <c r="H9" s="77"/>
    </row>
    <row r="10" spans="1:8" ht="12.75">
      <c r="A10" s="84" t="s">
        <v>177</v>
      </c>
      <c r="B10" s="79"/>
      <c r="C10" s="79"/>
      <c r="D10" s="79"/>
      <c r="E10" s="79"/>
      <c r="F10" s="79"/>
      <c r="G10" s="79"/>
      <c r="H10" s="80"/>
    </row>
    <row r="11" spans="1:8" ht="12.75">
      <c r="A11" s="85" t="s">
        <v>252</v>
      </c>
      <c r="B11" s="86"/>
      <c r="C11" s="87"/>
      <c r="D11" s="87"/>
      <c r="E11" s="87"/>
      <c r="F11" s="87"/>
      <c r="G11" s="88"/>
      <c r="H11" s="89"/>
    </row>
    <row r="12" spans="1:8" ht="12.75">
      <c r="A12" s="90" t="s">
        <v>185</v>
      </c>
      <c r="B12" s="86"/>
      <c r="C12" s="87"/>
      <c r="D12" s="87"/>
      <c r="E12" s="87"/>
      <c r="F12" s="87"/>
      <c r="G12" s="88"/>
      <c r="H12" s="89"/>
    </row>
    <row r="13" spans="1:8" ht="12.75">
      <c r="A13" s="91">
        <v>2008</v>
      </c>
      <c r="B13" s="86"/>
      <c r="C13" s="86"/>
      <c r="D13" s="86"/>
      <c r="E13" s="86"/>
      <c r="F13" s="86"/>
      <c r="G13" s="79"/>
      <c r="H13" s="80"/>
    </row>
    <row r="14" spans="1:8" ht="12.75">
      <c r="A14" s="78"/>
      <c r="B14" s="79"/>
      <c r="C14" s="79"/>
      <c r="D14" s="79"/>
      <c r="E14" s="79"/>
      <c r="F14" s="79"/>
      <c r="G14" s="79"/>
      <c r="H14" s="80"/>
    </row>
    <row r="15" spans="1:8" ht="12.75">
      <c r="A15" s="78" t="s">
        <v>178</v>
      </c>
      <c r="B15" s="79"/>
      <c r="C15" s="92"/>
      <c r="D15" s="92"/>
      <c r="E15" s="92"/>
      <c r="F15" s="92"/>
      <c r="G15" s="79" t="s">
        <v>179</v>
      </c>
      <c r="H15" s="80"/>
    </row>
    <row r="16" spans="1:8" ht="12.75">
      <c r="A16" s="75" t="s">
        <v>180</v>
      </c>
      <c r="B16" s="162" t="s">
        <v>186</v>
      </c>
      <c r="C16" s="162"/>
      <c r="D16" s="162"/>
      <c r="E16" s="163"/>
      <c r="F16" s="92"/>
      <c r="G16" s="160">
        <v>39912</v>
      </c>
      <c r="H16" s="161"/>
    </row>
    <row r="17" spans="1:8" ht="12.75">
      <c r="A17" s="78" t="s">
        <v>170</v>
      </c>
      <c r="B17" s="157" t="s">
        <v>187</v>
      </c>
      <c r="C17" s="157"/>
      <c r="D17" s="157"/>
      <c r="E17" s="158"/>
      <c r="F17" s="79"/>
      <c r="G17" s="79"/>
      <c r="H17" s="80"/>
    </row>
    <row r="18" spans="1:8" ht="12.75">
      <c r="A18" s="83" t="s">
        <v>176</v>
      </c>
      <c r="B18" s="152" t="s">
        <v>181</v>
      </c>
      <c r="C18" s="153"/>
      <c r="D18" s="153"/>
      <c r="E18" s="93"/>
      <c r="F18" s="79"/>
      <c r="G18" s="79"/>
      <c r="H18" s="80"/>
    </row>
    <row r="19" spans="1:8" ht="12.75">
      <c r="A19" s="78"/>
      <c r="B19" s="79"/>
      <c r="C19" s="79"/>
      <c r="D19" s="79"/>
      <c r="E19" s="79"/>
      <c r="F19" s="79"/>
      <c r="G19" s="79"/>
      <c r="H19" s="80"/>
    </row>
    <row r="20" spans="1:8" ht="27" customHeight="1">
      <c r="A20" s="149" t="s">
        <v>182</v>
      </c>
      <c r="B20" s="150"/>
      <c r="C20" s="150"/>
      <c r="D20" s="150"/>
      <c r="E20" s="150"/>
      <c r="F20" s="150"/>
      <c r="G20" s="150"/>
      <c r="H20" s="151"/>
    </row>
    <row r="21" spans="1:8" ht="28.5" customHeight="1">
      <c r="A21" s="146" t="s">
        <v>183</v>
      </c>
      <c r="B21" s="147"/>
      <c r="C21" s="147"/>
      <c r="D21" s="147"/>
      <c r="E21" s="147"/>
      <c r="F21" s="147"/>
      <c r="G21" s="147"/>
      <c r="H21" s="148"/>
    </row>
    <row r="22" spans="1:8" ht="12.75">
      <c r="A22" s="154" t="s">
        <v>184</v>
      </c>
      <c r="B22" s="155"/>
      <c r="C22" s="155"/>
      <c r="D22" s="155"/>
      <c r="E22" s="155"/>
      <c r="F22" s="155"/>
      <c r="G22" s="155"/>
      <c r="H22" s="156"/>
    </row>
    <row r="23" spans="1:8" ht="12.75">
      <c r="A23" s="94"/>
      <c r="B23" s="95"/>
      <c r="C23" s="95"/>
      <c r="D23" s="95"/>
      <c r="E23" s="95"/>
      <c r="F23" s="95"/>
      <c r="G23" s="95"/>
      <c r="H23" s="96"/>
    </row>
    <row r="24" spans="1:8" ht="12">
      <c r="A24" s="66"/>
      <c r="B24" s="66"/>
      <c r="C24" s="66"/>
      <c r="D24" s="66"/>
      <c r="E24" s="66"/>
      <c r="F24" s="66"/>
      <c r="G24" s="66"/>
      <c r="H24" s="66"/>
    </row>
    <row r="25" spans="1:8" ht="12">
      <c r="A25" s="66"/>
      <c r="B25" s="66"/>
      <c r="C25" s="66"/>
      <c r="D25" s="66"/>
      <c r="E25" s="66"/>
      <c r="F25" s="66"/>
      <c r="G25" s="66"/>
      <c r="H25" s="66"/>
    </row>
    <row r="26" spans="1:8" ht="12">
      <c r="A26" s="66"/>
      <c r="B26" s="66"/>
      <c r="C26" s="66"/>
      <c r="D26" s="66"/>
      <c r="E26" s="66"/>
      <c r="F26" s="66"/>
      <c r="G26" s="66"/>
      <c r="H26" s="66"/>
    </row>
    <row r="27" spans="1:8" ht="12">
      <c r="A27" s="66"/>
      <c r="B27" s="66"/>
      <c r="C27" s="66"/>
      <c r="D27" s="66"/>
      <c r="E27" s="66"/>
      <c r="F27" s="66"/>
      <c r="G27" s="66"/>
      <c r="H27" s="66"/>
    </row>
    <row r="28" spans="1:8" ht="12">
      <c r="A28" s="66"/>
      <c r="B28" s="66"/>
      <c r="C28" s="66"/>
      <c r="D28" s="66"/>
      <c r="E28" s="66"/>
      <c r="F28" s="66"/>
      <c r="G28" s="66"/>
      <c r="H28" s="66"/>
    </row>
    <row r="29" spans="1:8" ht="12">
      <c r="A29" s="66"/>
      <c r="B29" s="66"/>
      <c r="C29" s="66"/>
      <c r="D29" s="66"/>
      <c r="E29" s="66"/>
      <c r="F29" s="66"/>
      <c r="G29" s="66"/>
      <c r="H29" s="66"/>
    </row>
    <row r="30" spans="1:8" ht="12">
      <c r="A30" s="66"/>
      <c r="B30" s="66"/>
      <c r="C30" s="66"/>
      <c r="D30" s="66"/>
      <c r="E30" s="66"/>
      <c r="F30" s="66"/>
      <c r="G30" s="66"/>
      <c r="H30" s="66"/>
    </row>
    <row r="31" spans="1:8" ht="12">
      <c r="A31" s="66"/>
      <c r="B31" s="66"/>
      <c r="C31" s="66"/>
      <c r="D31" s="66"/>
      <c r="E31" s="66"/>
      <c r="F31" s="66"/>
      <c r="G31" s="66"/>
      <c r="H31" s="66"/>
    </row>
    <row r="32" spans="1:8" ht="12">
      <c r="A32" s="66"/>
      <c r="B32" s="66"/>
      <c r="C32" s="66"/>
      <c r="D32" s="66"/>
      <c r="E32" s="66"/>
      <c r="F32" s="66"/>
      <c r="G32" s="66"/>
      <c r="H32" s="66"/>
    </row>
    <row r="33" spans="1:8" ht="12">
      <c r="A33" s="66"/>
      <c r="B33" s="66"/>
      <c r="C33" s="66"/>
      <c r="D33" s="66"/>
      <c r="E33" s="66"/>
      <c r="F33" s="66"/>
      <c r="G33" s="66"/>
      <c r="H33" s="66"/>
    </row>
    <row r="34" spans="1:8" ht="12">
      <c r="A34" s="66"/>
      <c r="B34" s="66"/>
      <c r="C34" s="66"/>
      <c r="D34" s="66"/>
      <c r="E34" s="66"/>
      <c r="F34" s="66"/>
      <c r="G34" s="66"/>
      <c r="H34" s="66"/>
    </row>
    <row r="35" spans="1:8" ht="12">
      <c r="A35" s="66"/>
      <c r="B35" s="66"/>
      <c r="C35" s="66"/>
      <c r="D35" s="66"/>
      <c r="E35" s="66"/>
      <c r="F35" s="66"/>
      <c r="G35" s="66"/>
      <c r="H35" s="66"/>
    </row>
    <row r="36" spans="1:8" ht="12">
      <c r="A36" s="66"/>
      <c r="B36" s="66"/>
      <c r="C36" s="66"/>
      <c r="D36" s="66"/>
      <c r="E36" s="66"/>
      <c r="F36" s="66"/>
      <c r="G36" s="66"/>
      <c r="H36" s="66"/>
    </row>
    <row r="37" spans="1:8" ht="12">
      <c r="A37" s="66"/>
      <c r="B37" s="66"/>
      <c r="C37" s="66"/>
      <c r="D37" s="66"/>
      <c r="E37" s="66"/>
      <c r="F37" s="66"/>
      <c r="G37" s="66"/>
      <c r="H37" s="66"/>
    </row>
    <row r="38" spans="1:8" ht="12">
      <c r="A38" s="66"/>
      <c r="B38" s="66"/>
      <c r="C38" s="66"/>
      <c r="D38" s="66"/>
      <c r="E38" s="66"/>
      <c r="F38" s="66"/>
      <c r="G38" s="66"/>
      <c r="H38" s="66"/>
    </row>
    <row r="39" spans="1:8" ht="12">
      <c r="A39" s="66"/>
      <c r="B39" s="66"/>
      <c r="C39" s="66"/>
      <c r="D39" s="66"/>
      <c r="E39" s="66"/>
      <c r="F39" s="66"/>
      <c r="G39" s="66"/>
      <c r="H39" s="66"/>
    </row>
    <row r="40" spans="1:8" ht="12">
      <c r="A40" s="66"/>
      <c r="B40" s="66"/>
      <c r="C40" s="66"/>
      <c r="D40" s="66"/>
      <c r="E40" s="66"/>
      <c r="F40" s="66"/>
      <c r="G40" s="66"/>
      <c r="H40" s="66"/>
    </row>
    <row r="41" spans="1:8" ht="12">
      <c r="A41" s="66"/>
      <c r="B41" s="66"/>
      <c r="C41" s="66"/>
      <c r="D41" s="66"/>
      <c r="E41" s="66"/>
      <c r="F41" s="66"/>
      <c r="G41" s="66"/>
      <c r="H41" s="66"/>
    </row>
    <row r="42" spans="1:8" ht="12">
      <c r="A42" s="66"/>
      <c r="B42" s="66"/>
      <c r="C42" s="66"/>
      <c r="D42" s="66"/>
      <c r="E42" s="66"/>
      <c r="F42" s="66"/>
      <c r="G42" s="66"/>
      <c r="H42" s="66"/>
    </row>
    <row r="43" spans="1:8" ht="12">
      <c r="A43" s="66"/>
      <c r="B43" s="66"/>
      <c r="C43" s="66"/>
      <c r="D43" s="66"/>
      <c r="E43" s="66"/>
      <c r="F43" s="66"/>
      <c r="G43" s="66"/>
      <c r="H43" s="66"/>
    </row>
    <row r="44" spans="1:8" ht="12">
      <c r="A44" s="66"/>
      <c r="B44" s="66"/>
      <c r="C44" s="66"/>
      <c r="D44" s="66"/>
      <c r="E44" s="66"/>
      <c r="F44" s="66"/>
      <c r="G44" s="66"/>
      <c r="H44" s="66"/>
    </row>
  </sheetData>
  <sheetProtection/>
  <mergeCells count="9">
    <mergeCell ref="B17:E17"/>
    <mergeCell ref="B8:D8"/>
    <mergeCell ref="G16:H16"/>
    <mergeCell ref="F8:H8"/>
    <mergeCell ref="B16:E16"/>
    <mergeCell ref="A21:H21"/>
    <mergeCell ref="A20:H20"/>
    <mergeCell ref="B18:D18"/>
    <mergeCell ref="A22:H22"/>
  </mergeCells>
  <hyperlinks>
    <hyperlink ref="B18:E18" r:id="rId1" display="isolde.schlueter@statistik-nord.de"/>
    <hyperlink ref="B18" r:id="rId2" display="Hafen@statistik-nord.de"/>
    <hyperlink ref="B3" r:id="rId3" display="http://www.statistik-nord.de/"/>
    <hyperlink ref="B8:D8" r:id="rId4" display="mailto:info-HH@statistik-nord.de"/>
    <hyperlink ref="F8" r:id="rId5" display="mailto:info-SH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7"/>
  <headerFooter alignWithMargins="0">
    <oddHeader>&amp;C&amp;F&amp;R&amp;D</oddHeader>
    <oddFooter>&amp;C&amp;A</oddFooter>
  </headerFooter>
  <drawing r:id="rId6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8"/>
  <dimension ref="A1:I46"/>
  <sheetViews>
    <sheetView workbookViewId="0" topLeftCell="A1">
      <selection activeCell="I1" sqref="I1"/>
    </sheetView>
  </sheetViews>
  <sheetFormatPr defaultColWidth="11.421875" defaultRowHeight="12.75"/>
  <cols>
    <col min="1" max="1" width="31.8515625" style="5" customWidth="1"/>
    <col min="2" max="2" width="9.57421875" style="5" bestFit="1" customWidth="1"/>
    <col min="3" max="3" width="8.28125" style="5" bestFit="1" customWidth="1"/>
    <col min="4" max="4" width="9.140625" style="5" bestFit="1" customWidth="1"/>
    <col min="5" max="5" width="8.140625" style="5" bestFit="1" customWidth="1"/>
    <col min="6" max="6" width="9.00390625" style="5" bestFit="1" customWidth="1"/>
    <col min="7" max="7" width="8.8515625" style="5" bestFit="1" customWidth="1"/>
    <col min="8" max="16384" width="11.421875" style="5" customWidth="1"/>
  </cols>
  <sheetData>
    <row r="1" spans="1:8" s="3" customFormat="1" ht="12.75">
      <c r="A1" s="223" t="s">
        <v>159</v>
      </c>
      <c r="B1" s="223"/>
      <c r="C1" s="223"/>
      <c r="D1" s="223"/>
      <c r="E1" s="223"/>
      <c r="F1" s="223"/>
      <c r="G1" s="223"/>
      <c r="H1" s="223"/>
    </row>
    <row r="2" spans="1:8" s="3" customFormat="1" ht="12.75">
      <c r="A2" s="223" t="s">
        <v>244</v>
      </c>
      <c r="B2" s="223"/>
      <c r="C2" s="223"/>
      <c r="D2" s="223"/>
      <c r="E2" s="223"/>
      <c r="F2" s="223"/>
      <c r="G2" s="223"/>
      <c r="H2" s="223"/>
    </row>
    <row r="3" s="3" customFormat="1" ht="12.75"/>
    <row r="4" spans="1:8" ht="21" customHeight="1">
      <c r="A4" s="209" t="s">
        <v>0</v>
      </c>
      <c r="B4" s="145" t="s">
        <v>4</v>
      </c>
      <c r="C4" s="142" t="s">
        <v>121</v>
      </c>
      <c r="D4" s="165"/>
      <c r="E4" s="165"/>
      <c r="F4" s="165"/>
      <c r="G4" s="165"/>
      <c r="H4" s="165"/>
    </row>
    <row r="5" spans="1:8" ht="60" customHeight="1">
      <c r="A5" s="194"/>
      <c r="B5" s="141"/>
      <c r="C5" s="8" t="s">
        <v>27</v>
      </c>
      <c r="D5" s="36" t="s">
        <v>124</v>
      </c>
      <c r="E5" s="8" t="s">
        <v>125</v>
      </c>
      <c r="F5" s="36" t="s">
        <v>122</v>
      </c>
      <c r="G5" s="8" t="s">
        <v>28</v>
      </c>
      <c r="H5" s="36" t="s">
        <v>29</v>
      </c>
    </row>
    <row r="6" spans="1:9" ht="21.75" customHeight="1">
      <c r="A6" s="37" t="s">
        <v>1</v>
      </c>
      <c r="B6" s="38">
        <f>SUM(B8:B21)</f>
        <v>2212017</v>
      </c>
      <c r="C6" s="39">
        <f aca="true" t="shared" si="0" ref="C6:H6">SUM(C8:C21)</f>
        <v>34976</v>
      </c>
      <c r="D6" s="39">
        <f t="shared" si="0"/>
        <v>1353312</v>
      </c>
      <c r="E6" s="39">
        <f t="shared" si="0"/>
        <v>485221</v>
      </c>
      <c r="F6" s="39">
        <f t="shared" si="0"/>
        <v>5231</v>
      </c>
      <c r="G6" s="39">
        <f t="shared" si="0"/>
        <v>76324</v>
      </c>
      <c r="H6" s="39">
        <f t="shared" si="0"/>
        <v>256953</v>
      </c>
      <c r="I6" s="22"/>
    </row>
    <row r="7" spans="1:8" ht="18" customHeight="1">
      <c r="A7" s="5" t="s">
        <v>108</v>
      </c>
      <c r="B7" s="21"/>
      <c r="C7" s="22" t="s">
        <v>5</v>
      </c>
      <c r="D7" s="22"/>
      <c r="E7" s="22"/>
      <c r="F7" s="22"/>
      <c r="G7" s="22"/>
      <c r="H7" s="22"/>
    </row>
    <row r="8" spans="1:8" ht="17.25" customHeight="1">
      <c r="A8" s="5" t="s">
        <v>109</v>
      </c>
      <c r="B8" s="40">
        <f>SUM(C7:H8)</f>
        <v>141800</v>
      </c>
      <c r="C8" s="41" t="s">
        <v>140</v>
      </c>
      <c r="D8" s="41">
        <v>124167</v>
      </c>
      <c r="E8" s="41">
        <v>17633</v>
      </c>
      <c r="F8" s="41" t="s">
        <v>140</v>
      </c>
      <c r="G8" s="41" t="s">
        <v>140</v>
      </c>
      <c r="H8" s="41" t="s">
        <v>140</v>
      </c>
    </row>
    <row r="9" spans="1:8" ht="17.25" customHeight="1">
      <c r="A9" s="5" t="s">
        <v>110</v>
      </c>
      <c r="B9" s="40">
        <f>SUM(C9:H9)</f>
        <v>2755</v>
      </c>
      <c r="C9" s="41" t="s">
        <v>140</v>
      </c>
      <c r="D9" s="41">
        <v>2045</v>
      </c>
      <c r="E9" s="41">
        <v>710</v>
      </c>
      <c r="F9" s="41" t="s">
        <v>140</v>
      </c>
      <c r="G9" s="41" t="s">
        <v>140</v>
      </c>
      <c r="H9" s="41" t="s">
        <v>140</v>
      </c>
    </row>
    <row r="10" spans="1:8" ht="17.25" customHeight="1">
      <c r="A10" s="5" t="s">
        <v>111</v>
      </c>
      <c r="B10" s="40" t="s">
        <v>140</v>
      </c>
      <c r="C10" s="41" t="s">
        <v>140</v>
      </c>
      <c r="D10" s="41" t="s">
        <v>140</v>
      </c>
      <c r="E10" s="41" t="s">
        <v>140</v>
      </c>
      <c r="F10" s="41" t="s">
        <v>140</v>
      </c>
      <c r="G10" s="41" t="s">
        <v>140</v>
      </c>
      <c r="H10" s="41" t="s">
        <v>140</v>
      </c>
    </row>
    <row r="11" spans="1:8" ht="17.25" customHeight="1">
      <c r="A11" s="5" t="s">
        <v>112</v>
      </c>
      <c r="B11" s="40">
        <f aca="true" t="shared" si="1" ref="B11:B21">SUM(C11:H11)</f>
        <v>183196</v>
      </c>
      <c r="C11" s="41">
        <v>1113</v>
      </c>
      <c r="D11" s="41">
        <v>96210</v>
      </c>
      <c r="E11" s="41">
        <v>39575</v>
      </c>
      <c r="F11" s="41" t="s">
        <v>140</v>
      </c>
      <c r="G11" s="41">
        <v>6624</v>
      </c>
      <c r="H11" s="41">
        <v>39674</v>
      </c>
    </row>
    <row r="12" spans="1:8" ht="17.25" customHeight="1">
      <c r="A12" s="5" t="s">
        <v>113</v>
      </c>
      <c r="B12" s="40">
        <f t="shared" si="1"/>
        <v>33180</v>
      </c>
      <c r="C12" s="41" t="s">
        <v>140</v>
      </c>
      <c r="D12" s="41">
        <v>23237</v>
      </c>
      <c r="E12" s="41">
        <v>9943</v>
      </c>
      <c r="F12" s="41" t="s">
        <v>140</v>
      </c>
      <c r="G12" s="41" t="s">
        <v>140</v>
      </c>
      <c r="H12" s="41" t="s">
        <v>140</v>
      </c>
    </row>
    <row r="13" spans="1:8" ht="17.25" customHeight="1">
      <c r="A13" s="5" t="s">
        <v>115</v>
      </c>
      <c r="B13" s="40">
        <f t="shared" si="1"/>
        <v>580425</v>
      </c>
      <c r="C13" s="41">
        <v>33863</v>
      </c>
      <c r="D13" s="41">
        <v>42755</v>
      </c>
      <c r="E13" s="41">
        <v>216815</v>
      </c>
      <c r="F13" s="41">
        <v>13</v>
      </c>
      <c r="G13" s="41">
        <v>69700</v>
      </c>
      <c r="H13" s="41">
        <v>217279</v>
      </c>
    </row>
    <row r="14" spans="1:8" ht="17.25" customHeight="1">
      <c r="A14" s="5" t="s">
        <v>114</v>
      </c>
      <c r="B14" s="40" t="s">
        <v>140</v>
      </c>
      <c r="C14" s="41" t="s">
        <v>140</v>
      </c>
      <c r="D14" s="41" t="s">
        <v>140</v>
      </c>
      <c r="E14" s="41" t="s">
        <v>140</v>
      </c>
      <c r="F14" s="41" t="s">
        <v>140</v>
      </c>
      <c r="G14" s="41" t="s">
        <v>140</v>
      </c>
      <c r="H14" s="41" t="s">
        <v>140</v>
      </c>
    </row>
    <row r="15" spans="1:8" ht="17.25" customHeight="1">
      <c r="A15" s="5" t="s">
        <v>116</v>
      </c>
      <c r="B15" s="40">
        <f t="shared" si="1"/>
        <v>18241</v>
      </c>
      <c r="C15" s="41" t="s">
        <v>140</v>
      </c>
      <c r="D15" s="41">
        <v>15452</v>
      </c>
      <c r="E15" s="41">
        <v>2789</v>
      </c>
      <c r="F15" s="41" t="s">
        <v>140</v>
      </c>
      <c r="G15" s="41" t="s">
        <v>140</v>
      </c>
      <c r="H15" s="41" t="s">
        <v>140</v>
      </c>
    </row>
    <row r="16" spans="1:8" ht="17.25" customHeight="1">
      <c r="A16" s="5" t="s">
        <v>117</v>
      </c>
      <c r="B16" s="40">
        <f t="shared" si="1"/>
        <v>18231</v>
      </c>
      <c r="C16" s="41" t="s">
        <v>140</v>
      </c>
      <c r="D16" s="41">
        <v>15437</v>
      </c>
      <c r="E16" s="41">
        <v>2794</v>
      </c>
      <c r="F16" s="41" t="s">
        <v>140</v>
      </c>
      <c r="G16" s="41" t="s">
        <v>140</v>
      </c>
      <c r="H16" s="41" t="s">
        <v>140</v>
      </c>
    </row>
    <row r="17" spans="1:8" ht="17.25" customHeight="1">
      <c r="A17" s="5" t="s">
        <v>118</v>
      </c>
      <c r="B17" s="40">
        <f t="shared" si="1"/>
        <v>1076964</v>
      </c>
      <c r="C17" s="41" t="s">
        <v>140</v>
      </c>
      <c r="D17" s="41">
        <v>898909</v>
      </c>
      <c r="E17" s="41">
        <v>172837</v>
      </c>
      <c r="F17" s="41">
        <v>5218</v>
      </c>
      <c r="G17" s="41" t="s">
        <v>140</v>
      </c>
      <c r="H17" s="41" t="s">
        <v>140</v>
      </c>
    </row>
    <row r="18" spans="1:8" ht="17.25" customHeight="1">
      <c r="A18" s="5" t="s">
        <v>119</v>
      </c>
      <c r="B18" s="40" t="s">
        <v>140</v>
      </c>
      <c r="C18" s="41" t="s">
        <v>140</v>
      </c>
      <c r="D18" s="41" t="s">
        <v>140</v>
      </c>
      <c r="E18" s="41" t="s">
        <v>140</v>
      </c>
      <c r="F18" s="41" t="s">
        <v>140</v>
      </c>
      <c r="G18" s="41"/>
      <c r="H18" s="41" t="s">
        <v>140</v>
      </c>
    </row>
    <row r="19" spans="1:8" ht="17.25" customHeight="1">
      <c r="A19" s="5" t="s">
        <v>211</v>
      </c>
      <c r="B19" s="40">
        <f t="shared" si="1"/>
        <v>3523</v>
      </c>
      <c r="C19" s="41" t="s">
        <v>140</v>
      </c>
      <c r="D19" s="41">
        <v>2900</v>
      </c>
      <c r="E19" s="41">
        <v>623</v>
      </c>
      <c r="F19" s="41" t="s">
        <v>140</v>
      </c>
      <c r="G19" s="41" t="s">
        <v>140</v>
      </c>
      <c r="H19" s="41" t="s">
        <v>140</v>
      </c>
    </row>
    <row r="20" spans="1:8" ht="17.25" customHeight="1">
      <c r="A20" s="5" t="s">
        <v>214</v>
      </c>
      <c r="B20" s="40">
        <f t="shared" si="1"/>
        <v>44431</v>
      </c>
      <c r="C20" s="41" t="s">
        <v>140</v>
      </c>
      <c r="D20" s="41">
        <v>38585</v>
      </c>
      <c r="E20" s="41">
        <v>5846</v>
      </c>
      <c r="F20" s="41" t="s">
        <v>140</v>
      </c>
      <c r="G20" s="41" t="s">
        <v>140</v>
      </c>
      <c r="H20" s="41" t="s">
        <v>140</v>
      </c>
    </row>
    <row r="21" spans="1:8" ht="17.25" customHeight="1">
      <c r="A21" s="5" t="s">
        <v>120</v>
      </c>
      <c r="B21" s="40">
        <f t="shared" si="1"/>
        <v>109271</v>
      </c>
      <c r="C21" s="41" t="s">
        <v>140</v>
      </c>
      <c r="D21" s="41">
        <v>93615</v>
      </c>
      <c r="E21" s="41">
        <v>15656</v>
      </c>
      <c r="F21" s="41" t="s">
        <v>140</v>
      </c>
      <c r="G21" s="41" t="s">
        <v>140</v>
      </c>
      <c r="H21" s="41" t="s">
        <v>140</v>
      </c>
    </row>
    <row r="22" spans="2:8" ht="17.25" customHeight="1">
      <c r="B22" s="21"/>
      <c r="C22" s="22"/>
      <c r="D22" s="22"/>
      <c r="E22" s="22"/>
      <c r="F22" s="22"/>
      <c r="G22" s="22"/>
      <c r="H22" s="22"/>
    </row>
    <row r="23" spans="1:9" ht="17.25" customHeight="1">
      <c r="A23" s="37" t="s">
        <v>2</v>
      </c>
      <c r="B23" s="38">
        <f>SUM(B25:B39)</f>
        <v>2504576</v>
      </c>
      <c r="C23" s="39">
        <f aca="true" t="shared" si="2" ref="C23:H23">SUM(C25:C39)</f>
        <v>272708</v>
      </c>
      <c r="D23" s="39">
        <f t="shared" si="2"/>
        <v>1379350</v>
      </c>
      <c r="E23" s="39">
        <f t="shared" si="2"/>
        <v>489828</v>
      </c>
      <c r="F23" s="39">
        <f t="shared" si="2"/>
        <v>8198</v>
      </c>
      <c r="G23" s="39">
        <f t="shared" si="2"/>
        <v>87234</v>
      </c>
      <c r="H23" s="39">
        <f t="shared" si="2"/>
        <v>267258</v>
      </c>
      <c r="I23" s="22"/>
    </row>
    <row r="24" spans="1:8" ht="17.25" customHeight="1">
      <c r="A24" s="5" t="s">
        <v>108</v>
      </c>
      <c r="B24" s="21"/>
      <c r="C24" s="22"/>
      <c r="D24" s="22"/>
      <c r="E24" s="22"/>
      <c r="F24" s="22"/>
      <c r="G24" s="22"/>
      <c r="H24" s="22"/>
    </row>
    <row r="25" spans="1:8" ht="17.25" customHeight="1">
      <c r="A25" s="5" t="s">
        <v>228</v>
      </c>
      <c r="B25" s="40">
        <f>SUM(C25:H25)</f>
        <v>38</v>
      </c>
      <c r="C25" s="41">
        <v>38</v>
      </c>
      <c r="D25" s="41" t="s">
        <v>140</v>
      </c>
      <c r="E25" s="41" t="s">
        <v>140</v>
      </c>
      <c r="F25" s="41" t="s">
        <v>140</v>
      </c>
      <c r="G25" s="22"/>
      <c r="H25" s="41" t="s">
        <v>140</v>
      </c>
    </row>
    <row r="26" spans="1:8" ht="17.25" customHeight="1">
      <c r="A26" s="5" t="s">
        <v>109</v>
      </c>
      <c r="B26" s="40">
        <f>SUM(C26:H26)</f>
        <v>147193</v>
      </c>
      <c r="C26" s="41" t="s">
        <v>140</v>
      </c>
      <c r="D26" s="41">
        <v>126236</v>
      </c>
      <c r="E26" s="41">
        <v>20957</v>
      </c>
      <c r="F26" s="41" t="s">
        <v>140</v>
      </c>
      <c r="G26" s="41" t="s">
        <v>140</v>
      </c>
      <c r="H26" s="41" t="s">
        <v>140</v>
      </c>
    </row>
    <row r="27" spans="1:8" ht="17.25" customHeight="1">
      <c r="A27" s="5" t="s">
        <v>110</v>
      </c>
      <c r="B27" s="40">
        <f>SUM(C27:H27)</f>
        <v>2739</v>
      </c>
      <c r="C27" s="41" t="s">
        <v>140</v>
      </c>
      <c r="D27" s="41">
        <v>2119</v>
      </c>
      <c r="E27" s="41">
        <v>620</v>
      </c>
      <c r="F27" s="41" t="s">
        <v>140</v>
      </c>
      <c r="G27" s="41" t="s">
        <v>140</v>
      </c>
      <c r="H27" s="41" t="s">
        <v>140</v>
      </c>
    </row>
    <row r="28" spans="1:8" ht="17.25" customHeight="1">
      <c r="A28" s="5" t="s">
        <v>111</v>
      </c>
      <c r="B28" s="40" t="s">
        <v>140</v>
      </c>
      <c r="C28" s="41" t="s">
        <v>140</v>
      </c>
      <c r="D28" s="41" t="s">
        <v>140</v>
      </c>
      <c r="E28" s="41" t="s">
        <v>140</v>
      </c>
      <c r="F28" s="41" t="s">
        <v>140</v>
      </c>
      <c r="G28" s="41" t="s">
        <v>140</v>
      </c>
      <c r="H28" s="41" t="s">
        <v>140</v>
      </c>
    </row>
    <row r="29" spans="1:8" ht="17.25" customHeight="1">
      <c r="A29" s="5" t="s">
        <v>112</v>
      </c>
      <c r="B29" s="40">
        <f aca="true" t="shared" si="3" ref="B29:B39">SUM(C29:H29)</f>
        <v>202589</v>
      </c>
      <c r="C29" s="41">
        <v>21630</v>
      </c>
      <c r="D29" s="41">
        <v>101088</v>
      </c>
      <c r="E29" s="41">
        <v>31801</v>
      </c>
      <c r="F29" s="41" t="s">
        <v>140</v>
      </c>
      <c r="G29" s="41">
        <v>8308</v>
      </c>
      <c r="H29" s="41">
        <v>39762</v>
      </c>
    </row>
    <row r="30" spans="1:8" ht="17.25" customHeight="1">
      <c r="A30" s="5" t="s">
        <v>113</v>
      </c>
      <c r="B30" s="40">
        <f t="shared" si="3"/>
        <v>28917</v>
      </c>
      <c r="C30" s="41" t="s">
        <v>140</v>
      </c>
      <c r="D30" s="41">
        <v>23318</v>
      </c>
      <c r="E30" s="41">
        <v>5599</v>
      </c>
      <c r="F30" s="41" t="s">
        <v>140</v>
      </c>
      <c r="G30" s="41" t="s">
        <v>140</v>
      </c>
      <c r="H30" s="41" t="s">
        <v>140</v>
      </c>
    </row>
    <row r="31" spans="1:8" ht="17.25" customHeight="1">
      <c r="A31" s="5" t="s">
        <v>115</v>
      </c>
      <c r="B31" s="40">
        <f t="shared" si="3"/>
        <v>822621</v>
      </c>
      <c r="C31" s="41">
        <v>250931</v>
      </c>
      <c r="D31" s="41">
        <v>56382</v>
      </c>
      <c r="E31" s="41">
        <v>208874</v>
      </c>
      <c r="F31" s="41">
        <v>12</v>
      </c>
      <c r="G31" s="41">
        <v>78926</v>
      </c>
      <c r="H31" s="41">
        <v>227496</v>
      </c>
    </row>
    <row r="32" spans="1:8" ht="17.25" customHeight="1">
      <c r="A32" s="5" t="s">
        <v>114</v>
      </c>
      <c r="B32" s="40">
        <f t="shared" si="3"/>
        <v>109</v>
      </c>
      <c r="C32" s="41">
        <v>109</v>
      </c>
      <c r="D32" s="41" t="s">
        <v>140</v>
      </c>
      <c r="E32" s="41" t="s">
        <v>140</v>
      </c>
      <c r="F32" s="41" t="s">
        <v>140</v>
      </c>
      <c r="G32" s="41" t="s">
        <v>140</v>
      </c>
      <c r="H32" s="41" t="s">
        <v>140</v>
      </c>
    </row>
    <row r="33" spans="1:8" ht="17.25" customHeight="1">
      <c r="A33" s="5" t="s">
        <v>116</v>
      </c>
      <c r="B33" s="40">
        <f t="shared" si="3"/>
        <v>18221</v>
      </c>
      <c r="C33" s="41" t="s">
        <v>140</v>
      </c>
      <c r="D33" s="41">
        <v>15427</v>
      </c>
      <c r="E33" s="41">
        <v>2794</v>
      </c>
      <c r="F33" s="41" t="s">
        <v>140</v>
      </c>
      <c r="G33" s="41" t="s">
        <v>140</v>
      </c>
      <c r="H33" s="41" t="s">
        <v>140</v>
      </c>
    </row>
    <row r="34" spans="1:8" ht="17.25" customHeight="1">
      <c r="A34" s="5" t="s">
        <v>117</v>
      </c>
      <c r="B34" s="40">
        <f t="shared" si="3"/>
        <v>18151</v>
      </c>
      <c r="C34" s="41" t="s">
        <v>140</v>
      </c>
      <c r="D34" s="41">
        <v>15362</v>
      </c>
      <c r="E34" s="41">
        <v>2789</v>
      </c>
      <c r="F34" s="41" t="s">
        <v>140</v>
      </c>
      <c r="G34" s="41" t="s">
        <v>140</v>
      </c>
      <c r="H34" s="41" t="s">
        <v>140</v>
      </c>
    </row>
    <row r="35" spans="1:8" ht="17.25" customHeight="1">
      <c r="A35" s="5" t="s">
        <v>118</v>
      </c>
      <c r="B35" s="40">
        <f t="shared" si="3"/>
        <v>1113804</v>
      </c>
      <c r="C35" s="41" t="s">
        <v>140</v>
      </c>
      <c r="D35" s="41">
        <v>908093</v>
      </c>
      <c r="E35" s="41">
        <v>197525</v>
      </c>
      <c r="F35" s="41">
        <v>8186</v>
      </c>
      <c r="G35" s="41" t="s">
        <v>140</v>
      </c>
      <c r="H35" s="41" t="s">
        <v>140</v>
      </c>
    </row>
    <row r="36" spans="1:8" ht="17.25" customHeight="1">
      <c r="A36" s="5" t="s">
        <v>119</v>
      </c>
      <c r="B36" s="40">
        <f t="shared" si="3"/>
        <v>0</v>
      </c>
      <c r="C36" s="41" t="s">
        <v>140</v>
      </c>
      <c r="D36" s="41" t="s">
        <v>140</v>
      </c>
      <c r="E36" s="41" t="s">
        <v>140</v>
      </c>
      <c r="F36" s="41" t="s">
        <v>140</v>
      </c>
      <c r="G36" s="41"/>
      <c r="H36" s="41" t="s">
        <v>140</v>
      </c>
    </row>
    <row r="37" spans="1:8" ht="17.25" customHeight="1">
      <c r="A37" s="5" t="s">
        <v>211</v>
      </c>
      <c r="B37" s="40">
        <f t="shared" si="3"/>
        <v>3292</v>
      </c>
      <c r="C37" s="41" t="s">
        <v>140</v>
      </c>
      <c r="D37" s="41">
        <v>2583</v>
      </c>
      <c r="E37" s="41">
        <v>709</v>
      </c>
      <c r="F37" s="41" t="s">
        <v>140</v>
      </c>
      <c r="G37" s="41" t="s">
        <v>140</v>
      </c>
      <c r="H37" s="41" t="s">
        <v>140</v>
      </c>
    </row>
    <row r="38" spans="1:8" ht="17.25" customHeight="1">
      <c r="A38" s="5" t="s">
        <v>214</v>
      </c>
      <c r="B38" s="40">
        <f t="shared" si="3"/>
        <v>41436</v>
      </c>
      <c r="C38" s="41" t="s">
        <v>140</v>
      </c>
      <c r="D38" s="41">
        <v>36756</v>
      </c>
      <c r="E38" s="41">
        <v>4680</v>
      </c>
      <c r="F38" s="41" t="s">
        <v>140</v>
      </c>
      <c r="G38" s="41" t="s">
        <v>140</v>
      </c>
      <c r="H38" s="41" t="s">
        <v>140</v>
      </c>
    </row>
    <row r="39" spans="1:8" ht="17.25" customHeight="1">
      <c r="A39" s="5" t="s">
        <v>120</v>
      </c>
      <c r="B39" s="40">
        <f t="shared" si="3"/>
        <v>105466</v>
      </c>
      <c r="C39" s="41" t="s">
        <v>140</v>
      </c>
      <c r="D39" s="41">
        <v>91986</v>
      </c>
      <c r="E39" s="41">
        <v>13480</v>
      </c>
      <c r="F39" s="41" t="s">
        <v>140</v>
      </c>
      <c r="G39" s="41" t="s">
        <v>140</v>
      </c>
      <c r="H39" s="41" t="s">
        <v>140</v>
      </c>
    </row>
    <row r="40" spans="2:8" ht="17.25" customHeight="1">
      <c r="B40" s="21"/>
      <c r="C40" s="22"/>
      <c r="D40" s="22"/>
      <c r="E40" s="22"/>
      <c r="F40" s="22"/>
      <c r="G40" s="22"/>
      <c r="H40" s="22"/>
    </row>
    <row r="41" spans="1:8" ht="17.25" customHeight="1">
      <c r="A41" s="37" t="s">
        <v>30</v>
      </c>
      <c r="B41" s="38">
        <f>B23+B6</f>
        <v>4716593</v>
      </c>
      <c r="C41" s="39">
        <f aca="true" t="shared" si="4" ref="C41:H41">C23+C6</f>
        <v>307684</v>
      </c>
      <c r="D41" s="39">
        <f t="shared" si="4"/>
        <v>2732662</v>
      </c>
      <c r="E41" s="39">
        <f t="shared" si="4"/>
        <v>975049</v>
      </c>
      <c r="F41" s="39">
        <f t="shared" si="4"/>
        <v>13429</v>
      </c>
      <c r="G41" s="39">
        <f t="shared" si="4"/>
        <v>163558</v>
      </c>
      <c r="H41" s="39">
        <f t="shared" si="4"/>
        <v>524211</v>
      </c>
    </row>
    <row r="42" ht="12.75">
      <c r="B42" s="23"/>
    </row>
    <row r="43" ht="12" customHeight="1"/>
    <row r="44" ht="12.75">
      <c r="A44" s="13"/>
    </row>
    <row r="46" ht="12.75">
      <c r="H46" s="5">
        <v>9</v>
      </c>
    </row>
  </sheetData>
  <mergeCells count="5">
    <mergeCell ref="A4:A5"/>
    <mergeCell ref="B4:B5"/>
    <mergeCell ref="C4:H4"/>
    <mergeCell ref="A1:H1"/>
    <mergeCell ref="A2:H2"/>
  </mergeCells>
  <printOptions/>
  <pageMargins left="0.49" right="0.18" top="0.31" bottom="0.24" header="0.31" footer="0.23"/>
  <pageSetup horizontalDpi="600" verticalDpi="600" orientation="portrait" paperSize="9" scale="9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9"/>
  <dimension ref="A1:H44"/>
  <sheetViews>
    <sheetView workbookViewId="0" topLeftCell="A1">
      <selection activeCell="I1" sqref="I1"/>
    </sheetView>
  </sheetViews>
  <sheetFormatPr defaultColWidth="11.421875" defaultRowHeight="12.75"/>
  <cols>
    <col min="1" max="1" width="32.28125" style="5" bestFit="1" customWidth="1"/>
    <col min="2" max="2" width="10.140625" style="5" bestFit="1" customWidth="1"/>
    <col min="3" max="3" width="8.28125" style="5" bestFit="1" customWidth="1"/>
    <col min="4" max="4" width="9.140625" style="5" bestFit="1" customWidth="1"/>
    <col min="5" max="5" width="10.140625" style="5" bestFit="1" customWidth="1"/>
    <col min="6" max="6" width="9.00390625" style="5" bestFit="1" customWidth="1"/>
    <col min="7" max="7" width="8.8515625" style="5" bestFit="1" customWidth="1"/>
    <col min="8" max="8" width="9.421875" style="5" bestFit="1" customWidth="1"/>
    <col min="9" max="16384" width="11.421875" style="5" customWidth="1"/>
  </cols>
  <sheetData>
    <row r="1" spans="1:8" s="3" customFormat="1" ht="12.75">
      <c r="A1" s="223" t="s">
        <v>245</v>
      </c>
      <c r="B1" s="223"/>
      <c r="C1" s="223"/>
      <c r="D1" s="223"/>
      <c r="E1" s="223"/>
      <c r="F1" s="223"/>
      <c r="G1" s="223"/>
      <c r="H1" s="223"/>
    </row>
    <row r="2" spans="1:8" s="3" customFormat="1" ht="12.75">
      <c r="A2" s="223" t="s">
        <v>222</v>
      </c>
      <c r="B2" s="223"/>
      <c r="C2" s="223"/>
      <c r="D2" s="223"/>
      <c r="E2" s="223"/>
      <c r="F2" s="223"/>
      <c r="G2" s="223"/>
      <c r="H2" s="223"/>
    </row>
    <row r="3" spans="1:8" s="3" customFormat="1" ht="12.75">
      <c r="A3" s="42"/>
      <c r="B3" s="42"/>
      <c r="C3" s="42"/>
      <c r="D3" s="42"/>
      <c r="E3" s="42"/>
      <c r="F3" s="42"/>
      <c r="G3" s="42"/>
      <c r="H3" s="42"/>
    </row>
    <row r="4" spans="1:8" ht="21" customHeight="1">
      <c r="A4" s="209" t="s">
        <v>0</v>
      </c>
      <c r="B4" s="145" t="s">
        <v>4</v>
      </c>
      <c r="C4" s="142" t="s">
        <v>121</v>
      </c>
      <c r="D4" s="165"/>
      <c r="E4" s="165"/>
      <c r="F4" s="165"/>
      <c r="G4" s="165"/>
      <c r="H4" s="165"/>
    </row>
    <row r="5" spans="1:8" ht="60" customHeight="1">
      <c r="A5" s="194"/>
      <c r="B5" s="141"/>
      <c r="C5" s="8" t="s">
        <v>27</v>
      </c>
      <c r="D5" s="36" t="s">
        <v>123</v>
      </c>
      <c r="E5" s="8" t="s">
        <v>126</v>
      </c>
      <c r="F5" s="36" t="s">
        <v>122</v>
      </c>
      <c r="G5" s="8" t="s">
        <v>28</v>
      </c>
      <c r="H5" s="36" t="s">
        <v>29</v>
      </c>
    </row>
    <row r="6" spans="1:8" ht="20.25" customHeight="1">
      <c r="A6" s="37" t="s">
        <v>1</v>
      </c>
      <c r="B6" s="38">
        <f>SUM(B7:B22)</f>
        <v>9161789</v>
      </c>
      <c r="C6" s="43">
        <f aca="true" t="shared" si="0" ref="C6:H6">SUM(C7:C21)</f>
        <v>34976</v>
      </c>
      <c r="D6" s="43">
        <f t="shared" si="0"/>
        <v>1334336</v>
      </c>
      <c r="E6" s="43">
        <f t="shared" si="0"/>
        <v>5822652</v>
      </c>
      <c r="F6" s="43">
        <f t="shared" si="0"/>
        <v>182890</v>
      </c>
      <c r="G6" s="43">
        <f t="shared" si="0"/>
        <v>246259</v>
      </c>
      <c r="H6" s="43">
        <f t="shared" si="0"/>
        <v>1540676</v>
      </c>
    </row>
    <row r="7" spans="1:8" ht="17.25" customHeight="1">
      <c r="A7" s="5" t="s">
        <v>108</v>
      </c>
      <c r="B7" s="21"/>
      <c r="C7" s="22" t="s">
        <v>5</v>
      </c>
      <c r="D7" s="22"/>
      <c r="E7" s="22"/>
      <c r="F7" s="22"/>
      <c r="G7" s="22"/>
      <c r="H7" s="22"/>
    </row>
    <row r="8" spans="1:8" ht="17.25" customHeight="1">
      <c r="A8" s="5" t="s">
        <v>109</v>
      </c>
      <c r="B8" s="40">
        <f>SUM(C7:H8)</f>
        <v>335763</v>
      </c>
      <c r="C8" s="41" t="s">
        <v>140</v>
      </c>
      <c r="D8" s="41">
        <v>124167</v>
      </c>
      <c r="E8" s="41">
        <v>211596</v>
      </c>
      <c r="F8" s="41" t="s">
        <v>140</v>
      </c>
      <c r="G8" s="41" t="s">
        <v>140</v>
      </c>
      <c r="H8" s="41" t="s">
        <v>140</v>
      </c>
    </row>
    <row r="9" spans="1:8" ht="17.25" customHeight="1">
      <c r="A9" s="5" t="s">
        <v>110</v>
      </c>
      <c r="B9" s="40">
        <f>SUM(C9:H9)</f>
        <v>10565</v>
      </c>
      <c r="C9" s="41" t="s">
        <v>140</v>
      </c>
      <c r="D9" s="41">
        <v>2045</v>
      </c>
      <c r="E9" s="41">
        <v>8520</v>
      </c>
      <c r="F9" s="41" t="s">
        <v>140</v>
      </c>
      <c r="G9" s="41" t="s">
        <v>140</v>
      </c>
      <c r="H9" s="41" t="s">
        <v>140</v>
      </c>
    </row>
    <row r="10" spans="1:8" ht="17.25" customHeight="1">
      <c r="A10" s="5" t="s">
        <v>111</v>
      </c>
      <c r="B10" s="40" t="s">
        <v>140</v>
      </c>
      <c r="C10" s="41" t="s">
        <v>140</v>
      </c>
      <c r="D10" s="41" t="s">
        <v>140</v>
      </c>
      <c r="E10" s="41" t="s">
        <v>140</v>
      </c>
      <c r="F10" s="41" t="s">
        <v>140</v>
      </c>
      <c r="G10" s="41" t="s">
        <v>140</v>
      </c>
      <c r="H10" s="41" t="s">
        <v>140</v>
      </c>
    </row>
    <row r="11" spans="1:8" ht="17.25" customHeight="1">
      <c r="A11" s="5" t="s">
        <v>112</v>
      </c>
      <c r="B11" s="40">
        <f aca="true" t="shared" si="1" ref="B11:B21">SUM(C11:H11)</f>
        <v>823430</v>
      </c>
      <c r="C11" s="41">
        <v>1113</v>
      </c>
      <c r="D11" s="41">
        <v>93901</v>
      </c>
      <c r="E11" s="41">
        <v>474900</v>
      </c>
      <c r="F11" s="41" t="s">
        <v>140</v>
      </c>
      <c r="G11" s="41">
        <v>15472</v>
      </c>
      <c r="H11" s="41">
        <v>238044</v>
      </c>
    </row>
    <row r="12" spans="1:8" ht="17.25" customHeight="1">
      <c r="A12" s="5" t="s">
        <v>113</v>
      </c>
      <c r="B12" s="40">
        <f t="shared" si="1"/>
        <v>141737</v>
      </c>
      <c r="C12" s="41" t="s">
        <v>140</v>
      </c>
      <c r="D12" s="41">
        <v>22421</v>
      </c>
      <c r="E12" s="41">
        <v>119316</v>
      </c>
      <c r="F12" s="41" t="s">
        <v>140</v>
      </c>
      <c r="G12" s="41" t="s">
        <v>140</v>
      </c>
      <c r="H12" s="41" t="s">
        <v>140</v>
      </c>
    </row>
    <row r="13" spans="1:8" ht="17.25" customHeight="1">
      <c r="A13" s="5" t="s">
        <v>115</v>
      </c>
      <c r="B13" s="40">
        <f t="shared" si="1"/>
        <v>4211214</v>
      </c>
      <c r="C13" s="41">
        <v>33863</v>
      </c>
      <c r="D13" s="41">
        <v>41892</v>
      </c>
      <c r="E13" s="41">
        <v>2601780</v>
      </c>
      <c r="F13" s="41">
        <v>260</v>
      </c>
      <c r="G13" s="41">
        <v>230787</v>
      </c>
      <c r="H13" s="41">
        <v>1302632</v>
      </c>
    </row>
    <row r="14" spans="1:8" ht="17.25" customHeight="1">
      <c r="A14" s="5" t="s">
        <v>114</v>
      </c>
      <c r="B14" s="40" t="s">
        <v>140</v>
      </c>
      <c r="C14" s="41" t="s">
        <v>140</v>
      </c>
      <c r="D14" s="41" t="s">
        <v>140</v>
      </c>
      <c r="E14" s="41" t="s">
        <v>140</v>
      </c>
      <c r="F14" s="41" t="s">
        <v>140</v>
      </c>
      <c r="G14" s="41" t="s">
        <v>140</v>
      </c>
      <c r="H14" s="41" t="s">
        <v>140</v>
      </c>
    </row>
    <row r="15" spans="1:8" ht="17.25" customHeight="1">
      <c r="A15" s="5" t="s">
        <v>116</v>
      </c>
      <c r="B15" s="40">
        <f t="shared" si="1"/>
        <v>48833</v>
      </c>
      <c r="C15" s="41" t="s">
        <v>140</v>
      </c>
      <c r="D15" s="41">
        <v>15365</v>
      </c>
      <c r="E15" s="41">
        <v>33468</v>
      </c>
      <c r="F15" s="41" t="s">
        <v>140</v>
      </c>
      <c r="G15" s="41" t="s">
        <v>140</v>
      </c>
      <c r="H15" s="41" t="s">
        <v>140</v>
      </c>
    </row>
    <row r="16" spans="1:8" ht="17.25" customHeight="1">
      <c r="A16" s="5" t="s">
        <v>117</v>
      </c>
      <c r="B16" s="40">
        <f t="shared" si="1"/>
        <v>48869</v>
      </c>
      <c r="C16" s="41" t="s">
        <v>140</v>
      </c>
      <c r="D16" s="41">
        <v>15341</v>
      </c>
      <c r="E16" s="41">
        <v>33528</v>
      </c>
      <c r="F16" s="41" t="s">
        <v>140</v>
      </c>
      <c r="G16" s="41" t="s">
        <v>140</v>
      </c>
      <c r="H16" s="41" t="s">
        <v>140</v>
      </c>
    </row>
    <row r="17" spans="1:8" ht="17.25" customHeight="1">
      <c r="A17" s="5" t="s">
        <v>118</v>
      </c>
      <c r="B17" s="40">
        <f t="shared" si="1"/>
        <v>3140778</v>
      </c>
      <c r="C17" s="41" t="s">
        <v>140</v>
      </c>
      <c r="D17" s="41">
        <v>884104</v>
      </c>
      <c r="E17" s="41">
        <v>2074044</v>
      </c>
      <c r="F17" s="41">
        <v>182630</v>
      </c>
      <c r="G17" s="41" t="s">
        <v>140</v>
      </c>
      <c r="H17" s="41" t="s">
        <v>140</v>
      </c>
    </row>
    <row r="18" spans="1:8" ht="17.25" customHeight="1">
      <c r="A18" s="5" t="s">
        <v>119</v>
      </c>
      <c r="B18" s="40" t="s">
        <v>140</v>
      </c>
      <c r="C18" s="41" t="s">
        <v>140</v>
      </c>
      <c r="D18" s="41" t="s">
        <v>140</v>
      </c>
      <c r="E18" s="41" t="s">
        <v>140</v>
      </c>
      <c r="F18" s="41" t="s">
        <v>140</v>
      </c>
      <c r="G18" s="41"/>
      <c r="H18" s="41" t="s">
        <v>140</v>
      </c>
    </row>
    <row r="19" spans="1:8" ht="17.25" customHeight="1">
      <c r="A19" s="5" t="s">
        <v>211</v>
      </c>
      <c r="B19" s="40">
        <f t="shared" si="1"/>
        <v>10376</v>
      </c>
      <c r="C19" s="41" t="s">
        <v>140</v>
      </c>
      <c r="D19" s="41">
        <v>2900</v>
      </c>
      <c r="E19" s="41">
        <v>7476</v>
      </c>
      <c r="F19" s="41" t="s">
        <v>140</v>
      </c>
      <c r="G19" s="41" t="s">
        <v>140</v>
      </c>
      <c r="H19" s="41" t="s">
        <v>140</v>
      </c>
    </row>
    <row r="20" spans="1:8" ht="17.25" customHeight="1">
      <c r="A20" s="5" t="s">
        <v>214</v>
      </c>
      <c r="B20" s="40">
        <f t="shared" si="1"/>
        <v>108737</v>
      </c>
      <c r="C20" s="41" t="s">
        <v>140</v>
      </c>
      <c r="D20" s="41">
        <v>38585</v>
      </c>
      <c r="E20" s="41">
        <v>70152</v>
      </c>
      <c r="F20" s="41" t="s">
        <v>140</v>
      </c>
      <c r="G20" s="41" t="s">
        <v>140</v>
      </c>
      <c r="H20" s="41" t="s">
        <v>140</v>
      </c>
    </row>
    <row r="21" spans="1:8" ht="17.25" customHeight="1">
      <c r="A21" s="5" t="s">
        <v>120</v>
      </c>
      <c r="B21" s="40">
        <f t="shared" si="1"/>
        <v>281487</v>
      </c>
      <c r="C21" s="41" t="s">
        <v>140</v>
      </c>
      <c r="D21" s="41">
        <v>93615</v>
      </c>
      <c r="E21" s="41">
        <v>187872</v>
      </c>
      <c r="F21" s="41" t="s">
        <v>140</v>
      </c>
      <c r="G21" s="41" t="s">
        <v>140</v>
      </c>
      <c r="H21" s="41" t="s">
        <v>140</v>
      </c>
    </row>
    <row r="22" spans="2:8" ht="17.25" customHeight="1">
      <c r="B22" s="21"/>
      <c r="C22" s="22"/>
      <c r="D22" s="22"/>
      <c r="E22" s="22"/>
      <c r="F22" s="22"/>
      <c r="G22" s="22"/>
      <c r="H22" s="22"/>
    </row>
    <row r="23" spans="1:8" ht="17.25" customHeight="1">
      <c r="A23" s="37" t="s">
        <v>2</v>
      </c>
      <c r="B23" s="38">
        <v>9685744</v>
      </c>
      <c r="C23" s="39">
        <f aca="true" t="shared" si="2" ref="C23:H23">SUM(C24:C39)</f>
        <v>272708</v>
      </c>
      <c r="D23" s="39">
        <f t="shared" si="2"/>
        <v>1359965</v>
      </c>
      <c r="E23" s="39">
        <f t="shared" si="2"/>
        <v>5877936</v>
      </c>
      <c r="F23" s="39">
        <f t="shared" si="2"/>
        <v>286750</v>
      </c>
      <c r="G23" s="39">
        <f>SUM(G24:G39)</f>
        <v>289701</v>
      </c>
      <c r="H23" s="39">
        <f t="shared" si="2"/>
        <v>1598683</v>
      </c>
    </row>
    <row r="24" spans="1:8" ht="17.25" customHeight="1">
      <c r="A24" s="5" t="s">
        <v>108</v>
      </c>
      <c r="B24" s="21"/>
      <c r="C24" s="22"/>
      <c r="D24" s="22"/>
      <c r="E24" s="22"/>
      <c r="F24" s="22"/>
      <c r="G24" s="22"/>
      <c r="H24" s="22"/>
    </row>
    <row r="25" spans="1:8" ht="17.25" customHeight="1">
      <c r="A25" s="5" t="s">
        <v>228</v>
      </c>
      <c r="B25" s="40">
        <f>SUM(C25:H25)</f>
        <v>38</v>
      </c>
      <c r="C25" s="41">
        <v>38</v>
      </c>
      <c r="D25" s="41" t="s">
        <v>140</v>
      </c>
      <c r="E25" s="41" t="s">
        <v>140</v>
      </c>
      <c r="F25" s="41" t="s">
        <v>140</v>
      </c>
      <c r="G25" s="22"/>
      <c r="H25" s="41" t="s">
        <v>140</v>
      </c>
    </row>
    <row r="26" spans="1:8" ht="17.25" customHeight="1">
      <c r="A26" s="5" t="s">
        <v>109</v>
      </c>
      <c r="B26" s="40">
        <f>SUM(C26:H26)</f>
        <v>377720</v>
      </c>
      <c r="C26" s="41" t="s">
        <v>140</v>
      </c>
      <c r="D26" s="41">
        <v>126236</v>
      </c>
      <c r="E26" s="41">
        <v>251484</v>
      </c>
      <c r="F26" s="41" t="s">
        <v>140</v>
      </c>
      <c r="G26" s="41" t="s">
        <v>140</v>
      </c>
      <c r="H26" s="41" t="s">
        <v>140</v>
      </c>
    </row>
    <row r="27" spans="1:8" ht="17.25" customHeight="1">
      <c r="A27" s="5" t="s">
        <v>110</v>
      </c>
      <c r="B27" s="40">
        <f>SUM(C27:H27)</f>
        <v>9559</v>
      </c>
      <c r="C27" s="41" t="s">
        <v>140</v>
      </c>
      <c r="D27" s="41">
        <v>2119</v>
      </c>
      <c r="E27" s="41">
        <v>7440</v>
      </c>
      <c r="F27" s="41" t="s">
        <v>140</v>
      </c>
      <c r="G27" s="41" t="s">
        <v>140</v>
      </c>
      <c r="H27" s="41" t="s">
        <v>140</v>
      </c>
    </row>
    <row r="28" spans="1:8" ht="17.25" customHeight="1">
      <c r="A28" s="5" t="s">
        <v>111</v>
      </c>
      <c r="B28" s="40" t="s">
        <v>140</v>
      </c>
      <c r="C28" s="41" t="s">
        <v>140</v>
      </c>
      <c r="D28" s="41" t="s">
        <v>140</v>
      </c>
      <c r="E28" s="41" t="s">
        <v>140</v>
      </c>
      <c r="F28" s="41" t="s">
        <v>140</v>
      </c>
      <c r="G28" s="41" t="s">
        <v>140</v>
      </c>
      <c r="H28" s="41" t="s">
        <v>140</v>
      </c>
    </row>
    <row r="29" spans="1:8" ht="17.25" customHeight="1">
      <c r="A29" s="5" t="s">
        <v>112</v>
      </c>
      <c r="B29" s="40">
        <f aca="true" t="shared" si="3" ref="B29:B39">SUM(C29:H29)</f>
        <v>759303</v>
      </c>
      <c r="C29" s="41">
        <v>21630</v>
      </c>
      <c r="D29" s="41">
        <v>98627</v>
      </c>
      <c r="E29" s="41">
        <v>381612</v>
      </c>
      <c r="F29" s="41" t="s">
        <v>140</v>
      </c>
      <c r="G29" s="41">
        <v>18862</v>
      </c>
      <c r="H29" s="41">
        <v>238572</v>
      </c>
    </row>
    <row r="30" spans="1:8" ht="17.25" customHeight="1">
      <c r="A30" s="5" t="s">
        <v>113</v>
      </c>
      <c r="B30" s="40">
        <f t="shared" si="3"/>
        <v>89985</v>
      </c>
      <c r="C30" s="41" t="s">
        <v>140</v>
      </c>
      <c r="D30" s="41">
        <v>22797</v>
      </c>
      <c r="E30" s="41">
        <v>67188</v>
      </c>
      <c r="F30" s="41" t="s">
        <v>140</v>
      </c>
      <c r="G30" s="41" t="s">
        <v>140</v>
      </c>
      <c r="H30" s="41" t="s">
        <v>140</v>
      </c>
    </row>
    <row r="31" spans="1:8" ht="17.25" customHeight="1">
      <c r="A31" s="5" t="s">
        <v>115</v>
      </c>
      <c r="B31" s="40">
        <f t="shared" si="3"/>
        <v>4444098</v>
      </c>
      <c r="C31" s="41">
        <v>250931</v>
      </c>
      <c r="D31" s="41">
        <v>55489</v>
      </c>
      <c r="E31" s="41">
        <v>2506488</v>
      </c>
      <c r="F31" s="41">
        <v>240</v>
      </c>
      <c r="G31" s="41">
        <v>270839</v>
      </c>
      <c r="H31" s="41">
        <v>1360111</v>
      </c>
    </row>
    <row r="32" spans="1:8" ht="17.25" customHeight="1">
      <c r="A32" s="5" t="s">
        <v>114</v>
      </c>
      <c r="B32" s="40">
        <f t="shared" si="3"/>
        <v>109</v>
      </c>
      <c r="C32" s="41">
        <v>109</v>
      </c>
      <c r="D32" s="41" t="s">
        <v>140</v>
      </c>
      <c r="E32" s="41" t="s">
        <v>140</v>
      </c>
      <c r="F32" s="41" t="s">
        <v>140</v>
      </c>
      <c r="G32" s="41" t="s">
        <v>140</v>
      </c>
      <c r="H32" s="41" t="s">
        <v>140</v>
      </c>
    </row>
    <row r="33" spans="1:8" ht="17.25" customHeight="1">
      <c r="A33" s="5" t="s">
        <v>116</v>
      </c>
      <c r="B33" s="40">
        <f t="shared" si="3"/>
        <v>48869</v>
      </c>
      <c r="C33" s="41" t="s">
        <v>140</v>
      </c>
      <c r="D33" s="41">
        <v>15341</v>
      </c>
      <c r="E33" s="41">
        <v>33528</v>
      </c>
      <c r="F33" s="41" t="s">
        <v>140</v>
      </c>
      <c r="G33" s="41" t="s">
        <v>140</v>
      </c>
      <c r="H33" s="41" t="s">
        <v>140</v>
      </c>
    </row>
    <row r="34" spans="1:8" ht="17.25" customHeight="1">
      <c r="A34" s="5" t="s">
        <v>117</v>
      </c>
      <c r="B34" s="40">
        <f t="shared" si="3"/>
        <v>48743</v>
      </c>
      <c r="C34" s="41" t="s">
        <v>140</v>
      </c>
      <c r="D34" s="41">
        <v>15275</v>
      </c>
      <c r="E34" s="41">
        <v>33468</v>
      </c>
      <c r="F34" s="41" t="s">
        <v>140</v>
      </c>
      <c r="G34" s="41" t="s">
        <v>140</v>
      </c>
      <c r="H34" s="41" t="s">
        <v>140</v>
      </c>
    </row>
    <row r="35" spans="1:8" ht="17.25" customHeight="1">
      <c r="A35" s="5" t="s">
        <v>118</v>
      </c>
      <c r="B35" s="40">
        <f t="shared" si="3"/>
        <v>3549566</v>
      </c>
      <c r="C35" s="41" t="s">
        <v>140</v>
      </c>
      <c r="D35" s="41">
        <v>892756</v>
      </c>
      <c r="E35" s="41">
        <v>2370300</v>
      </c>
      <c r="F35" s="41">
        <v>286510</v>
      </c>
      <c r="G35" s="41" t="s">
        <v>140</v>
      </c>
      <c r="H35" s="41" t="s">
        <v>140</v>
      </c>
    </row>
    <row r="36" spans="1:8" ht="17.25" customHeight="1">
      <c r="A36" s="5" t="s">
        <v>119</v>
      </c>
      <c r="B36" s="40">
        <f t="shared" si="3"/>
        <v>0</v>
      </c>
      <c r="C36" s="41" t="s">
        <v>140</v>
      </c>
      <c r="D36" s="41" t="s">
        <v>140</v>
      </c>
      <c r="E36" s="41" t="s">
        <v>140</v>
      </c>
      <c r="F36" s="41" t="s">
        <v>140</v>
      </c>
      <c r="G36" s="41"/>
      <c r="H36" s="41" t="s">
        <v>140</v>
      </c>
    </row>
    <row r="37" spans="1:8" ht="17.25" customHeight="1">
      <c r="A37" s="5" t="s">
        <v>211</v>
      </c>
      <c r="B37" s="40">
        <f t="shared" si="3"/>
        <v>11091</v>
      </c>
      <c r="C37" s="41" t="s">
        <v>140</v>
      </c>
      <c r="D37" s="41">
        <v>2583</v>
      </c>
      <c r="E37" s="41">
        <v>8508</v>
      </c>
      <c r="F37" s="41" t="s">
        <v>140</v>
      </c>
      <c r="G37" s="41" t="s">
        <v>140</v>
      </c>
      <c r="H37" s="41" t="s">
        <v>140</v>
      </c>
    </row>
    <row r="38" spans="1:8" ht="17.25" customHeight="1">
      <c r="A38" s="5" t="s">
        <v>214</v>
      </c>
      <c r="B38" s="40">
        <f t="shared" si="3"/>
        <v>92916</v>
      </c>
      <c r="C38" s="41" t="s">
        <v>140</v>
      </c>
      <c r="D38" s="41">
        <v>36756</v>
      </c>
      <c r="E38" s="41">
        <v>56160</v>
      </c>
      <c r="F38" s="41" t="s">
        <v>140</v>
      </c>
      <c r="G38" s="41" t="s">
        <v>140</v>
      </c>
      <c r="H38" s="41" t="s">
        <v>140</v>
      </c>
    </row>
    <row r="39" spans="1:8" ht="17.25" customHeight="1">
      <c r="A39" s="5" t="s">
        <v>120</v>
      </c>
      <c r="B39" s="40">
        <f t="shared" si="3"/>
        <v>253746</v>
      </c>
      <c r="C39" s="41" t="s">
        <v>140</v>
      </c>
      <c r="D39" s="41">
        <v>91986</v>
      </c>
      <c r="E39" s="41">
        <v>161760</v>
      </c>
      <c r="F39" s="41" t="s">
        <v>140</v>
      </c>
      <c r="G39" s="41" t="s">
        <v>140</v>
      </c>
      <c r="H39" s="41" t="s">
        <v>140</v>
      </c>
    </row>
    <row r="40" spans="2:8" ht="17.25" customHeight="1">
      <c r="B40" s="21"/>
      <c r="C40" s="22"/>
      <c r="D40" s="22"/>
      <c r="E40" s="22"/>
      <c r="F40" s="22"/>
      <c r="G40" s="22"/>
      <c r="H40" s="22"/>
    </row>
    <row r="41" spans="1:8" ht="17.25" customHeight="1">
      <c r="A41" s="37" t="s">
        <v>30</v>
      </c>
      <c r="B41" s="38">
        <v>18847532</v>
      </c>
      <c r="C41" s="39">
        <f aca="true" t="shared" si="4" ref="C41:H41">C23+C6</f>
        <v>307684</v>
      </c>
      <c r="D41" s="39">
        <f t="shared" si="4"/>
        <v>2694301</v>
      </c>
      <c r="E41" s="39">
        <f t="shared" si="4"/>
        <v>11700588</v>
      </c>
      <c r="F41" s="39">
        <f t="shared" si="4"/>
        <v>469640</v>
      </c>
      <c r="G41" s="39">
        <f t="shared" si="4"/>
        <v>535960</v>
      </c>
      <c r="H41" s="39">
        <f t="shared" si="4"/>
        <v>3139359</v>
      </c>
    </row>
    <row r="42" spans="2:8" ht="12.75">
      <c r="B42" s="3"/>
      <c r="C42" s="3"/>
      <c r="D42" s="3"/>
      <c r="E42" s="3"/>
      <c r="F42" s="3"/>
      <c r="G42" s="3"/>
      <c r="H42" s="3"/>
    </row>
    <row r="44" ht="12.75">
      <c r="A44" s="13">
        <v>10</v>
      </c>
    </row>
  </sheetData>
  <mergeCells count="5">
    <mergeCell ref="A1:H1"/>
    <mergeCell ref="A2:H2"/>
    <mergeCell ref="C4:H4"/>
    <mergeCell ref="A4:A5"/>
    <mergeCell ref="B4:B5"/>
  </mergeCells>
  <printOptions/>
  <pageMargins left="0.49" right="0.19" top="0.31" bottom="0.19" header="0.31" footer="0.19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P43"/>
  <sheetViews>
    <sheetView workbookViewId="0" topLeftCell="A1">
      <selection activeCell="L1" sqref="L1"/>
    </sheetView>
  </sheetViews>
  <sheetFormatPr defaultColWidth="11.421875" defaultRowHeight="12.75"/>
  <cols>
    <col min="1" max="1" width="2.00390625" style="2" customWidth="1"/>
    <col min="2" max="2" width="8.7109375" style="2" customWidth="1"/>
    <col min="3" max="3" width="10.7109375" style="2" customWidth="1"/>
    <col min="4" max="4" width="8.28125" style="2" customWidth="1"/>
    <col min="5" max="5" width="12.8515625" style="2" customWidth="1"/>
    <col min="6" max="6" width="1.421875" style="2" hidden="1" customWidth="1"/>
    <col min="7" max="7" width="10.140625" style="2" customWidth="1"/>
    <col min="8" max="8" width="11.7109375" style="2" customWidth="1"/>
    <col min="9" max="9" width="11.57421875" style="2" customWidth="1"/>
    <col min="10" max="10" width="13.00390625" style="2" customWidth="1"/>
    <col min="11" max="11" width="0.85546875" style="1" customWidth="1"/>
    <col min="12" max="12" width="8.7109375" style="2" customWidth="1"/>
    <col min="13" max="13" width="0.71875" style="2" customWidth="1"/>
    <col min="14" max="14" width="19.140625" style="2" bestFit="1" customWidth="1"/>
    <col min="15" max="15" width="0" style="2" hidden="1" customWidth="1"/>
    <col min="16" max="16" width="12.8515625" style="2" customWidth="1"/>
    <col min="17" max="16384" width="11.421875" style="2" customWidth="1"/>
  </cols>
  <sheetData>
    <row r="1" spans="2:10" ht="12.75">
      <c r="B1" s="3" t="s">
        <v>234</v>
      </c>
      <c r="C1" s="37"/>
      <c r="D1" s="3"/>
      <c r="E1" s="3"/>
      <c r="F1" s="3"/>
      <c r="G1" s="210"/>
      <c r="H1" s="210"/>
      <c r="I1" s="210"/>
      <c r="J1" s="210"/>
    </row>
    <row r="2" s="5" customFormat="1" ht="12.75"/>
    <row r="3" spans="2:10" s="5" customFormat="1" ht="51">
      <c r="B3" s="164" t="s">
        <v>66</v>
      </c>
      <c r="C3" s="165"/>
      <c r="D3" s="165"/>
      <c r="E3" s="165"/>
      <c r="F3" s="166"/>
      <c r="G3" s="8" t="s">
        <v>67</v>
      </c>
      <c r="H3" s="8">
        <v>2008</v>
      </c>
      <c r="I3" s="8">
        <v>2007</v>
      </c>
      <c r="J3" s="129" t="s">
        <v>233</v>
      </c>
    </row>
    <row r="4" spans="2:6" ht="9.75" customHeight="1">
      <c r="B4" s="5"/>
      <c r="C4" s="4"/>
      <c r="D4" s="5"/>
      <c r="E4" s="5"/>
      <c r="F4" s="5"/>
    </row>
    <row r="5" spans="2:10" ht="12.75">
      <c r="B5" s="168" t="s">
        <v>79</v>
      </c>
      <c r="C5" s="168"/>
      <c r="D5" s="168"/>
      <c r="E5" s="168"/>
      <c r="F5" s="168"/>
      <c r="G5" s="168"/>
      <c r="H5" s="168"/>
      <c r="I5" s="168"/>
      <c r="J5" s="168"/>
    </row>
    <row r="6" spans="2:6" ht="12.75">
      <c r="B6" s="5"/>
      <c r="C6" s="4"/>
      <c r="D6" s="5"/>
      <c r="E6" s="5"/>
      <c r="F6" s="5"/>
    </row>
    <row r="7" spans="2:10" ht="12.75">
      <c r="B7" s="100" t="s">
        <v>68</v>
      </c>
      <c r="C7" s="10"/>
      <c r="D7" s="101"/>
      <c r="E7" s="101"/>
      <c r="F7" s="101"/>
      <c r="G7" s="102" t="s">
        <v>15</v>
      </c>
      <c r="H7" s="98">
        <v>60103</v>
      </c>
      <c r="I7" s="98">
        <v>66712</v>
      </c>
      <c r="J7" s="44">
        <f>SUM(H7/I7)*100-100</f>
        <v>-9.9067634008874</v>
      </c>
    </row>
    <row r="8" spans="2:10" ht="14.25" customHeight="1">
      <c r="B8" s="101"/>
      <c r="C8" s="10"/>
      <c r="D8" s="101"/>
      <c r="E8" s="101"/>
      <c r="F8" s="101"/>
      <c r="G8" s="103" t="s">
        <v>69</v>
      </c>
      <c r="H8" s="14">
        <v>25299</v>
      </c>
      <c r="I8" s="14">
        <v>22741</v>
      </c>
      <c r="J8" s="15">
        <f>SUM(H8/I8)*100-100</f>
        <v>11.248405962798486</v>
      </c>
    </row>
    <row r="9" spans="2:10" ht="9.75" customHeight="1">
      <c r="B9" s="101"/>
      <c r="C9" s="10"/>
      <c r="D9" s="101"/>
      <c r="E9" s="101"/>
      <c r="F9" s="101"/>
      <c r="G9" s="101"/>
      <c r="H9" s="10"/>
      <c r="I9" s="10"/>
      <c r="J9" s="10"/>
    </row>
    <row r="10" spans="2:10" ht="9.75" customHeight="1">
      <c r="B10" s="101"/>
      <c r="C10" s="10"/>
      <c r="D10" s="101"/>
      <c r="E10" s="101"/>
      <c r="F10" s="101"/>
      <c r="G10" s="101"/>
      <c r="H10" s="10"/>
      <c r="I10" s="10"/>
      <c r="J10" s="10"/>
    </row>
    <row r="11" spans="2:10" ht="12.75">
      <c r="B11" s="167" t="s">
        <v>70</v>
      </c>
      <c r="C11" s="167"/>
      <c r="D11" s="167"/>
      <c r="E11" s="167"/>
      <c r="F11" s="167"/>
      <c r="G11" s="167"/>
      <c r="H11" s="167"/>
      <c r="I11" s="167"/>
      <c r="J11" s="167"/>
    </row>
    <row r="12" spans="2:16" ht="9.75" customHeight="1">
      <c r="B12" s="101"/>
      <c r="C12" s="10"/>
      <c r="D12" s="101"/>
      <c r="E12" s="101"/>
      <c r="F12" s="101"/>
      <c r="G12" s="101"/>
      <c r="H12" s="10"/>
      <c r="I12" s="10"/>
      <c r="J12" s="10"/>
      <c r="P12" s="14"/>
    </row>
    <row r="13" spans="2:10" ht="12.75">
      <c r="B13" s="101" t="s">
        <v>71</v>
      </c>
      <c r="C13" s="10"/>
      <c r="D13" s="101"/>
      <c r="E13" s="101"/>
      <c r="F13" s="101"/>
      <c r="G13" s="127" t="s">
        <v>72</v>
      </c>
      <c r="H13" s="14">
        <v>26336133</v>
      </c>
      <c r="I13" s="14">
        <v>25022434</v>
      </c>
      <c r="J13" s="15">
        <f>SUM(H13/I13)*100-100</f>
        <v>5.250084783918311</v>
      </c>
    </row>
    <row r="14" spans="2:10" ht="12.75">
      <c r="B14" s="101" t="s">
        <v>74</v>
      </c>
      <c r="C14" s="10"/>
      <c r="D14" s="101"/>
      <c r="E14" s="101"/>
      <c r="F14" s="101"/>
      <c r="G14" s="135" t="s">
        <v>73</v>
      </c>
      <c r="H14" s="14">
        <v>16702716</v>
      </c>
      <c r="I14" s="14">
        <v>16695461</v>
      </c>
      <c r="J14" s="15">
        <f aca="true" t="shared" si="0" ref="J14:J26">SUM(H14/I14)*100-100</f>
        <v>0.04345492466484302</v>
      </c>
    </row>
    <row r="15" spans="2:10" ht="5.25" customHeight="1">
      <c r="B15" s="101"/>
      <c r="C15" s="10"/>
      <c r="D15" s="101"/>
      <c r="E15" s="101"/>
      <c r="F15" s="101"/>
      <c r="G15" s="135"/>
      <c r="H15" s="14"/>
      <c r="I15" s="14"/>
      <c r="J15" s="15"/>
    </row>
    <row r="16" spans="2:10" ht="12.75">
      <c r="B16" s="100" t="s">
        <v>75</v>
      </c>
      <c r="C16" s="10"/>
      <c r="D16" s="101"/>
      <c r="E16" s="101"/>
      <c r="F16" s="101"/>
      <c r="G16" s="135" t="s">
        <v>73</v>
      </c>
      <c r="H16" s="99">
        <f>SUM(H13:H15)</f>
        <v>43038849</v>
      </c>
      <c r="I16" s="99">
        <f>SUM(I13:I15)</f>
        <v>41717895</v>
      </c>
      <c r="J16" s="44">
        <f t="shared" si="0"/>
        <v>3.1663965787343926</v>
      </c>
    </row>
    <row r="17" spans="2:10" ht="5.25" customHeight="1">
      <c r="B17" s="101"/>
      <c r="C17" s="10"/>
      <c r="D17" s="101"/>
      <c r="E17" s="101"/>
      <c r="F17" s="101"/>
      <c r="G17" s="135" t="s">
        <v>5</v>
      </c>
      <c r="H17" s="14"/>
      <c r="I17" s="14"/>
      <c r="J17" s="15"/>
    </row>
    <row r="18" spans="2:10" ht="12.75">
      <c r="B18" s="101" t="s">
        <v>229</v>
      </c>
      <c r="C18" s="10"/>
      <c r="D18" s="101"/>
      <c r="E18" s="101"/>
      <c r="F18" s="101"/>
      <c r="G18" s="135" t="s">
        <v>73</v>
      </c>
      <c r="H18" s="14">
        <v>21334428</v>
      </c>
      <c r="I18" s="14">
        <v>22175117</v>
      </c>
      <c r="J18" s="15">
        <f t="shared" si="0"/>
        <v>-3.791136705163723</v>
      </c>
    </row>
    <row r="19" spans="2:10" ht="12.75">
      <c r="B19" s="101" t="s">
        <v>200</v>
      </c>
      <c r="C19" s="10"/>
      <c r="D19" s="101"/>
      <c r="E19" s="101"/>
      <c r="F19" s="101"/>
      <c r="G19" s="135" t="s">
        <v>73</v>
      </c>
      <c r="H19" s="14">
        <v>11648105</v>
      </c>
      <c r="I19" s="14">
        <v>9657012</v>
      </c>
      <c r="J19" s="15">
        <f t="shared" si="0"/>
        <v>20.618106304517397</v>
      </c>
    </row>
    <row r="20" spans="2:10" ht="12.75">
      <c r="B20" s="101" t="s">
        <v>201</v>
      </c>
      <c r="C20" s="10"/>
      <c r="D20" s="101"/>
      <c r="E20" s="101"/>
      <c r="F20" s="101"/>
      <c r="G20" s="135" t="s">
        <v>73</v>
      </c>
      <c r="H20" s="14">
        <v>4073451</v>
      </c>
      <c r="I20" s="14">
        <v>4318599</v>
      </c>
      <c r="J20" s="15">
        <f t="shared" si="0"/>
        <v>-5.676563163192512</v>
      </c>
    </row>
    <row r="21" spans="2:10" ht="12.75">
      <c r="B21" s="101" t="s">
        <v>202</v>
      </c>
      <c r="C21" s="10"/>
      <c r="D21" s="101"/>
      <c r="E21" s="101"/>
      <c r="F21" s="101"/>
      <c r="G21" s="135" t="s">
        <v>73</v>
      </c>
      <c r="H21" s="14">
        <v>3153915</v>
      </c>
      <c r="I21" s="14">
        <v>2980287</v>
      </c>
      <c r="J21" s="15">
        <f t="shared" si="0"/>
        <v>5.825881869766221</v>
      </c>
    </row>
    <row r="22" spans="2:10" ht="12.75">
      <c r="B22" s="101" t="s">
        <v>203</v>
      </c>
      <c r="D22" s="101"/>
      <c r="E22" s="101"/>
      <c r="F22" s="101"/>
      <c r="G22" s="135" t="s">
        <v>73</v>
      </c>
      <c r="H22" s="14">
        <v>581726</v>
      </c>
      <c r="I22" s="14">
        <v>469234</v>
      </c>
      <c r="J22" s="15">
        <f t="shared" si="0"/>
        <v>23.97353985431576</v>
      </c>
    </row>
    <row r="23" spans="2:10" ht="12.75">
      <c r="B23" s="101" t="s">
        <v>204</v>
      </c>
      <c r="D23" s="101"/>
      <c r="E23" s="101"/>
      <c r="F23" s="101"/>
      <c r="G23" s="135" t="s">
        <v>73</v>
      </c>
      <c r="H23" s="14">
        <v>256944</v>
      </c>
      <c r="I23" s="14">
        <v>249729</v>
      </c>
      <c r="J23" s="15">
        <f>SUM(H23/I23)*100-100</f>
        <v>2.889131818891684</v>
      </c>
    </row>
    <row r="24" spans="2:10" ht="12.75">
      <c r="B24" s="101" t="s">
        <v>205</v>
      </c>
      <c r="C24" s="10"/>
      <c r="D24" s="101"/>
      <c r="E24" s="101"/>
      <c r="F24" s="101"/>
      <c r="G24" s="135" t="s">
        <v>73</v>
      </c>
      <c r="H24" s="14">
        <v>462248</v>
      </c>
      <c r="I24" s="14">
        <v>328647</v>
      </c>
      <c r="J24" s="15">
        <f t="shared" si="0"/>
        <v>40.65182399352497</v>
      </c>
    </row>
    <row r="25" spans="2:10" ht="5.25" customHeight="1">
      <c r="B25" s="101"/>
      <c r="C25" s="10"/>
      <c r="D25" s="101"/>
      <c r="E25" s="101"/>
      <c r="F25" s="101"/>
      <c r="G25" s="136"/>
      <c r="H25" s="10"/>
      <c r="I25" s="10"/>
      <c r="J25" s="10"/>
    </row>
    <row r="26" spans="2:10" ht="12.75">
      <c r="B26" s="101" t="s">
        <v>53</v>
      </c>
      <c r="C26" s="10"/>
      <c r="D26" s="101"/>
      <c r="E26" s="101"/>
      <c r="F26" s="101"/>
      <c r="G26" s="135" t="s">
        <v>73</v>
      </c>
      <c r="H26" s="14">
        <v>18847532</v>
      </c>
      <c r="I26" s="14">
        <v>19834360</v>
      </c>
      <c r="J26" s="15">
        <f t="shared" si="0"/>
        <v>-4.975345814031812</v>
      </c>
    </row>
    <row r="27" spans="2:10" ht="9.75" customHeight="1">
      <c r="B27" s="101"/>
      <c r="C27" s="10"/>
      <c r="D27" s="101"/>
      <c r="E27" s="101"/>
      <c r="F27" s="101"/>
      <c r="G27" s="101"/>
      <c r="H27" s="10"/>
      <c r="I27" s="10"/>
      <c r="J27" s="10"/>
    </row>
    <row r="28" spans="4:10" ht="9.75" customHeight="1">
      <c r="D28" s="101"/>
      <c r="E28" s="101"/>
      <c r="F28" s="101"/>
      <c r="G28" s="101"/>
      <c r="H28" s="10"/>
      <c r="I28" s="10"/>
      <c r="J28" s="10"/>
    </row>
    <row r="29" spans="2:10" ht="12.75">
      <c r="B29" s="167" t="s">
        <v>76</v>
      </c>
      <c r="C29" s="167"/>
      <c r="D29" s="167"/>
      <c r="E29" s="167"/>
      <c r="F29" s="167"/>
      <c r="G29" s="167"/>
      <c r="H29" s="167"/>
      <c r="I29" s="167"/>
      <c r="J29" s="167"/>
    </row>
    <row r="30" spans="2:10" ht="9.75" customHeight="1">
      <c r="B30" s="101"/>
      <c r="C30" s="10"/>
      <c r="D30" s="101"/>
      <c r="E30" s="101"/>
      <c r="F30" s="101"/>
      <c r="G30" s="101"/>
      <c r="H30" s="10"/>
      <c r="I30" s="10"/>
      <c r="J30" s="12"/>
    </row>
    <row r="31" spans="2:10" ht="12.75">
      <c r="B31" s="100" t="s">
        <v>77</v>
      </c>
      <c r="C31" s="10"/>
      <c r="D31" s="101"/>
      <c r="E31" s="101"/>
      <c r="F31" s="101"/>
      <c r="G31" s="102" t="s">
        <v>15</v>
      </c>
      <c r="H31" s="99">
        <v>15157660</v>
      </c>
      <c r="I31" s="99">
        <v>15757521</v>
      </c>
      <c r="J31" s="44">
        <f>SUM(H31/I31)*100-100</f>
        <v>-3.8068234210190752</v>
      </c>
    </row>
    <row r="32" spans="2:10" ht="5.25" customHeight="1">
      <c r="B32" s="101"/>
      <c r="C32" s="10"/>
      <c r="D32" s="101"/>
      <c r="E32" s="101"/>
      <c r="F32" s="101"/>
      <c r="G32" s="103"/>
      <c r="H32" s="14"/>
      <c r="I32" s="14"/>
      <c r="J32" s="15"/>
    </row>
    <row r="33" spans="2:10" ht="12.75">
      <c r="B33" s="101" t="s">
        <v>188</v>
      </c>
      <c r="C33" s="10"/>
      <c r="D33" s="101"/>
      <c r="E33" s="101"/>
      <c r="F33" s="101"/>
      <c r="G33" s="135" t="s">
        <v>73</v>
      </c>
      <c r="H33" s="14">
        <v>6767770</v>
      </c>
      <c r="I33" s="14">
        <v>7068942</v>
      </c>
      <c r="J33" s="15">
        <f>SUM(H33/I33)*100-100</f>
        <v>-4.260496125162717</v>
      </c>
    </row>
    <row r="34" spans="2:10" ht="12.75">
      <c r="B34" s="101" t="s">
        <v>202</v>
      </c>
      <c r="C34" s="10"/>
      <c r="D34" s="101"/>
      <c r="E34" s="101"/>
      <c r="F34" s="101"/>
      <c r="G34" s="135" t="s">
        <v>73</v>
      </c>
      <c r="H34" s="14">
        <v>1761199</v>
      </c>
      <c r="I34" s="14">
        <v>1558827</v>
      </c>
      <c r="J34" s="15">
        <f>SUM(H34/I34)*100-100</f>
        <v>12.982325812934988</v>
      </c>
    </row>
    <row r="35" spans="2:10" ht="12.75">
      <c r="B35" s="101" t="s">
        <v>206</v>
      </c>
      <c r="C35" s="10"/>
      <c r="D35" s="101"/>
      <c r="E35" s="101"/>
      <c r="F35" s="101"/>
      <c r="G35" s="135" t="s">
        <v>73</v>
      </c>
      <c r="H35" s="14">
        <v>1530639</v>
      </c>
      <c r="I35" s="14">
        <v>1525583</v>
      </c>
      <c r="J35" s="15">
        <f>SUM(H35/I35)*100-100</f>
        <v>0.33141428555509833</v>
      </c>
    </row>
    <row r="36" spans="2:10" ht="12.75">
      <c r="B36" s="101" t="s">
        <v>207</v>
      </c>
      <c r="C36" s="10"/>
      <c r="D36" s="101"/>
      <c r="E36" s="101"/>
      <c r="F36" s="101"/>
      <c r="G36" s="135" t="s">
        <v>73</v>
      </c>
      <c r="H36" s="14">
        <v>1411667</v>
      </c>
      <c r="I36" s="14">
        <v>1303540</v>
      </c>
      <c r="J36" s="15">
        <f>SUM(H36/I36)*100-100</f>
        <v>8.294873958605024</v>
      </c>
    </row>
    <row r="37" spans="2:10" ht="12.75">
      <c r="B37" s="101" t="s">
        <v>208</v>
      </c>
      <c r="C37" s="10"/>
      <c r="D37" s="101"/>
      <c r="E37" s="101"/>
      <c r="F37" s="101"/>
      <c r="G37" s="135" t="s">
        <v>73</v>
      </c>
      <c r="H37" s="14">
        <v>603928</v>
      </c>
      <c r="I37" s="14">
        <v>405736</v>
      </c>
      <c r="J37" s="15">
        <f>SUM(H37/I37)*100-100</f>
        <v>48.847526470414266</v>
      </c>
    </row>
    <row r="38" spans="2:10" ht="9.75" customHeight="1">
      <c r="B38" s="9"/>
      <c r="C38" s="10"/>
      <c r="D38" s="9"/>
      <c r="E38" s="9"/>
      <c r="F38" s="9"/>
      <c r="G38" s="11"/>
      <c r="H38" s="14"/>
      <c r="I38" s="14"/>
      <c r="J38" s="15"/>
    </row>
    <row r="39" spans="1:10" ht="12.75">
      <c r="A39" s="16"/>
      <c r="B39" s="9"/>
      <c r="C39" s="10"/>
      <c r="D39" s="9"/>
      <c r="E39" s="9"/>
      <c r="F39" s="9"/>
      <c r="G39" s="11"/>
      <c r="H39" s="14"/>
      <c r="I39" s="14"/>
      <c r="J39" s="15"/>
    </row>
    <row r="40" spans="1:10" ht="12.75">
      <c r="A40" s="17" t="s">
        <v>141</v>
      </c>
      <c r="B40" s="9"/>
      <c r="C40" s="10"/>
      <c r="D40" s="9"/>
      <c r="E40" s="9"/>
      <c r="F40" s="9"/>
      <c r="G40" s="11"/>
      <c r="H40" s="14"/>
      <c r="I40" s="14"/>
      <c r="J40" s="15"/>
    </row>
    <row r="41" spans="1:9" ht="15" customHeight="1">
      <c r="A41" s="17" t="s">
        <v>142</v>
      </c>
      <c r="B41" s="13"/>
      <c r="D41" s="5"/>
      <c r="E41" s="5"/>
      <c r="F41" s="5"/>
      <c r="G41" s="11"/>
      <c r="H41" s="14"/>
      <c r="I41" s="14"/>
    </row>
    <row r="42" spans="2:6" ht="12.75">
      <c r="B42" s="5"/>
      <c r="C42" s="4"/>
      <c r="D42" s="5"/>
      <c r="E42" s="5"/>
      <c r="F42" s="5"/>
    </row>
    <row r="43" spans="2:6" ht="12.75">
      <c r="B43" s="5"/>
      <c r="C43" s="4"/>
      <c r="D43" s="5"/>
      <c r="E43" s="5"/>
      <c r="F43" s="5"/>
    </row>
  </sheetData>
  <mergeCells count="4">
    <mergeCell ref="B3:F3"/>
    <mergeCell ref="B29:J29"/>
    <mergeCell ref="B5:J5"/>
    <mergeCell ref="B11:J11"/>
  </mergeCells>
  <printOptions/>
  <pageMargins left="0.5118110236220472" right="0.07874015748031496" top="0.33" bottom="0.11811023622047245" header="0.15748031496062992" footer="0.2362204724409449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"/>
  <dimension ref="A1:K60"/>
  <sheetViews>
    <sheetView workbookViewId="0" topLeftCell="A1">
      <selection activeCell="H1" sqref="H1"/>
    </sheetView>
  </sheetViews>
  <sheetFormatPr defaultColWidth="11.421875" defaultRowHeight="12.75"/>
  <cols>
    <col min="1" max="1" width="6.00390625" style="5" customWidth="1"/>
    <col min="2" max="2" width="43.00390625" style="5" customWidth="1"/>
    <col min="3" max="3" width="10.140625" style="5" customWidth="1"/>
    <col min="4" max="6" width="9.421875" style="5" customWidth="1"/>
    <col min="7" max="7" width="12.8515625" style="5" customWidth="1"/>
    <col min="8" max="16384" width="11.421875" style="5" customWidth="1"/>
  </cols>
  <sheetData>
    <row r="1" spans="1:7" s="18" customFormat="1" ht="14.25">
      <c r="A1" s="3" t="s">
        <v>250</v>
      </c>
      <c r="B1" s="1"/>
      <c r="C1" s="1"/>
      <c r="D1" s="1"/>
      <c r="E1" s="1"/>
      <c r="F1" s="1"/>
      <c r="G1" s="1"/>
    </row>
    <row r="2" s="3" customFormat="1" ht="12.75">
      <c r="A2" s="19"/>
    </row>
    <row r="3" spans="1:7" ht="21" customHeight="1">
      <c r="A3" s="143" t="s">
        <v>65</v>
      </c>
      <c r="B3" s="169" t="s">
        <v>34</v>
      </c>
      <c r="C3" s="169" t="s">
        <v>232</v>
      </c>
      <c r="D3" s="142" t="s">
        <v>32</v>
      </c>
      <c r="E3" s="166"/>
      <c r="F3" s="169" t="s">
        <v>218</v>
      </c>
      <c r="G3" s="145" t="s">
        <v>253</v>
      </c>
    </row>
    <row r="4" spans="1:7" ht="21" customHeight="1">
      <c r="A4" s="170"/>
      <c r="B4" s="172"/>
      <c r="C4" s="144"/>
      <c r="D4" s="20" t="s">
        <v>1</v>
      </c>
      <c r="E4" s="20" t="s">
        <v>2</v>
      </c>
      <c r="F4" s="144"/>
      <c r="G4" s="140"/>
    </row>
    <row r="5" spans="1:7" ht="21" customHeight="1">
      <c r="A5" s="171"/>
      <c r="B5" s="144"/>
      <c r="C5" s="142" t="s">
        <v>147</v>
      </c>
      <c r="D5" s="165"/>
      <c r="E5" s="165"/>
      <c r="F5" s="165"/>
      <c r="G5" s="141"/>
    </row>
    <row r="6" spans="1:7" ht="18" customHeight="1">
      <c r="A6" s="115">
        <v>0</v>
      </c>
      <c r="B6" s="28" t="s">
        <v>44</v>
      </c>
      <c r="C6" s="104">
        <v>2319</v>
      </c>
      <c r="D6" s="105">
        <v>1027</v>
      </c>
      <c r="E6" s="105">
        <v>1293</v>
      </c>
      <c r="F6" s="105">
        <v>2247</v>
      </c>
      <c r="G6" s="15">
        <f aca="true" t="shared" si="0" ref="G6:G19">SUM(C6/F6)*100-100</f>
        <v>3.2042723631508636</v>
      </c>
    </row>
    <row r="7" spans="1:7" ht="12.75">
      <c r="A7" s="116">
        <v>1</v>
      </c>
      <c r="B7" s="27" t="s">
        <v>41</v>
      </c>
      <c r="C7" s="104">
        <f aca="true" t="shared" si="1" ref="C7:C12">SUM(D7:E7)</f>
        <v>1096</v>
      </c>
      <c r="D7" s="105">
        <v>337</v>
      </c>
      <c r="E7" s="105">
        <v>759</v>
      </c>
      <c r="F7" s="105">
        <v>875</v>
      </c>
      <c r="G7" s="15">
        <f t="shared" si="0"/>
        <v>25.257142857142867</v>
      </c>
    </row>
    <row r="8" spans="1:7" ht="15.75" customHeight="1">
      <c r="A8" s="115">
        <v>1</v>
      </c>
      <c r="B8" s="28" t="s">
        <v>6</v>
      </c>
      <c r="C8" s="104">
        <f t="shared" si="1"/>
        <v>881</v>
      </c>
      <c r="D8" s="105">
        <v>697</v>
      </c>
      <c r="E8" s="105">
        <v>184</v>
      </c>
      <c r="F8" s="105">
        <v>722</v>
      </c>
      <c r="G8" s="15">
        <f t="shared" si="0"/>
        <v>22.02216066481995</v>
      </c>
    </row>
    <row r="9" spans="1:7" ht="12.75">
      <c r="A9" s="116">
        <v>18</v>
      </c>
      <c r="B9" s="28" t="s">
        <v>42</v>
      </c>
      <c r="C9" s="104">
        <f t="shared" si="1"/>
        <v>195</v>
      </c>
      <c r="D9" s="105">
        <v>98</v>
      </c>
      <c r="E9" s="105">
        <v>97</v>
      </c>
      <c r="F9" s="105">
        <v>134</v>
      </c>
      <c r="G9" s="15">
        <f t="shared" si="0"/>
        <v>45.52238805970151</v>
      </c>
    </row>
    <row r="10" spans="1:7" ht="15.75" customHeight="1">
      <c r="A10" s="115">
        <v>2</v>
      </c>
      <c r="B10" s="28" t="s">
        <v>35</v>
      </c>
      <c r="C10" s="104">
        <f t="shared" si="1"/>
        <v>2040</v>
      </c>
      <c r="D10" s="105">
        <v>2040</v>
      </c>
      <c r="E10" s="106">
        <v>0</v>
      </c>
      <c r="F10" s="105">
        <v>1750</v>
      </c>
      <c r="G10" s="15">
        <f>SUM(C10/F10)*100-100</f>
        <v>16.57142857142857</v>
      </c>
    </row>
    <row r="11" spans="1:8" ht="12.75">
      <c r="A11" s="116">
        <v>21</v>
      </c>
      <c r="B11" s="28" t="s">
        <v>43</v>
      </c>
      <c r="C11" s="104">
        <f t="shared" si="1"/>
        <v>2040</v>
      </c>
      <c r="D11" s="105">
        <v>2040</v>
      </c>
      <c r="E11" s="106"/>
      <c r="F11" s="105">
        <v>1750</v>
      </c>
      <c r="G11" s="15">
        <f t="shared" si="0"/>
        <v>16.57142857142857</v>
      </c>
      <c r="H11" s="22"/>
    </row>
    <row r="12" spans="1:7" ht="15.75" customHeight="1">
      <c r="A12" s="115">
        <v>3</v>
      </c>
      <c r="B12" s="28" t="s">
        <v>36</v>
      </c>
      <c r="C12" s="104">
        <f t="shared" si="1"/>
        <v>5559</v>
      </c>
      <c r="D12" s="105">
        <v>4434</v>
      </c>
      <c r="E12" s="105">
        <v>1125</v>
      </c>
      <c r="F12" s="105">
        <v>4862</v>
      </c>
      <c r="G12" s="15">
        <f t="shared" si="0"/>
        <v>14.335664335664333</v>
      </c>
    </row>
    <row r="13" spans="1:7" ht="15.75" customHeight="1">
      <c r="A13" s="115">
        <v>4</v>
      </c>
      <c r="B13" s="28" t="s">
        <v>37</v>
      </c>
      <c r="C13" s="104">
        <f aca="true" t="shared" si="2" ref="C13:C19">SUM(D13:E13)</f>
        <v>3313</v>
      </c>
      <c r="D13" s="105">
        <v>2770</v>
      </c>
      <c r="E13" s="107">
        <v>543</v>
      </c>
      <c r="F13" s="107">
        <v>2546</v>
      </c>
      <c r="G13" s="15" t="s">
        <v>143</v>
      </c>
    </row>
    <row r="14" spans="1:7" ht="15.75" customHeight="1">
      <c r="A14" s="115">
        <v>5</v>
      </c>
      <c r="B14" s="28" t="s">
        <v>7</v>
      </c>
      <c r="C14" s="104">
        <f t="shared" si="2"/>
        <v>485</v>
      </c>
      <c r="D14" s="107">
        <v>318</v>
      </c>
      <c r="E14" s="105">
        <v>167</v>
      </c>
      <c r="F14" s="105">
        <v>542</v>
      </c>
      <c r="G14" s="15">
        <f t="shared" si="0"/>
        <v>-10.516605166051662</v>
      </c>
    </row>
    <row r="15" spans="1:7" ht="15.75" customHeight="1">
      <c r="A15" s="115">
        <v>6</v>
      </c>
      <c r="B15" s="28" t="s">
        <v>8</v>
      </c>
      <c r="C15" s="104">
        <f t="shared" si="2"/>
        <v>1523</v>
      </c>
      <c r="D15" s="105">
        <v>1325</v>
      </c>
      <c r="E15" s="105">
        <v>198</v>
      </c>
      <c r="F15" s="105">
        <v>1207</v>
      </c>
      <c r="G15" s="15">
        <f t="shared" si="0"/>
        <v>26.18061309030655</v>
      </c>
    </row>
    <row r="16" spans="1:7" ht="15.75" customHeight="1">
      <c r="A16" s="115">
        <v>7</v>
      </c>
      <c r="B16" s="28" t="s">
        <v>9</v>
      </c>
      <c r="C16" s="104">
        <v>917</v>
      </c>
      <c r="D16" s="105">
        <v>593</v>
      </c>
      <c r="E16" s="105">
        <v>323</v>
      </c>
      <c r="F16" s="105">
        <v>731</v>
      </c>
      <c r="G16" s="15">
        <f t="shared" si="0"/>
        <v>25.44459644322845</v>
      </c>
    </row>
    <row r="17" spans="1:7" ht="15.75" customHeight="1">
      <c r="A17" s="115">
        <v>8</v>
      </c>
      <c r="B17" s="28" t="s">
        <v>38</v>
      </c>
      <c r="C17" s="104">
        <f t="shared" si="2"/>
        <v>2331</v>
      </c>
      <c r="D17" s="105">
        <v>1101</v>
      </c>
      <c r="E17" s="105">
        <v>1230</v>
      </c>
      <c r="F17" s="105">
        <v>2112</v>
      </c>
      <c r="G17" s="15">
        <f t="shared" si="0"/>
        <v>10.369318181818187</v>
      </c>
    </row>
    <row r="18" spans="1:7" ht="15.75" customHeight="1">
      <c r="A18" s="115">
        <v>9</v>
      </c>
      <c r="B18" s="28" t="s">
        <v>40</v>
      </c>
      <c r="C18" s="104">
        <f t="shared" si="2"/>
        <v>23671</v>
      </c>
      <c r="D18" s="105">
        <v>12032</v>
      </c>
      <c r="E18" s="105">
        <v>11639</v>
      </c>
      <c r="F18" s="105">
        <v>24998</v>
      </c>
      <c r="G18" s="15">
        <f t="shared" si="0"/>
        <v>-5.308424673973917</v>
      </c>
    </row>
    <row r="19" spans="1:7" ht="20.25" customHeight="1">
      <c r="A19" s="115"/>
      <c r="B19" s="117" t="s">
        <v>144</v>
      </c>
      <c r="C19" s="130">
        <f t="shared" si="2"/>
        <v>43039</v>
      </c>
      <c r="D19" s="108">
        <v>26336</v>
      </c>
      <c r="E19" s="108">
        <v>16703</v>
      </c>
      <c r="F19" s="109">
        <v>41718</v>
      </c>
      <c r="G19" s="35">
        <f t="shared" si="0"/>
        <v>3.1664988733879795</v>
      </c>
    </row>
    <row r="20" spans="1:7" ht="25.5" customHeight="1">
      <c r="A20" s="115"/>
      <c r="B20" s="28" t="s">
        <v>39</v>
      </c>
      <c r="C20" s="30">
        <v>18848</v>
      </c>
      <c r="D20" s="105">
        <v>9161.7</v>
      </c>
      <c r="E20" s="105">
        <v>9685.7</v>
      </c>
      <c r="F20" s="105">
        <v>19834</v>
      </c>
      <c r="G20" s="15">
        <f>SUM(C20/F20)*100-100</f>
        <v>-4.971261470202677</v>
      </c>
    </row>
    <row r="21" spans="1:7" ht="12.75">
      <c r="A21" s="115"/>
      <c r="B21" s="28"/>
      <c r="C21" s="23"/>
      <c r="D21" s="22"/>
      <c r="E21" s="22"/>
      <c r="F21" s="22"/>
      <c r="G21" s="15"/>
    </row>
    <row r="22" spans="1:6" ht="12.75">
      <c r="A22" s="3" t="s">
        <v>5</v>
      </c>
      <c r="C22" s="23"/>
      <c r="D22" s="22"/>
      <c r="E22" s="22"/>
      <c r="F22" s="22"/>
    </row>
    <row r="23" spans="1:7" ht="12.75">
      <c r="A23" s="3" t="s">
        <v>251</v>
      </c>
      <c r="B23" s="1"/>
      <c r="C23" s="211"/>
      <c r="D23" s="132"/>
      <c r="E23" s="132"/>
      <c r="F23" s="132"/>
      <c r="G23" s="1"/>
    </row>
    <row r="24" spans="3:6" s="18" customFormat="1" ht="14.25">
      <c r="C24" s="24"/>
      <c r="D24" s="25"/>
      <c r="E24" s="25"/>
      <c r="F24" s="25"/>
    </row>
    <row r="25" spans="1:7" ht="19.5" customHeight="1">
      <c r="A25" s="173" t="s">
        <v>138</v>
      </c>
      <c r="B25" s="174"/>
      <c r="C25" s="169" t="s">
        <v>232</v>
      </c>
      <c r="D25" s="142" t="s">
        <v>32</v>
      </c>
      <c r="E25" s="166"/>
      <c r="F25" s="169" t="s">
        <v>218</v>
      </c>
      <c r="G25" s="145" t="s">
        <v>253</v>
      </c>
    </row>
    <row r="26" spans="1:7" ht="19.5" customHeight="1">
      <c r="A26" s="175"/>
      <c r="B26" s="176"/>
      <c r="C26" s="144"/>
      <c r="D26" s="20" t="s">
        <v>1</v>
      </c>
      <c r="E26" s="20" t="s">
        <v>2</v>
      </c>
      <c r="F26" s="144"/>
      <c r="G26" s="140"/>
    </row>
    <row r="27" spans="1:7" ht="19.5" customHeight="1">
      <c r="A27" s="177"/>
      <c r="B27" s="178"/>
      <c r="C27" s="142" t="s">
        <v>147</v>
      </c>
      <c r="D27" s="165"/>
      <c r="E27" s="165"/>
      <c r="F27" s="165"/>
      <c r="G27" s="141"/>
    </row>
    <row r="28" spans="2:11" ht="15.75" customHeight="1">
      <c r="B28" s="118" t="s">
        <v>45</v>
      </c>
      <c r="C28" s="110">
        <f>SUM(D28:E28)</f>
        <v>1577.2</v>
      </c>
      <c r="D28" s="111">
        <f>552.7+D29</f>
        <v>796.2</v>
      </c>
      <c r="E28" s="111">
        <f>537+E29</f>
        <v>781</v>
      </c>
      <c r="F28" s="112">
        <v>1460</v>
      </c>
      <c r="G28" s="15">
        <f aca="true" t="shared" si="3" ref="G28:G50">SUM(C28/F28)*100-100</f>
        <v>8.027397260273972</v>
      </c>
      <c r="H28" s="1"/>
      <c r="I28" s="22"/>
      <c r="J28" s="22"/>
      <c r="K28" s="22"/>
    </row>
    <row r="29" spans="2:11" ht="15.75" customHeight="1">
      <c r="B29" s="118" t="s">
        <v>196</v>
      </c>
      <c r="C29" s="110">
        <f>SUM(D29:E29)</f>
        <v>487.5</v>
      </c>
      <c r="D29" s="111">
        <v>243.5</v>
      </c>
      <c r="E29" s="111">
        <v>244</v>
      </c>
      <c r="F29" s="112">
        <v>418</v>
      </c>
      <c r="G29" s="15">
        <f>SUM(C29/F29)*100-100</f>
        <v>16.62679425837321</v>
      </c>
      <c r="H29" s="1"/>
      <c r="I29" s="22"/>
      <c r="J29" s="22"/>
      <c r="K29" s="22"/>
    </row>
    <row r="30" spans="2:10" ht="15.75" customHeight="1">
      <c r="B30" s="118" t="s">
        <v>46</v>
      </c>
      <c r="C30" s="110">
        <f>SUM(D30:E30)</f>
        <v>41528.899999999994</v>
      </c>
      <c r="D30" s="111">
        <f>D52-D28</f>
        <v>25539.899999999998</v>
      </c>
      <c r="E30" s="111">
        <v>15989</v>
      </c>
      <c r="F30" s="111">
        <v>40257</v>
      </c>
      <c r="G30" s="15">
        <f t="shared" si="3"/>
        <v>3.1594505303425393</v>
      </c>
      <c r="H30" s="1"/>
      <c r="I30" s="22"/>
      <c r="J30" s="22"/>
    </row>
    <row r="31" spans="2:8" ht="15.75" customHeight="1">
      <c r="B31" s="118" t="s">
        <v>224</v>
      </c>
      <c r="C31" s="110">
        <f>SUM(C32+C41+C45)</f>
        <v>35862.899999999994</v>
      </c>
      <c r="D31" s="112">
        <f>SUM(D32+D41+D45)</f>
        <v>20711.7</v>
      </c>
      <c r="E31" s="112">
        <v>15647</v>
      </c>
      <c r="F31" s="112">
        <v>37386</v>
      </c>
      <c r="G31" s="15">
        <f t="shared" si="3"/>
        <v>-4.07398491413899</v>
      </c>
      <c r="H31" s="1"/>
    </row>
    <row r="32" spans="2:8" ht="15.75" customHeight="1">
      <c r="B32" s="118" t="s">
        <v>47</v>
      </c>
      <c r="C32" s="110">
        <f>SUM(D32:E32)</f>
        <v>29228.1</v>
      </c>
      <c r="D32" s="111">
        <v>16171.5</v>
      </c>
      <c r="E32" s="111">
        <v>13056.6</v>
      </c>
      <c r="F32" s="111">
        <v>30153</v>
      </c>
      <c r="G32" s="15">
        <f t="shared" si="3"/>
        <v>-3.067356481942099</v>
      </c>
      <c r="H32" s="1"/>
    </row>
    <row r="33" spans="2:8" ht="12.75">
      <c r="B33" s="118" t="s">
        <v>148</v>
      </c>
      <c r="C33" s="110">
        <f>SUM(D33:E33)</f>
        <v>12317.6</v>
      </c>
      <c r="D33" s="113">
        <v>6715</v>
      </c>
      <c r="E33" s="111">
        <v>5602.6</v>
      </c>
      <c r="F33" s="111">
        <v>12464</v>
      </c>
      <c r="G33" s="15">
        <f t="shared" si="3"/>
        <v>-1.1745827984595536</v>
      </c>
      <c r="H33" s="1"/>
    </row>
    <row r="34" spans="2:8" ht="12.75">
      <c r="B34" s="118" t="s">
        <v>149</v>
      </c>
      <c r="C34" s="110">
        <f aca="true" t="shared" si="4" ref="C34:C52">SUM(D34:E34)</f>
        <v>7309.299999999999</v>
      </c>
      <c r="D34" s="111">
        <v>4231.7</v>
      </c>
      <c r="E34" s="111">
        <v>3077.6</v>
      </c>
      <c r="F34" s="111">
        <v>8128</v>
      </c>
      <c r="G34" s="15">
        <f t="shared" si="3"/>
        <v>-10.072588582677184</v>
      </c>
      <c r="H34" s="1"/>
    </row>
    <row r="35" spans="2:8" ht="12.75">
      <c r="B35" s="118" t="s">
        <v>150</v>
      </c>
      <c r="C35" s="110">
        <f t="shared" si="4"/>
        <v>2042.8</v>
      </c>
      <c r="D35" s="111">
        <v>1138.3</v>
      </c>
      <c r="E35" s="111">
        <v>904.5</v>
      </c>
      <c r="F35" s="111">
        <v>2031</v>
      </c>
      <c r="G35" s="15">
        <f t="shared" si="3"/>
        <v>0.580994583948808</v>
      </c>
      <c r="H35" s="1"/>
    </row>
    <row r="36" spans="2:8" ht="12.75">
      <c r="B36" s="118" t="s">
        <v>151</v>
      </c>
      <c r="C36" s="110">
        <f>SUM(D36:E36)</f>
        <v>4517.1</v>
      </c>
      <c r="D36" s="111">
        <v>1933.3</v>
      </c>
      <c r="E36" s="111">
        <v>2583.8</v>
      </c>
      <c r="F36" s="111">
        <v>4681</v>
      </c>
      <c r="G36" s="15">
        <f t="shared" si="3"/>
        <v>-3.501388592181158</v>
      </c>
      <c r="H36" s="1"/>
    </row>
    <row r="37" spans="2:8" ht="12.75">
      <c r="B37" s="118" t="s">
        <v>152</v>
      </c>
      <c r="C37" s="110">
        <f t="shared" si="4"/>
        <v>1449.7</v>
      </c>
      <c r="D37" s="111">
        <v>1351</v>
      </c>
      <c r="E37" s="111">
        <v>98.7</v>
      </c>
      <c r="F37" s="111">
        <v>756</v>
      </c>
      <c r="G37" s="15">
        <f t="shared" si="3"/>
        <v>91.75925925925927</v>
      </c>
      <c r="H37" s="1"/>
    </row>
    <row r="38" spans="2:8" ht="12.75">
      <c r="B38" s="118" t="s">
        <v>153</v>
      </c>
      <c r="C38" s="110">
        <f t="shared" si="4"/>
        <v>194.3</v>
      </c>
      <c r="D38" s="111">
        <v>125.8</v>
      </c>
      <c r="E38" s="111">
        <v>68.5</v>
      </c>
      <c r="F38" s="111">
        <v>593</v>
      </c>
      <c r="G38" s="15">
        <f t="shared" si="3"/>
        <v>-67.2344013490725</v>
      </c>
      <c r="H38" s="1"/>
    </row>
    <row r="39" spans="2:8" ht="12.75">
      <c r="B39" s="118" t="s">
        <v>154</v>
      </c>
      <c r="C39" s="110">
        <f t="shared" si="4"/>
        <v>1073.1</v>
      </c>
      <c r="D39" s="111">
        <v>569.2</v>
      </c>
      <c r="E39" s="111">
        <v>503.9</v>
      </c>
      <c r="F39" s="111">
        <v>1101</v>
      </c>
      <c r="G39" s="15">
        <f t="shared" si="3"/>
        <v>-2.5340599455040973</v>
      </c>
      <c r="H39" s="1"/>
    </row>
    <row r="40" spans="2:9" ht="12.75">
      <c r="B40" s="118" t="s">
        <v>155</v>
      </c>
      <c r="C40" s="110">
        <f t="shared" si="4"/>
        <v>324</v>
      </c>
      <c r="D40" s="111">
        <v>107</v>
      </c>
      <c r="E40" s="111">
        <v>217</v>
      </c>
      <c r="F40" s="111">
        <v>400</v>
      </c>
      <c r="G40" s="15">
        <f t="shared" si="3"/>
        <v>-19</v>
      </c>
      <c r="H40" s="1"/>
      <c r="I40" s="26"/>
    </row>
    <row r="41" spans="2:10" ht="17.25" customHeight="1">
      <c r="B41" s="118" t="s">
        <v>80</v>
      </c>
      <c r="C41" s="110">
        <f t="shared" si="4"/>
        <v>6101.1</v>
      </c>
      <c r="D41" s="111">
        <v>4150.7</v>
      </c>
      <c r="E41" s="111">
        <v>1950.4</v>
      </c>
      <c r="F41" s="111">
        <v>6755</v>
      </c>
      <c r="G41" s="15">
        <f t="shared" si="3"/>
        <v>-9.680236861584007</v>
      </c>
      <c r="H41" s="1"/>
      <c r="J41" s="26"/>
    </row>
    <row r="42" spans="2:10" ht="12.75">
      <c r="B42" s="118" t="s">
        <v>194</v>
      </c>
      <c r="C42" s="110">
        <f t="shared" si="4"/>
        <v>2239.7</v>
      </c>
      <c r="D42" s="111">
        <v>1621.7</v>
      </c>
      <c r="E42" s="111">
        <v>618</v>
      </c>
      <c r="F42" s="111">
        <v>2729</v>
      </c>
      <c r="G42" s="15">
        <f>SUM(C42/F42)*100-100</f>
        <v>-17.929644558446327</v>
      </c>
      <c r="H42" s="1"/>
      <c r="I42" s="26"/>
      <c r="J42" s="26"/>
    </row>
    <row r="43" spans="2:8" ht="12.75">
      <c r="B43" s="118" t="s">
        <v>195</v>
      </c>
      <c r="C43" s="110">
        <f t="shared" si="4"/>
        <v>1544.8</v>
      </c>
      <c r="D43" s="111">
        <v>854.4</v>
      </c>
      <c r="E43" s="111">
        <v>690.4</v>
      </c>
      <c r="F43" s="111">
        <v>1138</v>
      </c>
      <c r="G43" s="15">
        <f>SUM(C43/F43)*100-100</f>
        <v>35.746924428822496</v>
      </c>
      <c r="H43" s="132"/>
    </row>
    <row r="44" spans="2:8" ht="12.75">
      <c r="B44" s="118" t="s">
        <v>191</v>
      </c>
      <c r="C44" s="110">
        <f t="shared" si="4"/>
        <v>1762.1999999999998</v>
      </c>
      <c r="D44" s="111">
        <v>1259.1</v>
      </c>
      <c r="E44" s="111">
        <v>503.1</v>
      </c>
      <c r="F44" s="111">
        <v>2347</v>
      </c>
      <c r="G44" s="15">
        <f>SUM(C44/F44)*100-100</f>
        <v>-24.916915210907547</v>
      </c>
      <c r="H44" s="1"/>
    </row>
    <row r="45" spans="2:8" ht="15.75" customHeight="1">
      <c r="B45" s="118" t="s">
        <v>54</v>
      </c>
      <c r="C45" s="110">
        <f t="shared" si="4"/>
        <v>533.7</v>
      </c>
      <c r="D45" s="111">
        <v>389.5</v>
      </c>
      <c r="E45" s="111">
        <v>144.2</v>
      </c>
      <c r="F45" s="111">
        <v>478</v>
      </c>
      <c r="G45" s="15">
        <f t="shared" si="3"/>
        <v>11.652719665271974</v>
      </c>
      <c r="H45" s="1"/>
    </row>
    <row r="46" spans="2:8" ht="12.75">
      <c r="B46" s="118" t="s">
        <v>81</v>
      </c>
      <c r="C46" s="110">
        <f t="shared" si="4"/>
        <v>125.6</v>
      </c>
      <c r="D46" s="111">
        <v>121.6</v>
      </c>
      <c r="E46" s="111">
        <v>4</v>
      </c>
      <c r="F46" s="111">
        <v>152</v>
      </c>
      <c r="G46" s="15">
        <f t="shared" si="3"/>
        <v>-17.368421052631575</v>
      </c>
      <c r="H46" s="1"/>
    </row>
    <row r="47" spans="2:8" ht="15.75" customHeight="1">
      <c r="B47" s="118" t="s">
        <v>48</v>
      </c>
      <c r="C47" s="110">
        <f t="shared" si="4"/>
        <v>378.6</v>
      </c>
      <c r="D47" s="111">
        <v>93.8</v>
      </c>
      <c r="E47" s="111">
        <v>284.8</v>
      </c>
      <c r="F47" s="111">
        <v>285</v>
      </c>
      <c r="G47" s="15">
        <f t="shared" si="3"/>
        <v>32.84210526315789</v>
      </c>
      <c r="H47" s="1"/>
    </row>
    <row r="48" spans="2:8" ht="15" customHeight="1">
      <c r="B48" s="118" t="s">
        <v>49</v>
      </c>
      <c r="C48" s="110">
        <f t="shared" si="4"/>
        <v>298.9</v>
      </c>
      <c r="D48" s="111">
        <v>175.4</v>
      </c>
      <c r="E48" s="111">
        <v>123.5</v>
      </c>
      <c r="F48" s="111">
        <v>284</v>
      </c>
      <c r="G48" s="15">
        <f t="shared" si="3"/>
        <v>5.24647887323944</v>
      </c>
      <c r="H48" s="1"/>
    </row>
    <row r="49" spans="2:8" ht="15.75" customHeight="1">
      <c r="B49" s="118" t="s">
        <v>50</v>
      </c>
      <c r="C49" s="110">
        <f>SUM(D49:E49)</f>
        <v>2328.8999999999996</v>
      </c>
      <c r="D49" s="111">
        <v>2260.7</v>
      </c>
      <c r="E49" s="113">
        <v>68.2</v>
      </c>
      <c r="F49" s="111">
        <v>1981</v>
      </c>
      <c r="G49" s="15">
        <f t="shared" si="3"/>
        <v>17.56183745583037</v>
      </c>
      <c r="H49" s="1"/>
    </row>
    <row r="50" spans="2:8" ht="15" customHeight="1">
      <c r="B50" s="118" t="s">
        <v>51</v>
      </c>
      <c r="C50" s="110">
        <f t="shared" si="4"/>
        <v>105</v>
      </c>
      <c r="D50" s="113">
        <v>2</v>
      </c>
      <c r="E50" s="113">
        <v>103</v>
      </c>
      <c r="F50" s="111">
        <v>144</v>
      </c>
      <c r="G50" s="15">
        <f t="shared" si="3"/>
        <v>-27.083333333333343</v>
      </c>
      <c r="H50" s="1"/>
    </row>
    <row r="51" spans="2:7" ht="15" customHeight="1">
      <c r="B51" s="118" t="s">
        <v>52</v>
      </c>
      <c r="C51" s="110">
        <f t="shared" si="4"/>
        <v>27.900000000000002</v>
      </c>
      <c r="D51" s="113">
        <v>21.6</v>
      </c>
      <c r="E51" s="113">
        <v>6.3</v>
      </c>
      <c r="F51" s="113">
        <v>177</v>
      </c>
      <c r="G51" s="15" t="s">
        <v>143</v>
      </c>
    </row>
    <row r="52" spans="2:7" ht="17.25" customHeight="1">
      <c r="B52" s="119" t="s">
        <v>144</v>
      </c>
      <c r="C52" s="130">
        <f t="shared" si="4"/>
        <v>43038.8</v>
      </c>
      <c r="D52" s="114">
        <v>26336.1</v>
      </c>
      <c r="E52" s="114">
        <v>16702.7</v>
      </c>
      <c r="F52" s="109">
        <v>41718</v>
      </c>
      <c r="G52" s="35">
        <f>SUM(C52/F52)*100-100</f>
        <v>3.166019464020337</v>
      </c>
    </row>
    <row r="54" ht="12.75">
      <c r="A54" s="13">
        <v>2</v>
      </c>
    </row>
    <row r="56" spans="3:6" ht="12.75">
      <c r="C56" s="26"/>
      <c r="D56" s="26"/>
      <c r="E56" s="26"/>
      <c r="F56" s="26"/>
    </row>
    <row r="57" spans="3:5" ht="12.75">
      <c r="C57" s="22"/>
      <c r="D57" s="22"/>
      <c r="E57" s="22"/>
    </row>
    <row r="58" spans="3:6" ht="12.75">
      <c r="C58" s="22"/>
      <c r="D58" s="22"/>
      <c r="E58" s="22"/>
      <c r="F58" s="22"/>
    </row>
    <row r="59" spans="3:6" ht="12.75">
      <c r="C59" s="26"/>
      <c r="D59" s="26"/>
      <c r="E59" s="26"/>
      <c r="F59" s="26"/>
    </row>
    <row r="60" ht="12.75">
      <c r="C60" s="22"/>
    </row>
  </sheetData>
  <mergeCells count="13">
    <mergeCell ref="A25:B27"/>
    <mergeCell ref="F25:F26"/>
    <mergeCell ref="G25:G27"/>
    <mergeCell ref="C27:F27"/>
    <mergeCell ref="C25:C26"/>
    <mergeCell ref="D25:E25"/>
    <mergeCell ref="F3:F4"/>
    <mergeCell ref="G3:G5"/>
    <mergeCell ref="C5:F5"/>
    <mergeCell ref="A3:A5"/>
    <mergeCell ref="B3:B5"/>
    <mergeCell ref="C3:C4"/>
    <mergeCell ref="D3:E3"/>
  </mergeCells>
  <printOptions/>
  <pageMargins left="0.33" right="0.18" top="0.3" bottom="0.19" header="0.3" footer="0.19"/>
  <pageSetup horizontalDpi="600" verticalDpi="600" orientation="portrait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3"/>
  <dimension ref="A1:K43"/>
  <sheetViews>
    <sheetView workbookViewId="0" topLeftCell="A1">
      <selection activeCell="G1" sqref="G1"/>
    </sheetView>
  </sheetViews>
  <sheetFormatPr defaultColWidth="11.421875" defaultRowHeight="12.75"/>
  <cols>
    <col min="1" max="1" width="42.00390625" style="5" customWidth="1"/>
    <col min="2" max="2" width="9.7109375" style="5" customWidth="1"/>
    <col min="3" max="4" width="9.140625" style="5" customWidth="1"/>
    <col min="5" max="5" width="9.421875" style="5" customWidth="1"/>
    <col min="6" max="6" width="14.28125" style="5" customWidth="1"/>
    <col min="7" max="16384" width="11.421875" style="5" customWidth="1"/>
  </cols>
  <sheetData>
    <row r="1" spans="1:6" s="6" customFormat="1" ht="15">
      <c r="A1" s="3" t="s">
        <v>223</v>
      </c>
      <c r="B1" s="3"/>
      <c r="C1" s="3"/>
      <c r="D1" s="3"/>
      <c r="E1" s="3"/>
      <c r="F1" s="3"/>
    </row>
    <row r="2" spans="1:6" s="6" customFormat="1" ht="15">
      <c r="A2" s="3" t="s">
        <v>249</v>
      </c>
      <c r="B2" s="3"/>
      <c r="C2" s="3"/>
      <c r="D2" s="3"/>
      <c r="E2" s="3"/>
      <c r="F2" s="3"/>
    </row>
    <row r="3" spans="1:6" s="3" customFormat="1" ht="12.75">
      <c r="A3" s="7"/>
      <c r="B3" s="7"/>
      <c r="C3" s="7"/>
      <c r="D3" s="7"/>
      <c r="E3" s="7"/>
      <c r="F3" s="7"/>
    </row>
    <row r="4" spans="1:6" ht="21" customHeight="1">
      <c r="A4" s="143" t="s">
        <v>33</v>
      </c>
      <c r="B4" s="169" t="s">
        <v>232</v>
      </c>
      <c r="C4" s="142" t="s">
        <v>32</v>
      </c>
      <c r="D4" s="166"/>
      <c r="E4" s="169" t="s">
        <v>218</v>
      </c>
      <c r="F4" s="145" t="s">
        <v>235</v>
      </c>
    </row>
    <row r="5" spans="1:6" ht="42.75" customHeight="1">
      <c r="A5" s="170"/>
      <c r="B5" s="144"/>
      <c r="C5" s="20" t="s">
        <v>1</v>
      </c>
      <c r="D5" s="20" t="s">
        <v>2</v>
      </c>
      <c r="E5" s="144"/>
      <c r="F5" s="140"/>
    </row>
    <row r="6" spans="1:6" ht="21" customHeight="1">
      <c r="A6" s="171"/>
      <c r="B6" s="142" t="s">
        <v>147</v>
      </c>
      <c r="C6" s="165"/>
      <c r="D6" s="165"/>
      <c r="E6" s="165"/>
      <c r="F6" s="141"/>
    </row>
    <row r="7" spans="1:6" ht="24" customHeight="1">
      <c r="A7" s="27" t="s">
        <v>57</v>
      </c>
      <c r="B7" s="30">
        <f aca="true" t="shared" si="0" ref="B7:B14">SUM(C7:D7)</f>
        <v>16430.4</v>
      </c>
      <c r="C7" s="31">
        <v>12675.5</v>
      </c>
      <c r="D7" s="31">
        <v>3754.9</v>
      </c>
      <c r="E7" s="31">
        <v>13609</v>
      </c>
      <c r="F7" s="15">
        <f aca="true" t="shared" si="1" ref="F7:F18">SUM(B7/E7)*100-100</f>
        <v>20.731868616356834</v>
      </c>
    </row>
    <row r="8" spans="1:6" ht="15" customHeight="1">
      <c r="A8" s="27" t="s">
        <v>55</v>
      </c>
      <c r="B8" s="30">
        <f t="shared" si="0"/>
        <v>9631</v>
      </c>
      <c r="C8" s="31">
        <v>7693</v>
      </c>
      <c r="D8" s="31">
        <v>1938</v>
      </c>
      <c r="E8" s="31">
        <v>7699</v>
      </c>
      <c r="F8" s="15">
        <f t="shared" si="1"/>
        <v>25.09416807377582</v>
      </c>
    </row>
    <row r="9" spans="1:9" ht="15" customHeight="1">
      <c r="A9" s="27" t="s">
        <v>56</v>
      </c>
      <c r="B9" s="30">
        <f t="shared" si="0"/>
        <v>6799</v>
      </c>
      <c r="C9" s="31">
        <v>4982</v>
      </c>
      <c r="D9" s="31">
        <v>1817</v>
      </c>
      <c r="E9" s="31">
        <v>5911</v>
      </c>
      <c r="F9" s="15">
        <f t="shared" si="1"/>
        <v>15.022838775164942</v>
      </c>
      <c r="H9" s="26"/>
      <c r="I9" s="26"/>
    </row>
    <row r="10" spans="1:9" ht="24.75" customHeight="1">
      <c r="A10" s="27" t="s">
        <v>58</v>
      </c>
      <c r="B10" s="30">
        <f>SUM(C10:D10)</f>
        <v>26608.5</v>
      </c>
      <c r="C10" s="31">
        <v>13660.7</v>
      </c>
      <c r="D10" s="31">
        <v>12947.8</v>
      </c>
      <c r="E10" s="31">
        <v>28109</v>
      </c>
      <c r="F10" s="15">
        <f t="shared" si="1"/>
        <v>-5.338147924152409</v>
      </c>
      <c r="H10" s="26"/>
      <c r="I10" s="26"/>
    </row>
    <row r="11" spans="1:6" ht="18.75" customHeight="1">
      <c r="A11" s="27" t="s">
        <v>59</v>
      </c>
      <c r="B11" s="30">
        <f t="shared" si="0"/>
        <v>1435</v>
      </c>
      <c r="C11" s="31">
        <v>627</v>
      </c>
      <c r="D11" s="31">
        <v>808</v>
      </c>
      <c r="E11" s="31">
        <v>1643</v>
      </c>
      <c r="F11" s="15">
        <f t="shared" si="1"/>
        <v>-12.659768715763846</v>
      </c>
    </row>
    <row r="12" spans="1:9" ht="18.75" customHeight="1">
      <c r="A12" s="27" t="s">
        <v>157</v>
      </c>
      <c r="B12" s="30">
        <f t="shared" si="0"/>
        <v>25173.5</v>
      </c>
      <c r="C12" s="53">
        <f>C10-C11</f>
        <v>13033.7</v>
      </c>
      <c r="D12" s="53">
        <f>D10-D11</f>
        <v>12139.8</v>
      </c>
      <c r="E12" s="53">
        <v>26466</v>
      </c>
      <c r="F12" s="15">
        <f>SUM(B12/E12)*100-100</f>
        <v>-4.883624272651701</v>
      </c>
      <c r="I12" s="26"/>
    </row>
    <row r="13" spans="1:6" ht="18.75" customHeight="1">
      <c r="A13" s="27" t="s">
        <v>158</v>
      </c>
      <c r="B13" s="30">
        <v>3205</v>
      </c>
      <c r="C13" s="31">
        <v>1560</v>
      </c>
      <c r="D13" s="31">
        <v>1646</v>
      </c>
      <c r="E13" s="31">
        <v>3161</v>
      </c>
      <c r="F13" s="15">
        <f>SUM(B13/E13)*100-100</f>
        <v>1.3919645681746289</v>
      </c>
    </row>
    <row r="14" spans="1:6" ht="18.75" customHeight="1">
      <c r="A14" s="27" t="s">
        <v>215</v>
      </c>
      <c r="B14" s="30">
        <f t="shared" si="0"/>
        <v>11557</v>
      </c>
      <c r="C14" s="31">
        <v>5366</v>
      </c>
      <c r="D14" s="31">
        <v>6191</v>
      </c>
      <c r="E14" s="31">
        <v>11705</v>
      </c>
      <c r="F14" s="15">
        <f t="shared" si="1"/>
        <v>-1.2644169158479315</v>
      </c>
    </row>
    <row r="15" spans="1:6" ht="16.5" customHeight="1">
      <c r="A15" s="27" t="s">
        <v>216</v>
      </c>
      <c r="B15" s="30"/>
      <c r="C15" s="31"/>
      <c r="D15" s="31"/>
      <c r="E15" s="31"/>
      <c r="F15" s="15"/>
    </row>
    <row r="16" spans="1:6" ht="12.75">
      <c r="A16" s="27" t="s">
        <v>217</v>
      </c>
      <c r="B16" s="30">
        <f>SUM(C16:D16)</f>
        <v>7031</v>
      </c>
      <c r="C16" s="31">
        <v>3313</v>
      </c>
      <c r="D16" s="31">
        <v>3718</v>
      </c>
      <c r="E16" s="31">
        <v>7553</v>
      </c>
      <c r="F16" s="15">
        <f>SUM(B16/E16)*100-100</f>
        <v>-6.911161128028596</v>
      </c>
    </row>
    <row r="17" spans="1:6" s="59" customFormat="1" ht="23.25" customHeight="1">
      <c r="A17" s="56" t="s">
        <v>4</v>
      </c>
      <c r="B17" s="139">
        <f>SUM(C17:D17)</f>
        <v>43039</v>
      </c>
      <c r="C17" s="34">
        <v>26336</v>
      </c>
      <c r="D17" s="34">
        <v>16703</v>
      </c>
      <c r="E17" s="34">
        <v>41718</v>
      </c>
      <c r="F17" s="35">
        <f t="shared" si="1"/>
        <v>3.1664988733879795</v>
      </c>
    </row>
    <row r="18" spans="1:6" ht="19.5" customHeight="1">
      <c r="A18" s="27" t="s">
        <v>61</v>
      </c>
      <c r="B18" s="30">
        <v>18848</v>
      </c>
      <c r="C18" s="105">
        <v>9161.7</v>
      </c>
      <c r="D18" s="105">
        <v>9685.7</v>
      </c>
      <c r="E18" s="105">
        <v>19834</v>
      </c>
      <c r="F18" s="15">
        <f t="shared" si="1"/>
        <v>-4.971261470202677</v>
      </c>
    </row>
    <row r="19" spans="2:11" ht="12.75">
      <c r="B19" s="51"/>
      <c r="K19" s="59"/>
    </row>
    <row r="20" spans="2:11" ht="12.75">
      <c r="B20" s="26"/>
      <c r="C20" s="26"/>
      <c r="D20" s="26"/>
      <c r="K20" s="59"/>
    </row>
    <row r="21" spans="1:10" ht="12.75">
      <c r="A21" s="3"/>
      <c r="H21" s="59"/>
      <c r="I21" s="59"/>
      <c r="J21" s="59"/>
    </row>
    <row r="22" spans="1:8" s="18" customFormat="1" ht="14.25">
      <c r="A22" s="3" t="s">
        <v>219</v>
      </c>
      <c r="B22" s="3"/>
      <c r="C22" s="3"/>
      <c r="D22" s="3"/>
      <c r="E22" s="3"/>
      <c r="F22" s="3"/>
      <c r="H22" s="5"/>
    </row>
    <row r="23" spans="1:8" s="18" customFormat="1" ht="14.25">
      <c r="A23" s="3" t="s">
        <v>248</v>
      </c>
      <c r="B23" s="3"/>
      <c r="C23" s="3"/>
      <c r="D23" s="3"/>
      <c r="E23" s="3"/>
      <c r="F23" s="3"/>
      <c r="H23" s="5"/>
    </row>
    <row r="24" spans="1:6" ht="12.75">
      <c r="A24" s="7"/>
      <c r="B24" s="7"/>
      <c r="C24" s="7"/>
      <c r="D24" s="7"/>
      <c r="E24" s="7"/>
      <c r="F24" s="7"/>
    </row>
    <row r="25" spans="1:6" ht="22.5" customHeight="1">
      <c r="A25" s="143" t="s">
        <v>62</v>
      </c>
      <c r="B25" s="169" t="s">
        <v>232</v>
      </c>
      <c r="C25" s="142" t="s">
        <v>32</v>
      </c>
      <c r="D25" s="166"/>
      <c r="E25" s="169" t="s">
        <v>218</v>
      </c>
      <c r="F25" s="145" t="s">
        <v>235</v>
      </c>
    </row>
    <row r="26" spans="1:6" ht="42.75" customHeight="1">
      <c r="A26" s="170"/>
      <c r="B26" s="144"/>
      <c r="C26" s="20" t="s">
        <v>1</v>
      </c>
      <c r="D26" s="20" t="s">
        <v>2</v>
      </c>
      <c r="E26" s="144"/>
      <c r="F26" s="140"/>
    </row>
    <row r="27" spans="1:6" ht="21" customHeight="1">
      <c r="A27" s="171"/>
      <c r="B27" s="142" t="s">
        <v>15</v>
      </c>
      <c r="C27" s="165"/>
      <c r="D27" s="165"/>
      <c r="E27" s="165"/>
      <c r="F27" s="141"/>
    </row>
    <row r="28" spans="1:6" ht="25.5" customHeight="1">
      <c r="A28" s="27" t="s">
        <v>28</v>
      </c>
      <c r="B28" s="30">
        <f>SUM(C28:D28)</f>
        <v>163558</v>
      </c>
      <c r="C28" s="53">
        <f>SUM(C29:C30)</f>
        <v>76324</v>
      </c>
      <c r="D28" s="53">
        <f>SUM(D29:D30)</f>
        <v>87234</v>
      </c>
      <c r="E28" s="53">
        <v>169243</v>
      </c>
      <c r="F28" s="15">
        <f aca="true" t="shared" si="2" ref="F28:F37">SUM(B28/E28)*100-100</f>
        <v>-3.359075412277022</v>
      </c>
    </row>
    <row r="29" spans="1:6" ht="18.75" customHeight="1">
      <c r="A29" s="27" t="s">
        <v>60</v>
      </c>
      <c r="B29" s="30">
        <f>SUM(C29:D29)</f>
        <v>62248</v>
      </c>
      <c r="C29" s="31">
        <v>31072</v>
      </c>
      <c r="D29" s="31">
        <v>31176</v>
      </c>
      <c r="E29" s="31">
        <v>61517</v>
      </c>
      <c r="F29" s="15">
        <f t="shared" si="2"/>
        <v>1.1882894159338093</v>
      </c>
    </row>
    <row r="30" spans="1:6" ht="18.75" customHeight="1">
      <c r="A30" s="27" t="s">
        <v>212</v>
      </c>
      <c r="B30" s="30">
        <f>SUM(C30:D30)</f>
        <v>101310</v>
      </c>
      <c r="C30" s="31">
        <v>45252</v>
      </c>
      <c r="D30" s="31">
        <v>56058</v>
      </c>
      <c r="E30" s="31">
        <v>107726</v>
      </c>
      <c r="F30" s="15">
        <f t="shared" si="2"/>
        <v>-5.955850955201157</v>
      </c>
    </row>
    <row r="31" spans="1:8" ht="18.75" customHeight="1">
      <c r="A31" s="27" t="s">
        <v>64</v>
      </c>
      <c r="B31" s="30">
        <f>SUM(C31:D31)</f>
        <v>264868</v>
      </c>
      <c r="C31" s="31">
        <f>C28+C30</f>
        <v>121576</v>
      </c>
      <c r="D31" s="31">
        <f>D28+D30</f>
        <v>143292</v>
      </c>
      <c r="E31" s="31">
        <v>276969</v>
      </c>
      <c r="F31" s="15">
        <f t="shared" si="2"/>
        <v>-4.369081016287026</v>
      </c>
      <c r="G31" s="26"/>
      <c r="H31" s="26"/>
    </row>
    <row r="32" spans="1:6" ht="24.75" customHeight="1">
      <c r="A32" s="27" t="s">
        <v>192</v>
      </c>
      <c r="B32" s="30">
        <f>SUM(C32:D32)</f>
        <v>975049</v>
      </c>
      <c r="C32" s="31">
        <v>485221</v>
      </c>
      <c r="D32" s="31">
        <v>489828</v>
      </c>
      <c r="E32" s="31">
        <v>996050</v>
      </c>
      <c r="F32" s="15">
        <f t="shared" si="2"/>
        <v>-2.1084282917524177</v>
      </c>
    </row>
    <row r="33" spans="1:6" ht="19.5" customHeight="1">
      <c r="A33" s="27" t="s">
        <v>198</v>
      </c>
      <c r="B33" s="30"/>
      <c r="C33" s="31"/>
      <c r="D33" s="31"/>
      <c r="E33" s="31"/>
      <c r="F33" s="15"/>
    </row>
    <row r="34" spans="1:6" ht="12.75">
      <c r="A34" s="27" t="s">
        <v>197</v>
      </c>
      <c r="B34" s="30">
        <f>SUM(C34:D34)</f>
        <v>524211</v>
      </c>
      <c r="C34" s="31">
        <v>256953</v>
      </c>
      <c r="D34" s="31">
        <v>267258</v>
      </c>
      <c r="E34" s="31">
        <v>564196</v>
      </c>
      <c r="F34" s="15">
        <f t="shared" si="2"/>
        <v>-7.087076122482259</v>
      </c>
    </row>
    <row r="35" spans="1:6" ht="19.5" customHeight="1">
      <c r="A35" s="27" t="s">
        <v>193</v>
      </c>
      <c r="B35" s="30">
        <f>SUM(C35:D35)</f>
        <v>2732662</v>
      </c>
      <c r="C35" s="31">
        <v>1353312</v>
      </c>
      <c r="D35" s="31">
        <v>1379350</v>
      </c>
      <c r="E35" s="31">
        <v>2872560</v>
      </c>
      <c r="F35" s="15">
        <f t="shared" si="2"/>
        <v>-4.870150667000857</v>
      </c>
    </row>
    <row r="36" spans="1:6" ht="19.5" customHeight="1">
      <c r="A36" s="120" t="s">
        <v>63</v>
      </c>
      <c r="B36" s="30">
        <f>SUM(C36:D36)</f>
        <v>321113</v>
      </c>
      <c r="C36" s="31">
        <v>40207</v>
      </c>
      <c r="D36" s="31">
        <v>280906</v>
      </c>
      <c r="E36" s="31">
        <v>304844</v>
      </c>
      <c r="F36" s="15">
        <f>SUM(B36/E36)*100-100</f>
        <v>5.33682801695295</v>
      </c>
    </row>
    <row r="37" spans="1:6" s="59" customFormat="1" ht="21" customHeight="1">
      <c r="A37" s="56" t="s">
        <v>4</v>
      </c>
      <c r="B37" s="57">
        <f>SUM(B28+B32+B34+B35+B36)</f>
        <v>4716593</v>
      </c>
      <c r="C37" s="58">
        <f>SUM(C28+C32+C34+C35+C36)</f>
        <v>2212017</v>
      </c>
      <c r="D37" s="58">
        <f>SUM(D28+D32+D34+D35+D36)</f>
        <v>2504576</v>
      </c>
      <c r="E37" s="34">
        <v>4906893</v>
      </c>
      <c r="F37" s="44">
        <f t="shared" si="2"/>
        <v>-3.8782178457936567</v>
      </c>
    </row>
    <row r="38" ht="9" customHeight="1">
      <c r="F38" s="15"/>
    </row>
    <row r="40" ht="12.75">
      <c r="F40" s="5">
        <v>3</v>
      </c>
    </row>
    <row r="42" spans="2:5" ht="12.75">
      <c r="B42" s="26"/>
      <c r="E42" s="26"/>
    </row>
    <row r="43" ht="12.75">
      <c r="B43" s="26"/>
    </row>
  </sheetData>
  <mergeCells count="12">
    <mergeCell ref="F25:F27"/>
    <mergeCell ref="B27:E27"/>
    <mergeCell ref="A25:A27"/>
    <mergeCell ref="B25:B26"/>
    <mergeCell ref="C25:D25"/>
    <mergeCell ref="E25:E26"/>
    <mergeCell ref="C4:D4"/>
    <mergeCell ref="F4:F6"/>
    <mergeCell ref="A4:A6"/>
    <mergeCell ref="B4:B5"/>
    <mergeCell ref="E4:E5"/>
    <mergeCell ref="B6:E6"/>
  </mergeCells>
  <printOptions/>
  <pageMargins left="0.53" right="0.18" top="0.87" bottom="0.46" header="0.4921259845" footer="0.26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2"/>
  <dimension ref="A1:L62"/>
  <sheetViews>
    <sheetView workbookViewId="0" topLeftCell="A1">
      <selection activeCell="I1" sqref="I1"/>
    </sheetView>
  </sheetViews>
  <sheetFormatPr defaultColWidth="11.421875" defaultRowHeight="12.75"/>
  <cols>
    <col min="1" max="1" width="7.140625" style="5" customWidth="1"/>
    <col min="2" max="2" width="30.421875" style="5" bestFit="1" customWidth="1"/>
    <col min="3" max="6" width="11.28125" style="5" customWidth="1"/>
    <col min="7" max="7" width="12.57421875" style="5" customWidth="1"/>
    <col min="8" max="16384" width="11.421875" style="5" customWidth="1"/>
  </cols>
  <sheetData>
    <row r="1" spans="1:7" s="6" customFormat="1" ht="15">
      <c r="A1" s="3" t="s">
        <v>254</v>
      </c>
      <c r="B1" s="1"/>
      <c r="C1" s="1"/>
      <c r="D1" s="1"/>
      <c r="E1" s="1"/>
      <c r="F1" s="1"/>
      <c r="G1" s="1"/>
    </row>
    <row r="2" s="3" customFormat="1" ht="12.75">
      <c r="A2" s="19"/>
    </row>
    <row r="3" spans="1:7" s="27" customFormat="1" ht="15.75" customHeight="1">
      <c r="A3" s="187" t="s">
        <v>78</v>
      </c>
      <c r="B3" s="179" t="s">
        <v>0</v>
      </c>
      <c r="C3" s="179" t="s">
        <v>232</v>
      </c>
      <c r="D3" s="184" t="s">
        <v>32</v>
      </c>
      <c r="E3" s="186"/>
      <c r="F3" s="179" t="s">
        <v>218</v>
      </c>
      <c r="G3" s="181" t="s">
        <v>236</v>
      </c>
    </row>
    <row r="4" spans="1:7" s="27" customFormat="1" ht="42.75" customHeight="1">
      <c r="A4" s="188"/>
      <c r="B4" s="190"/>
      <c r="C4" s="180"/>
      <c r="D4" s="131" t="s">
        <v>1</v>
      </c>
      <c r="E4" s="131" t="s">
        <v>2</v>
      </c>
      <c r="F4" s="180"/>
      <c r="G4" s="182"/>
    </row>
    <row r="5" spans="1:7" s="27" customFormat="1" ht="15.75" customHeight="1">
      <c r="A5" s="189"/>
      <c r="B5" s="180"/>
      <c r="C5" s="184" t="s">
        <v>220</v>
      </c>
      <c r="D5" s="185"/>
      <c r="E5" s="185"/>
      <c r="F5" s="186"/>
      <c r="G5" s="183"/>
    </row>
    <row r="6" spans="1:3" s="27" customFormat="1" ht="4.5" customHeight="1">
      <c r="A6" s="28"/>
      <c r="C6" s="29"/>
    </row>
    <row r="7" spans="1:8" s="27" customFormat="1" ht="12">
      <c r="A7" s="28">
        <v>14</v>
      </c>
      <c r="B7" s="27" t="s">
        <v>3</v>
      </c>
      <c r="C7" s="30">
        <f aca="true" t="shared" si="0" ref="C7:C12">SUM(D7:E7)</f>
        <v>11648105</v>
      </c>
      <c r="D7" s="31">
        <v>8863512</v>
      </c>
      <c r="E7" s="31">
        <v>2784593</v>
      </c>
      <c r="F7" s="31">
        <v>9657012</v>
      </c>
      <c r="G7" s="15">
        <f>SUM(C7/F7)*100-100</f>
        <v>20.618106304517397</v>
      </c>
      <c r="H7" s="31"/>
    </row>
    <row r="8" spans="1:8" s="27" customFormat="1" ht="12">
      <c r="A8" s="28">
        <v>14</v>
      </c>
      <c r="B8" s="27" t="s">
        <v>82</v>
      </c>
      <c r="C8" s="30">
        <f t="shared" si="0"/>
        <v>95543</v>
      </c>
      <c r="D8" s="31">
        <v>67381</v>
      </c>
      <c r="E8" s="31">
        <v>28162</v>
      </c>
      <c r="F8" s="31">
        <v>85496</v>
      </c>
      <c r="G8" s="15">
        <f>SUM(C8/F8)*100-100</f>
        <v>11.751426967343505</v>
      </c>
      <c r="H8" s="31"/>
    </row>
    <row r="9" spans="1:8" s="27" customFormat="1" ht="12">
      <c r="A9" s="28">
        <v>17</v>
      </c>
      <c r="B9" s="27" t="s">
        <v>83</v>
      </c>
      <c r="C9" s="30">
        <f t="shared" si="0"/>
        <v>59778</v>
      </c>
      <c r="D9" s="33">
        <v>1024</v>
      </c>
      <c r="E9" s="31">
        <v>58754</v>
      </c>
      <c r="F9" s="31">
        <v>57135</v>
      </c>
      <c r="G9" s="15">
        <f>SUM(C9/F9)*100-100</f>
        <v>4.625886059333169</v>
      </c>
      <c r="H9" s="31"/>
    </row>
    <row r="10" spans="1:8" s="27" customFormat="1" ht="12">
      <c r="A10" s="28">
        <v>13</v>
      </c>
      <c r="B10" s="27" t="s">
        <v>25</v>
      </c>
      <c r="C10" s="30">
        <f t="shared" si="0"/>
        <v>117347</v>
      </c>
      <c r="D10" s="31">
        <v>39016</v>
      </c>
      <c r="E10" s="31">
        <v>78331</v>
      </c>
      <c r="F10" s="31">
        <v>143634</v>
      </c>
      <c r="G10" s="15">
        <f>SUM(C10/F10)*100-100</f>
        <v>-18.30137711126892</v>
      </c>
      <c r="H10" s="31"/>
    </row>
    <row r="11" spans="1:8" s="27" customFormat="1" ht="12">
      <c r="A11" s="28">
        <v>16</v>
      </c>
      <c r="B11" s="27" t="s">
        <v>84</v>
      </c>
      <c r="C11" s="30">
        <f t="shared" si="0"/>
        <v>3990</v>
      </c>
      <c r="D11" s="33" t="s">
        <v>140</v>
      </c>
      <c r="E11" s="31">
        <v>3990</v>
      </c>
      <c r="F11" s="33" t="s">
        <v>140</v>
      </c>
      <c r="G11" s="15" t="s">
        <v>143</v>
      </c>
      <c r="H11" s="31"/>
    </row>
    <row r="12" spans="1:8" s="27" customFormat="1" ht="12">
      <c r="A12" s="28">
        <v>12</v>
      </c>
      <c r="B12" s="27" t="s">
        <v>85</v>
      </c>
      <c r="C12" s="30">
        <f t="shared" si="0"/>
        <v>581726</v>
      </c>
      <c r="D12" s="31">
        <v>580189</v>
      </c>
      <c r="E12" s="31">
        <v>1537</v>
      </c>
      <c r="F12" s="31">
        <v>469234</v>
      </c>
      <c r="G12" s="15">
        <f>SUM(C12/F12)*100-100</f>
        <v>23.97353985431576</v>
      </c>
      <c r="H12" s="31"/>
    </row>
    <row r="13" spans="1:8" s="27" customFormat="1" ht="12">
      <c r="A13" s="28">
        <v>12</v>
      </c>
      <c r="B13" s="27" t="s">
        <v>86</v>
      </c>
      <c r="C13" s="32" t="s">
        <v>140</v>
      </c>
      <c r="D13" s="33" t="s">
        <v>140</v>
      </c>
      <c r="E13" s="33" t="s">
        <v>140</v>
      </c>
      <c r="F13" s="33" t="s">
        <v>140</v>
      </c>
      <c r="G13" s="15" t="s">
        <v>143</v>
      </c>
      <c r="H13" s="31"/>
    </row>
    <row r="14" spans="1:8" s="27" customFormat="1" ht="12">
      <c r="A14" s="28">
        <v>14</v>
      </c>
      <c r="B14" s="27" t="s">
        <v>87</v>
      </c>
      <c r="C14" s="30">
        <f>SUM(D14:E14)</f>
        <v>153231</v>
      </c>
      <c r="D14" s="31">
        <v>67752</v>
      </c>
      <c r="E14" s="31">
        <v>85479</v>
      </c>
      <c r="F14" s="31">
        <v>158420</v>
      </c>
      <c r="G14" s="15">
        <f>SUM(C14/F14)*100-100</f>
        <v>-3.275470268905451</v>
      </c>
      <c r="H14" s="31"/>
    </row>
    <row r="15" spans="1:10" s="27" customFormat="1" ht="12">
      <c r="A15" s="28">
        <v>13</v>
      </c>
      <c r="B15" s="27" t="s">
        <v>88</v>
      </c>
      <c r="C15" s="30">
        <f>SUM(D15:E15)</f>
        <v>1417</v>
      </c>
      <c r="D15" s="31">
        <v>1189</v>
      </c>
      <c r="E15" s="31">
        <v>228</v>
      </c>
      <c r="F15" s="31">
        <v>10045</v>
      </c>
      <c r="G15" s="15">
        <f>SUM(C15/F15)*100-100</f>
        <v>-85.8934793429567</v>
      </c>
      <c r="H15" s="31"/>
      <c r="J15" s="27" t="s">
        <v>5</v>
      </c>
    </row>
    <row r="16" spans="1:8" s="27" customFormat="1" ht="12">
      <c r="A16" s="28">
        <v>17</v>
      </c>
      <c r="B16" s="27" t="s">
        <v>89</v>
      </c>
      <c r="C16" s="30">
        <f>SUM(D16:E16)</f>
        <v>54771</v>
      </c>
      <c r="D16" s="33">
        <v>5396</v>
      </c>
      <c r="E16" s="31">
        <v>49375</v>
      </c>
      <c r="F16" s="31">
        <v>66695</v>
      </c>
      <c r="G16" s="15">
        <f>SUM(C16/F16)*100-100</f>
        <v>-17.8784016792863</v>
      </c>
      <c r="H16" s="31"/>
    </row>
    <row r="17" spans="1:8" s="27" customFormat="1" ht="12">
      <c r="A17" s="28">
        <v>14</v>
      </c>
      <c r="B17" s="27" t="s">
        <v>90</v>
      </c>
      <c r="C17" s="30">
        <f>SUM(D17:E17)</f>
        <v>32482</v>
      </c>
      <c r="D17" s="31">
        <v>28392</v>
      </c>
      <c r="E17" s="31">
        <v>4090</v>
      </c>
      <c r="F17" s="31">
        <v>33940</v>
      </c>
      <c r="G17" s="15">
        <f>SUM(C17/F17)*100-100</f>
        <v>-4.295816146140254</v>
      </c>
      <c r="H17" s="31"/>
    </row>
    <row r="18" spans="1:8" s="27" customFormat="1" ht="12">
      <c r="A18" s="28">
        <v>14</v>
      </c>
      <c r="B18" s="27" t="s">
        <v>91</v>
      </c>
      <c r="C18" s="30">
        <f>SUM(D18:E18)</f>
        <v>7637</v>
      </c>
      <c r="D18" s="33">
        <v>4945</v>
      </c>
      <c r="E18" s="31">
        <v>2692</v>
      </c>
      <c r="F18" s="33">
        <v>2291</v>
      </c>
      <c r="G18" s="15" t="s">
        <v>143</v>
      </c>
      <c r="H18" s="31"/>
    </row>
    <row r="19" spans="1:8" s="27" customFormat="1" ht="12">
      <c r="A19" s="28">
        <v>13</v>
      </c>
      <c r="B19" s="27" t="s">
        <v>92</v>
      </c>
      <c r="C19" s="32" t="s">
        <v>140</v>
      </c>
      <c r="D19" s="33" t="s">
        <v>140</v>
      </c>
      <c r="E19" s="33" t="s">
        <v>140</v>
      </c>
      <c r="F19" s="33" t="s">
        <v>140</v>
      </c>
      <c r="G19" s="15" t="s">
        <v>143</v>
      </c>
      <c r="H19" s="31"/>
    </row>
    <row r="20" spans="1:8" s="27" customFormat="1" ht="12">
      <c r="A20" s="28">
        <v>14</v>
      </c>
      <c r="B20" s="27" t="s">
        <v>93</v>
      </c>
      <c r="C20" s="30">
        <f aca="true" t="shared" si="1" ref="C20:C29">SUM(D20:E20)</f>
        <v>1300</v>
      </c>
      <c r="D20" s="31">
        <v>1300</v>
      </c>
      <c r="E20" s="33" t="s">
        <v>140</v>
      </c>
      <c r="F20" s="33" t="s">
        <v>140</v>
      </c>
      <c r="G20" s="15" t="s">
        <v>143</v>
      </c>
      <c r="H20" s="31"/>
    </row>
    <row r="21" spans="1:8" s="27" customFormat="1" ht="12">
      <c r="A21" s="28">
        <v>13</v>
      </c>
      <c r="B21" s="27" t="s">
        <v>94</v>
      </c>
      <c r="C21" s="30">
        <f t="shared" si="1"/>
        <v>462248</v>
      </c>
      <c r="D21" s="31">
        <v>390200</v>
      </c>
      <c r="E21" s="31">
        <v>72048</v>
      </c>
      <c r="F21" s="31">
        <v>328647</v>
      </c>
      <c r="G21" s="15">
        <f>SUM(C21/F21)*100-100</f>
        <v>40.65182399352497</v>
      </c>
      <c r="H21" s="31"/>
    </row>
    <row r="22" spans="1:8" s="27" customFormat="1" ht="12">
      <c r="A22" s="28">
        <v>13</v>
      </c>
      <c r="B22" s="27" t="s">
        <v>95</v>
      </c>
      <c r="C22" s="32" t="s">
        <v>140</v>
      </c>
      <c r="D22" s="33" t="s">
        <v>140</v>
      </c>
      <c r="E22" s="33" t="s">
        <v>140</v>
      </c>
      <c r="F22" s="33" t="s">
        <v>140</v>
      </c>
      <c r="G22" s="15" t="s">
        <v>143</v>
      </c>
      <c r="H22" s="31"/>
    </row>
    <row r="23" spans="1:8" s="27" customFormat="1" ht="12">
      <c r="A23" s="28">
        <v>12</v>
      </c>
      <c r="B23" s="27" t="s">
        <v>96</v>
      </c>
      <c r="C23" s="30">
        <f t="shared" si="1"/>
        <v>20433</v>
      </c>
      <c r="D23" s="33">
        <v>13870</v>
      </c>
      <c r="E23" s="33">
        <v>6563</v>
      </c>
      <c r="F23" s="31">
        <v>15677</v>
      </c>
      <c r="G23" s="15">
        <f>SUM(C23/F23)*100-100</f>
        <v>30.33743700963194</v>
      </c>
      <c r="H23" s="31"/>
    </row>
    <row r="24" spans="1:8" s="27" customFormat="1" ht="12">
      <c r="A24" s="28">
        <v>15</v>
      </c>
      <c r="B24" s="27" t="s">
        <v>26</v>
      </c>
      <c r="C24" s="30">
        <f t="shared" si="1"/>
        <v>3153915</v>
      </c>
      <c r="D24" s="31">
        <v>1730227</v>
      </c>
      <c r="E24" s="31">
        <v>1423688</v>
      </c>
      <c r="F24" s="31">
        <v>2980287</v>
      </c>
      <c r="G24" s="15">
        <f>SUM(C24/F24)*100-100</f>
        <v>5.825881869766221</v>
      </c>
      <c r="H24" s="31"/>
    </row>
    <row r="25" spans="1:8" s="27" customFormat="1" ht="12">
      <c r="A25" s="28">
        <v>13</v>
      </c>
      <c r="B25" s="27" t="s">
        <v>97</v>
      </c>
      <c r="C25" s="30">
        <f t="shared" si="1"/>
        <v>86547</v>
      </c>
      <c r="D25" s="31">
        <v>82776</v>
      </c>
      <c r="E25" s="31">
        <v>3771</v>
      </c>
      <c r="F25" s="31">
        <v>91602</v>
      </c>
      <c r="G25" s="15">
        <f>SUM(C25/F25)*100-100</f>
        <v>-5.518438462042326</v>
      </c>
      <c r="H25" s="31"/>
    </row>
    <row r="26" spans="1:8" s="27" customFormat="1" ht="12">
      <c r="A26" s="28">
        <v>18</v>
      </c>
      <c r="B26" s="27" t="s">
        <v>98</v>
      </c>
      <c r="C26" s="30">
        <f t="shared" si="1"/>
        <v>21334428</v>
      </c>
      <c r="D26" s="31">
        <v>11928642</v>
      </c>
      <c r="E26" s="31">
        <v>9405786</v>
      </c>
      <c r="F26" s="31">
        <v>22175117</v>
      </c>
      <c r="G26" s="15">
        <f aca="true" t="shared" si="2" ref="G26:G37">SUM(C26/F26)*100-100</f>
        <v>-3.791136705163723</v>
      </c>
      <c r="H26" s="31"/>
    </row>
    <row r="27" spans="1:8" s="27" customFormat="1" ht="12">
      <c r="A27" s="28">
        <v>17</v>
      </c>
      <c r="B27" s="27" t="s">
        <v>99</v>
      </c>
      <c r="C27" s="30">
        <f t="shared" si="1"/>
        <v>80995</v>
      </c>
      <c r="D27" s="31">
        <v>22688</v>
      </c>
      <c r="E27" s="31">
        <v>58307</v>
      </c>
      <c r="F27" s="31">
        <v>85554</v>
      </c>
      <c r="G27" s="15">
        <f t="shared" si="2"/>
        <v>-5.328798185941039</v>
      </c>
      <c r="H27" s="31"/>
    </row>
    <row r="28" spans="1:8" s="27" customFormat="1" ht="12">
      <c r="A28" s="28">
        <v>13</v>
      </c>
      <c r="B28" s="27" t="s">
        <v>100</v>
      </c>
      <c r="C28" s="30">
        <f t="shared" si="1"/>
        <v>30931</v>
      </c>
      <c r="D28" s="31">
        <v>8299</v>
      </c>
      <c r="E28" s="31">
        <v>22632</v>
      </c>
      <c r="F28" s="31">
        <v>33204</v>
      </c>
      <c r="G28" s="15">
        <f t="shared" si="2"/>
        <v>-6.845560775810142</v>
      </c>
      <c r="H28" s="31"/>
    </row>
    <row r="29" spans="1:8" s="27" customFormat="1" ht="12">
      <c r="A29" s="28">
        <v>13</v>
      </c>
      <c r="B29" s="27" t="s">
        <v>101</v>
      </c>
      <c r="C29" s="30">
        <f t="shared" si="1"/>
        <v>61097</v>
      </c>
      <c r="D29" s="31">
        <v>51890</v>
      </c>
      <c r="E29" s="31">
        <v>9207</v>
      </c>
      <c r="F29" s="31">
        <v>35799</v>
      </c>
      <c r="G29" s="15">
        <f t="shared" si="2"/>
        <v>70.66677840163135</v>
      </c>
      <c r="H29" s="31"/>
    </row>
    <row r="30" spans="1:8" s="27" customFormat="1" ht="12">
      <c r="A30" s="28">
        <v>17</v>
      </c>
      <c r="B30" s="27" t="s">
        <v>102</v>
      </c>
      <c r="C30" s="30">
        <f aca="true" t="shared" si="3" ref="C30:C36">SUM(D30:E30)</f>
        <v>4073451</v>
      </c>
      <c r="D30" s="31">
        <v>1591274</v>
      </c>
      <c r="E30" s="31">
        <v>2482177</v>
      </c>
      <c r="F30" s="31">
        <v>4318599</v>
      </c>
      <c r="G30" s="15">
        <f t="shared" si="2"/>
        <v>-5.676563163192512</v>
      </c>
      <c r="H30" s="31"/>
    </row>
    <row r="31" spans="1:8" s="27" customFormat="1" ht="12">
      <c r="A31" s="28">
        <v>16</v>
      </c>
      <c r="B31" s="27" t="s">
        <v>103</v>
      </c>
      <c r="C31" s="30">
        <f t="shared" si="3"/>
        <v>256944</v>
      </c>
      <c r="D31" s="31">
        <v>178391</v>
      </c>
      <c r="E31" s="31">
        <v>78553</v>
      </c>
      <c r="F31" s="31">
        <v>249729</v>
      </c>
      <c r="G31" s="15">
        <f t="shared" si="2"/>
        <v>2.889131818891684</v>
      </c>
      <c r="H31" s="31"/>
    </row>
    <row r="32" spans="1:8" s="27" customFormat="1" ht="12">
      <c r="A32" s="28">
        <v>13</v>
      </c>
      <c r="B32" s="27" t="s">
        <v>104</v>
      </c>
      <c r="C32" s="30">
        <f t="shared" si="3"/>
        <v>1416</v>
      </c>
      <c r="D32" s="31">
        <v>223</v>
      </c>
      <c r="E32" s="31">
        <v>1193</v>
      </c>
      <c r="F32" s="31">
        <v>1651</v>
      </c>
      <c r="G32" s="15">
        <f t="shared" si="2"/>
        <v>-14.233797698364626</v>
      </c>
      <c r="H32" s="31"/>
    </row>
    <row r="33" spans="1:8" s="27" customFormat="1" ht="12">
      <c r="A33" s="28">
        <v>13</v>
      </c>
      <c r="B33" s="27" t="s">
        <v>213</v>
      </c>
      <c r="C33" s="30">
        <f t="shared" si="3"/>
        <v>28872</v>
      </c>
      <c r="D33" s="31">
        <v>23944</v>
      </c>
      <c r="E33" s="31">
        <v>4928</v>
      </c>
      <c r="F33" s="31">
        <v>38353</v>
      </c>
      <c r="G33" s="15">
        <f t="shared" si="2"/>
        <v>-24.720360858342232</v>
      </c>
      <c r="H33" s="31"/>
    </row>
    <row r="34" spans="1:8" s="27" customFormat="1" ht="12">
      <c r="A34" s="28">
        <v>14</v>
      </c>
      <c r="B34" s="27" t="s">
        <v>105</v>
      </c>
      <c r="C34" s="30">
        <f t="shared" si="3"/>
        <v>542791</v>
      </c>
      <c r="D34" s="31">
        <v>542791</v>
      </c>
      <c r="E34" s="33" t="s">
        <v>140</v>
      </c>
      <c r="F34" s="31">
        <v>560079</v>
      </c>
      <c r="G34" s="15">
        <f t="shared" si="2"/>
        <v>-3.0867074109188195</v>
      </c>
      <c r="H34" s="31"/>
    </row>
    <row r="35" spans="1:8" s="27" customFormat="1" ht="12">
      <c r="A35" s="28">
        <v>13</v>
      </c>
      <c r="B35" s="27" t="s">
        <v>106</v>
      </c>
      <c r="C35" s="30">
        <f t="shared" si="3"/>
        <v>142967</v>
      </c>
      <c r="D35" s="31">
        <v>109284</v>
      </c>
      <c r="E35" s="31">
        <v>33683</v>
      </c>
      <c r="F35" s="31">
        <v>119695</v>
      </c>
      <c r="G35" s="15">
        <f t="shared" si="2"/>
        <v>19.442750323739503</v>
      </c>
      <c r="H35" s="31"/>
    </row>
    <row r="36" spans="2:8" s="27" customFormat="1" ht="12">
      <c r="B36" s="27" t="s">
        <v>107</v>
      </c>
      <c r="C36" s="30">
        <f t="shared" si="3"/>
        <v>4487</v>
      </c>
      <c r="D36" s="31">
        <f>339+1199</f>
        <v>1538</v>
      </c>
      <c r="E36" s="31">
        <f>2713+236</f>
        <v>2949</v>
      </c>
      <c r="F36" s="33" t="s">
        <v>140</v>
      </c>
      <c r="G36" s="15" t="s">
        <v>143</v>
      </c>
      <c r="H36" s="31"/>
    </row>
    <row r="37" spans="2:12" s="27" customFormat="1" ht="13.5" customHeight="1">
      <c r="B37" s="60" t="s">
        <v>156</v>
      </c>
      <c r="C37" s="34">
        <f>SUM(C7:C36)</f>
        <v>43038849</v>
      </c>
      <c r="D37" s="34">
        <f>SUM(D7:D36)</f>
        <v>26336133</v>
      </c>
      <c r="E37" s="34">
        <f>SUM(E7:E36)</f>
        <v>16702716</v>
      </c>
      <c r="F37" s="34">
        <v>41717895</v>
      </c>
      <c r="G37" s="35">
        <f t="shared" si="2"/>
        <v>3.1663965787343926</v>
      </c>
      <c r="H37" s="31"/>
      <c r="I37" s="31"/>
      <c r="J37" s="31"/>
      <c r="K37" s="31"/>
      <c r="L37" s="31"/>
    </row>
    <row r="38" spans="1:8" s="27" customFormat="1" ht="9" customHeight="1">
      <c r="A38" s="28"/>
      <c r="B38" s="55"/>
      <c r="C38" s="53"/>
      <c r="D38" s="31"/>
      <c r="E38" s="31"/>
      <c r="F38" s="31"/>
      <c r="G38" s="15"/>
      <c r="H38" s="31"/>
    </row>
    <row r="39" spans="1:8" s="27" customFormat="1" ht="9.75" customHeight="1">
      <c r="A39" s="28"/>
      <c r="B39" s="55"/>
      <c r="C39" s="53"/>
      <c r="D39" s="53"/>
      <c r="E39" s="31"/>
      <c r="F39" s="31"/>
      <c r="G39" s="15"/>
      <c r="H39" s="31"/>
    </row>
    <row r="40" spans="1:8" s="27" customFormat="1" ht="12.75">
      <c r="A40" s="3" t="s">
        <v>238</v>
      </c>
      <c r="B40" s="1"/>
      <c r="C40" s="1"/>
      <c r="D40" s="1"/>
      <c r="E40" s="1"/>
      <c r="F40" s="1"/>
      <c r="G40" s="1"/>
      <c r="H40" s="31"/>
    </row>
    <row r="41" spans="1:8" s="27" customFormat="1" ht="12.75">
      <c r="A41" s="19"/>
      <c r="B41" s="3"/>
      <c r="C41" s="3"/>
      <c r="D41" s="3"/>
      <c r="E41" s="3"/>
      <c r="F41" s="3"/>
      <c r="G41" s="3"/>
      <c r="H41" s="31"/>
    </row>
    <row r="42" spans="1:8" s="27" customFormat="1" ht="21" customHeight="1">
      <c r="A42" s="187" t="s">
        <v>78</v>
      </c>
      <c r="B42" s="179" t="s">
        <v>0</v>
      </c>
      <c r="C42" s="179" t="s">
        <v>232</v>
      </c>
      <c r="D42" s="184" t="s">
        <v>32</v>
      </c>
      <c r="E42" s="186"/>
      <c r="F42" s="179" t="s">
        <v>218</v>
      </c>
      <c r="G42" s="181" t="s">
        <v>236</v>
      </c>
      <c r="H42" s="31"/>
    </row>
    <row r="43" spans="1:8" s="27" customFormat="1" ht="39" customHeight="1">
      <c r="A43" s="188"/>
      <c r="B43" s="190"/>
      <c r="C43" s="180"/>
      <c r="D43" s="131" t="s">
        <v>1</v>
      </c>
      <c r="E43" s="131" t="s">
        <v>2</v>
      </c>
      <c r="F43" s="180"/>
      <c r="G43" s="182"/>
      <c r="H43" s="31"/>
    </row>
    <row r="44" spans="1:8" s="27" customFormat="1" ht="26.25" customHeight="1">
      <c r="A44" s="189"/>
      <c r="B44" s="180"/>
      <c r="C44" s="184" t="s">
        <v>220</v>
      </c>
      <c r="D44" s="185"/>
      <c r="E44" s="185"/>
      <c r="F44" s="186"/>
      <c r="G44" s="183"/>
      <c r="H44" s="31"/>
    </row>
    <row r="45" spans="1:8" s="27" customFormat="1" ht="4.5" customHeight="1">
      <c r="A45" s="28"/>
      <c r="C45" s="30"/>
      <c r="D45" s="31"/>
      <c r="E45" s="31"/>
      <c r="F45" s="31"/>
      <c r="G45" s="15"/>
      <c r="H45" s="31"/>
    </row>
    <row r="46" spans="1:8" s="27" customFormat="1" ht="13.5" customHeight="1">
      <c r="A46" s="28">
        <v>13</v>
      </c>
      <c r="B46" s="27" t="s">
        <v>25</v>
      </c>
      <c r="C46" s="30">
        <f>SUM(D46:E46)</f>
        <v>114621</v>
      </c>
      <c r="D46" s="31">
        <v>36290</v>
      </c>
      <c r="E46" s="31">
        <v>78331</v>
      </c>
      <c r="F46" s="31">
        <v>111719</v>
      </c>
      <c r="G46" s="15">
        <f>SUM(C46/F46)*100-100</f>
        <v>2.597588592808748</v>
      </c>
      <c r="H46" s="31"/>
    </row>
    <row r="47" spans="1:8" s="27" customFormat="1" ht="13.5" customHeight="1">
      <c r="A47" s="28">
        <v>13</v>
      </c>
      <c r="B47" s="27" t="s">
        <v>88</v>
      </c>
      <c r="C47" s="30">
        <f>SUM(D47:E47)</f>
        <v>1417</v>
      </c>
      <c r="D47" s="31">
        <v>1189</v>
      </c>
      <c r="E47" s="33">
        <v>228</v>
      </c>
      <c r="F47" s="31">
        <v>1654</v>
      </c>
      <c r="G47" s="15">
        <f>SUM(C47/F47)*100-100</f>
        <v>-14.32889963724304</v>
      </c>
      <c r="H47" s="31"/>
    </row>
    <row r="48" spans="1:8" s="27" customFormat="1" ht="13.5" customHeight="1">
      <c r="A48" s="28">
        <v>15</v>
      </c>
      <c r="B48" s="27" t="s">
        <v>26</v>
      </c>
      <c r="C48" s="30">
        <f>SUM(D48:E48)</f>
        <v>1847424</v>
      </c>
      <c r="D48" s="31">
        <v>759165</v>
      </c>
      <c r="E48" s="31">
        <v>1088259</v>
      </c>
      <c r="F48" s="33">
        <v>2130895</v>
      </c>
      <c r="G48" s="15">
        <f>SUM(C48/F48)*100-100</f>
        <v>-13.3029079330516</v>
      </c>
      <c r="H48" s="31"/>
    </row>
    <row r="49" spans="1:8" s="27" customFormat="1" ht="13.5" customHeight="1">
      <c r="A49" s="28">
        <v>13</v>
      </c>
      <c r="B49" s="27" t="s">
        <v>97</v>
      </c>
      <c r="C49" s="30">
        <f aca="true" t="shared" si="4" ref="C49:C57">SUM(D49:E49)</f>
        <v>86547</v>
      </c>
      <c r="D49" s="33">
        <v>82776</v>
      </c>
      <c r="E49" s="31">
        <v>3771</v>
      </c>
      <c r="F49" s="31">
        <v>91602</v>
      </c>
      <c r="G49" s="15">
        <f aca="true" t="shared" si="5" ref="G49:G57">SUM(C49/F49)*100-100</f>
        <v>-5.518438462042326</v>
      </c>
      <c r="H49" s="31"/>
    </row>
    <row r="50" spans="1:8" s="27" customFormat="1" ht="13.5" customHeight="1">
      <c r="A50" s="28">
        <v>18</v>
      </c>
      <c r="B50" s="27" t="s">
        <v>98</v>
      </c>
      <c r="C50" s="30">
        <f t="shared" si="4"/>
        <v>19178674</v>
      </c>
      <c r="D50" s="31">
        <v>10439109</v>
      </c>
      <c r="E50" s="31">
        <v>8739565</v>
      </c>
      <c r="F50" s="31">
        <v>19884455</v>
      </c>
      <c r="G50" s="15">
        <f t="shared" si="5"/>
        <v>-3.5494108337392163</v>
      </c>
      <c r="H50" s="31"/>
    </row>
    <row r="51" spans="1:8" s="27" customFormat="1" ht="13.5" customHeight="1">
      <c r="A51" s="28">
        <v>13</v>
      </c>
      <c r="B51" s="27" t="s">
        <v>100</v>
      </c>
      <c r="C51" s="30">
        <f t="shared" si="4"/>
        <v>30931</v>
      </c>
      <c r="D51" s="31">
        <v>8299</v>
      </c>
      <c r="E51" s="31">
        <v>22632</v>
      </c>
      <c r="F51" s="31">
        <v>29684</v>
      </c>
      <c r="G51" s="15">
        <f t="shared" si="5"/>
        <v>4.200916318555457</v>
      </c>
      <c r="H51" s="31"/>
    </row>
    <row r="52" spans="1:8" s="27" customFormat="1" ht="13.5" customHeight="1">
      <c r="A52" s="28">
        <v>13</v>
      </c>
      <c r="B52" s="27" t="s">
        <v>101</v>
      </c>
      <c r="C52" s="30">
        <f t="shared" si="4"/>
        <v>30991</v>
      </c>
      <c r="D52" s="31">
        <v>22692</v>
      </c>
      <c r="E52" s="31">
        <v>8299</v>
      </c>
      <c r="F52" s="31">
        <v>29684</v>
      </c>
      <c r="G52" s="15">
        <f t="shared" si="5"/>
        <v>4.403045411669581</v>
      </c>
      <c r="H52" s="31"/>
    </row>
    <row r="53" spans="1:8" s="27" customFormat="1" ht="13.5" customHeight="1">
      <c r="A53" s="28">
        <v>17</v>
      </c>
      <c r="B53" s="27" t="s">
        <v>102</v>
      </c>
      <c r="C53" s="30">
        <f t="shared" si="4"/>
        <v>4073451</v>
      </c>
      <c r="D53" s="31">
        <v>1591274</v>
      </c>
      <c r="E53" s="31">
        <v>2482177</v>
      </c>
      <c r="F53" s="31">
        <v>4318599</v>
      </c>
      <c r="G53" s="15">
        <f>SUM(C53/F53)*100-100</f>
        <v>-5.676563163192512</v>
      </c>
      <c r="H53" s="31"/>
    </row>
    <row r="54" spans="1:8" s="27" customFormat="1" ht="13.5" customHeight="1">
      <c r="A54" s="28">
        <v>14</v>
      </c>
      <c r="B54" s="27" t="s">
        <v>90</v>
      </c>
      <c r="C54" s="30">
        <f t="shared" si="4"/>
        <v>357</v>
      </c>
      <c r="D54" s="61">
        <v>243</v>
      </c>
      <c r="E54" s="33">
        <v>114</v>
      </c>
      <c r="F54" s="138" t="s">
        <v>247</v>
      </c>
      <c r="G54" s="15" t="s">
        <v>143</v>
      </c>
      <c r="H54" s="31"/>
    </row>
    <row r="55" spans="1:8" s="27" customFormat="1" ht="13.5" customHeight="1">
      <c r="A55" s="28">
        <v>13</v>
      </c>
      <c r="B55" s="27" t="s">
        <v>104</v>
      </c>
      <c r="C55" s="30">
        <f t="shared" si="4"/>
        <v>1416</v>
      </c>
      <c r="D55" s="33">
        <v>223</v>
      </c>
      <c r="E55" s="33">
        <v>1193</v>
      </c>
      <c r="F55" s="33">
        <v>1651</v>
      </c>
      <c r="G55" s="15">
        <f t="shared" si="5"/>
        <v>-14.233797698364626</v>
      </c>
      <c r="H55" s="31"/>
    </row>
    <row r="56" spans="1:8" s="27" customFormat="1" ht="13.5" customHeight="1">
      <c r="A56" s="28">
        <v>13</v>
      </c>
      <c r="B56" s="27" t="s">
        <v>127</v>
      </c>
      <c r="C56" s="30">
        <f>SUM(D56:E56)</f>
        <v>24125</v>
      </c>
      <c r="D56" s="31">
        <v>19277</v>
      </c>
      <c r="E56" s="33">
        <v>4848</v>
      </c>
      <c r="F56" s="31">
        <v>22760</v>
      </c>
      <c r="G56" s="15">
        <f t="shared" si="5"/>
        <v>5.9973637961335555</v>
      </c>
      <c r="H56" s="31"/>
    </row>
    <row r="57" spans="1:8" s="27" customFormat="1" ht="13.5" customHeight="1">
      <c r="A57" s="28">
        <v>13</v>
      </c>
      <c r="B57" s="27" t="s">
        <v>106</v>
      </c>
      <c r="C57" s="30">
        <f t="shared" si="4"/>
        <v>96134</v>
      </c>
      <c r="D57" s="31">
        <v>62706</v>
      </c>
      <c r="E57" s="31">
        <v>33428</v>
      </c>
      <c r="F57" s="31">
        <v>91126</v>
      </c>
      <c r="G57" s="15">
        <f t="shared" si="5"/>
        <v>5.495687290125744</v>
      </c>
      <c r="H57" s="31"/>
    </row>
    <row r="58" spans="1:8" s="27" customFormat="1" ht="13.5" customHeight="1">
      <c r="A58" s="28"/>
      <c r="B58" s="56" t="s">
        <v>156</v>
      </c>
      <c r="C58" s="57">
        <f>SUM(C46:C57)</f>
        <v>25486088</v>
      </c>
      <c r="D58" s="58">
        <f>SUM(D46:D57)</f>
        <v>13023243</v>
      </c>
      <c r="E58" s="58">
        <f>SUM(E46:E57)</f>
        <v>12462845</v>
      </c>
      <c r="F58" s="58">
        <v>26718823</v>
      </c>
      <c r="G58" s="44">
        <f>SUM(C58/F58)*100-100</f>
        <v>-4.613732423767317</v>
      </c>
      <c r="H58" s="31"/>
    </row>
    <row r="59" spans="1:8" s="27" customFormat="1" ht="9.75" customHeight="1">
      <c r="A59" s="28"/>
      <c r="B59" s="56"/>
      <c r="C59" s="58"/>
      <c r="D59" s="58"/>
      <c r="E59" s="58"/>
      <c r="F59" s="58"/>
      <c r="G59" s="44"/>
      <c r="H59" s="31"/>
    </row>
    <row r="60" spans="1:8" s="27" customFormat="1" ht="14.25">
      <c r="A60" s="126" t="s">
        <v>246</v>
      </c>
      <c r="B60" s="56"/>
      <c r="C60" s="58"/>
      <c r="D60" s="58"/>
      <c r="E60" s="58"/>
      <c r="F60" s="58"/>
      <c r="G60" s="44"/>
      <c r="H60" s="31"/>
    </row>
    <row r="61" spans="1:8" s="27" customFormat="1" ht="9" customHeight="1">
      <c r="A61" s="28"/>
      <c r="B61" s="55"/>
      <c r="C61" s="53"/>
      <c r="D61" s="31"/>
      <c r="E61" s="31"/>
      <c r="F61" s="31"/>
      <c r="G61" s="15"/>
      <c r="H61" s="31"/>
    </row>
    <row r="62" ht="12.75">
      <c r="A62" s="13">
        <v>4</v>
      </c>
    </row>
  </sheetData>
  <mergeCells count="14">
    <mergeCell ref="G3:G5"/>
    <mergeCell ref="A3:A5"/>
    <mergeCell ref="B3:B5"/>
    <mergeCell ref="C5:F5"/>
    <mergeCell ref="D3:E3"/>
    <mergeCell ref="C3:C4"/>
    <mergeCell ref="F3:F4"/>
    <mergeCell ref="F42:F43"/>
    <mergeCell ref="G42:G44"/>
    <mergeCell ref="C44:F44"/>
    <mergeCell ref="A42:A44"/>
    <mergeCell ref="B42:B44"/>
    <mergeCell ref="C42:C43"/>
    <mergeCell ref="D42:E42"/>
  </mergeCells>
  <printOptions/>
  <pageMargins left="0.5118110236220472" right="0.16" top="0.27" bottom="0.19" header="0.27" footer="0.19"/>
  <pageSetup horizontalDpi="600" verticalDpi="600"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3"/>
  <dimension ref="A1:I46"/>
  <sheetViews>
    <sheetView workbookViewId="0" topLeftCell="A1">
      <selection activeCell="H1" sqref="H1"/>
    </sheetView>
  </sheetViews>
  <sheetFormatPr defaultColWidth="11.421875" defaultRowHeight="12.75"/>
  <cols>
    <col min="1" max="1" width="6.7109375" style="5" customWidth="1"/>
    <col min="2" max="2" width="30.421875" style="5" bestFit="1" customWidth="1"/>
    <col min="3" max="6" width="10.00390625" style="5" customWidth="1"/>
    <col min="7" max="7" width="14.421875" style="5" customWidth="1"/>
    <col min="8" max="16384" width="11.421875" style="5" customWidth="1"/>
  </cols>
  <sheetData>
    <row r="1" s="3" customFormat="1" ht="12.75">
      <c r="A1" s="3" t="s">
        <v>237</v>
      </c>
    </row>
    <row r="2" spans="1:7" s="1" customFormat="1" ht="12.75">
      <c r="A2" s="7"/>
      <c r="B2" s="212"/>
      <c r="C2" s="212"/>
      <c r="D2" s="212"/>
      <c r="E2" s="212"/>
      <c r="F2" s="212"/>
      <c r="G2" s="212"/>
    </row>
    <row r="3" spans="1:7" ht="27" customHeight="1">
      <c r="A3" s="187" t="s">
        <v>78</v>
      </c>
      <c r="B3" s="179" t="s">
        <v>0</v>
      </c>
      <c r="C3" s="142">
        <v>2008</v>
      </c>
      <c r="D3" s="165"/>
      <c r="E3" s="166"/>
      <c r="F3" s="137">
        <v>2007</v>
      </c>
      <c r="G3" s="181" t="s">
        <v>236</v>
      </c>
    </row>
    <row r="4" spans="1:7" ht="32.25" customHeight="1">
      <c r="A4" s="188"/>
      <c r="B4" s="190"/>
      <c r="C4" s="134" t="s">
        <v>225</v>
      </c>
      <c r="D4" s="133" t="s">
        <v>10</v>
      </c>
      <c r="E4" s="134" t="s">
        <v>4</v>
      </c>
      <c r="F4" s="20" t="s">
        <v>4</v>
      </c>
      <c r="G4" s="183"/>
    </row>
    <row r="5" spans="1:7" ht="27" customHeight="1">
      <c r="A5" s="213">
        <v>14</v>
      </c>
      <c r="B5" s="214" t="s">
        <v>3</v>
      </c>
      <c r="C5" s="215" t="s">
        <v>140</v>
      </c>
      <c r="D5" s="216" t="s">
        <v>140</v>
      </c>
      <c r="E5" s="216" t="s">
        <v>140</v>
      </c>
      <c r="F5" s="216" t="s">
        <v>140</v>
      </c>
      <c r="G5" s="15" t="s">
        <v>230</v>
      </c>
    </row>
    <row r="6" spans="1:7" ht="27" customHeight="1">
      <c r="A6" s="28">
        <v>14</v>
      </c>
      <c r="B6" s="27" t="s">
        <v>82</v>
      </c>
      <c r="C6" s="32">
        <v>142760</v>
      </c>
      <c r="D6" s="61">
        <v>143038</v>
      </c>
      <c r="E6" s="61">
        <f aca="true" t="shared" si="0" ref="E6:E13">SUM(C6:D6)</f>
        <v>285798</v>
      </c>
      <c r="F6" s="61">
        <v>306650</v>
      </c>
      <c r="G6" s="15">
        <f>SUM(E6/F6)*100-100</f>
        <v>-6.799934779064074</v>
      </c>
    </row>
    <row r="7" spans="1:7" ht="27" customHeight="1">
      <c r="A7" s="28">
        <v>13</v>
      </c>
      <c r="B7" s="27" t="s">
        <v>25</v>
      </c>
      <c r="C7" s="32">
        <v>770572</v>
      </c>
      <c r="D7" s="61">
        <v>760067</v>
      </c>
      <c r="E7" s="61">
        <f t="shared" si="0"/>
        <v>1530639</v>
      </c>
      <c r="F7" s="61">
        <v>1525583</v>
      </c>
      <c r="G7" s="15">
        <f>SUM(E7/F7)*100-100</f>
        <v>0.33141428555509833</v>
      </c>
    </row>
    <row r="8" spans="1:8" ht="27" customHeight="1">
      <c r="A8" s="28">
        <v>12</v>
      </c>
      <c r="B8" s="27" t="s">
        <v>85</v>
      </c>
      <c r="C8" s="32">
        <v>382</v>
      </c>
      <c r="D8" s="61">
        <v>382</v>
      </c>
      <c r="E8" s="61">
        <f t="shared" si="0"/>
        <v>764</v>
      </c>
      <c r="F8" s="61">
        <v>75889</v>
      </c>
      <c r="G8" s="15" t="s">
        <v>230</v>
      </c>
      <c r="H8" s="138"/>
    </row>
    <row r="9" spans="1:7" ht="27" customHeight="1">
      <c r="A9" s="28">
        <v>12</v>
      </c>
      <c r="B9" s="27" t="s">
        <v>86</v>
      </c>
      <c r="C9" s="32" t="s">
        <v>140</v>
      </c>
      <c r="D9" s="33" t="s">
        <v>140</v>
      </c>
      <c r="E9" s="33" t="s">
        <v>140</v>
      </c>
      <c r="F9" s="61">
        <v>74587</v>
      </c>
      <c r="G9" s="15" t="s">
        <v>230</v>
      </c>
    </row>
    <row r="10" spans="1:7" ht="27" customHeight="1">
      <c r="A10" s="28">
        <v>13</v>
      </c>
      <c r="B10" s="27" t="s">
        <v>88</v>
      </c>
      <c r="C10" s="32">
        <v>89234</v>
      </c>
      <c r="D10" s="61">
        <v>89721</v>
      </c>
      <c r="E10" s="61">
        <f t="shared" si="0"/>
        <v>178955</v>
      </c>
      <c r="F10" s="61">
        <v>175328</v>
      </c>
      <c r="G10" s="15">
        <f aca="true" t="shared" si="1" ref="G10:G25">SUM(E10/F10)*100-100</f>
        <v>2.068694104763651</v>
      </c>
    </row>
    <row r="11" spans="1:7" ht="27" customHeight="1">
      <c r="A11" s="28">
        <v>14</v>
      </c>
      <c r="B11" s="27" t="s">
        <v>90</v>
      </c>
      <c r="C11" s="32">
        <v>302331</v>
      </c>
      <c r="D11" s="61">
        <v>301597</v>
      </c>
      <c r="E11" s="61">
        <f t="shared" si="0"/>
        <v>603928</v>
      </c>
      <c r="F11" s="61">
        <v>405736</v>
      </c>
      <c r="G11" s="15">
        <f t="shared" si="1"/>
        <v>48.847526470414266</v>
      </c>
    </row>
    <row r="12" spans="1:7" ht="27" customHeight="1">
      <c r="A12" s="28">
        <v>13</v>
      </c>
      <c r="B12" s="27" t="s">
        <v>92</v>
      </c>
      <c r="C12" s="32">
        <v>116260</v>
      </c>
      <c r="D12" s="61">
        <v>117515</v>
      </c>
      <c r="E12" s="61">
        <f t="shared" si="0"/>
        <v>233775</v>
      </c>
      <c r="F12" s="61">
        <v>241676</v>
      </c>
      <c r="G12" s="15">
        <f t="shared" si="1"/>
        <v>-3.2692530495373973</v>
      </c>
    </row>
    <row r="13" spans="1:7" ht="27" customHeight="1">
      <c r="A13" s="28">
        <v>13</v>
      </c>
      <c r="B13" s="27" t="s">
        <v>94</v>
      </c>
      <c r="C13" s="32">
        <v>3036</v>
      </c>
      <c r="D13" s="61">
        <v>2890</v>
      </c>
      <c r="E13" s="61">
        <f t="shared" si="0"/>
        <v>5926</v>
      </c>
      <c r="F13" s="61">
        <v>6599</v>
      </c>
      <c r="G13" s="15">
        <f t="shared" si="1"/>
        <v>-10.198514926504018</v>
      </c>
    </row>
    <row r="14" spans="1:7" ht="27" customHeight="1">
      <c r="A14" s="28">
        <v>15</v>
      </c>
      <c r="B14" s="27" t="s">
        <v>26</v>
      </c>
      <c r="C14" s="32">
        <v>865608</v>
      </c>
      <c r="D14" s="61">
        <v>895591</v>
      </c>
      <c r="E14" s="61">
        <f aca="true" t="shared" si="2" ref="E14:E20">SUM(C14:D14)</f>
        <v>1761199</v>
      </c>
      <c r="F14" s="61">
        <v>1558827</v>
      </c>
      <c r="G14" s="15">
        <f t="shared" si="1"/>
        <v>12.982325812934988</v>
      </c>
    </row>
    <row r="15" spans="1:7" ht="27" customHeight="1">
      <c r="A15" s="28">
        <v>13</v>
      </c>
      <c r="B15" s="27" t="s">
        <v>97</v>
      </c>
      <c r="C15" s="32">
        <v>218111</v>
      </c>
      <c r="D15" s="61">
        <v>228007</v>
      </c>
      <c r="E15" s="61">
        <f t="shared" si="2"/>
        <v>446118</v>
      </c>
      <c r="F15" s="61">
        <v>489025</v>
      </c>
      <c r="G15" s="15">
        <f t="shared" si="1"/>
        <v>-8.773989059864022</v>
      </c>
    </row>
    <row r="16" spans="1:7" ht="27" customHeight="1">
      <c r="A16" s="28">
        <v>18</v>
      </c>
      <c r="B16" s="27" t="s">
        <v>98</v>
      </c>
      <c r="C16" s="32">
        <v>198903</v>
      </c>
      <c r="D16" s="61">
        <v>187073</v>
      </c>
      <c r="E16" s="61">
        <f t="shared" si="2"/>
        <v>385976</v>
      </c>
      <c r="F16" s="61">
        <v>355039</v>
      </c>
      <c r="G16" s="15">
        <f t="shared" si="1"/>
        <v>8.713690608637364</v>
      </c>
    </row>
    <row r="17" spans="1:7" ht="27" customHeight="1">
      <c r="A17" s="28">
        <v>17</v>
      </c>
      <c r="B17" s="27" t="s">
        <v>99</v>
      </c>
      <c r="C17" s="32">
        <v>197</v>
      </c>
      <c r="D17" s="61">
        <v>199</v>
      </c>
      <c r="E17" s="61">
        <f t="shared" si="2"/>
        <v>396</v>
      </c>
      <c r="F17" s="61">
        <v>75</v>
      </c>
      <c r="G17" s="15">
        <f t="shared" si="1"/>
        <v>428</v>
      </c>
    </row>
    <row r="18" spans="1:7" ht="27" customHeight="1">
      <c r="A18" s="28">
        <v>13</v>
      </c>
      <c r="B18" s="27" t="s">
        <v>100</v>
      </c>
      <c r="C18" s="32">
        <v>211520</v>
      </c>
      <c r="D18" s="61">
        <v>196379</v>
      </c>
      <c r="E18" s="61">
        <f t="shared" si="2"/>
        <v>407899</v>
      </c>
      <c r="F18" s="61">
        <v>576276</v>
      </c>
      <c r="G18" s="15">
        <f t="shared" si="1"/>
        <v>-29.218117707487394</v>
      </c>
    </row>
    <row r="19" spans="1:7" ht="27" customHeight="1">
      <c r="A19" s="28">
        <v>13</v>
      </c>
      <c r="B19" s="27" t="s">
        <v>101</v>
      </c>
      <c r="C19" s="32">
        <v>151934</v>
      </c>
      <c r="D19" s="61">
        <v>151966</v>
      </c>
      <c r="E19" s="61">
        <f t="shared" si="2"/>
        <v>303900</v>
      </c>
      <c r="F19" s="61">
        <v>332582</v>
      </c>
      <c r="G19" s="15">
        <f t="shared" si="1"/>
        <v>-8.624038582966008</v>
      </c>
    </row>
    <row r="20" spans="1:7" ht="27" customHeight="1">
      <c r="A20" s="28">
        <v>17</v>
      </c>
      <c r="B20" s="27" t="s">
        <v>102</v>
      </c>
      <c r="C20" s="32">
        <v>3421713</v>
      </c>
      <c r="D20" s="61">
        <v>3346057</v>
      </c>
      <c r="E20" s="61">
        <f t="shared" si="2"/>
        <v>6767770</v>
      </c>
      <c r="F20" s="61">
        <v>7068942</v>
      </c>
      <c r="G20" s="15">
        <f t="shared" si="1"/>
        <v>-4.260496125162717</v>
      </c>
    </row>
    <row r="21" spans="1:7" ht="27" customHeight="1">
      <c r="A21" s="28">
        <v>13</v>
      </c>
      <c r="B21" s="27" t="s">
        <v>104</v>
      </c>
      <c r="C21" s="32">
        <v>52414</v>
      </c>
      <c r="D21" s="61">
        <v>50900</v>
      </c>
      <c r="E21" s="61">
        <f>SUM(C21:D21)</f>
        <v>103314</v>
      </c>
      <c r="F21" s="61">
        <v>134107</v>
      </c>
      <c r="G21" s="15">
        <f t="shared" si="1"/>
        <v>-22.961515804544135</v>
      </c>
    </row>
    <row r="22" spans="1:9" ht="27" customHeight="1">
      <c r="A22" s="28">
        <v>13</v>
      </c>
      <c r="B22" s="27" t="s">
        <v>221</v>
      </c>
      <c r="C22" s="32">
        <v>327101</v>
      </c>
      <c r="D22" s="61">
        <v>335553</v>
      </c>
      <c r="E22" s="61">
        <f>SUM(C22:D22)</f>
        <v>662654</v>
      </c>
      <c r="F22" s="61">
        <v>969559</v>
      </c>
      <c r="G22" s="15">
        <f t="shared" si="1"/>
        <v>-31.65408190734138</v>
      </c>
      <c r="I22" s="26"/>
    </row>
    <row r="23" spans="1:7" ht="27" customHeight="1">
      <c r="A23" s="28">
        <v>14</v>
      </c>
      <c r="B23" s="27" t="s">
        <v>105</v>
      </c>
      <c r="C23" s="32">
        <v>26592</v>
      </c>
      <c r="D23" s="61">
        <v>26542</v>
      </c>
      <c r="E23" s="61">
        <f>SUM(C23:D23)</f>
        <v>53134</v>
      </c>
      <c r="F23" s="61">
        <v>53332</v>
      </c>
      <c r="G23" s="15">
        <f t="shared" si="1"/>
        <v>-0.3712592814820397</v>
      </c>
    </row>
    <row r="24" spans="1:7" ht="27" customHeight="1">
      <c r="A24" s="28">
        <v>13</v>
      </c>
      <c r="B24" s="27" t="s">
        <v>106</v>
      </c>
      <c r="C24" s="32">
        <v>646211</v>
      </c>
      <c r="D24" s="61">
        <v>765456</v>
      </c>
      <c r="E24" s="61">
        <f>SUM(C24:D24)</f>
        <v>1411667</v>
      </c>
      <c r="F24" s="61">
        <v>1303540</v>
      </c>
      <c r="G24" s="15">
        <f t="shared" si="1"/>
        <v>8.294873958605024</v>
      </c>
    </row>
    <row r="25" spans="1:7" ht="27" customHeight="1">
      <c r="A25" s="28" t="s">
        <v>5</v>
      </c>
      <c r="B25" s="27" t="s">
        <v>107</v>
      </c>
      <c r="C25" s="32">
        <v>2871</v>
      </c>
      <c r="D25" s="61">
        <v>10977</v>
      </c>
      <c r="E25" s="61">
        <f>SUM(C25:D25)</f>
        <v>13848</v>
      </c>
      <c r="F25" s="61">
        <v>104169</v>
      </c>
      <c r="G25" s="15">
        <f t="shared" si="1"/>
        <v>-86.70621778072172</v>
      </c>
    </row>
    <row r="26" spans="1:7" ht="15" customHeight="1">
      <c r="A26" s="27"/>
      <c r="B26" s="120"/>
      <c r="C26" s="32"/>
      <c r="D26" s="61"/>
      <c r="E26" s="61"/>
      <c r="F26" s="61"/>
      <c r="G26" s="15"/>
    </row>
    <row r="27" spans="1:7" ht="27" customHeight="1">
      <c r="A27" s="27"/>
      <c r="B27" s="217" t="s">
        <v>156</v>
      </c>
      <c r="C27" s="114">
        <f>SUM(C6:C25)</f>
        <v>7547750</v>
      </c>
      <c r="D27" s="114">
        <f>SUM(D5:D26)</f>
        <v>7609910</v>
      </c>
      <c r="E27" s="114">
        <f>SUM(C27:D27)</f>
        <v>15157660</v>
      </c>
      <c r="F27" s="114">
        <v>15757521</v>
      </c>
      <c r="G27" s="44">
        <f>SUM(E27/F27)*100-100</f>
        <v>-3.8068234210190752</v>
      </c>
    </row>
    <row r="28" spans="2:7" ht="12.75">
      <c r="B28" s="128"/>
      <c r="C28" s="54"/>
      <c r="D28" s="54"/>
      <c r="E28" s="54"/>
      <c r="F28" s="54"/>
      <c r="G28" s="44"/>
    </row>
    <row r="29" spans="1:6" ht="14.25">
      <c r="A29" s="126" t="s">
        <v>231</v>
      </c>
      <c r="B29" s="56"/>
      <c r="F29" s="26"/>
    </row>
    <row r="30" spans="1:6" ht="14.25">
      <c r="A30" s="126"/>
      <c r="B30" s="56"/>
      <c r="F30" s="26"/>
    </row>
    <row r="31" ht="12.75">
      <c r="F31" s="26"/>
    </row>
    <row r="32" spans="6:7" ht="12.75">
      <c r="F32" s="26"/>
      <c r="G32" s="5">
        <v>5</v>
      </c>
    </row>
    <row r="33" ht="12.75">
      <c r="F33" s="26"/>
    </row>
    <row r="34" ht="12.75">
      <c r="F34" s="26"/>
    </row>
    <row r="35" ht="12.75">
      <c r="F35" s="26"/>
    </row>
    <row r="36" ht="12.75">
      <c r="F36" s="26"/>
    </row>
    <row r="37" ht="12.75">
      <c r="F37" s="26"/>
    </row>
    <row r="38" ht="12.75">
      <c r="F38" s="26"/>
    </row>
    <row r="39" ht="12.75">
      <c r="F39" s="26"/>
    </row>
    <row r="40" ht="12.75">
      <c r="F40" s="26"/>
    </row>
    <row r="41" ht="12.75">
      <c r="F41" s="26"/>
    </row>
    <row r="42" ht="12.75">
      <c r="F42" s="26"/>
    </row>
    <row r="43" ht="12.75">
      <c r="F43" s="26"/>
    </row>
    <row r="44" ht="12.75">
      <c r="F44" s="26"/>
    </row>
    <row r="45" ht="12.75">
      <c r="F45" s="26"/>
    </row>
    <row r="46" ht="12.75">
      <c r="F46" s="26"/>
    </row>
  </sheetData>
  <mergeCells count="4">
    <mergeCell ref="A3:A4"/>
    <mergeCell ref="B3:B4"/>
    <mergeCell ref="G3:G4"/>
    <mergeCell ref="C3:E3"/>
  </mergeCells>
  <printOptions/>
  <pageMargins left="0.51" right="0.18" top="0.51" bottom="0.39" header="0.31" footer="0.2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4"/>
  <dimension ref="A1:G43"/>
  <sheetViews>
    <sheetView workbookViewId="0" topLeftCell="A1">
      <selection activeCell="H1" sqref="H1"/>
    </sheetView>
  </sheetViews>
  <sheetFormatPr defaultColWidth="11.421875" defaultRowHeight="12.75"/>
  <cols>
    <col min="1" max="1" width="7.8515625" style="5" customWidth="1"/>
    <col min="2" max="2" width="30.421875" style="5" bestFit="1" customWidth="1"/>
    <col min="3" max="6" width="10.8515625" style="5" customWidth="1"/>
    <col min="7" max="7" width="13.8515625" style="5" customWidth="1"/>
    <col min="8" max="16384" width="11.421875" style="5" customWidth="1"/>
  </cols>
  <sheetData>
    <row r="1" s="3" customFormat="1" ht="12.75">
      <c r="A1" s="3" t="s">
        <v>239</v>
      </c>
    </row>
    <row r="2" spans="1:7" s="3" customFormat="1" ht="12.75">
      <c r="A2" s="7"/>
      <c r="B2" s="7"/>
      <c r="C2" s="7"/>
      <c r="D2" s="7"/>
      <c r="E2" s="7"/>
      <c r="F2" s="7"/>
      <c r="G2" s="7"/>
    </row>
    <row r="3" spans="1:7" ht="22.5" customHeight="1">
      <c r="A3" s="173" t="s">
        <v>31</v>
      </c>
      <c r="B3" s="169" t="s">
        <v>0</v>
      </c>
      <c r="C3" s="142" t="s">
        <v>13</v>
      </c>
      <c r="D3" s="165"/>
      <c r="E3" s="165"/>
      <c r="F3" s="166"/>
      <c r="G3" s="145" t="s">
        <v>241</v>
      </c>
    </row>
    <row r="4" spans="1:7" ht="24.75" customHeight="1">
      <c r="A4" s="191"/>
      <c r="B4" s="172"/>
      <c r="C4" s="193">
        <v>2008</v>
      </c>
      <c r="D4" s="194"/>
      <c r="E4" s="195"/>
      <c r="F4" s="169" t="s">
        <v>240</v>
      </c>
      <c r="G4" s="140"/>
    </row>
    <row r="5" spans="1:7" ht="36.75" customHeight="1">
      <c r="A5" s="192"/>
      <c r="B5" s="144"/>
      <c r="C5" s="46" t="s">
        <v>11</v>
      </c>
      <c r="D5" s="36" t="s">
        <v>12</v>
      </c>
      <c r="E5" s="8" t="s">
        <v>4</v>
      </c>
      <c r="F5" s="144"/>
      <c r="G5" s="141"/>
    </row>
    <row r="6" spans="1:7" ht="12.75">
      <c r="A6" s="218"/>
      <c r="B6" s="27"/>
      <c r="C6" s="29"/>
      <c r="D6" s="27"/>
      <c r="E6" s="27"/>
      <c r="F6" s="27"/>
      <c r="G6" s="27"/>
    </row>
    <row r="7" spans="1:7" ht="18" customHeight="1">
      <c r="A7" s="218">
        <v>14</v>
      </c>
      <c r="B7" s="27" t="s">
        <v>3</v>
      </c>
      <c r="C7" s="30">
        <v>1357</v>
      </c>
      <c r="D7" s="31">
        <v>1348</v>
      </c>
      <c r="E7" s="31">
        <f>SUM(C7:D7)</f>
        <v>2705</v>
      </c>
      <c r="F7" s="31">
        <v>2307</v>
      </c>
      <c r="G7" s="15">
        <f>SUM(E7/F7)*100-100</f>
        <v>17.251842219332474</v>
      </c>
    </row>
    <row r="8" spans="1:7" ht="18" customHeight="1">
      <c r="A8" s="218">
        <v>14</v>
      </c>
      <c r="B8" s="27" t="s">
        <v>82</v>
      </c>
      <c r="C8" s="30">
        <v>1349</v>
      </c>
      <c r="D8" s="31">
        <v>1349</v>
      </c>
      <c r="E8" s="31">
        <f aca="true" t="shared" si="0" ref="E8:E36">SUM(C8:D8)</f>
        <v>2698</v>
      </c>
      <c r="F8" s="31">
        <v>2620</v>
      </c>
      <c r="G8" s="15">
        <f aca="true" t="shared" si="1" ref="G8:G38">SUM(E8/F8)*100-100</f>
        <v>2.977099236641223</v>
      </c>
    </row>
    <row r="9" spans="1:7" ht="18" customHeight="1">
      <c r="A9" s="218">
        <v>17</v>
      </c>
      <c r="B9" s="27" t="s">
        <v>83</v>
      </c>
      <c r="C9" s="30">
        <v>54</v>
      </c>
      <c r="D9" s="31">
        <v>54</v>
      </c>
      <c r="E9" s="31">
        <f t="shared" si="0"/>
        <v>108</v>
      </c>
      <c r="F9" s="31">
        <v>93</v>
      </c>
      <c r="G9" s="15">
        <f t="shared" si="1"/>
        <v>16.129032258064527</v>
      </c>
    </row>
    <row r="10" spans="1:7" ht="18" customHeight="1">
      <c r="A10" s="218">
        <v>13</v>
      </c>
      <c r="B10" s="27" t="s">
        <v>25</v>
      </c>
      <c r="C10" s="30">
        <v>5093</v>
      </c>
      <c r="D10" s="31">
        <v>5093</v>
      </c>
      <c r="E10" s="31">
        <f t="shared" si="0"/>
        <v>10186</v>
      </c>
      <c r="F10" s="31">
        <v>10592</v>
      </c>
      <c r="G10" s="15">
        <f t="shared" si="1"/>
        <v>-3.833081570996981</v>
      </c>
    </row>
    <row r="11" spans="1:7" ht="18" customHeight="1">
      <c r="A11" s="218">
        <v>16</v>
      </c>
      <c r="B11" s="27" t="s">
        <v>84</v>
      </c>
      <c r="C11" s="30">
        <v>2</v>
      </c>
      <c r="D11" s="31">
        <v>2</v>
      </c>
      <c r="E11" s="31">
        <f>SUM(C11:D11)</f>
        <v>4</v>
      </c>
      <c r="F11" s="61" t="s">
        <v>140</v>
      </c>
      <c r="G11" s="219" t="s">
        <v>227</v>
      </c>
    </row>
    <row r="12" spans="1:7" ht="18" customHeight="1">
      <c r="A12" s="218">
        <v>12</v>
      </c>
      <c r="B12" s="120" t="s">
        <v>85</v>
      </c>
      <c r="C12" s="53">
        <v>233</v>
      </c>
      <c r="D12" s="31">
        <v>233</v>
      </c>
      <c r="E12" s="31">
        <f t="shared" si="0"/>
        <v>466</v>
      </c>
      <c r="F12" s="31">
        <v>2514</v>
      </c>
      <c r="G12" s="15">
        <f t="shared" si="1"/>
        <v>-81.46380270485282</v>
      </c>
    </row>
    <row r="13" spans="1:7" ht="18" customHeight="1">
      <c r="A13" s="218">
        <v>12</v>
      </c>
      <c r="B13" s="120" t="s">
        <v>86</v>
      </c>
      <c r="C13" s="33" t="s">
        <v>140</v>
      </c>
      <c r="D13" s="61" t="s">
        <v>140</v>
      </c>
      <c r="E13" s="31">
        <f t="shared" si="0"/>
        <v>0</v>
      </c>
      <c r="F13" s="31">
        <v>2162</v>
      </c>
      <c r="G13" s="15">
        <f t="shared" si="1"/>
        <v>-100</v>
      </c>
    </row>
    <row r="14" spans="1:7" ht="18" customHeight="1">
      <c r="A14" s="218">
        <v>14</v>
      </c>
      <c r="B14" s="120" t="s">
        <v>87</v>
      </c>
      <c r="C14" s="53">
        <v>79</v>
      </c>
      <c r="D14" s="31">
        <v>79</v>
      </c>
      <c r="E14" s="31">
        <f t="shared" si="0"/>
        <v>158</v>
      </c>
      <c r="F14" s="31">
        <v>140</v>
      </c>
      <c r="G14" s="15">
        <f t="shared" si="1"/>
        <v>12.857142857142861</v>
      </c>
    </row>
    <row r="15" spans="1:7" ht="18" customHeight="1">
      <c r="A15" s="218">
        <v>13</v>
      </c>
      <c r="B15" s="120" t="s">
        <v>88</v>
      </c>
      <c r="C15" s="53">
        <v>1279</v>
      </c>
      <c r="D15" s="53">
        <v>1279</v>
      </c>
      <c r="E15" s="31">
        <f t="shared" si="0"/>
        <v>2558</v>
      </c>
      <c r="F15" s="31">
        <v>2628</v>
      </c>
      <c r="G15" s="15">
        <f t="shared" si="1"/>
        <v>-2.6636225266362175</v>
      </c>
    </row>
    <row r="16" spans="1:7" ht="18" customHeight="1">
      <c r="A16" s="218">
        <v>17</v>
      </c>
      <c r="B16" s="120" t="s">
        <v>89</v>
      </c>
      <c r="C16" s="53">
        <v>44</v>
      </c>
      <c r="D16" s="53">
        <v>44</v>
      </c>
      <c r="E16" s="31">
        <f t="shared" si="0"/>
        <v>88</v>
      </c>
      <c r="F16" s="31">
        <v>104</v>
      </c>
      <c r="G16" s="15">
        <f t="shared" si="1"/>
        <v>-15.384615384615387</v>
      </c>
    </row>
    <row r="17" spans="1:7" ht="18" customHeight="1">
      <c r="A17" s="218">
        <v>14</v>
      </c>
      <c r="B17" s="120" t="s">
        <v>90</v>
      </c>
      <c r="C17" s="53">
        <v>1262</v>
      </c>
      <c r="D17" s="53">
        <v>1262</v>
      </c>
      <c r="E17" s="31">
        <f t="shared" si="0"/>
        <v>2524</v>
      </c>
      <c r="F17" s="31">
        <v>2097</v>
      </c>
      <c r="G17" s="15">
        <f t="shared" si="1"/>
        <v>20.36242250834526</v>
      </c>
    </row>
    <row r="18" spans="1:7" ht="18" customHeight="1">
      <c r="A18" s="218">
        <v>14</v>
      </c>
      <c r="B18" s="120" t="s">
        <v>91</v>
      </c>
      <c r="C18" s="53">
        <v>5</v>
      </c>
      <c r="D18" s="53">
        <v>5</v>
      </c>
      <c r="E18" s="31">
        <f t="shared" si="0"/>
        <v>10</v>
      </c>
      <c r="F18" s="61">
        <v>6</v>
      </c>
      <c r="G18" s="15">
        <f t="shared" si="1"/>
        <v>66.66666666666669</v>
      </c>
    </row>
    <row r="19" spans="1:7" ht="18" customHeight="1">
      <c r="A19" s="218">
        <v>13</v>
      </c>
      <c r="B19" s="120" t="s">
        <v>92</v>
      </c>
      <c r="C19" s="53">
        <v>1606</v>
      </c>
      <c r="D19" s="53">
        <v>1606</v>
      </c>
      <c r="E19" s="31">
        <f t="shared" si="0"/>
        <v>3212</v>
      </c>
      <c r="F19" s="31">
        <v>4232</v>
      </c>
      <c r="G19" s="15">
        <f t="shared" si="1"/>
        <v>-24.10207939508507</v>
      </c>
    </row>
    <row r="20" spans="1:7" ht="18" customHeight="1">
      <c r="A20" s="218">
        <v>14</v>
      </c>
      <c r="B20" s="120" t="s">
        <v>93</v>
      </c>
      <c r="C20" s="33">
        <v>1</v>
      </c>
      <c r="D20" s="61">
        <v>1</v>
      </c>
      <c r="E20" s="31">
        <f t="shared" si="0"/>
        <v>2</v>
      </c>
      <c r="F20" s="61" t="s">
        <v>140</v>
      </c>
      <c r="G20" s="220" t="s">
        <v>145</v>
      </c>
    </row>
    <row r="21" spans="1:7" ht="18" customHeight="1">
      <c r="A21" s="218">
        <v>13</v>
      </c>
      <c r="B21" s="120" t="s">
        <v>94</v>
      </c>
      <c r="C21" s="53">
        <v>366</v>
      </c>
      <c r="D21" s="53">
        <v>366</v>
      </c>
      <c r="E21" s="31">
        <f t="shared" si="0"/>
        <v>732</v>
      </c>
      <c r="F21" s="31">
        <v>556</v>
      </c>
      <c r="G21" s="15">
        <f t="shared" si="1"/>
        <v>31.654676258992822</v>
      </c>
    </row>
    <row r="22" spans="1:7" ht="18" customHeight="1">
      <c r="A22" s="218">
        <v>13</v>
      </c>
      <c r="B22" s="120" t="s">
        <v>95</v>
      </c>
      <c r="C22" s="33" t="s">
        <v>140</v>
      </c>
      <c r="D22" s="61" t="s">
        <v>140</v>
      </c>
      <c r="E22" s="61" t="s">
        <v>140</v>
      </c>
      <c r="F22" s="61" t="s">
        <v>140</v>
      </c>
      <c r="G22" s="220" t="s">
        <v>145</v>
      </c>
    </row>
    <row r="23" spans="1:7" ht="18" customHeight="1">
      <c r="A23" s="218">
        <v>12</v>
      </c>
      <c r="B23" s="27" t="s">
        <v>96</v>
      </c>
      <c r="C23" s="32">
        <v>23</v>
      </c>
      <c r="D23" s="61">
        <v>23</v>
      </c>
      <c r="E23" s="31">
        <f t="shared" si="0"/>
        <v>46</v>
      </c>
      <c r="F23" s="31">
        <v>22</v>
      </c>
      <c r="G23" s="15">
        <f t="shared" si="1"/>
        <v>109.0909090909091</v>
      </c>
    </row>
    <row r="24" spans="1:7" ht="18" customHeight="1">
      <c r="A24" s="218">
        <v>15</v>
      </c>
      <c r="B24" s="27" t="s">
        <v>26</v>
      </c>
      <c r="C24" s="30">
        <v>1660</v>
      </c>
      <c r="D24" s="31">
        <v>1660</v>
      </c>
      <c r="E24" s="31">
        <f t="shared" si="0"/>
        <v>3320</v>
      </c>
      <c r="F24" s="31">
        <v>3381</v>
      </c>
      <c r="G24" s="15">
        <f t="shared" si="1"/>
        <v>-1.8041999408459048</v>
      </c>
    </row>
    <row r="25" spans="1:7" ht="18" customHeight="1">
      <c r="A25" s="218">
        <v>13</v>
      </c>
      <c r="B25" s="27" t="s">
        <v>97</v>
      </c>
      <c r="C25" s="30">
        <v>6356</v>
      </c>
      <c r="D25" s="31">
        <v>6356</v>
      </c>
      <c r="E25" s="31">
        <f t="shared" si="0"/>
        <v>12712</v>
      </c>
      <c r="F25" s="31">
        <v>12516</v>
      </c>
      <c r="G25" s="15">
        <f t="shared" si="1"/>
        <v>1.5659955257270752</v>
      </c>
    </row>
    <row r="26" spans="1:7" ht="18" customHeight="1">
      <c r="A26" s="218">
        <v>18</v>
      </c>
      <c r="B26" s="27" t="s">
        <v>98</v>
      </c>
      <c r="C26" s="30">
        <v>6146</v>
      </c>
      <c r="D26" s="31">
        <v>6146</v>
      </c>
      <c r="E26" s="31">
        <f t="shared" si="0"/>
        <v>12292</v>
      </c>
      <c r="F26" s="31">
        <v>12482</v>
      </c>
      <c r="G26" s="15">
        <f t="shared" si="1"/>
        <v>-1.5221919564172453</v>
      </c>
    </row>
    <row r="27" spans="1:7" ht="18" customHeight="1">
      <c r="A27" s="218">
        <v>17</v>
      </c>
      <c r="B27" s="27" t="s">
        <v>99</v>
      </c>
      <c r="C27" s="30">
        <v>62</v>
      </c>
      <c r="D27" s="31">
        <v>63</v>
      </c>
      <c r="E27" s="31">
        <f t="shared" si="0"/>
        <v>125</v>
      </c>
      <c r="F27" s="31">
        <v>142</v>
      </c>
      <c r="G27" s="15">
        <f t="shared" si="1"/>
        <v>-11.971830985915489</v>
      </c>
    </row>
    <row r="28" spans="1:7" ht="18" customHeight="1">
      <c r="A28" s="218">
        <v>13</v>
      </c>
      <c r="B28" s="27" t="s">
        <v>100</v>
      </c>
      <c r="C28" s="30">
        <v>2400</v>
      </c>
      <c r="D28" s="31">
        <v>2400</v>
      </c>
      <c r="E28" s="31">
        <f t="shared" si="0"/>
        <v>4800</v>
      </c>
      <c r="F28" s="31">
        <v>6554</v>
      </c>
      <c r="G28" s="15">
        <f t="shared" si="1"/>
        <v>-26.7622825755264</v>
      </c>
    </row>
    <row r="29" spans="1:7" ht="18" customHeight="1">
      <c r="A29" s="218">
        <v>13</v>
      </c>
      <c r="B29" s="27" t="s">
        <v>101</v>
      </c>
      <c r="C29" s="30">
        <v>1856</v>
      </c>
      <c r="D29" s="31">
        <v>1856</v>
      </c>
      <c r="E29" s="31">
        <f t="shared" si="0"/>
        <v>3712</v>
      </c>
      <c r="F29" s="31">
        <v>3502</v>
      </c>
      <c r="G29" s="15">
        <f t="shared" si="1"/>
        <v>5.996573386636214</v>
      </c>
    </row>
    <row r="30" spans="1:7" ht="18" customHeight="1">
      <c r="A30" s="218">
        <v>17</v>
      </c>
      <c r="B30" s="27" t="s">
        <v>102</v>
      </c>
      <c r="C30" s="30">
        <v>17232</v>
      </c>
      <c r="D30" s="31">
        <v>17232</v>
      </c>
      <c r="E30" s="31">
        <f t="shared" si="0"/>
        <v>34464</v>
      </c>
      <c r="F30" s="31">
        <v>35542</v>
      </c>
      <c r="G30" s="15">
        <f t="shared" si="1"/>
        <v>-3.033031343199596</v>
      </c>
    </row>
    <row r="31" spans="1:7" ht="18" customHeight="1">
      <c r="A31" s="218">
        <v>16</v>
      </c>
      <c r="B31" s="27" t="s">
        <v>103</v>
      </c>
      <c r="C31" s="30">
        <v>127</v>
      </c>
      <c r="D31" s="31">
        <v>127</v>
      </c>
      <c r="E31" s="31">
        <f t="shared" si="0"/>
        <v>254</v>
      </c>
      <c r="F31" s="31">
        <v>234</v>
      </c>
      <c r="G31" s="15">
        <f t="shared" si="1"/>
        <v>8.547008547008545</v>
      </c>
    </row>
    <row r="32" spans="1:7" ht="18" customHeight="1">
      <c r="A32" s="218">
        <v>13</v>
      </c>
      <c r="B32" s="27" t="s">
        <v>104</v>
      </c>
      <c r="C32" s="30">
        <v>905</v>
      </c>
      <c r="D32" s="31">
        <v>905</v>
      </c>
      <c r="E32" s="31">
        <f t="shared" si="0"/>
        <v>1810</v>
      </c>
      <c r="F32" s="31">
        <v>1734</v>
      </c>
      <c r="G32" s="15">
        <f t="shared" si="1"/>
        <v>4.3829296424452195</v>
      </c>
    </row>
    <row r="33" spans="1:7" ht="18" customHeight="1">
      <c r="A33" s="218">
        <v>13</v>
      </c>
      <c r="B33" s="27" t="s">
        <v>213</v>
      </c>
      <c r="C33" s="30">
        <v>2817</v>
      </c>
      <c r="D33" s="31">
        <v>2817</v>
      </c>
      <c r="E33" s="31">
        <f t="shared" si="0"/>
        <v>5634</v>
      </c>
      <c r="F33" s="31">
        <v>9840</v>
      </c>
      <c r="G33" s="15">
        <f>SUM(E33/F33)*100-100</f>
        <v>-42.743902439024396</v>
      </c>
    </row>
    <row r="34" spans="1:7" ht="18" customHeight="1">
      <c r="A34" s="218">
        <v>14</v>
      </c>
      <c r="B34" s="27" t="s">
        <v>105</v>
      </c>
      <c r="C34" s="30">
        <v>224</v>
      </c>
      <c r="D34" s="31">
        <v>224</v>
      </c>
      <c r="E34" s="31">
        <f t="shared" si="0"/>
        <v>448</v>
      </c>
      <c r="F34" s="31">
        <v>442</v>
      </c>
      <c r="G34" s="15">
        <f t="shared" si="1"/>
        <v>1.3574660633484115</v>
      </c>
    </row>
    <row r="35" spans="1:7" ht="18" customHeight="1">
      <c r="A35" s="218">
        <v>13</v>
      </c>
      <c r="B35" s="27" t="s">
        <v>106</v>
      </c>
      <c r="C35" s="30">
        <v>7248</v>
      </c>
      <c r="D35" s="31">
        <v>7248</v>
      </c>
      <c r="E35" s="31">
        <f t="shared" si="0"/>
        <v>14496</v>
      </c>
      <c r="F35" s="31">
        <v>14040</v>
      </c>
      <c r="G35" s="15">
        <f t="shared" si="1"/>
        <v>3.2478632478632647</v>
      </c>
    </row>
    <row r="36" spans="1:7" ht="18" customHeight="1">
      <c r="A36" s="218" t="s">
        <v>5</v>
      </c>
      <c r="B36" s="27" t="s">
        <v>107</v>
      </c>
      <c r="C36" s="30">
        <v>317</v>
      </c>
      <c r="D36" s="31">
        <v>317</v>
      </c>
      <c r="E36" s="31">
        <f t="shared" si="0"/>
        <v>634</v>
      </c>
      <c r="F36" s="31">
        <v>2942</v>
      </c>
      <c r="G36" s="15">
        <f t="shared" si="1"/>
        <v>-78.45003399048267</v>
      </c>
    </row>
    <row r="37" spans="1:7" ht="12.75">
      <c r="A37" s="27"/>
      <c r="B37" s="27"/>
      <c r="C37" s="30"/>
      <c r="D37" s="31"/>
      <c r="E37" s="31"/>
      <c r="F37" s="31"/>
      <c r="G37" s="15"/>
    </row>
    <row r="38" spans="1:7" ht="12.75">
      <c r="A38" s="27"/>
      <c r="B38" s="56" t="s">
        <v>156</v>
      </c>
      <c r="C38" s="57">
        <f>SUM(C7:C36)</f>
        <v>60103</v>
      </c>
      <c r="D38" s="58">
        <f>SUM(D7:D36)</f>
        <v>60095</v>
      </c>
      <c r="E38" s="58">
        <f>SUM(E7:E37)</f>
        <v>120198</v>
      </c>
      <c r="F38" s="58">
        <v>133424</v>
      </c>
      <c r="G38" s="44">
        <f t="shared" si="1"/>
        <v>-9.912759323659913</v>
      </c>
    </row>
    <row r="40" ht="14.25">
      <c r="A40" s="126"/>
    </row>
    <row r="41" ht="14.25">
      <c r="A41" s="126"/>
    </row>
    <row r="42" spans="3:4" ht="12.75">
      <c r="C42" s="26"/>
      <c r="D42" s="26"/>
    </row>
    <row r="43" ht="12.75">
      <c r="A43" s="13">
        <v>6</v>
      </c>
    </row>
  </sheetData>
  <mergeCells count="6">
    <mergeCell ref="A3:A5"/>
    <mergeCell ref="G3:G5"/>
    <mergeCell ref="B3:B5"/>
    <mergeCell ref="C3:F3"/>
    <mergeCell ref="C4:E4"/>
    <mergeCell ref="F4:F5"/>
  </mergeCells>
  <printOptions/>
  <pageMargins left="0.3" right="0.18" top="0.51" bottom="0.39" header="0.31" footer="0.2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5"/>
  <dimension ref="A1:P37"/>
  <sheetViews>
    <sheetView workbookViewId="0" topLeftCell="A1">
      <selection activeCell="I1" sqref="I1"/>
    </sheetView>
  </sheetViews>
  <sheetFormatPr defaultColWidth="11.421875" defaultRowHeight="12.75"/>
  <cols>
    <col min="1" max="1" width="24.8515625" style="5" customWidth="1"/>
    <col min="2" max="2" width="9.57421875" style="5" customWidth="1"/>
    <col min="3" max="4" width="10.140625" style="5" customWidth="1"/>
    <col min="5" max="5" width="9.28125" style="5" customWidth="1"/>
    <col min="6" max="6" width="10.421875" style="5" customWidth="1"/>
    <col min="7" max="7" width="10.140625" style="5" customWidth="1"/>
    <col min="8" max="8" width="12.421875" style="5" customWidth="1"/>
    <col min="9" max="16384" width="11.421875" style="5" customWidth="1"/>
  </cols>
  <sheetData>
    <row r="1" s="119" customFormat="1" ht="12">
      <c r="A1" s="119" t="s">
        <v>242</v>
      </c>
    </row>
    <row r="2" spans="1:8" s="119" customFormat="1" ht="12">
      <c r="A2" s="221"/>
      <c r="H2" s="221"/>
    </row>
    <row r="3" spans="1:8" ht="20.25" customHeight="1">
      <c r="A3" s="143" t="s">
        <v>16</v>
      </c>
      <c r="B3" s="142" t="s">
        <v>14</v>
      </c>
      <c r="C3" s="165"/>
      <c r="D3" s="165"/>
      <c r="E3" s="165"/>
      <c r="F3" s="165"/>
      <c r="G3" s="166"/>
      <c r="H3" s="145" t="s">
        <v>243</v>
      </c>
    </row>
    <row r="4" spans="1:8" ht="20.25" customHeight="1">
      <c r="A4" s="170"/>
      <c r="B4" s="142">
        <v>2008</v>
      </c>
      <c r="C4" s="165"/>
      <c r="D4" s="166"/>
      <c r="E4" s="142">
        <v>2007</v>
      </c>
      <c r="F4" s="165"/>
      <c r="G4" s="166"/>
      <c r="H4" s="140"/>
    </row>
    <row r="5" spans="1:8" ht="20.25" customHeight="1">
      <c r="A5" s="197"/>
      <c r="B5" s="169" t="s">
        <v>15</v>
      </c>
      <c r="C5" s="169" t="s">
        <v>209</v>
      </c>
      <c r="D5" s="169" t="s">
        <v>210</v>
      </c>
      <c r="E5" s="169" t="s">
        <v>15</v>
      </c>
      <c r="F5" s="169" t="s">
        <v>209</v>
      </c>
      <c r="G5" s="169" t="s">
        <v>210</v>
      </c>
      <c r="H5" s="198"/>
    </row>
    <row r="6" spans="1:10" ht="46.5" customHeight="1">
      <c r="A6" s="192"/>
      <c r="B6" s="196"/>
      <c r="C6" s="196"/>
      <c r="D6" s="196"/>
      <c r="E6" s="196"/>
      <c r="F6" s="196"/>
      <c r="G6" s="196"/>
      <c r="H6" s="199"/>
      <c r="J6" s="5" t="s">
        <v>5</v>
      </c>
    </row>
    <row r="7" spans="1:8" ht="18" customHeight="1">
      <c r="A7" s="121" t="s">
        <v>18</v>
      </c>
      <c r="B7" s="122">
        <v>71</v>
      </c>
      <c r="C7" s="31">
        <v>114317</v>
      </c>
      <c r="D7" s="123">
        <v>149242</v>
      </c>
      <c r="E7" s="123">
        <v>107</v>
      </c>
      <c r="F7" s="31">
        <v>147056</v>
      </c>
      <c r="G7" s="31">
        <v>178281</v>
      </c>
      <c r="H7" s="48">
        <f>SUM(B7/E7)*100-100</f>
        <v>-33.64485981308411</v>
      </c>
    </row>
    <row r="8" spans="1:8" ht="18" customHeight="1">
      <c r="A8" s="27" t="s">
        <v>17</v>
      </c>
      <c r="B8" s="30">
        <v>133</v>
      </c>
      <c r="C8" s="31">
        <v>4556009</v>
      </c>
      <c r="D8" s="31">
        <v>594492</v>
      </c>
      <c r="E8" s="31">
        <v>121</v>
      </c>
      <c r="F8" s="31">
        <v>1859227</v>
      </c>
      <c r="G8" s="31">
        <v>239949</v>
      </c>
      <c r="H8" s="48">
        <f>SUM(B8/E8)*100-100</f>
        <v>9.917355371900811</v>
      </c>
    </row>
    <row r="9" spans="1:8" ht="18" customHeight="1">
      <c r="A9" s="27" t="s">
        <v>128</v>
      </c>
      <c r="B9" s="30">
        <v>8110</v>
      </c>
      <c r="C9" s="31">
        <v>583055</v>
      </c>
      <c r="D9" s="31">
        <v>129823</v>
      </c>
      <c r="E9" s="31">
        <v>15975</v>
      </c>
      <c r="F9" s="31">
        <v>131010</v>
      </c>
      <c r="G9" s="31">
        <v>33329</v>
      </c>
      <c r="H9" s="48">
        <f>SUM(B9/E9)*100-100</f>
        <v>-49.23317683881064</v>
      </c>
    </row>
    <row r="10" spans="1:8" ht="18" customHeight="1">
      <c r="A10" s="27" t="s">
        <v>129</v>
      </c>
      <c r="B10" s="30">
        <v>47977</v>
      </c>
      <c r="C10" s="31">
        <v>18312103</v>
      </c>
      <c r="D10" s="31">
        <v>6222664</v>
      </c>
      <c r="E10" s="31">
        <v>46645</v>
      </c>
      <c r="F10" s="31">
        <v>14548750</v>
      </c>
      <c r="G10" s="31">
        <v>5319667</v>
      </c>
      <c r="H10" s="48">
        <f aca="true" t="shared" si="0" ref="H10:H16">SUM(B10/E10)*100-100</f>
        <v>2.8556115339264636</v>
      </c>
    </row>
    <row r="11" spans="1:8" ht="18" customHeight="1">
      <c r="A11" s="27" t="s">
        <v>130</v>
      </c>
      <c r="B11" s="30">
        <v>2296</v>
      </c>
      <c r="C11" s="31">
        <v>8783042</v>
      </c>
      <c r="D11" s="31">
        <v>13524619</v>
      </c>
      <c r="E11" s="31">
        <v>2469</v>
      </c>
      <c r="F11" s="31">
        <v>5541124</v>
      </c>
      <c r="G11" s="31">
        <v>8551379</v>
      </c>
      <c r="H11" s="48">
        <f t="shared" si="0"/>
        <v>-7.006885378695827</v>
      </c>
    </row>
    <row r="12" spans="1:8" ht="18" customHeight="1">
      <c r="A12" s="27" t="s">
        <v>131</v>
      </c>
      <c r="B12" s="30">
        <v>186</v>
      </c>
      <c r="C12" s="31">
        <v>8079</v>
      </c>
      <c r="D12" s="31">
        <v>13392</v>
      </c>
      <c r="E12" s="61">
        <v>85</v>
      </c>
      <c r="F12" s="61">
        <v>3957</v>
      </c>
      <c r="G12" s="61">
        <v>5938</v>
      </c>
      <c r="H12" s="48">
        <f t="shared" si="0"/>
        <v>118.82352941176472</v>
      </c>
    </row>
    <row r="13" spans="1:8" ht="18" customHeight="1">
      <c r="A13" s="27" t="s">
        <v>132</v>
      </c>
      <c r="B13" s="30">
        <v>344</v>
      </c>
      <c r="C13" s="31">
        <v>1167841</v>
      </c>
      <c r="D13" s="31">
        <v>1482570</v>
      </c>
      <c r="E13" s="31">
        <v>522</v>
      </c>
      <c r="F13" s="31">
        <v>943631</v>
      </c>
      <c r="G13" s="31">
        <v>1194151</v>
      </c>
      <c r="H13" s="48">
        <f t="shared" si="0"/>
        <v>-34.09961685823755</v>
      </c>
    </row>
    <row r="14" spans="1:8" ht="18" customHeight="1">
      <c r="A14" s="27" t="s">
        <v>133</v>
      </c>
      <c r="B14" s="30">
        <v>960</v>
      </c>
      <c r="C14" s="31">
        <v>6614793</v>
      </c>
      <c r="D14" s="31">
        <v>10531477</v>
      </c>
      <c r="E14" s="31">
        <v>779</v>
      </c>
      <c r="F14" s="31">
        <v>4432992</v>
      </c>
      <c r="G14" s="31">
        <v>7182241</v>
      </c>
      <c r="H14" s="48">
        <f t="shared" si="0"/>
        <v>23.234916559691925</v>
      </c>
    </row>
    <row r="15" spans="1:16" ht="18" customHeight="1">
      <c r="A15" s="27" t="s">
        <v>107</v>
      </c>
      <c r="B15" s="30">
        <v>26</v>
      </c>
      <c r="C15" s="53">
        <f>74987+4851</f>
        <v>79838</v>
      </c>
      <c r="D15" s="53">
        <f>159610+6077</f>
        <v>165687</v>
      </c>
      <c r="E15" s="31">
        <v>9</v>
      </c>
      <c r="F15" s="31">
        <v>25577</v>
      </c>
      <c r="G15" s="31">
        <v>36530</v>
      </c>
      <c r="H15" s="48">
        <f t="shared" si="0"/>
        <v>188.88888888888886</v>
      </c>
      <c r="I15" s="51"/>
      <c r="J15" s="52"/>
      <c r="K15" s="52"/>
      <c r="L15" s="52"/>
      <c r="M15" s="52"/>
      <c r="N15" s="52"/>
      <c r="O15" s="52"/>
      <c r="P15" s="52"/>
    </row>
    <row r="16" spans="1:8" ht="24" customHeight="1">
      <c r="A16" s="119" t="s">
        <v>139</v>
      </c>
      <c r="B16" s="57">
        <f>SUM(B7:B15)</f>
        <v>60103</v>
      </c>
      <c r="C16" s="58">
        <f>SUM(C7:C15)</f>
        <v>40219077</v>
      </c>
      <c r="D16" s="58">
        <f>SUM(D7:D15)</f>
        <v>32813966</v>
      </c>
      <c r="E16" s="58">
        <v>66712</v>
      </c>
      <c r="F16" s="58">
        <v>27633324</v>
      </c>
      <c r="G16" s="58">
        <v>22741465</v>
      </c>
      <c r="H16" s="49">
        <f t="shared" si="0"/>
        <v>-9.9067634008874</v>
      </c>
    </row>
    <row r="17" ht="12.75">
      <c r="A17" s="3"/>
    </row>
    <row r="18" spans="1:4" ht="12.75">
      <c r="A18" s="3"/>
      <c r="C18" s="26"/>
      <c r="D18" s="26"/>
    </row>
    <row r="19" ht="12.75">
      <c r="A19" s="3"/>
    </row>
    <row r="20" ht="12.75">
      <c r="A20" s="3"/>
    </row>
    <row r="21" s="118" customFormat="1" ht="12">
      <c r="A21" s="119" t="s">
        <v>255</v>
      </c>
    </row>
    <row r="22" s="118" customFormat="1" ht="12">
      <c r="B22" s="222"/>
    </row>
    <row r="23" spans="1:8" ht="20.25" customHeight="1">
      <c r="A23" s="200" t="s">
        <v>226</v>
      </c>
      <c r="B23" s="142" t="s">
        <v>14</v>
      </c>
      <c r="C23" s="165"/>
      <c r="D23" s="165"/>
      <c r="E23" s="165"/>
      <c r="F23" s="165"/>
      <c r="G23" s="166"/>
      <c r="H23" s="145" t="s">
        <v>243</v>
      </c>
    </row>
    <row r="24" spans="1:8" ht="20.25" customHeight="1">
      <c r="A24" s="201"/>
      <c r="B24" s="142">
        <v>2008</v>
      </c>
      <c r="C24" s="204"/>
      <c r="D24" s="205"/>
      <c r="E24" s="142">
        <v>2007</v>
      </c>
      <c r="F24" s="204"/>
      <c r="G24" s="205"/>
      <c r="H24" s="140"/>
    </row>
    <row r="25" spans="1:8" ht="20.25" customHeight="1">
      <c r="A25" s="202"/>
      <c r="B25" s="169" t="s">
        <v>15</v>
      </c>
      <c r="C25" s="169" t="s">
        <v>209</v>
      </c>
      <c r="D25" s="169" t="s">
        <v>210</v>
      </c>
      <c r="E25" s="169" t="s">
        <v>15</v>
      </c>
      <c r="F25" s="169" t="s">
        <v>209</v>
      </c>
      <c r="G25" s="169" t="s">
        <v>210</v>
      </c>
      <c r="H25" s="198"/>
    </row>
    <row r="26" spans="1:8" ht="46.5" customHeight="1">
      <c r="A26" s="203"/>
      <c r="B26" s="196"/>
      <c r="C26" s="196"/>
      <c r="D26" s="196"/>
      <c r="E26" s="196"/>
      <c r="F26" s="196"/>
      <c r="G26" s="196"/>
      <c r="H26" s="199"/>
    </row>
    <row r="27" spans="1:8" ht="18" customHeight="1">
      <c r="A27" s="124" t="s">
        <v>19</v>
      </c>
      <c r="B27" s="122">
        <v>15574</v>
      </c>
      <c r="C27" s="31">
        <v>433108</v>
      </c>
      <c r="D27" s="31">
        <v>493532</v>
      </c>
      <c r="E27" s="31">
        <v>22485</v>
      </c>
      <c r="F27" s="31">
        <v>370427</v>
      </c>
      <c r="G27" s="31">
        <v>403228</v>
      </c>
      <c r="H27" s="48">
        <f aca="true" t="shared" si="1" ref="H27:H32">SUM(B27/E27)*100-100</f>
        <v>-30.736046253057594</v>
      </c>
    </row>
    <row r="28" spans="1:8" ht="18" customHeight="1">
      <c r="A28" s="125" t="s">
        <v>134</v>
      </c>
      <c r="B28" s="30">
        <v>19991</v>
      </c>
      <c r="C28" s="31">
        <v>4861884</v>
      </c>
      <c r="D28" s="31">
        <v>6416222</v>
      </c>
      <c r="E28" s="31">
        <v>20300</v>
      </c>
      <c r="F28" s="31">
        <v>3636706</v>
      </c>
      <c r="G28" s="31">
        <v>4741840</v>
      </c>
      <c r="H28" s="48">
        <f t="shared" si="1"/>
        <v>-1.5221674876847402</v>
      </c>
    </row>
    <row r="29" spans="1:8" ht="18" customHeight="1">
      <c r="A29" s="125" t="s">
        <v>135</v>
      </c>
      <c r="B29" s="30">
        <v>18647</v>
      </c>
      <c r="C29" s="31">
        <v>8811460</v>
      </c>
      <c r="D29" s="31">
        <v>8707920</v>
      </c>
      <c r="E29" s="31">
        <v>18233</v>
      </c>
      <c r="F29" s="31">
        <v>6614296</v>
      </c>
      <c r="G29" s="31">
        <v>6525310</v>
      </c>
      <c r="H29" s="48">
        <f t="shared" si="1"/>
        <v>2.2706082378105634</v>
      </c>
    </row>
    <row r="30" spans="1:8" ht="18" customHeight="1">
      <c r="A30" s="125" t="s">
        <v>136</v>
      </c>
      <c r="B30" s="30">
        <v>5404</v>
      </c>
      <c r="C30" s="31">
        <v>17303230</v>
      </c>
      <c r="D30" s="31">
        <v>10653640</v>
      </c>
      <c r="E30" s="31">
        <v>5372</v>
      </c>
      <c r="F30" s="31">
        <v>12626030</v>
      </c>
      <c r="G30" s="31">
        <v>6962538</v>
      </c>
      <c r="H30" s="48">
        <f t="shared" si="1"/>
        <v>0.5956813104988754</v>
      </c>
    </row>
    <row r="31" spans="1:8" ht="18" customHeight="1">
      <c r="A31" s="125" t="s">
        <v>137</v>
      </c>
      <c r="B31" s="30">
        <v>487</v>
      </c>
      <c r="C31" s="31">
        <v>8809395</v>
      </c>
      <c r="D31" s="31">
        <v>6542652</v>
      </c>
      <c r="E31" s="31">
        <v>322</v>
      </c>
      <c r="F31" s="31">
        <v>4385865</v>
      </c>
      <c r="G31" s="31">
        <v>4108549</v>
      </c>
      <c r="H31" s="48">
        <f t="shared" si="1"/>
        <v>51.242236024844715</v>
      </c>
    </row>
    <row r="32" spans="1:8" ht="24" customHeight="1">
      <c r="A32" s="119" t="s">
        <v>139</v>
      </c>
      <c r="B32" s="57">
        <f>SUM(B27:B31)</f>
        <v>60103</v>
      </c>
      <c r="C32" s="58">
        <f>SUM(C27:C31)</f>
        <v>40219077</v>
      </c>
      <c r="D32" s="58">
        <f>SUM(D27:D31)</f>
        <v>32813966</v>
      </c>
      <c r="E32" s="58">
        <v>66712</v>
      </c>
      <c r="F32" s="58">
        <v>27633324</v>
      </c>
      <c r="G32" s="58">
        <v>22741465</v>
      </c>
      <c r="H32" s="49">
        <f t="shared" si="1"/>
        <v>-9.9067634008874</v>
      </c>
    </row>
    <row r="33" spans="1:8" ht="12.75">
      <c r="A33" s="27"/>
      <c r="B33" s="27"/>
      <c r="C33" s="27"/>
      <c r="D33" s="27"/>
      <c r="E33" s="27"/>
      <c r="F33" s="27"/>
      <c r="G33" s="27"/>
      <c r="H33" s="27"/>
    </row>
    <row r="37" spans="6:8" ht="12.75">
      <c r="F37" s="26"/>
      <c r="H37" s="5">
        <v>7</v>
      </c>
    </row>
  </sheetData>
  <mergeCells count="22">
    <mergeCell ref="A23:A26"/>
    <mergeCell ref="H23:H26"/>
    <mergeCell ref="E24:G24"/>
    <mergeCell ref="B24:D24"/>
    <mergeCell ref="B23:G23"/>
    <mergeCell ref="A3:A6"/>
    <mergeCell ref="H3:H6"/>
    <mergeCell ref="B3:G3"/>
    <mergeCell ref="B4:D4"/>
    <mergeCell ref="E4:G4"/>
    <mergeCell ref="B5:B6"/>
    <mergeCell ref="C5:C6"/>
    <mergeCell ref="D5:D6"/>
    <mergeCell ref="E5:E6"/>
    <mergeCell ref="F5:F6"/>
    <mergeCell ref="G5:G6"/>
    <mergeCell ref="B25:B26"/>
    <mergeCell ref="C25:C26"/>
    <mergeCell ref="D25:D26"/>
    <mergeCell ref="E25:E26"/>
    <mergeCell ref="F25:F26"/>
    <mergeCell ref="G25:G26"/>
  </mergeCells>
  <printOptions/>
  <pageMargins left="0.3" right="0.18" top="0.68" bottom="0.55" header="0.42" footer="0.4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7"/>
  <dimension ref="A1:P50"/>
  <sheetViews>
    <sheetView workbookViewId="0" topLeftCell="A1">
      <selection activeCell="K1" sqref="K1"/>
    </sheetView>
  </sheetViews>
  <sheetFormatPr defaultColWidth="11.421875" defaultRowHeight="12.75"/>
  <cols>
    <col min="1" max="1" width="6.00390625" style="5" customWidth="1"/>
    <col min="2" max="2" width="10.7109375" style="5" customWidth="1"/>
    <col min="3" max="4" width="10.00390625" style="5" customWidth="1"/>
    <col min="5" max="5" width="9.7109375" style="5" customWidth="1"/>
    <col min="6" max="6" width="8.28125" style="5" bestFit="1" customWidth="1"/>
    <col min="7" max="7" width="7.8515625" style="5" bestFit="1" customWidth="1"/>
    <col min="8" max="8" width="9.7109375" style="5" customWidth="1"/>
    <col min="9" max="9" width="8.28125" style="5" bestFit="1" customWidth="1"/>
    <col min="10" max="10" width="7.8515625" style="5" bestFit="1" customWidth="1"/>
    <col min="11" max="16384" width="11.421875" style="5" customWidth="1"/>
  </cols>
  <sheetData>
    <row r="1" spans="1:10" s="3" customFormat="1" ht="12.75">
      <c r="A1" s="223" t="s">
        <v>199</v>
      </c>
      <c r="B1" s="223"/>
      <c r="C1" s="223"/>
      <c r="D1" s="223"/>
      <c r="E1" s="223"/>
      <c r="F1" s="223"/>
      <c r="G1" s="223"/>
      <c r="H1" s="223"/>
      <c r="I1" s="223"/>
      <c r="J1" s="223"/>
    </row>
    <row r="2" spans="1:10" s="3" customFormat="1" ht="12.75">
      <c r="A2" s="206" t="s">
        <v>146</v>
      </c>
      <c r="B2" s="206"/>
      <c r="C2" s="206"/>
      <c r="D2" s="206"/>
      <c r="E2" s="206"/>
      <c r="F2" s="206"/>
      <c r="G2" s="206"/>
      <c r="H2" s="206"/>
      <c r="I2" s="206"/>
      <c r="J2" s="206"/>
    </row>
    <row r="3" spans="1:10" s="3" customFormat="1" ht="12.75">
      <c r="A3" s="42"/>
      <c r="B3" s="42"/>
      <c r="C3" s="42"/>
      <c r="D3" s="42"/>
      <c r="E3" s="42"/>
      <c r="F3" s="42"/>
      <c r="G3" s="42"/>
      <c r="H3" s="42"/>
      <c r="I3" s="42"/>
      <c r="J3" s="42"/>
    </row>
    <row r="4" spans="1:10" ht="15.75" customHeight="1">
      <c r="A4" s="197" t="s">
        <v>21</v>
      </c>
      <c r="B4" s="145" t="s">
        <v>22</v>
      </c>
      <c r="C4" s="173"/>
      <c r="D4" s="173"/>
      <c r="E4" s="142" t="s">
        <v>24</v>
      </c>
      <c r="F4" s="165"/>
      <c r="G4" s="165"/>
      <c r="H4" s="165"/>
      <c r="I4" s="165"/>
      <c r="J4" s="165"/>
    </row>
    <row r="5" spans="1:10" ht="31.5" customHeight="1">
      <c r="A5" s="191"/>
      <c r="B5" s="141"/>
      <c r="C5" s="192"/>
      <c r="D5" s="192"/>
      <c r="E5" s="207" t="s">
        <v>23</v>
      </c>
      <c r="F5" s="164"/>
      <c r="G5" s="208"/>
      <c r="H5" s="142" t="s">
        <v>20</v>
      </c>
      <c r="I5" s="165"/>
      <c r="J5" s="165"/>
    </row>
    <row r="6" spans="1:10" ht="36.75" customHeight="1">
      <c r="A6" s="192"/>
      <c r="B6" s="8" t="s">
        <v>4</v>
      </c>
      <c r="C6" s="8" t="s">
        <v>1</v>
      </c>
      <c r="D6" s="45" t="s">
        <v>2</v>
      </c>
      <c r="E6" s="8" t="s">
        <v>4</v>
      </c>
      <c r="F6" s="8" t="s">
        <v>1</v>
      </c>
      <c r="G6" s="45" t="s">
        <v>2</v>
      </c>
      <c r="H6" s="8" t="s">
        <v>4</v>
      </c>
      <c r="I6" s="8" t="s">
        <v>1</v>
      </c>
      <c r="J6" s="45" t="s">
        <v>2</v>
      </c>
    </row>
    <row r="7" ht="12.75">
      <c r="A7" s="50"/>
    </row>
    <row r="8" spans="1:10" ht="12.75">
      <c r="A8" s="47">
        <v>1970</v>
      </c>
      <c r="B8" s="26">
        <f>SUM(C8:D8)</f>
        <v>22209</v>
      </c>
      <c r="C8" s="26">
        <f>SUM(F8+I8)</f>
        <v>15798</v>
      </c>
      <c r="D8" s="26">
        <f>SUM(G8+J8)</f>
        <v>6411</v>
      </c>
      <c r="E8" s="26">
        <f>SUM(F8:G8)</f>
        <v>1180</v>
      </c>
      <c r="F8" s="26">
        <v>779</v>
      </c>
      <c r="G8" s="26">
        <v>401</v>
      </c>
      <c r="H8" s="26">
        <f>SUM(I8:J8)</f>
        <v>21029</v>
      </c>
      <c r="I8" s="26">
        <v>15019</v>
      </c>
      <c r="J8" s="26">
        <v>6010</v>
      </c>
    </row>
    <row r="9" spans="1:10" ht="12.75">
      <c r="A9" s="47">
        <v>1971</v>
      </c>
      <c r="B9" s="26">
        <f aca="true" t="shared" si="0" ref="B9:B44">SUM(C9:D9)</f>
        <v>21343</v>
      </c>
      <c r="C9" s="26">
        <f aca="true" t="shared" si="1" ref="C9:C43">SUM(F9+I9)</f>
        <v>15005</v>
      </c>
      <c r="D9" s="26">
        <f aca="true" t="shared" si="2" ref="D9:D43">SUM(G9+J9)</f>
        <v>6338</v>
      </c>
      <c r="E9" s="26">
        <f aca="true" t="shared" si="3" ref="E9:E44">SUM(F9:G9)</f>
        <v>1229</v>
      </c>
      <c r="F9" s="26">
        <v>760</v>
      </c>
      <c r="G9" s="26">
        <v>469</v>
      </c>
      <c r="H9" s="26">
        <f aca="true" t="shared" si="4" ref="H9:H43">SUM(I9:J9)</f>
        <v>20114</v>
      </c>
      <c r="I9" s="26">
        <v>14245</v>
      </c>
      <c r="J9" s="26">
        <v>5869</v>
      </c>
    </row>
    <row r="10" spans="1:10" ht="12.75">
      <c r="A10" s="47">
        <v>1972</v>
      </c>
      <c r="B10" s="26">
        <f t="shared" si="0"/>
        <v>16132</v>
      </c>
      <c r="C10" s="26">
        <f t="shared" si="1"/>
        <v>12537</v>
      </c>
      <c r="D10" s="26">
        <f t="shared" si="2"/>
        <v>3595</v>
      </c>
      <c r="E10" s="26">
        <f t="shared" si="3"/>
        <v>1164</v>
      </c>
      <c r="F10" s="26">
        <v>816</v>
      </c>
      <c r="G10" s="26">
        <v>348</v>
      </c>
      <c r="H10" s="26">
        <f t="shared" si="4"/>
        <v>14968</v>
      </c>
      <c r="I10" s="26">
        <v>11721</v>
      </c>
      <c r="J10" s="26">
        <v>3247</v>
      </c>
    </row>
    <row r="11" spans="1:10" ht="12.75">
      <c r="A11" s="47">
        <v>1973</v>
      </c>
      <c r="B11" s="26">
        <f t="shared" si="0"/>
        <v>18029</v>
      </c>
      <c r="C11" s="26">
        <f t="shared" si="1"/>
        <v>13342</v>
      </c>
      <c r="D11" s="26">
        <f t="shared" si="2"/>
        <v>4687</v>
      </c>
      <c r="E11" s="26">
        <f t="shared" si="3"/>
        <v>1149</v>
      </c>
      <c r="F11" s="26">
        <v>784</v>
      </c>
      <c r="G11" s="26">
        <v>365</v>
      </c>
      <c r="H11" s="26">
        <f t="shared" si="4"/>
        <v>16880</v>
      </c>
      <c r="I11" s="26">
        <v>12558</v>
      </c>
      <c r="J11" s="26">
        <v>4322</v>
      </c>
    </row>
    <row r="12" spans="1:10" ht="12.75">
      <c r="A12" s="47">
        <v>1974</v>
      </c>
      <c r="B12" s="26">
        <f t="shared" si="0"/>
        <v>20254</v>
      </c>
      <c r="C12" s="26">
        <f t="shared" si="1"/>
        <v>14169</v>
      </c>
      <c r="D12" s="26">
        <f t="shared" si="2"/>
        <v>6085</v>
      </c>
      <c r="E12" s="26">
        <f t="shared" si="3"/>
        <v>1336</v>
      </c>
      <c r="F12" s="26">
        <v>846</v>
      </c>
      <c r="G12" s="26">
        <v>490</v>
      </c>
      <c r="H12" s="26">
        <f t="shared" si="4"/>
        <v>18918</v>
      </c>
      <c r="I12" s="26">
        <v>13323</v>
      </c>
      <c r="J12" s="26">
        <v>5595</v>
      </c>
    </row>
    <row r="13" spans="1:10" ht="22.5" customHeight="1">
      <c r="A13" s="47">
        <v>1975</v>
      </c>
      <c r="B13" s="26">
        <f t="shared" si="0"/>
        <v>18212</v>
      </c>
      <c r="C13" s="26">
        <f t="shared" si="1"/>
        <v>12783</v>
      </c>
      <c r="D13" s="26">
        <f t="shared" si="2"/>
        <v>5429</v>
      </c>
      <c r="E13" s="26">
        <f t="shared" si="3"/>
        <v>1276</v>
      </c>
      <c r="F13" s="26">
        <v>877</v>
      </c>
      <c r="G13" s="26">
        <v>399</v>
      </c>
      <c r="H13" s="26">
        <f t="shared" si="4"/>
        <v>16936</v>
      </c>
      <c r="I13" s="26">
        <v>11906</v>
      </c>
      <c r="J13" s="26">
        <v>5030</v>
      </c>
    </row>
    <row r="14" spans="1:10" ht="12.75">
      <c r="A14" s="47">
        <v>1976</v>
      </c>
      <c r="B14" s="26">
        <f t="shared" si="0"/>
        <v>18320</v>
      </c>
      <c r="C14" s="26">
        <f t="shared" si="1"/>
        <v>13137</v>
      </c>
      <c r="D14" s="26">
        <f t="shared" si="2"/>
        <v>5183</v>
      </c>
      <c r="E14" s="26">
        <f t="shared" si="3"/>
        <v>1344</v>
      </c>
      <c r="F14" s="26">
        <v>977</v>
      </c>
      <c r="G14" s="26">
        <v>367</v>
      </c>
      <c r="H14" s="26">
        <f t="shared" si="4"/>
        <v>16976</v>
      </c>
      <c r="I14" s="26">
        <v>12160</v>
      </c>
      <c r="J14" s="26">
        <v>4816</v>
      </c>
    </row>
    <row r="15" spans="1:10" ht="12.75">
      <c r="A15" s="47">
        <v>1977</v>
      </c>
      <c r="B15" s="26">
        <f t="shared" si="0"/>
        <v>19029</v>
      </c>
      <c r="C15" s="26">
        <f t="shared" si="1"/>
        <v>13478</v>
      </c>
      <c r="D15" s="26">
        <f t="shared" si="2"/>
        <v>5551</v>
      </c>
      <c r="E15" s="26">
        <f t="shared" si="3"/>
        <v>1472</v>
      </c>
      <c r="F15" s="26">
        <v>1002</v>
      </c>
      <c r="G15" s="26">
        <v>470</v>
      </c>
      <c r="H15" s="26">
        <f t="shared" si="4"/>
        <v>17557</v>
      </c>
      <c r="I15" s="26">
        <v>12476</v>
      </c>
      <c r="J15" s="26">
        <v>5081</v>
      </c>
    </row>
    <row r="16" spans="1:10" ht="12.75">
      <c r="A16" s="47">
        <v>1978</v>
      </c>
      <c r="B16" s="26">
        <f t="shared" si="0"/>
        <v>19731</v>
      </c>
      <c r="C16" s="26">
        <f t="shared" si="1"/>
        <v>14321</v>
      </c>
      <c r="D16" s="26">
        <f t="shared" si="2"/>
        <v>5410</v>
      </c>
      <c r="E16" s="26">
        <f t="shared" si="3"/>
        <v>1514</v>
      </c>
      <c r="F16" s="26">
        <v>1011</v>
      </c>
      <c r="G16" s="26">
        <v>503</v>
      </c>
      <c r="H16" s="26">
        <f t="shared" si="4"/>
        <v>18217</v>
      </c>
      <c r="I16" s="26">
        <v>13310</v>
      </c>
      <c r="J16" s="26">
        <v>4907</v>
      </c>
    </row>
    <row r="17" spans="1:10" ht="12.75">
      <c r="A17" s="47">
        <v>1979</v>
      </c>
      <c r="B17" s="26">
        <f t="shared" si="0"/>
        <v>20663</v>
      </c>
      <c r="C17" s="26">
        <f t="shared" si="1"/>
        <v>14841</v>
      </c>
      <c r="D17" s="26">
        <f t="shared" si="2"/>
        <v>5822</v>
      </c>
      <c r="E17" s="26">
        <f t="shared" si="3"/>
        <v>1478</v>
      </c>
      <c r="F17" s="26">
        <v>892</v>
      </c>
      <c r="G17" s="26">
        <v>586</v>
      </c>
      <c r="H17" s="26">
        <f t="shared" si="4"/>
        <v>19185</v>
      </c>
      <c r="I17" s="26">
        <v>13949</v>
      </c>
      <c r="J17" s="26">
        <v>5236</v>
      </c>
    </row>
    <row r="18" spans="1:10" ht="22.5" customHeight="1">
      <c r="A18" s="47">
        <v>1980</v>
      </c>
      <c r="B18" s="26">
        <f t="shared" si="0"/>
        <v>20173</v>
      </c>
      <c r="C18" s="26">
        <f t="shared" si="1"/>
        <v>14324</v>
      </c>
      <c r="D18" s="26">
        <f t="shared" si="2"/>
        <v>5849</v>
      </c>
      <c r="E18" s="26">
        <f t="shared" si="3"/>
        <v>1443</v>
      </c>
      <c r="F18" s="26">
        <v>869</v>
      </c>
      <c r="G18" s="26">
        <v>574</v>
      </c>
      <c r="H18" s="26">
        <f t="shared" si="4"/>
        <v>18730</v>
      </c>
      <c r="I18" s="26">
        <v>13455</v>
      </c>
      <c r="J18" s="26">
        <v>5275</v>
      </c>
    </row>
    <row r="19" spans="1:10" ht="12.75">
      <c r="A19" s="47">
        <v>1981</v>
      </c>
      <c r="B19" s="26">
        <f t="shared" si="0"/>
        <v>20685</v>
      </c>
      <c r="C19" s="26">
        <f t="shared" si="1"/>
        <v>13979</v>
      </c>
      <c r="D19" s="26">
        <f t="shared" si="2"/>
        <v>6706</v>
      </c>
      <c r="E19" s="26">
        <f t="shared" si="3"/>
        <v>1535</v>
      </c>
      <c r="F19" s="26">
        <v>1083</v>
      </c>
      <c r="G19" s="26">
        <v>452</v>
      </c>
      <c r="H19" s="26">
        <f t="shared" si="4"/>
        <v>19150</v>
      </c>
      <c r="I19" s="26">
        <v>12896</v>
      </c>
      <c r="J19" s="26">
        <v>6254</v>
      </c>
    </row>
    <row r="20" spans="1:10" ht="12.75">
      <c r="A20" s="47">
        <v>1982</v>
      </c>
      <c r="B20" s="26">
        <f t="shared" si="0"/>
        <v>20049</v>
      </c>
      <c r="C20" s="26">
        <f t="shared" si="1"/>
        <v>13606</v>
      </c>
      <c r="D20" s="26">
        <f t="shared" si="2"/>
        <v>6443</v>
      </c>
      <c r="E20" s="26">
        <f t="shared" si="3"/>
        <v>1800</v>
      </c>
      <c r="F20" s="26">
        <v>1082</v>
      </c>
      <c r="G20" s="26">
        <v>718</v>
      </c>
      <c r="H20" s="26">
        <f t="shared" si="4"/>
        <v>18249</v>
      </c>
      <c r="I20" s="26">
        <v>12524</v>
      </c>
      <c r="J20" s="26">
        <v>5725</v>
      </c>
    </row>
    <row r="21" spans="1:10" ht="12.75">
      <c r="A21" s="47">
        <v>1983</v>
      </c>
      <c r="B21" s="26">
        <f t="shared" si="0"/>
        <v>21138</v>
      </c>
      <c r="C21" s="26">
        <f t="shared" si="1"/>
        <v>13980</v>
      </c>
      <c r="D21" s="26">
        <f t="shared" si="2"/>
        <v>7158</v>
      </c>
      <c r="E21" s="26">
        <f t="shared" si="3"/>
        <v>1518</v>
      </c>
      <c r="F21" s="26">
        <v>835</v>
      </c>
      <c r="G21" s="26">
        <v>683</v>
      </c>
      <c r="H21" s="26">
        <f t="shared" si="4"/>
        <v>19620</v>
      </c>
      <c r="I21" s="26">
        <v>13145</v>
      </c>
      <c r="J21" s="26">
        <v>6475</v>
      </c>
    </row>
    <row r="22" spans="1:10" ht="12.75">
      <c r="A22" s="47">
        <v>1984</v>
      </c>
      <c r="B22" s="26">
        <f t="shared" si="0"/>
        <v>22216</v>
      </c>
      <c r="C22" s="26">
        <f t="shared" si="1"/>
        <v>14329</v>
      </c>
      <c r="D22" s="26">
        <f t="shared" si="2"/>
        <v>7887</v>
      </c>
      <c r="E22" s="26">
        <f t="shared" si="3"/>
        <v>1507</v>
      </c>
      <c r="F22" s="26">
        <v>895</v>
      </c>
      <c r="G22" s="26">
        <v>612</v>
      </c>
      <c r="H22" s="26">
        <f t="shared" si="4"/>
        <v>20709</v>
      </c>
      <c r="I22" s="26">
        <v>13434</v>
      </c>
      <c r="J22" s="26">
        <v>7275</v>
      </c>
    </row>
    <row r="23" spans="1:10" ht="22.5" customHeight="1">
      <c r="A23" s="47">
        <v>1985</v>
      </c>
      <c r="B23" s="26">
        <f t="shared" si="0"/>
        <v>23795</v>
      </c>
      <c r="C23" s="26">
        <f t="shared" si="1"/>
        <v>15024</v>
      </c>
      <c r="D23" s="26">
        <f t="shared" si="2"/>
        <v>8771</v>
      </c>
      <c r="E23" s="26">
        <f t="shared" si="3"/>
        <v>1348</v>
      </c>
      <c r="F23" s="26">
        <v>808</v>
      </c>
      <c r="G23" s="26">
        <v>540</v>
      </c>
      <c r="H23" s="26">
        <f t="shared" si="4"/>
        <v>22447</v>
      </c>
      <c r="I23" s="26">
        <v>14216</v>
      </c>
      <c r="J23" s="26">
        <v>8231</v>
      </c>
    </row>
    <row r="24" spans="1:10" ht="12.75">
      <c r="A24" s="47">
        <v>1986</v>
      </c>
      <c r="B24" s="26">
        <f t="shared" si="0"/>
        <v>24575</v>
      </c>
      <c r="C24" s="26">
        <f t="shared" si="1"/>
        <v>15761</v>
      </c>
      <c r="D24" s="26">
        <f t="shared" si="2"/>
        <v>8814</v>
      </c>
      <c r="E24" s="26">
        <f t="shared" si="3"/>
        <v>1557</v>
      </c>
      <c r="F24" s="26">
        <v>918</v>
      </c>
      <c r="G24" s="26">
        <v>639</v>
      </c>
      <c r="H24" s="26">
        <f t="shared" si="4"/>
        <v>23018</v>
      </c>
      <c r="I24" s="26">
        <v>14843</v>
      </c>
      <c r="J24" s="26">
        <v>8175</v>
      </c>
    </row>
    <row r="25" spans="1:10" ht="12.75">
      <c r="A25" s="47">
        <v>1987</v>
      </c>
      <c r="B25" s="26">
        <f t="shared" si="0"/>
        <v>25589</v>
      </c>
      <c r="C25" s="26">
        <f t="shared" si="1"/>
        <v>15847</v>
      </c>
      <c r="D25" s="26">
        <f t="shared" si="2"/>
        <v>9742</v>
      </c>
      <c r="E25" s="26">
        <f t="shared" si="3"/>
        <v>1359</v>
      </c>
      <c r="F25" s="26">
        <v>881</v>
      </c>
      <c r="G25" s="26">
        <v>478</v>
      </c>
      <c r="H25" s="26">
        <f t="shared" si="4"/>
        <v>24230</v>
      </c>
      <c r="I25" s="26">
        <v>14966</v>
      </c>
      <c r="J25" s="26">
        <v>9264</v>
      </c>
    </row>
    <row r="26" spans="1:10" ht="12.75">
      <c r="A26" s="47">
        <v>1988</v>
      </c>
      <c r="B26" s="26">
        <f t="shared" si="0"/>
        <v>27703</v>
      </c>
      <c r="C26" s="26">
        <f t="shared" si="1"/>
        <v>17282</v>
      </c>
      <c r="D26" s="26">
        <f t="shared" si="2"/>
        <v>10421</v>
      </c>
      <c r="E26" s="26">
        <f t="shared" si="3"/>
        <v>1825</v>
      </c>
      <c r="F26" s="26">
        <v>1272</v>
      </c>
      <c r="G26" s="26">
        <v>553</v>
      </c>
      <c r="H26" s="26">
        <f t="shared" si="4"/>
        <v>25878</v>
      </c>
      <c r="I26" s="26">
        <v>16010</v>
      </c>
      <c r="J26" s="26">
        <v>9868</v>
      </c>
    </row>
    <row r="27" spans="1:10" ht="12.75">
      <c r="A27" s="47">
        <v>1989</v>
      </c>
      <c r="B27" s="26">
        <f t="shared" si="0"/>
        <v>28722</v>
      </c>
      <c r="C27" s="26">
        <f t="shared" si="1"/>
        <v>17782</v>
      </c>
      <c r="D27" s="26">
        <f t="shared" si="2"/>
        <v>10940</v>
      </c>
      <c r="E27" s="26">
        <f t="shared" si="3"/>
        <v>1400</v>
      </c>
      <c r="F27" s="26">
        <v>1026</v>
      </c>
      <c r="G27" s="26">
        <v>374</v>
      </c>
      <c r="H27" s="26">
        <f t="shared" si="4"/>
        <v>27322</v>
      </c>
      <c r="I27" s="26">
        <v>16756</v>
      </c>
      <c r="J27" s="26">
        <v>10566</v>
      </c>
    </row>
    <row r="28" spans="1:10" ht="21.75" customHeight="1">
      <c r="A28" s="47">
        <v>1990</v>
      </c>
      <c r="B28" s="26">
        <f t="shared" si="0"/>
        <v>30558</v>
      </c>
      <c r="C28" s="26">
        <f t="shared" si="1"/>
        <v>19659</v>
      </c>
      <c r="D28" s="26">
        <f t="shared" si="2"/>
        <v>10899</v>
      </c>
      <c r="E28" s="26">
        <f t="shared" si="3"/>
        <v>1715</v>
      </c>
      <c r="F28" s="26">
        <v>936</v>
      </c>
      <c r="G28" s="26">
        <v>779</v>
      </c>
      <c r="H28" s="26">
        <f t="shared" si="4"/>
        <v>28843</v>
      </c>
      <c r="I28" s="26">
        <v>18723</v>
      </c>
      <c r="J28" s="26">
        <v>10120</v>
      </c>
    </row>
    <row r="29" spans="1:10" ht="12.75">
      <c r="A29" s="47">
        <v>1991</v>
      </c>
      <c r="B29" s="26">
        <f t="shared" si="0"/>
        <v>30385</v>
      </c>
      <c r="C29" s="26">
        <f t="shared" si="1"/>
        <v>20115</v>
      </c>
      <c r="D29" s="26">
        <f t="shared" si="2"/>
        <v>10270</v>
      </c>
      <c r="E29" s="26">
        <f t="shared" si="3"/>
        <v>1839</v>
      </c>
      <c r="F29" s="26">
        <v>1037</v>
      </c>
      <c r="G29" s="26">
        <v>802</v>
      </c>
      <c r="H29" s="26">
        <f t="shared" si="4"/>
        <v>28546</v>
      </c>
      <c r="I29" s="26">
        <v>19078</v>
      </c>
      <c r="J29" s="26">
        <v>9468</v>
      </c>
    </row>
    <row r="30" spans="1:10" ht="12.75">
      <c r="A30" s="47">
        <v>1992</v>
      </c>
      <c r="B30" s="26">
        <f t="shared" si="0"/>
        <v>30980</v>
      </c>
      <c r="C30" s="26">
        <f t="shared" si="1"/>
        <v>20050</v>
      </c>
      <c r="D30" s="26">
        <f t="shared" si="2"/>
        <v>10930</v>
      </c>
      <c r="E30" s="26">
        <f t="shared" si="3"/>
        <v>1802</v>
      </c>
      <c r="F30" s="26">
        <v>1066</v>
      </c>
      <c r="G30" s="26">
        <v>736</v>
      </c>
      <c r="H30" s="26">
        <f t="shared" si="4"/>
        <v>29178</v>
      </c>
      <c r="I30" s="26">
        <v>18984</v>
      </c>
      <c r="J30" s="26">
        <v>10194</v>
      </c>
    </row>
    <row r="31" spans="1:10" ht="12.75">
      <c r="A31" s="47">
        <v>1993</v>
      </c>
      <c r="B31" s="26">
        <f t="shared" si="0"/>
        <v>32368</v>
      </c>
      <c r="C31" s="26">
        <f t="shared" si="1"/>
        <v>21158</v>
      </c>
      <c r="D31" s="26">
        <f t="shared" si="2"/>
        <v>11210</v>
      </c>
      <c r="E31" s="26">
        <f t="shared" si="3"/>
        <v>1616</v>
      </c>
      <c r="F31" s="26">
        <v>857</v>
      </c>
      <c r="G31" s="26">
        <v>759</v>
      </c>
      <c r="H31" s="26">
        <f t="shared" si="4"/>
        <v>30752</v>
      </c>
      <c r="I31" s="26">
        <v>20301</v>
      </c>
      <c r="J31" s="26">
        <v>10451</v>
      </c>
    </row>
    <row r="32" spans="1:10" ht="12.75">
      <c r="A32" s="47">
        <v>1994</v>
      </c>
      <c r="B32" s="26">
        <f t="shared" si="0"/>
        <v>34109</v>
      </c>
      <c r="C32" s="26">
        <f t="shared" si="1"/>
        <v>22195</v>
      </c>
      <c r="D32" s="26">
        <f t="shared" si="2"/>
        <v>11914</v>
      </c>
      <c r="E32" s="26">
        <f t="shared" si="3"/>
        <v>1338</v>
      </c>
      <c r="F32" s="26">
        <v>812</v>
      </c>
      <c r="G32" s="26">
        <v>526</v>
      </c>
      <c r="H32" s="26">
        <f t="shared" si="4"/>
        <v>32771</v>
      </c>
      <c r="I32" s="26">
        <v>21383</v>
      </c>
      <c r="J32" s="26">
        <v>11388</v>
      </c>
    </row>
    <row r="33" spans="1:10" ht="22.5" customHeight="1">
      <c r="A33" s="47">
        <v>1995</v>
      </c>
      <c r="B33" s="26">
        <f t="shared" si="0"/>
        <v>35626</v>
      </c>
      <c r="C33" s="26">
        <f t="shared" si="1"/>
        <v>22719</v>
      </c>
      <c r="D33" s="26">
        <f t="shared" si="2"/>
        <v>12907</v>
      </c>
      <c r="E33" s="26">
        <f t="shared" si="3"/>
        <v>1709</v>
      </c>
      <c r="F33" s="26">
        <v>1033</v>
      </c>
      <c r="G33" s="26">
        <v>676</v>
      </c>
      <c r="H33" s="26">
        <f t="shared" si="4"/>
        <v>33917</v>
      </c>
      <c r="I33" s="26">
        <v>21686</v>
      </c>
      <c r="J33" s="26">
        <v>12231</v>
      </c>
    </row>
    <row r="34" spans="1:10" ht="12.75">
      <c r="A34" s="47">
        <v>1996</v>
      </c>
      <c r="B34" s="26">
        <f t="shared" si="0"/>
        <v>38297</v>
      </c>
      <c r="C34" s="26">
        <f t="shared" si="1"/>
        <v>23759</v>
      </c>
      <c r="D34" s="26">
        <f t="shared" si="2"/>
        <v>14538</v>
      </c>
      <c r="E34" s="26">
        <f t="shared" si="3"/>
        <v>1679</v>
      </c>
      <c r="F34" s="26">
        <v>1066</v>
      </c>
      <c r="G34" s="26">
        <v>613</v>
      </c>
      <c r="H34" s="26">
        <f t="shared" si="4"/>
        <v>36618</v>
      </c>
      <c r="I34" s="26">
        <v>22693</v>
      </c>
      <c r="J34" s="26">
        <v>13925</v>
      </c>
    </row>
    <row r="35" spans="1:10" ht="12.75">
      <c r="A35" s="47">
        <v>1997</v>
      </c>
      <c r="B35" s="26">
        <f t="shared" si="0"/>
        <v>36501</v>
      </c>
      <c r="C35" s="26">
        <f t="shared" si="1"/>
        <v>22803</v>
      </c>
      <c r="D35" s="26">
        <f t="shared" si="2"/>
        <v>13698</v>
      </c>
      <c r="E35" s="26">
        <f t="shared" si="3"/>
        <v>1726</v>
      </c>
      <c r="F35" s="26">
        <v>1019</v>
      </c>
      <c r="G35" s="26">
        <v>707</v>
      </c>
      <c r="H35" s="26">
        <f t="shared" si="4"/>
        <v>34775</v>
      </c>
      <c r="I35" s="26">
        <v>21784</v>
      </c>
      <c r="J35" s="26">
        <v>12991</v>
      </c>
    </row>
    <row r="36" spans="1:10" ht="12.75">
      <c r="A36" s="47">
        <v>1998</v>
      </c>
      <c r="B36" s="26">
        <f t="shared" si="0"/>
        <v>34783</v>
      </c>
      <c r="C36" s="26">
        <f t="shared" si="1"/>
        <v>21722</v>
      </c>
      <c r="D36" s="26">
        <f t="shared" si="2"/>
        <v>13061</v>
      </c>
      <c r="E36" s="26">
        <f t="shared" si="3"/>
        <v>2202</v>
      </c>
      <c r="F36" s="26">
        <v>1388</v>
      </c>
      <c r="G36" s="26">
        <v>814</v>
      </c>
      <c r="H36" s="26">
        <f t="shared" si="4"/>
        <v>32581</v>
      </c>
      <c r="I36" s="26">
        <v>20334</v>
      </c>
      <c r="J36" s="26">
        <v>12247</v>
      </c>
    </row>
    <row r="37" spans="1:10" ht="12.75">
      <c r="A37" s="47">
        <v>1999</v>
      </c>
      <c r="B37" s="26">
        <f t="shared" si="0"/>
        <v>34170</v>
      </c>
      <c r="C37" s="26">
        <f t="shared" si="1"/>
        <v>21811</v>
      </c>
      <c r="D37" s="26">
        <f t="shared" si="2"/>
        <v>12359</v>
      </c>
      <c r="E37" s="26">
        <f t="shared" si="3"/>
        <v>2109</v>
      </c>
      <c r="F37" s="26">
        <v>1350</v>
      </c>
      <c r="G37" s="26">
        <v>759</v>
      </c>
      <c r="H37" s="26">
        <f t="shared" si="4"/>
        <v>32061</v>
      </c>
      <c r="I37" s="26">
        <v>20461</v>
      </c>
      <c r="J37" s="26">
        <v>11600</v>
      </c>
    </row>
    <row r="38" spans="1:10" ht="22.5" customHeight="1">
      <c r="A38" s="47">
        <v>2000</v>
      </c>
      <c r="B38" s="26">
        <f t="shared" si="0"/>
        <v>35474</v>
      </c>
      <c r="C38" s="26">
        <f t="shared" si="1"/>
        <v>22257</v>
      </c>
      <c r="D38" s="26">
        <f t="shared" si="2"/>
        <v>13217</v>
      </c>
      <c r="E38" s="26">
        <f t="shared" si="3"/>
        <v>2327</v>
      </c>
      <c r="F38" s="26">
        <v>1349</v>
      </c>
      <c r="G38" s="26">
        <v>978</v>
      </c>
      <c r="H38" s="26">
        <f t="shared" si="4"/>
        <v>33147</v>
      </c>
      <c r="I38" s="26">
        <v>20908</v>
      </c>
      <c r="J38" s="26">
        <v>12239</v>
      </c>
    </row>
    <row r="39" spans="1:13" ht="12.75">
      <c r="A39" s="47">
        <v>2001</v>
      </c>
      <c r="B39" s="26">
        <f t="shared" si="0"/>
        <v>34823</v>
      </c>
      <c r="C39" s="26">
        <f t="shared" si="1"/>
        <v>21640</v>
      </c>
      <c r="D39" s="26">
        <f t="shared" si="2"/>
        <v>13183</v>
      </c>
      <c r="E39" s="26">
        <f t="shared" si="3"/>
        <v>2515</v>
      </c>
      <c r="F39" s="26">
        <v>1537</v>
      </c>
      <c r="G39" s="26">
        <v>978</v>
      </c>
      <c r="H39" s="26">
        <f t="shared" si="4"/>
        <v>32308</v>
      </c>
      <c r="I39" s="26">
        <v>20103</v>
      </c>
      <c r="J39" s="26">
        <v>12205</v>
      </c>
      <c r="K39" s="26"/>
      <c r="L39" s="26"/>
      <c r="M39" s="26"/>
    </row>
    <row r="40" spans="1:13" ht="12.75">
      <c r="A40" s="47">
        <v>2002</v>
      </c>
      <c r="B40" s="26">
        <f t="shared" si="0"/>
        <v>34465</v>
      </c>
      <c r="C40" s="26">
        <f t="shared" si="1"/>
        <v>21278</v>
      </c>
      <c r="D40" s="26">
        <f t="shared" si="2"/>
        <v>13187</v>
      </c>
      <c r="E40" s="26">
        <f t="shared" si="3"/>
        <v>2638</v>
      </c>
      <c r="F40" s="26">
        <v>1578</v>
      </c>
      <c r="G40" s="26">
        <v>1060</v>
      </c>
      <c r="H40" s="26">
        <f t="shared" si="4"/>
        <v>31827</v>
      </c>
      <c r="I40" s="26">
        <v>19700</v>
      </c>
      <c r="J40" s="26">
        <v>12127</v>
      </c>
      <c r="K40" s="26"/>
      <c r="L40" s="26"/>
      <c r="M40" s="26"/>
    </row>
    <row r="41" spans="1:13" ht="12.75">
      <c r="A41" s="47">
        <v>2003</v>
      </c>
      <c r="B41" s="26">
        <f>SUM(C41:D41)</f>
        <v>34391</v>
      </c>
      <c r="C41" s="26">
        <f>SUM(F41+I41)</f>
        <v>21114</v>
      </c>
      <c r="D41" s="26">
        <f>SUM(G41+J41)</f>
        <v>13277</v>
      </c>
      <c r="E41" s="26">
        <f t="shared" si="3"/>
        <v>2876</v>
      </c>
      <c r="F41" s="26">
        <v>1969</v>
      </c>
      <c r="G41" s="26">
        <v>907</v>
      </c>
      <c r="H41" s="26">
        <f t="shared" si="4"/>
        <v>31515</v>
      </c>
      <c r="I41" s="26">
        <v>19145</v>
      </c>
      <c r="J41" s="26">
        <v>12370</v>
      </c>
      <c r="K41" s="26"/>
      <c r="L41" s="26"/>
      <c r="M41" s="26"/>
    </row>
    <row r="42" spans="1:13" ht="12.75">
      <c r="A42" s="47">
        <v>2004</v>
      </c>
      <c r="B42" s="26">
        <f t="shared" si="0"/>
        <v>35580</v>
      </c>
      <c r="C42" s="26">
        <f t="shared" si="1"/>
        <v>21995</v>
      </c>
      <c r="D42" s="26">
        <f t="shared" si="2"/>
        <v>13585</v>
      </c>
      <c r="E42" s="26">
        <f t="shared" si="3"/>
        <v>2610</v>
      </c>
      <c r="F42" s="26">
        <v>1785</v>
      </c>
      <c r="G42" s="26">
        <v>825</v>
      </c>
      <c r="H42" s="26">
        <f t="shared" si="4"/>
        <v>32970</v>
      </c>
      <c r="I42" s="26">
        <v>20210</v>
      </c>
      <c r="J42" s="26">
        <v>12760</v>
      </c>
      <c r="K42" s="26"/>
      <c r="L42" s="26"/>
      <c r="M42" s="26"/>
    </row>
    <row r="43" spans="1:13" ht="22.5" customHeight="1">
      <c r="A43" s="47">
        <v>2005</v>
      </c>
      <c r="B43" s="26">
        <f t="shared" si="0"/>
        <v>35021</v>
      </c>
      <c r="C43" s="26">
        <f t="shared" si="1"/>
        <v>20478</v>
      </c>
      <c r="D43" s="26">
        <f t="shared" si="2"/>
        <v>14543</v>
      </c>
      <c r="E43" s="26">
        <f t="shared" si="3"/>
        <v>2296</v>
      </c>
      <c r="F43" s="26">
        <v>1375</v>
      </c>
      <c r="G43" s="26">
        <v>921</v>
      </c>
      <c r="H43" s="26">
        <f t="shared" si="4"/>
        <v>32725</v>
      </c>
      <c r="I43" s="26">
        <v>19103</v>
      </c>
      <c r="J43" s="26">
        <v>13622</v>
      </c>
      <c r="K43" s="26"/>
      <c r="L43" s="26"/>
      <c r="M43" s="26"/>
    </row>
    <row r="44" spans="1:16" ht="12.75">
      <c r="A44" s="47">
        <v>2006</v>
      </c>
      <c r="B44" s="26">
        <f t="shared" si="0"/>
        <v>37196.5</v>
      </c>
      <c r="C44" s="26">
        <v>21535.4</v>
      </c>
      <c r="D44" s="26">
        <v>15661.1</v>
      </c>
      <c r="E44" s="26">
        <f t="shared" si="3"/>
        <v>1445.9</v>
      </c>
      <c r="F44" s="26">
        <f>479.5+212.2</f>
        <v>691.7</v>
      </c>
      <c r="G44" s="26">
        <f>537.5+216.7</f>
        <v>754.2</v>
      </c>
      <c r="H44" s="26">
        <f>SUM(I44:J44)</f>
        <v>35750.6</v>
      </c>
      <c r="I44" s="26">
        <f>C44-F44</f>
        <v>20843.7</v>
      </c>
      <c r="J44" s="26">
        <f>D44-G44</f>
        <v>14906.9</v>
      </c>
      <c r="K44" s="26"/>
      <c r="L44" s="26"/>
      <c r="M44" s="26"/>
      <c r="N44" s="26"/>
      <c r="O44" s="26"/>
      <c r="P44" s="26"/>
    </row>
    <row r="45" spans="1:10" ht="12.75">
      <c r="A45" s="47">
        <v>2007</v>
      </c>
      <c r="B45" s="26">
        <v>41718</v>
      </c>
      <c r="C45" s="26">
        <v>25022</v>
      </c>
      <c r="D45" s="26">
        <v>16695</v>
      </c>
      <c r="E45" s="26">
        <f>SUM(F45:G45)</f>
        <v>1459.9</v>
      </c>
      <c r="F45" s="26">
        <f>490+206.6</f>
        <v>696.6</v>
      </c>
      <c r="G45" s="26">
        <f>551.9+211.4</f>
        <v>763.3</v>
      </c>
      <c r="H45" s="26">
        <f>SUM(I45:J45)</f>
        <v>40257.100000000006</v>
      </c>
      <c r="I45" s="26">
        <f>C45-F45</f>
        <v>24325.4</v>
      </c>
      <c r="J45" s="26">
        <f>D45-G45</f>
        <v>15931.7</v>
      </c>
    </row>
    <row r="46" spans="1:10" ht="12.75">
      <c r="A46" s="47">
        <v>2008</v>
      </c>
      <c r="B46" s="26">
        <f>SUM(C46:D46)</f>
        <v>43038.833</v>
      </c>
      <c r="C46" s="26">
        <v>26336.133</v>
      </c>
      <c r="D46" s="26">
        <v>16702.7</v>
      </c>
      <c r="E46" s="26">
        <f>SUM(F46:G46)</f>
        <v>1509.9</v>
      </c>
      <c r="F46" s="26">
        <v>796.2</v>
      </c>
      <c r="G46" s="26">
        <v>713.7</v>
      </c>
      <c r="H46" s="26">
        <f>SUM(I46:J46)</f>
        <v>41528.9</v>
      </c>
      <c r="I46" s="26">
        <v>25539.9</v>
      </c>
      <c r="J46" s="26">
        <v>15989</v>
      </c>
    </row>
    <row r="50" ht="12.75">
      <c r="A50" s="13">
        <v>8</v>
      </c>
    </row>
  </sheetData>
  <mergeCells count="7">
    <mergeCell ref="A2:J2"/>
    <mergeCell ref="A1:J1"/>
    <mergeCell ref="E4:J4"/>
    <mergeCell ref="B4:D5"/>
    <mergeCell ref="A4:A6"/>
    <mergeCell ref="E5:G5"/>
    <mergeCell ref="H5:J5"/>
  </mergeCells>
  <printOptions/>
  <pageMargins left="0.62" right="0.18" top="0.51" bottom="0.39" header="0.31" footer="0.2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LangePe</dc:creator>
  <cp:keywords/>
  <dc:description/>
  <cp:lastModifiedBy>foersmon</cp:lastModifiedBy>
  <cp:lastPrinted>2009-04-08T11:39:14Z</cp:lastPrinted>
  <dcterms:created xsi:type="dcterms:W3CDTF">2007-02-06T14:37:57Z</dcterms:created>
  <dcterms:modified xsi:type="dcterms:W3CDTF">2009-04-08T12:36:29Z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