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5790" yWindow="2085" windowWidth="9690" windowHeight="12540" tabRatio="820" activeTab="0"/>
  </bookViews>
  <sheets>
    <sheet name="Statistischer Bericht" sheetId="1" r:id="rId1"/>
    <sheet name="Seite1" sheetId="2" r:id="rId2"/>
    <sheet name="Seite2" sheetId="3" r:id="rId3"/>
    <sheet name="Seite3" sheetId="4" r:id="rId4"/>
    <sheet name="Seite4" sheetId="5" r:id="rId5"/>
    <sheet name="Seite5" sheetId="6" r:id="rId6"/>
    <sheet name="Seite6" sheetId="7" r:id="rId7"/>
    <sheet name="Seite7" sheetId="8" r:id="rId8"/>
    <sheet name="Seite8" sheetId="9" r:id="rId9"/>
    <sheet name="Seite9" sheetId="10" r:id="rId10"/>
    <sheet name="Seite10" sheetId="11" r:id="rId11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DATABASE">'[2]3GÜTER'!#REF!</definedName>
    <definedName name="_xlnm.Print_Area" localSheetId="1">'Seite1'!$A$1:$J$41</definedName>
    <definedName name="_xlnm.Print_Area" localSheetId="10">'Seite10'!$A$1:$H$45</definedName>
    <definedName name="_xlnm.Print_Area" localSheetId="2">'Seite2'!$A$1:$G$54</definedName>
    <definedName name="_xlnm.Print_Area" localSheetId="3">'Seite3'!$A$1:$F$40</definedName>
    <definedName name="_xlnm.Print_Area" localSheetId="4">'Seite4'!$A$1:$G$63</definedName>
    <definedName name="_xlnm.Print_Area" localSheetId="5">'Seite5'!$A$1:$G$32</definedName>
    <definedName name="_xlnm.Print_Area" localSheetId="6">'Seite6'!$A$1:$G$43</definedName>
    <definedName name="_xlnm.Print_Area" localSheetId="7">'Seite7'!$A$1:$H$40</definedName>
    <definedName name="_xlnm.Print_Area" localSheetId="8">'Seite8'!$A$1:$J$50</definedName>
    <definedName name="_xlnm.Print_Area" localSheetId="9">'Seite9'!$A$1:$H$46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OLE_LINK1" localSheetId="1">'Seite1'!#REF!</definedName>
    <definedName name="Quartal" localSheetId="0">'Statistischer Bericht'!#REF!</definedName>
    <definedName name="Quartal">#REF!</definedName>
    <definedName name="STJ">'[4]Januar bis Juni 94 (B)'!$F$2</definedName>
    <definedName name="CRITERIA" localSheetId="1">'[1]Januar bis Dezember 92 (A)'!#REF!</definedName>
    <definedName name="CRITERIA">'[5]Januar bis Dezember 92 (A)'!#REF!</definedName>
    <definedName name="VorKurz">#REF!</definedName>
    <definedName name="VorMoName">#REF!</definedName>
    <definedName name="x">'[3]3GÜTER'!$AA$13</definedName>
  </definedNames>
  <calcPr fullCalcOnLoad="1"/>
</workbook>
</file>

<file path=xl/sharedStrings.xml><?xml version="1.0" encoding="utf-8"?>
<sst xmlns="http://schemas.openxmlformats.org/spreadsheetml/2006/main" count="774" uniqueCount="256">
  <si>
    <t>Hafen</t>
  </si>
  <si>
    <t>Empfang</t>
  </si>
  <si>
    <t>Versand</t>
  </si>
  <si>
    <t>Brunsbüttel</t>
  </si>
  <si>
    <t>insgesamt</t>
  </si>
  <si>
    <t xml:space="preserve"> </t>
  </si>
  <si>
    <t>Andere Nahrungs- und Futtermittel</t>
  </si>
  <si>
    <t>Eisen, Stahl und NE-Metalle</t>
  </si>
  <si>
    <t>Steine und Erden (einschl. Baustoffe)</t>
  </si>
  <si>
    <t>Düngemittel</t>
  </si>
  <si>
    <t>ausgestie-   gene</t>
  </si>
  <si>
    <t>Ankünfte</t>
  </si>
  <si>
    <t xml:space="preserve">Abfahrten </t>
  </si>
  <si>
    <t>Seeschiffsankünfte und -abfahrten</t>
  </si>
  <si>
    <t>Seeschiffsankünfte</t>
  </si>
  <si>
    <t>Anzahl</t>
  </si>
  <si>
    <t>Schiffsart</t>
  </si>
  <si>
    <t>Kreuzfahrtschiff</t>
  </si>
  <si>
    <t>Containerschiff</t>
  </si>
  <si>
    <t>unter 1 000 BRZ</t>
  </si>
  <si>
    <t>Verkehr mit dem Ausland</t>
  </si>
  <si>
    <t>Jahr</t>
  </si>
  <si>
    <t>Beförderte Gütermenge insgesamt</t>
  </si>
  <si>
    <t>Verkehr mit anderen                               deutschen Häfen</t>
  </si>
  <si>
    <t xml:space="preserve">d a v o n </t>
  </si>
  <si>
    <t>Dagebüll</t>
  </si>
  <si>
    <t>Kiel</t>
  </si>
  <si>
    <t>Kfz als Handels-         güter</t>
  </si>
  <si>
    <t>Container</t>
  </si>
  <si>
    <t>Anhänger,       Trailer</t>
  </si>
  <si>
    <t>Empfang und Versand insgesamt</t>
  </si>
  <si>
    <t>Nr.      des         Ver-   kehrs-  bezirks</t>
  </si>
  <si>
    <t>davon</t>
  </si>
  <si>
    <t>Ladungsart</t>
  </si>
  <si>
    <t>Güterart</t>
  </si>
  <si>
    <t>Feste mineralische Brennstoffe</t>
  </si>
  <si>
    <t>Erdöl, Mineralölerzeugnisse, Gase</t>
  </si>
  <si>
    <t>Erze und Metallabfälle</t>
  </si>
  <si>
    <t>Chemische Erzeugnisse</t>
  </si>
  <si>
    <t>Außerdem: Eigengewichte der Ladungsträger</t>
  </si>
  <si>
    <t>Fahrzeuge, Maschinen, sonst. Halb- u. Fertigwaren</t>
  </si>
  <si>
    <t xml:space="preserve">   darunter Getreide</t>
  </si>
  <si>
    <t xml:space="preserve">   Ölsaaten, Fette</t>
  </si>
  <si>
    <t xml:space="preserve">   darunter Steinkohle und -briketts</t>
  </si>
  <si>
    <t>Land-, forstwirtschaftl. und verwandte Erzeugnisse</t>
  </si>
  <si>
    <t>Verkehr innerhalb Deutschlands</t>
  </si>
  <si>
    <t>Verkehr mit Häfen außerhalb Deutschlands</t>
  </si>
  <si>
    <t xml:space="preserve">      Ostseegebiet</t>
  </si>
  <si>
    <t xml:space="preserve">   Afrika</t>
  </si>
  <si>
    <t xml:space="preserve">   Nordamerika</t>
  </si>
  <si>
    <t xml:space="preserve">   Mittel- und Südamerika</t>
  </si>
  <si>
    <t xml:space="preserve">   Asien</t>
  </si>
  <si>
    <t xml:space="preserve">   Australien</t>
  </si>
  <si>
    <t>Außerdem: Eigengewicht der Ladungsträger</t>
  </si>
  <si>
    <t xml:space="preserve">      Süd- und Südosteuropa</t>
  </si>
  <si>
    <t xml:space="preserve">            fest</t>
  </si>
  <si>
    <t xml:space="preserve">            flüssig</t>
  </si>
  <si>
    <t xml:space="preserve">   Massengut</t>
  </si>
  <si>
    <t xml:space="preserve">   Stückgut</t>
  </si>
  <si>
    <t xml:space="preserve">      ohne Ladungsträger</t>
  </si>
  <si>
    <t xml:space="preserve">           20-Fuß-Container</t>
  </si>
  <si>
    <t>außerdem: Eigengewichte der Ladungsträger</t>
  </si>
  <si>
    <t>Ladungsträger</t>
  </si>
  <si>
    <t>Übrige Ladungsträger</t>
  </si>
  <si>
    <t xml:space="preserve">           Container in TEU (in 20-Fuß-Einheiten)</t>
  </si>
  <si>
    <t>Nr. der Sys-       te-   matik</t>
  </si>
  <si>
    <t>Art des Verkehrs</t>
  </si>
  <si>
    <t>Maß-       einheit</t>
  </si>
  <si>
    <t>Angekommene Seeschiffe</t>
  </si>
  <si>
    <t>1000 tdw</t>
  </si>
  <si>
    <t xml:space="preserve">  - Güterverkehr -</t>
  </si>
  <si>
    <t>Güterempfang</t>
  </si>
  <si>
    <t>Tonnen</t>
  </si>
  <si>
    <t>"</t>
  </si>
  <si>
    <t>Güterversand</t>
  </si>
  <si>
    <t>Güterumschlag insgesamt</t>
  </si>
  <si>
    <t xml:space="preserve">  - Personenverkehr -</t>
  </si>
  <si>
    <t>Ein- und ausgestiegene Fahrgäste</t>
  </si>
  <si>
    <t>Nr. des Ver-       kehrs-      bezirks</t>
  </si>
  <si>
    <t xml:space="preserve">  - Schiffsverkehr -</t>
  </si>
  <si>
    <t xml:space="preserve">      Nordeuropa und Westeuropa</t>
  </si>
  <si>
    <t xml:space="preserve">         darunter Italien</t>
  </si>
  <si>
    <t>Büsum</t>
  </si>
  <si>
    <t>Burgstaaken / Fehmarn</t>
  </si>
  <si>
    <t>Eckernförde</t>
  </si>
  <si>
    <t>Flensburg</t>
  </si>
  <si>
    <t>Glücksburg /Langballigau</t>
  </si>
  <si>
    <t>Glückstadt</t>
  </si>
  <si>
    <t>Gröde / Hooge / Langeness / Hallig</t>
  </si>
  <si>
    <t>Heiligenhafen</t>
  </si>
  <si>
    <t>Helgoland</t>
  </si>
  <si>
    <t>Hochdonn</t>
  </si>
  <si>
    <t>Hörnum / Sylt</t>
  </si>
  <si>
    <t>Hohenhörn / Schafstedt</t>
  </si>
  <si>
    <t>Husum</t>
  </si>
  <si>
    <t>Itzehoe</t>
  </si>
  <si>
    <t>Kappeln</t>
  </si>
  <si>
    <t>List / Sylt</t>
  </si>
  <si>
    <t>Lübeck</t>
  </si>
  <si>
    <t xml:space="preserve">Neustadt / Holstein </t>
  </si>
  <si>
    <t>Nordstrand / Strucklahnungshörn</t>
  </si>
  <si>
    <t>Pellworm</t>
  </si>
  <si>
    <t>Puttgarden / Fehmarn</t>
  </si>
  <si>
    <t>Rendsburg</t>
  </si>
  <si>
    <t>Schlüttsiel</t>
  </si>
  <si>
    <t>Wedel / Schulau</t>
  </si>
  <si>
    <t>Wyk / Föhr</t>
  </si>
  <si>
    <t>Sonstige</t>
  </si>
  <si>
    <t>darunter</t>
  </si>
  <si>
    <t xml:space="preserve">   Dagebüll</t>
  </si>
  <si>
    <t xml:space="preserve">   Gröde / Hooge / Langeness / Hallig</t>
  </si>
  <si>
    <t xml:space="preserve">   Husum</t>
  </si>
  <si>
    <t xml:space="preserve">   Kiel</t>
  </si>
  <si>
    <t xml:space="preserve">   List / Sylt</t>
  </si>
  <si>
    <t xml:space="preserve">   Neustadt / Holstein </t>
  </si>
  <si>
    <t xml:space="preserve">   Lübeck</t>
  </si>
  <si>
    <t xml:space="preserve">   Nordstrand / Strucklahnungshörn</t>
  </si>
  <si>
    <t xml:space="preserve">   Pellworm</t>
  </si>
  <si>
    <t xml:space="preserve">   Puttgarden / Fehmarn</t>
  </si>
  <si>
    <t xml:space="preserve">   Rendsburg</t>
  </si>
  <si>
    <t xml:space="preserve">   Wyk / Föhr</t>
  </si>
  <si>
    <t xml:space="preserve">D a v o n </t>
  </si>
  <si>
    <t>Eisen-        bahn-        fahrzeuge</t>
  </si>
  <si>
    <t>Reise-        Pkw,      Omni-         busse</t>
  </si>
  <si>
    <t>Reise-            Pkw,      Omni-         busse</t>
  </si>
  <si>
    <t>Güter-         Lkw</t>
  </si>
  <si>
    <t>Güter-              Lkw</t>
  </si>
  <si>
    <t>Steenodde / Amrum</t>
  </si>
  <si>
    <t>Fahrgastschiff</t>
  </si>
  <si>
    <t>Ro-Ro-Schiff/Fährschiff</t>
  </si>
  <si>
    <t>Schüttgutfrachtschiff</t>
  </si>
  <si>
    <t>Spezialfrachtschiff</t>
  </si>
  <si>
    <t>Stückgutfrachter</t>
  </si>
  <si>
    <t>Tankschiff</t>
  </si>
  <si>
    <t>1 000 bis unter 5 000 BRZ</t>
  </si>
  <si>
    <t>5 000 bis unter 20 000 BRZ</t>
  </si>
  <si>
    <t>20 000 bis unter 50 000 BRZ</t>
  </si>
  <si>
    <t>50 000 und mehr BRZ</t>
  </si>
  <si>
    <t>Fahrtgebiet</t>
  </si>
  <si>
    <t xml:space="preserve">                        insgesamt</t>
  </si>
  <si>
    <t>-</t>
  </si>
  <si>
    <t>Hinweis: Bundeszahlen veröffentlicht das Statistische Bundesamt in seiner Fachserie 8 "Verkehr", Reihe 5</t>
  </si>
  <si>
    <t>x = Nachweis nicht sinnvoll</t>
  </si>
  <si>
    <t xml:space="preserve">                     x</t>
  </si>
  <si>
    <t xml:space="preserve">                                                       Insgesamt</t>
  </si>
  <si>
    <t xml:space="preserve">                    x</t>
  </si>
  <si>
    <t>Beförderte Gütermenge in 1000 Tonnen</t>
  </si>
  <si>
    <t>in 1000 Tonnen</t>
  </si>
  <si>
    <t xml:space="preserve">         darunter Schweden / Ostsee</t>
  </si>
  <si>
    <t xml:space="preserve">                        Finnland</t>
  </si>
  <si>
    <t xml:space="preserve">                        Russische Föderation / Ostsee</t>
  </si>
  <si>
    <t xml:space="preserve">                        Dänemark / Ostsee</t>
  </si>
  <si>
    <t xml:space="preserve">                        Lettland</t>
  </si>
  <si>
    <t xml:space="preserve">                        Polen</t>
  </si>
  <si>
    <t xml:space="preserve">                        Litauen</t>
  </si>
  <si>
    <t xml:space="preserve">                        Estland</t>
  </si>
  <si>
    <t>Insgesamt</t>
  </si>
  <si>
    <t xml:space="preserve">      mit Ladungsträger</t>
  </si>
  <si>
    <t xml:space="preserve">          darunter in Containern</t>
  </si>
  <si>
    <t>10    Seeschiffsankünfte in den Häfen Schleswig-Holsteins</t>
  </si>
  <si>
    <t>12    Anzahl der umgeschlagenen Reise- und Transportfahrzeuge sowie der Transportbehälter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</si>
  <si>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</si>
  <si>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</si>
  <si>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</si>
  <si>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</si>
  <si>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</si>
  <si>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</si>
  <si>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</si>
  <si>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</si>
  <si>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</si>
  <si>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</si>
  <si>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</si>
  <si>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</si>
  <si>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</si>
  <si>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</si>
  <si>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</si>
  <si>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</si>
  <si>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</si>
  <si>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</si>
  <si>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Auskunft zu dieser Veröffentlichung</t>
  </si>
  <si>
    <t>Ausgabedatum</t>
  </si>
  <si>
    <t>Name: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</si>
  <si>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</si>
  <si>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</si>
  <si>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</si>
  <si>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</si>
  <si>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Die Seeschifffahrt in Schleswig-Holstein</t>
  </si>
  <si>
    <t>Reinhard Schubert</t>
  </si>
  <si>
    <t>040 42831-1820</t>
  </si>
  <si>
    <t xml:space="preserve">  darunter Puttgarden</t>
  </si>
  <si>
    <t>mailto:info-HH@statistik-nord.de</t>
  </si>
  <si>
    <t>mailto:info-SH@statistik-nord.de</t>
  </si>
  <si>
    <t xml:space="preserve">                       Vereinigtes Königreich</t>
  </si>
  <si>
    <t>Lkw (einschl. deren Anhänger)</t>
  </si>
  <si>
    <t>Pkw (einschl. deren Anhänger)</t>
  </si>
  <si>
    <t xml:space="preserve">         darunter Norwegen</t>
  </si>
  <si>
    <t xml:space="preserve">                       Niederlande</t>
  </si>
  <si>
    <t xml:space="preserve">   darunter Verkehr innerhalb Schleswig-Holstein</t>
  </si>
  <si>
    <t>Sattelauflieger und Wechselbrücken</t>
  </si>
  <si>
    <t xml:space="preserve">Sonstige Anhänger, </t>
  </si>
  <si>
    <t>11    Entwicklung des Seegüterverkehrs in den Häfen Schleswig-Holsteins seit 1970</t>
  </si>
  <si>
    <t xml:space="preserve">                  Brunsbüttel</t>
  </si>
  <si>
    <t xml:space="preserve">                  Puttgarden</t>
  </si>
  <si>
    <t xml:space="preserve">                  Kiel</t>
  </si>
  <si>
    <t xml:space="preserve">                  Flensburg</t>
  </si>
  <si>
    <t xml:space="preserve">                  Rendsburg</t>
  </si>
  <si>
    <t xml:space="preserve">                  Husum</t>
  </si>
  <si>
    <t xml:space="preserve">                  Dagebüll</t>
  </si>
  <si>
    <t xml:space="preserve">                  Wyk / Föhr</t>
  </si>
  <si>
    <t xml:space="preserve">                  Helgoland</t>
  </si>
  <si>
    <r>
      <t xml:space="preserve">Brutto-       raumzahl      </t>
    </r>
    <r>
      <rPr>
        <sz val="9"/>
        <rFont val="Arial"/>
        <family val="2"/>
      </rPr>
      <t xml:space="preserve"> (BRZ)</t>
    </r>
  </si>
  <si>
    <r>
      <t xml:space="preserve">Trag-       fähigkeit       </t>
    </r>
    <r>
      <rPr>
        <sz val="9"/>
        <rFont val="Arial"/>
        <family val="2"/>
      </rPr>
      <t xml:space="preserve"> (tdw)</t>
    </r>
  </si>
  <si>
    <t xml:space="preserve">   Schlüttsiel</t>
  </si>
  <si>
    <t xml:space="preserve">           40-Fuß-Container und größer</t>
  </si>
  <si>
    <t>Steenodde und Wittdün / Amrum</t>
  </si>
  <si>
    <t xml:space="preserve">   Steenodde und Wittdün / Amrum</t>
  </si>
  <si>
    <t xml:space="preserve">                    in Lkw (einschl. deren Anhängern)</t>
  </si>
  <si>
    <t xml:space="preserve">                    in sonstigen Anhängern, Sattelaufliegern</t>
  </si>
  <si>
    <t xml:space="preserve">                    und Wechselbrücken</t>
  </si>
  <si>
    <t xml:space="preserve">5    Ein- und ausgeladene Fahrzeuge und Transportbehälter in den Häfen </t>
  </si>
  <si>
    <t>in Tonnen</t>
  </si>
  <si>
    <t>Steenodde / Wittdün / Amrum</t>
  </si>
  <si>
    <t xml:space="preserve">        Reise- und Transportfahrzeuge sowie der Transportbehälter in Tonnen</t>
  </si>
  <si>
    <t xml:space="preserve">4    Seegüterumschlag in den Häfen Schleswig-Holsteins </t>
  </si>
  <si>
    <r>
      <t xml:space="preserve">   Europa </t>
    </r>
    <r>
      <rPr>
        <sz val="8"/>
        <rFont val="Arial"/>
        <family val="2"/>
      </rPr>
      <t>(ohne Verkehr innerhalb Deutschlands)</t>
    </r>
  </si>
  <si>
    <t>eingestie-     gene</t>
  </si>
  <si>
    <r>
      <t xml:space="preserve">Schiffsgrößenklassen                                                    </t>
    </r>
    <r>
      <rPr>
        <sz val="9"/>
        <rFont val="Arial"/>
        <family val="2"/>
      </rPr>
      <t xml:space="preserve"> (BRZ = Bruttoraumzahl)</t>
    </r>
  </si>
  <si>
    <t xml:space="preserve">   Brunsbüttel</t>
  </si>
  <si>
    <t xml:space="preserve">    darunter Lübeck</t>
  </si>
  <si>
    <t xml:space="preserve">                         x</t>
  </si>
  <si>
    <r>
      <t xml:space="preserve">1)  </t>
    </r>
    <r>
      <rPr>
        <sz val="10"/>
        <rFont val="Arial"/>
        <family val="0"/>
      </rPr>
      <t xml:space="preserve"> Zahlenwert unbekannt</t>
    </r>
  </si>
  <si>
    <t>Insgesamt    2008</t>
  </si>
  <si>
    <r>
      <t xml:space="preserve">1)  </t>
    </r>
    <r>
      <rPr>
        <sz val="9"/>
        <rFont val="Arial"/>
        <family val="2"/>
      </rPr>
      <t xml:space="preserve"> Zahlenwert unbekannt</t>
    </r>
  </si>
  <si>
    <t>13    Eigengewichte der im seewärtigen Güterverkehr Schleswig-Holsteins 2009 umgeschlagenen</t>
  </si>
  <si>
    <t xml:space="preserve">        im seewärtigen Güterverkehr Schleswig-Holsteins 2009</t>
  </si>
  <si>
    <t>Insgesamt    2009</t>
  </si>
  <si>
    <t>1    Seeverkehr in den Häfen Schleswig-Holsteins 2009 und 2008</t>
  </si>
  <si>
    <t>Veränderung 2009 gegenüber 2008 in %</t>
  </si>
  <si>
    <t>9    Seeschiffsankünfte in den Häfen Schleswig-Holsteins nach Schiffsarten 2009 und 2008</t>
  </si>
  <si>
    <t>Verände-   rung der Ankünfte 2009 gegenüber 2008               in %</t>
  </si>
  <si>
    <t xml:space="preserve">         nach Schiffsgrößenklassen 2009 und 2008</t>
  </si>
  <si>
    <t>8    Seeschiffsankünfte und -abfahrten in den Häfen Schleswig-Holsteins 2009 und 2008</t>
  </si>
  <si>
    <t>Veränderung 2009 insgesamt     gegenüber       2008                   in %</t>
  </si>
  <si>
    <t>2008 insgesamt</t>
  </si>
  <si>
    <t>7    Ein- und ausgestiegene Fahrgäste in den Häfen Schleswig-Holsteins 2009 und 2008</t>
  </si>
  <si>
    <t>Veränderung        insgesamt             2009           gegenüber            2008 in %</t>
  </si>
  <si>
    <t>6a  Seegüterumschlag in den Häfen Schleswig-Holsteins 2009 und 2008</t>
  </si>
  <si>
    <t>6b  Seegüterumschlag im Fährverkehr in den Häfen Schleswig-Holsteins 2009 und 2008</t>
  </si>
  <si>
    <t xml:space="preserve">      nach Ladungsart 2009 und 2008</t>
  </si>
  <si>
    <t>Veränderung             2009 insgesamt          gegenüber           2008                      in %</t>
  </si>
  <si>
    <t xml:space="preserve">      Schleswig-Holsteins 2009 und 2008</t>
  </si>
  <si>
    <t>2    Seegüterumschlag in den Häfen Schleswig-Holsteins nach Güterarten 2009 und 2008</t>
  </si>
  <si>
    <t>Veränderung insges. 2009 gegenüber 2008 in %</t>
  </si>
  <si>
    <t>3    Seegüterumschlag in den Häfen Schleswig-Holsteins nach Fahrtgebieten 2009 und 2008</t>
  </si>
  <si>
    <t>H II 2 - j/09 S</t>
  </si>
  <si>
    <t>Beidenfleth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</si>
</sst>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"/>
    <numFmt numFmtId="165" formatCode="###\ ###\ ##0"/>
    <numFmt numFmtId="166" formatCode="0#"/>
    <numFmt numFmtId="167" formatCode="#\ ##0"/>
    <numFmt numFmtId="168" formatCode="#\ ###\ ##0"/>
    <numFmt numFmtId="169" formatCode="\ \ \ \ \ \ \ \ \ \ \ \+* #\ ##0.0\ \ \ ;\ \ \ \ \ \ \ \ \ \ \ \-* #\ ##0.0\ \ \ "/>
    <numFmt numFmtId="170" formatCode="\ \ \ \ \ \ \ \ \ \ \+* #\ ##0.0\ \ \ ;\ \ \ \ \ \ \ \ \ \ \-* #\ ##0.0\ \ \ "/>
    <numFmt numFmtId="171" formatCode="d/\ mmmm\ yyyy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Helvetica"/>
      <family val="0"/>
    </font>
    <font>
      <sz val="10"/>
      <name val="MS Sans Serif"/>
      <family val="0"/>
    </font>
    <font>
      <b/>
      <sz val="9"/>
      <name val="Arial"/>
      <family val="0"/>
    </font>
    <font>
      <b/>
      <sz val="9"/>
      <name val="Helvetic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38" fontId="6" fillId="0" borderId="0">
      <alignment horizontal="center"/>
      <protection/>
    </xf>
    <xf numFmtId="38" fontId="6" fillId="0" borderId="0">
      <alignment horizontal="center"/>
      <protection/>
    </xf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3" fillId="2" borderId="0" xfId="24" applyFont="1" applyFill="1">
      <alignment/>
      <protection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1" fillId="2" borderId="1" xfId="0" applyFont="1" applyFill="1" applyBorder="1" applyAlignment="1">
      <alignment/>
    </xf>
    <xf numFmtId="0" fontId="0" fillId="2" borderId="2" xfId="0" applyFill="1" applyBorder="1" applyAlignment="1">
      <alignment horizontal="center" vertical="center" wrapText="1"/>
    </xf>
    <xf numFmtId="167" fontId="0" fillId="2" borderId="0" xfId="0" applyNumberFormat="1" applyFill="1" applyAlignment="1">
      <alignment/>
    </xf>
    <xf numFmtId="167" fontId="3" fillId="2" borderId="0" xfId="24" applyNumberFormat="1" applyFont="1" applyFill="1">
      <alignment/>
      <protection/>
    </xf>
    <xf numFmtId="167" fontId="0" fillId="2" borderId="0" xfId="0" applyNumberFormat="1" applyFill="1" applyAlignment="1">
      <alignment horizontal="center"/>
    </xf>
    <xf numFmtId="167" fontId="3" fillId="2" borderId="0" xfId="24" applyNumberFormat="1" applyFont="1" applyFill="1" applyBorder="1">
      <alignment/>
      <protection/>
    </xf>
    <xf numFmtId="0" fontId="0" fillId="2" borderId="0" xfId="0" applyFill="1" applyAlignment="1">
      <alignment horizontal="left"/>
    </xf>
    <xf numFmtId="168" fontId="3" fillId="2" borderId="0" xfId="24" applyNumberFormat="1" applyFont="1" applyFill="1">
      <alignment/>
      <protection/>
    </xf>
    <xf numFmtId="169" fontId="6" fillId="2" borderId="0" xfId="26" applyNumberFormat="1" applyFont="1" applyFill="1" applyBorder="1">
      <alignment/>
      <protection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0" fillId="2" borderId="2" xfId="0" applyFill="1" applyBorder="1" applyAlignment="1">
      <alignment horizontal="center" vertical="center"/>
    </xf>
    <xf numFmtId="165" fontId="0" fillId="2" borderId="3" xfId="0" applyNumberFormat="1" applyFill="1" applyBorder="1" applyAlignment="1">
      <alignment/>
    </xf>
    <xf numFmtId="164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165" fontId="0" fillId="2" borderId="0" xfId="0" applyNumberFormat="1" applyFill="1" applyBorder="1" applyAlignment="1">
      <alignment/>
    </xf>
    <xf numFmtId="165" fontId="5" fillId="2" borderId="0" xfId="0" applyNumberFormat="1" applyFont="1" applyFill="1" applyBorder="1" applyAlignment="1">
      <alignment/>
    </xf>
    <xf numFmtId="165" fontId="5" fillId="2" borderId="0" xfId="0" applyNumberFormat="1" applyFont="1" applyFill="1" applyAlignment="1">
      <alignment/>
    </xf>
    <xf numFmtId="168" fontId="0" fillId="2" borderId="0" xfId="0" applyNumberFormat="1" applyFill="1" applyAlignment="1">
      <alignment/>
    </xf>
    <xf numFmtId="0" fontId="3" fillId="2" borderId="0" xfId="0" applyFont="1" applyFill="1" applyAlignment="1">
      <alignment/>
    </xf>
    <xf numFmtId="164" fontId="3" fillId="2" borderId="0" xfId="0" applyNumberFormat="1" applyFont="1" applyFill="1" applyAlignment="1">
      <alignment/>
    </xf>
    <xf numFmtId="0" fontId="3" fillId="2" borderId="4" xfId="0" applyFont="1" applyFill="1" applyBorder="1" applyAlignment="1">
      <alignment/>
    </xf>
    <xf numFmtId="168" fontId="3" fillId="2" borderId="3" xfId="0" applyNumberFormat="1" applyFont="1" applyFill="1" applyBorder="1" applyAlignment="1">
      <alignment/>
    </xf>
    <xf numFmtId="168" fontId="3" fillId="2" borderId="0" xfId="0" applyNumberFormat="1" applyFont="1" applyFill="1" applyAlignment="1">
      <alignment/>
    </xf>
    <xf numFmtId="168" fontId="3" fillId="2" borderId="3" xfId="0" applyNumberFormat="1" applyFont="1" applyFill="1" applyBorder="1" applyAlignment="1">
      <alignment horizontal="right"/>
    </xf>
    <xf numFmtId="168" fontId="3" fillId="2" borderId="0" xfId="0" applyNumberFormat="1" applyFont="1" applyFill="1" applyBorder="1" applyAlignment="1">
      <alignment horizontal="right"/>
    </xf>
    <xf numFmtId="168" fontId="8" fillId="2" borderId="0" xfId="0" applyNumberFormat="1" applyFont="1" applyFill="1" applyAlignment="1">
      <alignment/>
    </xf>
    <xf numFmtId="169" fontId="9" fillId="2" borderId="0" xfId="26" applyNumberFormat="1" applyFont="1" applyFill="1" applyBorder="1">
      <alignment/>
      <protection/>
    </xf>
    <xf numFmtId="0" fontId="0" fillId="2" borderId="1" xfId="0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165" fontId="1" fillId="2" borderId="3" xfId="0" applyNumberFormat="1" applyFont="1" applyFill="1" applyBorder="1" applyAlignment="1">
      <alignment/>
    </xf>
    <xf numFmtId="165" fontId="1" fillId="2" borderId="0" xfId="0" applyNumberFormat="1" applyFont="1" applyFill="1" applyBorder="1" applyAlignment="1">
      <alignment/>
    </xf>
    <xf numFmtId="165" fontId="0" fillId="2" borderId="3" xfId="0" applyNumberFormat="1" applyFill="1" applyBorder="1" applyAlignment="1">
      <alignment horizontal="right"/>
    </xf>
    <xf numFmtId="165" fontId="0" fillId="2" borderId="0" xfId="0" applyNumberFormat="1" applyFill="1" applyAlignment="1">
      <alignment horizontal="right"/>
    </xf>
    <xf numFmtId="0" fontId="0" fillId="2" borderId="1" xfId="0" applyFont="1" applyFill="1" applyBorder="1" applyAlignment="1">
      <alignment horizontal="center"/>
    </xf>
    <xf numFmtId="165" fontId="1" fillId="2" borderId="5" xfId="0" applyNumberFormat="1" applyFont="1" applyFill="1" applyBorder="1" applyAlignment="1">
      <alignment/>
    </xf>
    <xf numFmtId="169" fontId="9" fillId="2" borderId="0" xfId="26" applyNumberFormat="1" applyFont="1" applyFill="1" applyBorder="1">
      <alignment/>
      <protection/>
    </xf>
    <xf numFmtId="168" fontId="0" fillId="2" borderId="0" xfId="0" applyNumberFormat="1" applyFill="1" applyAlignment="1">
      <alignment horizontal="right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0" fontId="0" fillId="2" borderId="4" xfId="0" applyFill="1" applyBorder="1" applyAlignment="1">
      <alignment/>
    </xf>
    <xf numFmtId="168" fontId="0" fillId="2" borderId="3" xfId="0" applyNumberFormat="1" applyFill="1" applyBorder="1" applyAlignment="1">
      <alignment/>
    </xf>
    <xf numFmtId="0" fontId="0" fillId="2" borderId="8" xfId="0" applyFill="1" applyBorder="1" applyAlignment="1">
      <alignment/>
    </xf>
    <xf numFmtId="168" fontId="0" fillId="2" borderId="3" xfId="0" applyNumberFormat="1" applyFill="1" applyBorder="1" applyAlignment="1">
      <alignment horizontal="right"/>
    </xf>
    <xf numFmtId="164" fontId="0" fillId="2" borderId="0" xfId="0" applyNumberFormat="1" applyFill="1" applyAlignment="1">
      <alignment horizontal="center"/>
    </xf>
    <xf numFmtId="168" fontId="0" fillId="2" borderId="0" xfId="0" applyNumberFormat="1" applyFill="1" applyAlignment="1">
      <alignment/>
    </xf>
    <xf numFmtId="170" fontId="6" fillId="2" borderId="0" xfId="26" applyNumberFormat="1" applyFont="1" applyFill="1" applyBorder="1">
      <alignment/>
      <protection/>
    </xf>
    <xf numFmtId="170" fontId="9" fillId="2" borderId="0" xfId="26" applyNumberFormat="1" applyFont="1" applyFill="1" applyBorder="1">
      <alignment/>
      <protection/>
    </xf>
    <xf numFmtId="168" fontId="1" fillId="2" borderId="3" xfId="0" applyNumberFormat="1" applyFont="1" applyFill="1" applyBorder="1" applyAlignment="1">
      <alignment/>
    </xf>
    <xf numFmtId="168" fontId="1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168" fontId="0" fillId="2" borderId="0" xfId="0" applyNumberFormat="1" applyFill="1" applyBorder="1" applyAlignment="1">
      <alignment/>
    </xf>
    <xf numFmtId="168" fontId="3" fillId="2" borderId="0" xfId="0" applyNumberFormat="1" applyFont="1" applyFill="1" applyBorder="1" applyAlignment="1">
      <alignment/>
    </xf>
    <xf numFmtId="168" fontId="1" fillId="2" borderId="0" xfId="0" applyNumberFormat="1" applyFont="1" applyFill="1" applyAlignment="1">
      <alignment horizontal="right"/>
    </xf>
    <xf numFmtId="0" fontId="3" fillId="2" borderId="0" xfId="0" applyFont="1" applyFill="1" applyBorder="1" applyAlignment="1">
      <alignment/>
    </xf>
    <xf numFmtId="0" fontId="8" fillId="2" borderId="0" xfId="0" applyFont="1" applyFill="1" applyAlignment="1">
      <alignment horizontal="center"/>
    </xf>
    <xf numFmtId="168" fontId="8" fillId="2" borderId="3" xfId="0" applyNumberFormat="1" applyFont="1" applyFill="1" applyBorder="1" applyAlignment="1">
      <alignment/>
    </xf>
    <xf numFmtId="168" fontId="8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8" fillId="2" borderId="8" xfId="0" applyFont="1" applyFill="1" applyBorder="1" applyAlignment="1">
      <alignment horizontal="center"/>
    </xf>
    <xf numFmtId="168" fontId="3" fillId="2" borderId="0" xfId="0" applyNumberFormat="1" applyFont="1" applyFill="1" applyAlignment="1">
      <alignment horizontal="right"/>
    </xf>
    <xf numFmtId="0" fontId="1" fillId="2" borderId="9" xfId="23" applyFont="1" applyFill="1" applyBorder="1" applyAlignment="1" applyProtection="1">
      <alignment/>
      <protection hidden="1"/>
    </xf>
    <xf numFmtId="0" fontId="1" fillId="3" borderId="5" xfId="23" applyFont="1" applyFill="1" applyBorder="1" applyAlignment="1" applyProtection="1">
      <alignment/>
      <protection hidden="1"/>
    </xf>
    <xf numFmtId="0" fontId="0" fillId="3" borderId="5" xfId="23" applyFont="1" applyFill="1" applyBorder="1" applyAlignment="1" applyProtection="1">
      <alignment/>
      <protection hidden="1"/>
    </xf>
    <xf numFmtId="0" fontId="0" fillId="3" borderId="10" xfId="23" applyFont="1" applyFill="1" applyBorder="1" applyAlignment="1" applyProtection="1">
      <alignment/>
      <protection hidden="1"/>
    </xf>
    <xf numFmtId="0" fontId="0" fillId="2" borderId="11" xfId="23" applyFont="1" applyFill="1" applyBorder="1" applyAlignment="1" applyProtection="1">
      <alignment/>
      <protection hidden="1"/>
    </xf>
    <xf numFmtId="0" fontId="0" fillId="3" borderId="0" xfId="23" applyFont="1" applyFill="1" applyBorder="1" applyAlignment="1" applyProtection="1">
      <alignment vertical="top"/>
      <protection hidden="1"/>
    </xf>
    <xf numFmtId="0" fontId="0" fillId="3" borderId="0" xfId="23" applyFont="1" applyFill="1" applyBorder="1" applyAlignment="1" applyProtection="1">
      <alignment/>
      <protection hidden="1"/>
    </xf>
    <xf numFmtId="0" fontId="0" fillId="3" borderId="12" xfId="23" applyFont="1" applyFill="1" applyBorder="1" applyAlignment="1" applyProtection="1">
      <alignment/>
      <protection hidden="1"/>
    </xf>
    <xf numFmtId="0" fontId="12" fillId="2" borderId="13" xfId="21" applyFont="1" applyFill="1" applyBorder="1" applyAlignment="1" applyProtection="1">
      <alignment horizontal="left"/>
      <protection hidden="1"/>
    </xf>
    <xf numFmtId="0" fontId="12" fillId="3" borderId="1" xfId="21" applyFont="1" applyFill="1" applyBorder="1" applyAlignment="1" applyProtection="1">
      <alignment horizontal="left"/>
      <protection hidden="1"/>
    </xf>
    <xf numFmtId="0" fontId="0" fillId="3" borderId="1" xfId="23" applyFont="1" applyFill="1" applyBorder="1" applyAlignment="1" applyProtection="1">
      <alignment/>
      <protection hidden="1"/>
    </xf>
    <xf numFmtId="0" fontId="0" fillId="3" borderId="14" xfId="23" applyFont="1" applyFill="1" applyBorder="1" applyAlignment="1" applyProtection="1">
      <alignment/>
      <protection hidden="1"/>
    </xf>
    <xf numFmtId="0" fontId="0" fillId="3" borderId="9" xfId="23" applyFont="1" applyFill="1" applyBorder="1" applyProtection="1">
      <alignment/>
      <protection hidden="1"/>
    </xf>
    <xf numFmtId="0" fontId="0" fillId="3" borderId="5" xfId="23" applyFont="1" applyFill="1" applyBorder="1" applyProtection="1">
      <alignment/>
      <protection hidden="1"/>
    </xf>
    <xf numFmtId="0" fontId="0" fillId="3" borderId="10" xfId="23" applyFont="1" applyFill="1" applyBorder="1" applyProtection="1">
      <alignment/>
      <protection hidden="1"/>
    </xf>
    <xf numFmtId="0" fontId="0" fillId="3" borderId="11" xfId="23" applyFont="1" applyFill="1" applyBorder="1" applyProtection="1">
      <alignment/>
      <protection hidden="1"/>
    </xf>
    <xf numFmtId="0" fontId="0" fillId="3" borderId="0" xfId="23" applyFont="1" applyFill="1" applyBorder="1" applyProtection="1">
      <alignment/>
      <protection hidden="1"/>
    </xf>
    <xf numFmtId="0" fontId="0" fillId="3" borderId="12" xfId="23" applyFont="1" applyFill="1" applyBorder="1" applyProtection="1">
      <alignment/>
      <protection hidden="1"/>
    </xf>
    <xf numFmtId="49" fontId="0" fillId="3" borderId="0" xfId="23" applyNumberFormat="1" applyFont="1" applyFill="1" applyBorder="1" applyProtection="1">
      <alignment/>
      <protection hidden="1"/>
    </xf>
    <xf numFmtId="0" fontId="0" fillId="3" borderId="0" xfId="23" applyFont="1" applyFill="1" applyBorder="1" applyProtection="1" quotePrefix="1">
      <alignment/>
      <protection hidden="1"/>
    </xf>
    <xf numFmtId="0" fontId="0" fillId="3" borderId="13" xfId="23" applyFont="1" applyFill="1" applyBorder="1" applyProtection="1">
      <alignment/>
      <protection hidden="1"/>
    </xf>
    <xf numFmtId="0" fontId="0" fillId="3" borderId="1" xfId="23" applyFont="1" applyFill="1" applyBorder="1" applyProtection="1">
      <alignment/>
      <protection hidden="1"/>
    </xf>
    <xf numFmtId="0" fontId="1" fillId="3" borderId="11" xfId="23" applyFont="1" applyFill="1" applyBorder="1" applyAlignment="1" applyProtection="1">
      <alignment/>
      <protection hidden="1"/>
    </xf>
    <xf numFmtId="0" fontId="1" fillId="2" borderId="11" xfId="23" applyFont="1" applyFill="1" applyBorder="1" applyAlignment="1" applyProtection="1">
      <alignment/>
      <protection hidden="1"/>
    </xf>
    <xf numFmtId="0" fontId="0" fillId="2" borderId="0" xfId="23" applyFont="1" applyFill="1" applyBorder="1" applyProtection="1">
      <alignment/>
      <protection hidden="1"/>
    </xf>
    <xf numFmtId="0" fontId="1" fillId="2" borderId="0" xfId="23" applyFont="1" applyFill="1" applyBorder="1" applyAlignment="1" applyProtection="1">
      <alignment horizontal="centerContinuous"/>
      <protection hidden="1"/>
    </xf>
    <xf numFmtId="0" fontId="1" fillId="3" borderId="0" xfId="23" applyFont="1" applyFill="1" applyBorder="1" applyAlignment="1" applyProtection="1">
      <alignment horizontal="centerContinuous"/>
      <protection hidden="1"/>
    </xf>
    <xf numFmtId="0" fontId="1" fillId="3" borderId="12" xfId="23" applyFont="1" applyFill="1" applyBorder="1" applyAlignment="1" applyProtection="1">
      <alignment horizontal="centerContinuous"/>
      <protection hidden="1"/>
    </xf>
    <xf numFmtId="0" fontId="1" fillId="2" borderId="11" xfId="23" applyFont="1" applyFill="1" applyBorder="1" applyAlignment="1" applyProtection="1">
      <alignment horizontal="left"/>
      <protection hidden="1"/>
    </xf>
    <xf numFmtId="1" fontId="1" fillId="2" borderId="11" xfId="23" applyNumberFormat="1" applyFont="1" applyFill="1" applyBorder="1" applyAlignment="1" applyProtection="1">
      <alignment horizontal="left"/>
      <protection hidden="1"/>
    </xf>
    <xf numFmtId="0" fontId="0" fillId="3" borderId="0" xfId="23" applyFont="1" applyFill="1" applyProtection="1">
      <alignment/>
      <protection hidden="1"/>
    </xf>
    <xf numFmtId="0" fontId="13" fillId="2" borderId="14" xfId="21" applyFont="1" applyFill="1" applyBorder="1" applyAlignment="1" applyProtection="1">
      <alignment horizontal="left"/>
      <protection hidden="1"/>
    </xf>
    <xf numFmtId="0" fontId="0" fillId="3" borderId="15" xfId="23" applyFont="1" applyFill="1" applyBorder="1" applyProtection="1">
      <alignment/>
      <protection hidden="1"/>
    </xf>
    <xf numFmtId="0" fontId="0" fillId="3" borderId="6" xfId="23" applyFont="1" applyFill="1" applyBorder="1" applyProtection="1">
      <alignment/>
      <protection hidden="1"/>
    </xf>
    <xf numFmtId="0" fontId="0" fillId="3" borderId="16" xfId="23" applyFont="1" applyFill="1" applyBorder="1" applyProtection="1">
      <alignment/>
      <protection hidden="1"/>
    </xf>
    <xf numFmtId="0" fontId="1" fillId="2" borderId="8" xfId="0" applyFont="1" applyFill="1" applyBorder="1" applyAlignment="1">
      <alignment horizontal="center"/>
    </xf>
    <xf numFmtId="167" fontId="8" fillId="2" borderId="0" xfId="24" applyNumberFormat="1" applyFont="1" applyFill="1">
      <alignment/>
      <protection/>
    </xf>
    <xf numFmtId="168" fontId="8" fillId="2" borderId="0" xfId="24" applyNumberFormat="1" applyFont="1" applyFill="1">
      <alignment/>
      <protection/>
    </xf>
    <xf numFmtId="167" fontId="8" fillId="2" borderId="0" xfId="0" applyNumberFormat="1" applyFont="1" applyFill="1" applyAlignment="1">
      <alignment/>
    </xf>
    <xf numFmtId="167" fontId="3" fillId="2" borderId="0" xfId="0" applyNumberFormat="1" applyFont="1" applyFill="1" applyAlignment="1">
      <alignment/>
    </xf>
    <xf numFmtId="167" fontId="8" fillId="2" borderId="0" xfId="0" applyNumberFormat="1" applyFont="1" applyFill="1" applyAlignment="1">
      <alignment horizontal="center"/>
    </xf>
    <xf numFmtId="167" fontId="3" fillId="2" borderId="0" xfId="0" applyNumberFormat="1" applyFont="1" applyFill="1" applyAlignment="1">
      <alignment horizontal="center"/>
    </xf>
    <xf numFmtId="165" fontId="3" fillId="2" borderId="3" xfId="0" applyNumberFormat="1" applyFont="1" applyFill="1" applyBorder="1" applyAlignment="1">
      <alignment/>
    </xf>
    <xf numFmtId="165" fontId="3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 horizontal="right"/>
    </xf>
    <xf numFmtId="1" fontId="3" fillId="2" borderId="0" xfId="0" applyNumberFormat="1" applyFont="1" applyFill="1" applyAlignment="1">
      <alignment/>
    </xf>
    <xf numFmtId="165" fontId="8" fillId="2" borderId="0" xfId="0" applyNumberFormat="1" applyFont="1" applyFill="1" applyAlignment="1">
      <alignment/>
    </xf>
    <xf numFmtId="165" fontId="8" fillId="2" borderId="0" xfId="0" applyNumberFormat="1" applyFont="1" applyFill="1" applyBorder="1" applyAlignment="1">
      <alignment/>
    </xf>
    <xf numFmtId="165" fontId="3" fillId="2" borderId="3" xfId="0" applyNumberFormat="1" applyFont="1" applyFill="1" applyBorder="1" applyAlignment="1">
      <alignment/>
    </xf>
    <xf numFmtId="168" fontId="3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168" fontId="3" fillId="2" borderId="0" xfId="0" applyNumberFormat="1" applyFont="1" applyFill="1" applyAlignment="1">
      <alignment horizontal="right"/>
    </xf>
    <xf numFmtId="168" fontId="8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center"/>
    </xf>
    <xf numFmtId="166" fontId="3" fillId="2" borderId="0" xfId="0" applyNumberFormat="1" applyFont="1" applyFill="1" applyAlignment="1">
      <alignment/>
    </xf>
    <xf numFmtId="164" fontId="8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3" fillId="2" borderId="8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168" fontId="3" fillId="2" borderId="4" xfId="0" applyNumberFormat="1" applyFont="1" applyFill="1" applyBorder="1" applyAlignment="1">
      <alignment/>
    </xf>
    <xf numFmtId="168" fontId="3" fillId="2" borderId="5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4" fillId="2" borderId="1" xfId="0" applyFont="1" applyFill="1" applyBorder="1" applyAlignment="1">
      <alignment/>
    </xf>
    <xf numFmtId="0" fontId="14" fillId="2" borderId="0" xfId="0" applyFont="1" applyFill="1" applyAlignment="1">
      <alignment/>
    </xf>
    <xf numFmtId="167" fontId="8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15" xfId="0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165" fontId="0" fillId="2" borderId="0" xfId="0" applyNumberFormat="1" applyFont="1" applyFill="1" applyAlignment="1">
      <alignment/>
    </xf>
    <xf numFmtId="0" fontId="0" fillId="2" borderId="17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167" fontId="3" fillId="2" borderId="0" xfId="0" applyNumberFormat="1" applyFont="1" applyFill="1" applyAlignment="1">
      <alignment horizontal="center"/>
    </xf>
    <xf numFmtId="167" fontId="3" fillId="2" borderId="0" xfId="0" applyNumberFormat="1" applyFont="1" applyFill="1" applyAlignment="1">
      <alignment/>
    </xf>
    <xf numFmtId="164" fontId="0" fillId="2" borderId="5" xfId="0" applyNumberFormat="1" applyFill="1" applyBorder="1" applyAlignment="1">
      <alignment/>
    </xf>
    <xf numFmtId="0" fontId="0" fillId="2" borderId="5" xfId="0" applyFill="1" applyBorder="1" applyAlignment="1">
      <alignment/>
    </xf>
    <xf numFmtId="168" fontId="0" fillId="2" borderId="4" xfId="0" applyNumberFormat="1" applyFill="1" applyBorder="1" applyAlignment="1">
      <alignment horizontal="right"/>
    </xf>
    <xf numFmtId="168" fontId="0" fillId="2" borderId="5" xfId="0" applyNumberFormat="1" applyFill="1" applyBorder="1" applyAlignment="1">
      <alignment horizontal="right"/>
    </xf>
    <xf numFmtId="0" fontId="0" fillId="2" borderId="0" xfId="0" applyFill="1" applyAlignment="1">
      <alignment horizontal="center" vertical="center"/>
    </xf>
    <xf numFmtId="168" fontId="1" fillId="2" borderId="0" xfId="0" applyNumberFormat="1" applyFont="1" applyFill="1" applyAlignment="1">
      <alignment horizontal="center"/>
    </xf>
    <xf numFmtId="168" fontId="0" fillId="2" borderId="0" xfId="0" applyNumberFormat="1" applyFill="1" applyBorder="1" applyAlignment="1">
      <alignment horizontal="right"/>
    </xf>
    <xf numFmtId="168" fontId="8" fillId="2" borderId="3" xfId="0" applyNumberFormat="1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0" fontId="6" fillId="2" borderId="0" xfId="25" applyFill="1">
      <alignment/>
      <protection/>
    </xf>
    <xf numFmtId="0" fontId="0" fillId="2" borderId="0" xfId="23" applyFont="1" applyFill="1" applyProtection="1">
      <alignment/>
      <protection hidden="1"/>
    </xf>
    <xf numFmtId="168" fontId="0" fillId="2" borderId="0" xfId="0" applyNumberFormat="1" applyFont="1" applyFill="1" applyAlignment="1">
      <alignment/>
    </xf>
    <xf numFmtId="167" fontId="1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5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49" fontId="0" fillId="2" borderId="0" xfId="23" applyNumberFormat="1" applyFont="1" applyFill="1" applyBorder="1" applyAlignment="1" applyProtection="1">
      <alignment horizontal="left"/>
      <protection hidden="1"/>
    </xf>
    <xf numFmtId="49" fontId="0" fillId="2" borderId="12" xfId="23" applyNumberFormat="1" applyFont="1" applyFill="1" applyBorder="1" applyAlignment="1" applyProtection="1">
      <alignment horizontal="left"/>
      <protection hidden="1"/>
    </xf>
    <xf numFmtId="171" fontId="0" fillId="2" borderId="15" xfId="23" applyNumberFormat="1" applyFont="1" applyFill="1" applyBorder="1" applyAlignment="1" applyProtection="1">
      <alignment horizontal="left"/>
      <protection hidden="1"/>
    </xf>
    <xf numFmtId="171" fontId="0" fillId="2" borderId="16" xfId="23" applyNumberFormat="1" applyFont="1" applyFill="1" applyBorder="1" applyAlignment="1" applyProtection="1">
      <alignment horizontal="left"/>
      <protection hidden="1"/>
    </xf>
    <xf numFmtId="49" fontId="0" fillId="2" borderId="5" xfId="23" applyNumberFormat="1" applyFont="1" applyFill="1" applyBorder="1" applyAlignment="1" applyProtection="1">
      <alignment horizontal="left"/>
      <protection hidden="1"/>
    </xf>
    <xf numFmtId="49" fontId="0" fillId="2" borderId="10" xfId="23" applyNumberFormat="1" applyFont="1" applyFill="1" applyBorder="1" applyAlignment="1" applyProtection="1">
      <alignment horizontal="left"/>
      <protection hidden="1"/>
    </xf>
    <xf numFmtId="0" fontId="0" fillId="3" borderId="11" xfId="23" applyFont="1" applyFill="1" applyBorder="1" applyAlignment="1" applyProtection="1">
      <alignment horizontal="left" vertical="top" wrapText="1"/>
      <protection hidden="1"/>
    </xf>
    <xf numFmtId="0" fontId="0" fillId="3" borderId="0" xfId="23" applyFont="1" applyFill="1" applyBorder="1" applyAlignment="1" applyProtection="1">
      <alignment horizontal="left" vertical="top" wrapText="1"/>
      <protection hidden="1"/>
    </xf>
    <xf numFmtId="0" fontId="0" fillId="3" borderId="12" xfId="23" applyFont="1" applyFill="1" applyBorder="1" applyAlignment="1" applyProtection="1">
      <alignment horizontal="left" vertical="top" wrapText="1"/>
      <protection hidden="1"/>
    </xf>
    <xf numFmtId="0" fontId="0" fillId="3" borderId="9" xfId="23" applyFont="1" applyFill="1" applyBorder="1" applyAlignment="1" applyProtection="1">
      <alignment horizontal="left" vertical="top" wrapText="1"/>
      <protection hidden="1"/>
    </xf>
    <xf numFmtId="0" fontId="0" fillId="3" borderId="5" xfId="23" applyFont="1" applyFill="1" applyBorder="1" applyAlignment="1" applyProtection="1">
      <alignment horizontal="left" vertical="top" wrapText="1"/>
      <protection hidden="1"/>
    </xf>
    <xf numFmtId="0" fontId="0" fillId="3" borderId="10" xfId="23" applyFont="1" applyFill="1" applyBorder="1" applyAlignment="1" applyProtection="1">
      <alignment horizontal="left" vertical="top" wrapText="1"/>
      <protection hidden="1"/>
    </xf>
    <xf numFmtId="0" fontId="13" fillId="2" borderId="1" xfId="20" applyFont="1" applyFill="1" applyBorder="1" applyAlignment="1" applyProtection="1">
      <alignment horizontal="left"/>
      <protection hidden="1"/>
    </xf>
    <xf numFmtId="0" fontId="13" fillId="2" borderId="1" xfId="21" applyFont="1" applyFill="1" applyBorder="1" applyAlignment="1" applyProtection="1">
      <alignment horizontal="left"/>
      <protection hidden="1"/>
    </xf>
    <xf numFmtId="0" fontId="0" fillId="3" borderId="13" xfId="23" applyFont="1" applyFill="1" applyBorder="1" applyAlignment="1" applyProtection="1">
      <alignment horizontal="left" vertical="top" wrapText="1"/>
      <protection hidden="1"/>
    </xf>
    <xf numFmtId="0" fontId="0" fillId="3" borderId="1" xfId="23" applyFont="1" applyFill="1" applyBorder="1" applyAlignment="1" applyProtection="1">
      <alignment horizontal="left" vertical="top" wrapText="1"/>
      <protection hidden="1"/>
    </xf>
    <xf numFmtId="0" fontId="0" fillId="3" borderId="14" xfId="23" applyFont="1" applyFill="1" applyBorder="1" applyAlignment="1" applyProtection="1">
      <alignment horizontal="left" vertical="top" wrapText="1"/>
      <protection hidden="1"/>
    </xf>
    <xf numFmtId="0" fontId="0" fillId="2" borderId="6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6" xfId="0" applyBorder="1" applyAlignment="1">
      <alignment/>
    </xf>
    <xf numFmtId="0" fontId="0" fillId="0" borderId="16" xfId="0" applyBorder="1" applyAlignment="1">
      <alignment/>
    </xf>
    <xf numFmtId="0" fontId="0" fillId="2" borderId="0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13" fillId="3" borderId="0" xfId="20" applyFont="1" applyFill="1" applyAlignment="1">
      <alignment/>
    </xf>
    <xf numFmtId="0" fontId="13" fillId="3" borderId="1" xfId="2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14" xfId="0" applyFont="1" applyFill="1" applyBorder="1" applyAlignment="1">
      <alignment/>
    </xf>
  </cellXfs>
  <cellStyles count="15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Percent" xfId="22"/>
    <cellStyle name="Standard_A_I_2_vj061_S" xfId="23"/>
    <cellStyle name="Standard_DEZ94" xfId="24"/>
    <cellStyle name="Standard_EXCEL-Vorblatt für Statistische Berichte" xfId="25"/>
    <cellStyle name="Standard_HII942A (2)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45</xdr:row>
      <xdr:rowOff>47625</xdr:rowOff>
    </xdr:from>
    <xdr:to>
      <xdr:col>7</xdr:col>
      <xdr:colOff>190500</xdr:colOff>
      <xdr:row>45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67950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44</xdr:row>
      <xdr:rowOff>38100</xdr:rowOff>
    </xdr:from>
    <xdr:to>
      <xdr:col>12</xdr:col>
      <xdr:colOff>28575</xdr:colOff>
      <xdr:row>44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10077450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142875</xdr:rowOff>
    </xdr:from>
    <xdr:to>
      <xdr:col>1</xdr:col>
      <xdr:colOff>352425</xdr:colOff>
      <xdr:row>38</xdr:row>
      <xdr:rowOff>142875</xdr:rowOff>
    </xdr:to>
    <xdr:sp>
      <xdr:nvSpPr>
        <xdr:cNvPr id="1" name="Line 4"/>
        <xdr:cNvSpPr>
          <a:spLocks/>
        </xdr:cNvSpPr>
      </xdr:nvSpPr>
      <xdr:spPr>
        <a:xfrm>
          <a:off x="0" y="64484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647700</xdr:colOff>
      <xdr:row>53</xdr:row>
      <xdr:rowOff>38100</xdr:rowOff>
    </xdr:from>
    <xdr:to>
      <xdr:col>11</xdr:col>
      <xdr:colOff>28575</xdr:colOff>
      <xdr:row>53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10825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28575</xdr:rowOff>
    </xdr:from>
    <xdr:to>
      <xdr:col>5</xdr:col>
      <xdr:colOff>552450</xdr:colOff>
      <xdr:row>39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39275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62</xdr:row>
      <xdr:rowOff>38100</xdr:rowOff>
    </xdr:from>
    <xdr:to>
      <xdr:col>11</xdr:col>
      <xdr:colOff>38100</xdr:colOff>
      <xdr:row>62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10696575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47625</xdr:rowOff>
    </xdr:from>
    <xdr:to>
      <xdr:col>6</xdr:col>
      <xdr:colOff>409575</xdr:colOff>
      <xdr:row>31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01200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42</xdr:row>
      <xdr:rowOff>38100</xdr:rowOff>
    </xdr:from>
    <xdr:to>
      <xdr:col>11</xdr:col>
      <xdr:colOff>38100</xdr:colOff>
      <xdr:row>42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534525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47625</xdr:rowOff>
    </xdr:from>
    <xdr:to>
      <xdr:col>7</xdr:col>
      <xdr:colOff>209550</xdr:colOff>
      <xdr:row>39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58375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49</xdr:row>
      <xdr:rowOff>38100</xdr:rowOff>
    </xdr:from>
    <xdr:to>
      <xdr:col>14</xdr:col>
      <xdr:colOff>9525</xdr:colOff>
      <xdr:row>49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9467850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la-srv-nam1\statistik\BENUTZER\Sg531\Seeverkehr_Hamburg\Statistischer%20Bericht\Anwendungen_Mo_Jahre\ST_JAH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  <sheetName val="Januar bis Dezember 98 (B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Hafen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nfo-HH@statistik-nord.de" TargetMode="External" /><Relationship Id="rId5" Type="http://schemas.openxmlformats.org/officeDocument/2006/relationships/hyperlink" Target="mailto:info-SH@statistik-nord.de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I1" sqref="I1"/>
    </sheetView>
  </sheetViews>
  <sheetFormatPr defaultColWidth="11.421875" defaultRowHeight="12.75"/>
  <cols>
    <col min="1" max="1" width="17.28125" style="159" customWidth="1"/>
    <col min="2" max="4" width="11.8515625" style="159" customWidth="1"/>
    <col min="5" max="5" width="12.421875" style="159" customWidth="1"/>
    <col min="6" max="7" width="11.8515625" style="159" customWidth="1"/>
    <col min="8" max="8" width="7.140625" style="159" customWidth="1"/>
    <col min="9" max="16384" width="11.421875" style="158" customWidth="1"/>
  </cols>
  <sheetData>
    <row r="1" spans="1:8" ht="19.5" customHeight="1">
      <c r="A1" s="73"/>
      <c r="B1" s="74" t="s">
        <v>161</v>
      </c>
      <c r="C1" s="75"/>
      <c r="D1" s="75"/>
      <c r="E1" s="75"/>
      <c r="F1" s="75"/>
      <c r="G1" s="75"/>
      <c r="H1" s="76"/>
    </row>
    <row r="2" spans="1:8" ht="19.5" customHeight="1">
      <c r="A2" s="77"/>
      <c r="B2" s="78" t="s">
        <v>162</v>
      </c>
      <c r="C2" s="79"/>
      <c r="D2" s="79"/>
      <c r="E2" s="79"/>
      <c r="F2" s="79"/>
      <c r="G2" s="79"/>
      <c r="H2" s="80"/>
    </row>
    <row r="3" spans="1:8" ht="12.75">
      <c r="A3" s="81"/>
      <c r="B3" s="82" t="s">
        <v>163</v>
      </c>
      <c r="C3" s="83"/>
      <c r="D3" s="83"/>
      <c r="E3" s="83"/>
      <c r="F3" s="83"/>
      <c r="G3" s="83"/>
      <c r="H3" s="84"/>
    </row>
    <row r="4" spans="1:8" ht="12.75">
      <c r="A4" s="85" t="s">
        <v>164</v>
      </c>
      <c r="B4" s="86" t="s">
        <v>165</v>
      </c>
      <c r="C4" s="86"/>
      <c r="D4" s="87"/>
      <c r="E4" s="86" t="s">
        <v>166</v>
      </c>
      <c r="F4" s="86" t="s">
        <v>167</v>
      </c>
      <c r="G4" s="86"/>
      <c r="H4" s="87"/>
    </row>
    <row r="5" spans="1:8" ht="12.75">
      <c r="A5" s="88" t="s">
        <v>168</v>
      </c>
      <c r="B5" s="89" t="s">
        <v>169</v>
      </c>
      <c r="C5" s="89"/>
      <c r="D5" s="90"/>
      <c r="E5" s="89" t="s">
        <v>168</v>
      </c>
      <c r="F5" s="89" t="s">
        <v>170</v>
      </c>
      <c r="G5" s="89"/>
      <c r="H5" s="90"/>
    </row>
    <row r="6" spans="1:8" ht="12.75">
      <c r="A6" s="88" t="s">
        <v>171</v>
      </c>
      <c r="B6" s="91" t="s">
        <v>172</v>
      </c>
      <c r="C6" s="89"/>
      <c r="D6" s="90"/>
      <c r="E6" s="89" t="s">
        <v>171</v>
      </c>
      <c r="F6" s="91" t="s">
        <v>173</v>
      </c>
      <c r="G6" s="92"/>
      <c r="H6" s="90"/>
    </row>
    <row r="7" spans="1:8" ht="12.75">
      <c r="A7" s="88" t="s">
        <v>174</v>
      </c>
      <c r="B7" s="91" t="s">
        <v>175</v>
      </c>
      <c r="C7" s="89"/>
      <c r="D7" s="90"/>
      <c r="E7" s="89" t="s">
        <v>174</v>
      </c>
      <c r="F7" s="91" t="s">
        <v>176</v>
      </c>
      <c r="G7" s="92"/>
      <c r="H7" s="90"/>
    </row>
    <row r="8" spans="1:8" ht="12.75">
      <c r="A8" s="93" t="s">
        <v>177</v>
      </c>
      <c r="B8" s="231" t="s">
        <v>190</v>
      </c>
      <c r="C8" s="231"/>
      <c r="D8" s="231"/>
      <c r="E8" s="94" t="s">
        <v>177</v>
      </c>
      <c r="F8" s="232" t="s">
        <v>191</v>
      </c>
      <c r="G8" s="233"/>
      <c r="H8" s="234"/>
    </row>
    <row r="9" spans="1:8" ht="12.75">
      <c r="A9" s="85"/>
      <c r="B9" s="86"/>
      <c r="C9" s="86"/>
      <c r="D9" s="86"/>
      <c r="E9" s="86"/>
      <c r="F9" s="86"/>
      <c r="G9" s="86"/>
      <c r="H9" s="87"/>
    </row>
    <row r="10" spans="1:8" ht="12.75">
      <c r="A10" s="95" t="s">
        <v>178</v>
      </c>
      <c r="B10" s="89"/>
      <c r="C10" s="89"/>
      <c r="D10" s="89"/>
      <c r="E10" s="89"/>
      <c r="F10" s="89"/>
      <c r="G10" s="89"/>
      <c r="H10" s="90"/>
    </row>
    <row r="11" spans="1:8" ht="12.75">
      <c r="A11" s="96" t="s">
        <v>254</v>
      </c>
      <c r="B11" s="97"/>
      <c r="C11" s="98"/>
      <c r="D11" s="98"/>
      <c r="E11" s="98"/>
      <c r="F11" s="98"/>
      <c r="G11" s="99"/>
      <c r="H11" s="100"/>
    </row>
    <row r="12" spans="1:8" ht="12.75">
      <c r="A12" s="101" t="s">
        <v>186</v>
      </c>
      <c r="B12" s="97"/>
      <c r="C12" s="98"/>
      <c r="D12" s="98"/>
      <c r="E12" s="98"/>
      <c r="F12" s="98"/>
      <c r="G12" s="99"/>
      <c r="H12" s="100"/>
    </row>
    <row r="13" spans="1:8" ht="12.75">
      <c r="A13" s="102">
        <v>2009</v>
      </c>
      <c r="B13" s="97"/>
      <c r="C13" s="97"/>
      <c r="D13" s="97"/>
      <c r="E13" s="97"/>
      <c r="F13" s="97"/>
      <c r="G13" s="89"/>
      <c r="H13" s="90"/>
    </row>
    <row r="14" spans="1:8" ht="12.75">
      <c r="A14" s="88"/>
      <c r="B14" s="89"/>
      <c r="C14" s="89"/>
      <c r="D14" s="89"/>
      <c r="E14" s="89"/>
      <c r="F14" s="89"/>
      <c r="G14" s="89"/>
      <c r="H14" s="90"/>
    </row>
    <row r="15" spans="1:8" ht="12.75">
      <c r="A15" s="88" t="s">
        <v>179</v>
      </c>
      <c r="B15" s="89"/>
      <c r="C15" s="103"/>
      <c r="D15" s="103"/>
      <c r="E15" s="103"/>
      <c r="F15" s="103"/>
      <c r="G15" s="89" t="s">
        <v>180</v>
      </c>
      <c r="H15" s="90"/>
    </row>
    <row r="16" spans="1:8" ht="12.75">
      <c r="A16" s="85" t="s">
        <v>181</v>
      </c>
      <c r="B16" s="171" t="s">
        <v>187</v>
      </c>
      <c r="C16" s="171"/>
      <c r="D16" s="171"/>
      <c r="E16" s="172"/>
      <c r="F16" s="103"/>
      <c r="G16" s="169">
        <v>40304</v>
      </c>
      <c r="H16" s="170"/>
    </row>
    <row r="17" spans="1:8" ht="12.75">
      <c r="A17" s="88" t="s">
        <v>171</v>
      </c>
      <c r="B17" s="167" t="s">
        <v>188</v>
      </c>
      <c r="C17" s="167"/>
      <c r="D17" s="167"/>
      <c r="E17" s="168"/>
      <c r="F17" s="89"/>
      <c r="G17" s="89"/>
      <c r="H17" s="90"/>
    </row>
    <row r="18" spans="1:8" ht="12.75">
      <c r="A18" s="93" t="s">
        <v>177</v>
      </c>
      <c r="B18" s="179" t="s">
        <v>182</v>
      </c>
      <c r="C18" s="180"/>
      <c r="D18" s="180"/>
      <c r="E18" s="104"/>
      <c r="F18" s="89"/>
      <c r="G18" s="89"/>
      <c r="H18" s="90"/>
    </row>
    <row r="19" spans="1:8" ht="12.75">
      <c r="A19" s="88"/>
      <c r="B19" s="89"/>
      <c r="C19" s="89"/>
      <c r="D19" s="89"/>
      <c r="E19" s="89"/>
      <c r="F19" s="89"/>
      <c r="G19" s="89"/>
      <c r="H19" s="90"/>
    </row>
    <row r="20" spans="1:8" ht="27" customHeight="1">
      <c r="A20" s="176" t="s">
        <v>183</v>
      </c>
      <c r="B20" s="177"/>
      <c r="C20" s="177"/>
      <c r="D20" s="177"/>
      <c r="E20" s="177"/>
      <c r="F20" s="177"/>
      <c r="G20" s="177"/>
      <c r="H20" s="178"/>
    </row>
    <row r="21" spans="1:8" ht="28.5" customHeight="1">
      <c r="A21" s="173" t="s">
        <v>184</v>
      </c>
      <c r="B21" s="174"/>
      <c r="C21" s="174"/>
      <c r="D21" s="174"/>
      <c r="E21" s="174"/>
      <c r="F21" s="174"/>
      <c r="G21" s="174"/>
      <c r="H21" s="175"/>
    </row>
    <row r="22" spans="1:8" ht="12.75">
      <c r="A22" s="181" t="s">
        <v>185</v>
      </c>
      <c r="B22" s="182"/>
      <c r="C22" s="182"/>
      <c r="D22" s="182"/>
      <c r="E22" s="182"/>
      <c r="F22" s="182"/>
      <c r="G22" s="182"/>
      <c r="H22" s="183"/>
    </row>
    <row r="23" spans="1:8" ht="12.75">
      <c r="A23" s="105"/>
      <c r="B23" s="106"/>
      <c r="C23" s="106"/>
      <c r="D23" s="106"/>
      <c r="E23" s="106"/>
      <c r="F23" s="106"/>
      <c r="G23" s="106"/>
      <c r="H23" s="107"/>
    </row>
    <row r="24" spans="1:8" ht="12">
      <c r="A24" s="158"/>
      <c r="B24" s="158"/>
      <c r="C24" s="158"/>
      <c r="D24" s="158"/>
      <c r="E24" s="158"/>
      <c r="F24" s="158"/>
      <c r="G24" s="158"/>
      <c r="H24" s="158"/>
    </row>
    <row r="25" spans="1:8" ht="12">
      <c r="A25" s="158"/>
      <c r="B25" s="158"/>
      <c r="C25" s="158"/>
      <c r="D25" s="158"/>
      <c r="E25" s="158"/>
      <c r="F25" s="158"/>
      <c r="G25" s="158"/>
      <c r="H25" s="158"/>
    </row>
    <row r="26" spans="1:8" ht="12">
      <c r="A26" s="158"/>
      <c r="B26" s="158"/>
      <c r="C26" s="158"/>
      <c r="D26" s="158"/>
      <c r="E26" s="158"/>
      <c r="F26" s="158"/>
      <c r="G26" s="158"/>
      <c r="H26" s="158"/>
    </row>
    <row r="27" spans="1:8" ht="12">
      <c r="A27" s="158"/>
      <c r="B27" s="158"/>
      <c r="C27" s="158"/>
      <c r="D27" s="158"/>
      <c r="E27" s="158"/>
      <c r="F27" s="158"/>
      <c r="G27" s="158"/>
      <c r="H27" s="158"/>
    </row>
    <row r="28" spans="1:8" ht="12">
      <c r="A28" s="158"/>
      <c r="B28" s="158"/>
      <c r="C28" s="158"/>
      <c r="D28" s="158"/>
      <c r="E28" s="158"/>
      <c r="F28" s="158"/>
      <c r="G28" s="158"/>
      <c r="H28" s="158"/>
    </row>
    <row r="29" spans="1:8" ht="12">
      <c r="A29" s="158"/>
      <c r="B29" s="158"/>
      <c r="C29" s="158"/>
      <c r="D29" s="158"/>
      <c r="E29" s="158"/>
      <c r="F29" s="158"/>
      <c r="G29" s="158"/>
      <c r="H29" s="158"/>
    </row>
    <row r="30" spans="1:8" ht="12">
      <c r="A30" s="158"/>
      <c r="B30" s="158"/>
      <c r="C30" s="158"/>
      <c r="D30" s="158"/>
      <c r="E30" s="158"/>
      <c r="F30" s="158"/>
      <c r="G30" s="158"/>
      <c r="H30" s="158"/>
    </row>
    <row r="31" spans="1:8" ht="12">
      <c r="A31" s="158"/>
      <c r="B31" s="158"/>
      <c r="C31" s="158"/>
      <c r="D31" s="158"/>
      <c r="E31" s="158"/>
      <c r="F31" s="158"/>
      <c r="G31" s="158"/>
      <c r="H31" s="158"/>
    </row>
    <row r="32" spans="1:8" ht="12">
      <c r="A32" s="158"/>
      <c r="B32" s="158"/>
      <c r="C32" s="158"/>
      <c r="D32" s="158"/>
      <c r="E32" s="158"/>
      <c r="F32" s="158"/>
      <c r="G32" s="158"/>
      <c r="H32" s="158"/>
    </row>
    <row r="33" spans="1:8" ht="12">
      <c r="A33" s="158"/>
      <c r="B33" s="158"/>
      <c r="C33" s="158"/>
      <c r="D33" s="158"/>
      <c r="E33" s="158"/>
      <c r="F33" s="158"/>
      <c r="G33" s="158"/>
      <c r="H33" s="158"/>
    </row>
    <row r="34" spans="1:8" ht="12">
      <c r="A34" s="158"/>
      <c r="B34" s="158"/>
      <c r="C34" s="158"/>
      <c r="D34" s="158"/>
      <c r="E34" s="158"/>
      <c r="F34" s="158"/>
      <c r="G34" s="158"/>
      <c r="H34" s="158"/>
    </row>
    <row r="35" spans="1:8" ht="12">
      <c r="A35" s="158"/>
      <c r="B35" s="158"/>
      <c r="C35" s="158"/>
      <c r="D35" s="158"/>
      <c r="E35" s="158"/>
      <c r="F35" s="158"/>
      <c r="G35" s="158"/>
      <c r="H35" s="158"/>
    </row>
    <row r="36" spans="1:8" ht="12">
      <c r="A36" s="158"/>
      <c r="B36" s="158"/>
      <c r="C36" s="158"/>
      <c r="D36" s="158"/>
      <c r="E36" s="158"/>
      <c r="F36" s="158"/>
      <c r="G36" s="158"/>
      <c r="H36" s="158"/>
    </row>
    <row r="37" spans="1:8" ht="12">
      <c r="A37" s="158"/>
      <c r="B37" s="158"/>
      <c r="C37" s="158"/>
      <c r="D37" s="158"/>
      <c r="E37" s="158"/>
      <c r="F37" s="158"/>
      <c r="G37" s="158"/>
      <c r="H37" s="158"/>
    </row>
    <row r="38" spans="1:8" ht="12">
      <c r="A38" s="158"/>
      <c r="B38" s="158"/>
      <c r="C38" s="158"/>
      <c r="D38" s="158"/>
      <c r="E38" s="158"/>
      <c r="F38" s="158"/>
      <c r="G38" s="158"/>
      <c r="H38" s="158"/>
    </row>
    <row r="39" spans="1:8" ht="12">
      <c r="A39" s="158"/>
      <c r="B39" s="158"/>
      <c r="C39" s="158"/>
      <c r="D39" s="158"/>
      <c r="E39" s="158"/>
      <c r="F39" s="158"/>
      <c r="G39" s="158"/>
      <c r="H39" s="158"/>
    </row>
    <row r="40" spans="1:8" ht="12">
      <c r="A40" s="158"/>
      <c r="B40" s="158"/>
      <c r="C40" s="158"/>
      <c r="D40" s="158"/>
      <c r="E40" s="158"/>
      <c r="F40" s="158"/>
      <c r="G40" s="158"/>
      <c r="H40" s="158"/>
    </row>
    <row r="41" spans="1:8" ht="12">
      <c r="A41" s="158"/>
      <c r="B41" s="158"/>
      <c r="C41" s="158"/>
      <c r="D41" s="158"/>
      <c r="E41" s="158"/>
      <c r="F41" s="158"/>
      <c r="G41" s="158"/>
      <c r="H41" s="158"/>
    </row>
    <row r="42" spans="1:8" ht="12">
      <c r="A42" s="158"/>
      <c r="B42" s="158"/>
      <c r="C42" s="158"/>
      <c r="D42" s="158"/>
      <c r="E42" s="158"/>
      <c r="F42" s="158"/>
      <c r="G42" s="158"/>
      <c r="H42" s="158"/>
    </row>
    <row r="43" spans="1:8" ht="12">
      <c r="A43" s="158"/>
      <c r="B43" s="158"/>
      <c r="C43" s="158"/>
      <c r="D43" s="158"/>
      <c r="E43" s="158"/>
      <c r="F43" s="158"/>
      <c r="G43" s="158"/>
      <c r="H43" s="158"/>
    </row>
    <row r="44" spans="1:8" ht="12">
      <c r="A44" s="158"/>
      <c r="B44" s="158"/>
      <c r="C44" s="158"/>
      <c r="D44" s="158"/>
      <c r="E44" s="158"/>
      <c r="F44" s="158"/>
      <c r="G44" s="158"/>
      <c r="H44" s="158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18:E18" r:id="rId1" display="isolde.schlueter@statistik-nord.de"/>
    <hyperlink ref="B18" r:id="rId2" display="Hafen@statistik-nord.de"/>
    <hyperlink ref="B3" r:id="rId3" display="http://www.statistik-nord.de/"/>
    <hyperlink ref="B8:D8" r:id="rId4" display="mailto:info-HH@statistik-nord.de"/>
    <hyperlink ref="F8" r:id="rId5" display="mailto:info-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/>
  <dimension ref="A1:K46"/>
  <sheetViews>
    <sheetView workbookViewId="0" topLeftCell="A1">
      <selection activeCell="I1" sqref="I1"/>
    </sheetView>
  </sheetViews>
  <sheetFormatPr defaultColWidth="11.421875" defaultRowHeight="12.75"/>
  <cols>
    <col min="1" max="1" width="31.8515625" style="5" customWidth="1"/>
    <col min="2" max="2" width="9.57421875" style="5" bestFit="1" customWidth="1"/>
    <col min="3" max="3" width="8.28125" style="5" bestFit="1" customWidth="1"/>
    <col min="4" max="4" width="9.140625" style="5" bestFit="1" customWidth="1"/>
    <col min="5" max="5" width="8.140625" style="5" bestFit="1" customWidth="1"/>
    <col min="6" max="6" width="9.00390625" style="5" bestFit="1" customWidth="1"/>
    <col min="7" max="7" width="8.8515625" style="5" bestFit="1" customWidth="1"/>
    <col min="8" max="16384" width="11.421875" style="5" customWidth="1"/>
  </cols>
  <sheetData>
    <row r="1" spans="1:8" s="3" customFormat="1" ht="15">
      <c r="A1" s="227" t="s">
        <v>160</v>
      </c>
      <c r="B1" s="227"/>
      <c r="C1" s="227"/>
      <c r="D1" s="227"/>
      <c r="E1" s="227"/>
      <c r="F1" s="227"/>
      <c r="G1" s="227"/>
      <c r="H1" s="227"/>
    </row>
    <row r="2" spans="1:8" s="3" customFormat="1" ht="15">
      <c r="A2" s="227" t="s">
        <v>234</v>
      </c>
      <c r="B2" s="227"/>
      <c r="C2" s="227"/>
      <c r="D2" s="227"/>
      <c r="E2" s="227"/>
      <c r="F2" s="227"/>
      <c r="G2" s="227"/>
      <c r="H2" s="227"/>
    </row>
    <row r="3" s="3" customFormat="1" ht="12.75"/>
    <row r="4" spans="1:8" ht="21" customHeight="1">
      <c r="A4" s="230" t="s">
        <v>0</v>
      </c>
      <c r="B4" s="191" t="s">
        <v>4</v>
      </c>
      <c r="C4" s="194" t="s">
        <v>121</v>
      </c>
      <c r="D4" s="165"/>
      <c r="E4" s="165"/>
      <c r="F4" s="165"/>
      <c r="G4" s="165"/>
      <c r="H4" s="165"/>
    </row>
    <row r="5" spans="1:8" ht="60" customHeight="1">
      <c r="A5" s="214"/>
      <c r="B5" s="193"/>
      <c r="C5" s="9" t="s">
        <v>27</v>
      </c>
      <c r="D5" s="38" t="s">
        <v>124</v>
      </c>
      <c r="E5" s="9" t="s">
        <v>125</v>
      </c>
      <c r="F5" s="38" t="s">
        <v>122</v>
      </c>
      <c r="G5" s="9" t="s">
        <v>28</v>
      </c>
      <c r="H5" s="38" t="s">
        <v>29</v>
      </c>
    </row>
    <row r="6" spans="1:11" ht="21.75" customHeight="1">
      <c r="A6" s="39" t="s">
        <v>1</v>
      </c>
      <c r="B6" s="40">
        <f>SUM(B8:B22)</f>
        <v>2131995</v>
      </c>
      <c r="C6" s="41">
        <f aca="true" t="shared" si="0" ref="C6:H6">SUM(C9:C22)</f>
        <v>22886</v>
      </c>
      <c r="D6" s="41">
        <f t="shared" si="0"/>
        <v>1323387</v>
      </c>
      <c r="E6" s="41">
        <f t="shared" si="0"/>
        <v>437581</v>
      </c>
      <c r="F6" s="41">
        <f t="shared" si="0"/>
        <v>5272</v>
      </c>
      <c r="G6" s="41">
        <f>SUM(G8:G22)</f>
        <v>57549</v>
      </c>
      <c r="H6" s="41">
        <f t="shared" si="0"/>
        <v>285320</v>
      </c>
      <c r="I6" s="24"/>
      <c r="K6" s="24"/>
    </row>
    <row r="7" spans="1:8" ht="18" customHeight="1">
      <c r="A7" s="5" t="s">
        <v>108</v>
      </c>
      <c r="B7" s="22"/>
      <c r="C7" s="24" t="s">
        <v>5</v>
      </c>
      <c r="D7" s="24"/>
      <c r="E7" s="24"/>
      <c r="F7" s="24"/>
      <c r="G7" s="24"/>
      <c r="H7" s="24"/>
    </row>
    <row r="8" spans="1:8" ht="17.25" customHeight="1">
      <c r="A8" s="5" t="s">
        <v>227</v>
      </c>
      <c r="B8" s="42">
        <f>SUM(C8:H8)</f>
        <v>296</v>
      </c>
      <c r="C8" s="43" t="s">
        <v>140</v>
      </c>
      <c r="D8" s="43" t="s">
        <v>140</v>
      </c>
      <c r="E8" s="43" t="s">
        <v>140</v>
      </c>
      <c r="F8" s="43" t="s">
        <v>140</v>
      </c>
      <c r="G8" s="43">
        <v>296</v>
      </c>
      <c r="H8" s="43" t="s">
        <v>140</v>
      </c>
    </row>
    <row r="9" spans="1:8" ht="17.25" customHeight="1">
      <c r="A9" s="5" t="s">
        <v>109</v>
      </c>
      <c r="B9" s="42">
        <f>SUM(C9:H9)</f>
        <v>146505</v>
      </c>
      <c r="C9" s="43" t="s">
        <v>140</v>
      </c>
      <c r="D9" s="43">
        <v>128050</v>
      </c>
      <c r="E9" s="43">
        <v>18455</v>
      </c>
      <c r="F9" s="43" t="s">
        <v>140</v>
      </c>
      <c r="G9" s="43" t="s">
        <v>140</v>
      </c>
      <c r="H9" s="43" t="s">
        <v>140</v>
      </c>
    </row>
    <row r="10" spans="1:8" ht="17.25" customHeight="1">
      <c r="A10" s="5" t="s">
        <v>110</v>
      </c>
      <c r="B10" s="42">
        <f>SUM(C10:H10)</f>
        <v>2734</v>
      </c>
      <c r="C10" s="43" t="s">
        <v>140</v>
      </c>
      <c r="D10" s="43">
        <v>2050</v>
      </c>
      <c r="E10" s="43">
        <v>684</v>
      </c>
      <c r="F10" s="43" t="s">
        <v>140</v>
      </c>
      <c r="G10" s="43" t="s">
        <v>140</v>
      </c>
      <c r="H10" s="43" t="s">
        <v>140</v>
      </c>
    </row>
    <row r="11" spans="1:8" ht="17.25" customHeight="1">
      <c r="A11" s="5" t="s">
        <v>111</v>
      </c>
      <c r="B11" s="42" t="s">
        <v>140</v>
      </c>
      <c r="C11" s="43" t="s">
        <v>140</v>
      </c>
      <c r="D11" s="43" t="s">
        <v>140</v>
      </c>
      <c r="E11" s="43" t="s">
        <v>140</v>
      </c>
      <c r="F11" s="43" t="s">
        <v>140</v>
      </c>
      <c r="G11" s="43" t="s">
        <v>140</v>
      </c>
      <c r="H11" s="43" t="s">
        <v>140</v>
      </c>
    </row>
    <row r="12" spans="1:10" ht="17.25" customHeight="1">
      <c r="A12" s="5" t="s">
        <v>112</v>
      </c>
      <c r="B12" s="42">
        <f>SUM(C12:H12)</f>
        <v>175482</v>
      </c>
      <c r="C12" s="43">
        <v>631</v>
      </c>
      <c r="D12" s="43">
        <v>90287</v>
      </c>
      <c r="E12" s="43">
        <v>37497</v>
      </c>
      <c r="F12" s="43" t="s">
        <v>140</v>
      </c>
      <c r="G12" s="43">
        <v>6717</v>
      </c>
      <c r="H12" s="43">
        <v>40350</v>
      </c>
      <c r="J12" s="24"/>
    </row>
    <row r="13" spans="1:8" ht="17.25" customHeight="1">
      <c r="A13" s="5" t="s">
        <v>113</v>
      </c>
      <c r="B13" s="42">
        <f>SUM(C13:H13)</f>
        <v>28891</v>
      </c>
      <c r="C13" s="43" t="s">
        <v>140</v>
      </c>
      <c r="D13" s="43">
        <v>23456</v>
      </c>
      <c r="E13" s="43">
        <v>4267</v>
      </c>
      <c r="F13" s="43" t="s">
        <v>140</v>
      </c>
      <c r="G13" s="43" t="s">
        <v>140</v>
      </c>
      <c r="H13" s="43">
        <v>1168</v>
      </c>
    </row>
    <row r="14" spans="1:8" ht="17.25" customHeight="1">
      <c r="A14" s="5" t="s">
        <v>115</v>
      </c>
      <c r="B14" s="42">
        <f>SUM(C14:H14)</f>
        <v>572441</v>
      </c>
      <c r="C14" s="43">
        <v>22255</v>
      </c>
      <c r="D14" s="43">
        <v>50780</v>
      </c>
      <c r="E14" s="43">
        <v>205071</v>
      </c>
      <c r="F14" s="43" t="s">
        <v>140</v>
      </c>
      <c r="G14" s="43">
        <v>50536</v>
      </c>
      <c r="H14" s="43">
        <v>243799</v>
      </c>
    </row>
    <row r="15" spans="1:8" ht="17.25" customHeight="1">
      <c r="A15" s="5" t="s">
        <v>114</v>
      </c>
      <c r="B15" s="42" t="s">
        <v>140</v>
      </c>
      <c r="C15" s="43" t="s">
        <v>140</v>
      </c>
      <c r="D15" s="43" t="s">
        <v>140</v>
      </c>
      <c r="E15" s="43" t="s">
        <v>140</v>
      </c>
      <c r="F15" s="43" t="s">
        <v>140</v>
      </c>
      <c r="G15" s="43" t="s">
        <v>140</v>
      </c>
      <c r="H15" s="43" t="s">
        <v>140</v>
      </c>
    </row>
    <row r="16" spans="1:8" ht="17.25" customHeight="1">
      <c r="A16" s="5" t="s">
        <v>116</v>
      </c>
      <c r="B16" s="42">
        <f aca="true" t="shared" si="1" ref="B16:B22">SUM(C16:H16)</f>
        <v>18316</v>
      </c>
      <c r="C16" s="43" t="s">
        <v>140</v>
      </c>
      <c r="D16" s="43">
        <v>15903</v>
      </c>
      <c r="E16" s="43">
        <v>2413</v>
      </c>
      <c r="F16" s="43" t="s">
        <v>140</v>
      </c>
      <c r="G16" s="43" t="s">
        <v>140</v>
      </c>
      <c r="H16" s="43" t="s">
        <v>140</v>
      </c>
    </row>
    <row r="17" spans="1:8" ht="17.25" customHeight="1">
      <c r="A17" s="5" t="s">
        <v>117</v>
      </c>
      <c r="B17" s="42">
        <f t="shared" si="1"/>
        <v>18092</v>
      </c>
      <c r="C17" s="43" t="s">
        <v>140</v>
      </c>
      <c r="D17" s="43">
        <v>15895</v>
      </c>
      <c r="E17" s="43">
        <v>2197</v>
      </c>
      <c r="F17" s="43" t="s">
        <v>140</v>
      </c>
      <c r="G17" s="43" t="s">
        <v>140</v>
      </c>
      <c r="H17" s="43" t="s">
        <v>140</v>
      </c>
    </row>
    <row r="18" spans="1:8" ht="17.25" customHeight="1">
      <c r="A18" s="5" t="s">
        <v>118</v>
      </c>
      <c r="B18" s="42">
        <f t="shared" si="1"/>
        <v>984219</v>
      </c>
      <c r="C18" s="43" t="s">
        <v>140</v>
      </c>
      <c r="D18" s="43">
        <v>834678</v>
      </c>
      <c r="E18" s="43">
        <v>144269</v>
      </c>
      <c r="F18" s="43">
        <v>5272</v>
      </c>
      <c r="G18" s="43" t="s">
        <v>140</v>
      </c>
      <c r="H18" s="43" t="s">
        <v>140</v>
      </c>
    </row>
    <row r="19" spans="1:8" ht="17.25" customHeight="1">
      <c r="A19" s="5" t="s">
        <v>119</v>
      </c>
      <c r="B19" s="42">
        <f t="shared" si="1"/>
        <v>123</v>
      </c>
      <c r="C19" s="43" t="s">
        <v>140</v>
      </c>
      <c r="D19" s="43" t="s">
        <v>140</v>
      </c>
      <c r="E19" s="43">
        <v>123</v>
      </c>
      <c r="F19" s="43" t="s">
        <v>140</v>
      </c>
      <c r="G19" s="43"/>
      <c r="H19" s="43" t="s">
        <v>140</v>
      </c>
    </row>
    <row r="20" spans="1:8" ht="17.25" customHeight="1">
      <c r="A20" s="5" t="s">
        <v>212</v>
      </c>
      <c r="B20" s="42">
        <f t="shared" si="1"/>
        <v>3474</v>
      </c>
      <c r="C20" s="43" t="s">
        <v>140</v>
      </c>
      <c r="D20" s="43">
        <v>2953</v>
      </c>
      <c r="E20" s="43">
        <v>521</v>
      </c>
      <c r="F20" s="43" t="s">
        <v>140</v>
      </c>
      <c r="G20" s="43" t="s">
        <v>140</v>
      </c>
      <c r="H20" s="43" t="s">
        <v>140</v>
      </c>
    </row>
    <row r="21" spans="1:8" ht="17.25" customHeight="1">
      <c r="A21" s="5" t="s">
        <v>215</v>
      </c>
      <c r="B21" s="42">
        <f t="shared" si="1"/>
        <v>54398</v>
      </c>
      <c r="C21" s="43" t="s">
        <v>140</v>
      </c>
      <c r="D21" s="43">
        <v>48805</v>
      </c>
      <c r="E21" s="43">
        <v>5593</v>
      </c>
      <c r="F21" s="43" t="s">
        <v>140</v>
      </c>
      <c r="G21" s="43" t="s">
        <v>140</v>
      </c>
      <c r="H21" s="43" t="s">
        <v>140</v>
      </c>
    </row>
    <row r="22" spans="1:8" ht="17.25" customHeight="1">
      <c r="A22" s="5" t="s">
        <v>120</v>
      </c>
      <c r="B22" s="42">
        <f t="shared" si="1"/>
        <v>127024</v>
      </c>
      <c r="C22" s="43" t="s">
        <v>140</v>
      </c>
      <c r="D22" s="43">
        <v>110530</v>
      </c>
      <c r="E22" s="43">
        <v>16491</v>
      </c>
      <c r="F22" s="43" t="s">
        <v>140</v>
      </c>
      <c r="G22" s="43" t="s">
        <v>140</v>
      </c>
      <c r="H22" s="43">
        <v>3</v>
      </c>
    </row>
    <row r="23" spans="2:8" ht="17.25" customHeight="1">
      <c r="B23" s="22"/>
      <c r="C23" s="24"/>
      <c r="D23" s="24"/>
      <c r="E23" s="24"/>
      <c r="F23" s="24"/>
      <c r="G23" s="24"/>
      <c r="H23" s="24"/>
    </row>
    <row r="24" spans="1:9" ht="17.25" customHeight="1">
      <c r="A24" s="39" t="s">
        <v>2</v>
      </c>
      <c r="B24" s="40">
        <f aca="true" t="shared" si="2" ref="B24:H24">SUM(B26:B40)</f>
        <v>2164262</v>
      </c>
      <c r="C24" s="41">
        <f t="shared" si="2"/>
        <v>89793</v>
      </c>
      <c r="D24" s="41">
        <f t="shared" si="2"/>
        <v>1322857</v>
      </c>
      <c r="E24" s="41">
        <f t="shared" si="2"/>
        <v>443687</v>
      </c>
      <c r="F24" s="41">
        <f t="shared" si="2"/>
        <v>5306</v>
      </c>
      <c r="G24" s="41">
        <f t="shared" si="2"/>
        <v>56892</v>
      </c>
      <c r="H24" s="41">
        <f t="shared" si="2"/>
        <v>245727</v>
      </c>
      <c r="I24" s="24"/>
    </row>
    <row r="25" spans="1:8" ht="17.25" customHeight="1">
      <c r="A25" s="5" t="s">
        <v>108</v>
      </c>
      <c r="B25" s="22"/>
      <c r="C25" s="24"/>
      <c r="D25" s="24"/>
      <c r="E25" s="24"/>
      <c r="F25" s="24"/>
      <c r="G25" s="24"/>
      <c r="H25" s="24"/>
    </row>
    <row r="26" spans="1:8" ht="17.25" customHeight="1">
      <c r="A26" s="5" t="s">
        <v>227</v>
      </c>
      <c r="B26" s="42">
        <f>SUM(C26:H26)</f>
        <v>201</v>
      </c>
      <c r="C26" s="43" t="s">
        <v>140</v>
      </c>
      <c r="D26" s="43" t="s">
        <v>140</v>
      </c>
      <c r="E26" s="43" t="s">
        <v>140</v>
      </c>
      <c r="F26" s="43" t="s">
        <v>140</v>
      </c>
      <c r="G26" s="24">
        <v>201</v>
      </c>
      <c r="H26" s="43" t="s">
        <v>140</v>
      </c>
    </row>
    <row r="27" spans="1:8" ht="17.25" customHeight="1">
      <c r="A27" s="5" t="s">
        <v>109</v>
      </c>
      <c r="B27" s="42">
        <f>SUM(C27:H27)</f>
        <v>149156</v>
      </c>
      <c r="C27" s="43" t="s">
        <v>140</v>
      </c>
      <c r="D27" s="43">
        <v>127696</v>
      </c>
      <c r="E27" s="43">
        <v>21460</v>
      </c>
      <c r="F27" s="43" t="s">
        <v>140</v>
      </c>
      <c r="G27" s="43" t="s">
        <v>140</v>
      </c>
      <c r="H27" s="43" t="s">
        <v>140</v>
      </c>
    </row>
    <row r="28" spans="1:8" ht="17.25" customHeight="1">
      <c r="A28" s="5" t="s">
        <v>110</v>
      </c>
      <c r="B28" s="42">
        <f>SUM(C28:H28)</f>
        <v>2772</v>
      </c>
      <c r="C28" s="43" t="s">
        <v>140</v>
      </c>
      <c r="D28" s="43">
        <v>2194</v>
      </c>
      <c r="E28" s="43">
        <v>578</v>
      </c>
      <c r="F28" s="43" t="s">
        <v>140</v>
      </c>
      <c r="G28" s="43" t="s">
        <v>140</v>
      </c>
      <c r="H28" s="43" t="s">
        <v>140</v>
      </c>
    </row>
    <row r="29" spans="1:8" ht="17.25" customHeight="1">
      <c r="A29" s="5" t="s">
        <v>111</v>
      </c>
      <c r="B29" s="42" t="s">
        <v>140</v>
      </c>
      <c r="C29" s="43" t="s">
        <v>140</v>
      </c>
      <c r="D29" s="43" t="s">
        <v>140</v>
      </c>
      <c r="E29" s="43" t="s">
        <v>140</v>
      </c>
      <c r="F29" s="43" t="s">
        <v>140</v>
      </c>
      <c r="G29" s="43" t="s">
        <v>140</v>
      </c>
      <c r="H29" s="43" t="s">
        <v>140</v>
      </c>
    </row>
    <row r="30" spans="1:8" ht="17.25" customHeight="1">
      <c r="A30" s="5" t="s">
        <v>112</v>
      </c>
      <c r="B30" s="42">
        <f aca="true" t="shared" si="3" ref="B30:B40">SUM(C30:H30)</f>
        <v>178773</v>
      </c>
      <c r="C30" s="43">
        <v>14749</v>
      </c>
      <c r="D30" s="43">
        <v>87300</v>
      </c>
      <c r="E30" s="43">
        <v>31266</v>
      </c>
      <c r="F30" s="43" t="s">
        <v>140</v>
      </c>
      <c r="G30" s="43">
        <v>5688</v>
      </c>
      <c r="H30" s="43">
        <v>39770</v>
      </c>
    </row>
    <row r="31" spans="1:8" ht="17.25" customHeight="1">
      <c r="A31" s="5" t="s">
        <v>113</v>
      </c>
      <c r="B31" s="42">
        <f>SUM(C31:H31)</f>
        <v>28256</v>
      </c>
      <c r="C31" s="43" t="s">
        <v>140</v>
      </c>
      <c r="D31" s="43">
        <v>23143</v>
      </c>
      <c r="E31" s="43">
        <v>4149</v>
      </c>
      <c r="F31" s="43" t="s">
        <v>140</v>
      </c>
      <c r="G31" s="43" t="s">
        <v>140</v>
      </c>
      <c r="H31" s="43">
        <v>964</v>
      </c>
    </row>
    <row r="32" spans="1:8" ht="17.25" customHeight="1">
      <c r="A32" s="5" t="s">
        <v>115</v>
      </c>
      <c r="B32" s="42">
        <f t="shared" si="3"/>
        <v>577880</v>
      </c>
      <c r="C32" s="43">
        <v>75044</v>
      </c>
      <c r="D32" s="43">
        <v>54809</v>
      </c>
      <c r="E32" s="43">
        <v>192031</v>
      </c>
      <c r="F32" s="43" t="s">
        <v>140</v>
      </c>
      <c r="G32" s="43">
        <v>51003</v>
      </c>
      <c r="H32" s="43">
        <v>204993</v>
      </c>
    </row>
    <row r="33" spans="1:8" ht="17.25" customHeight="1">
      <c r="A33" s="5" t="s">
        <v>114</v>
      </c>
      <c r="B33" s="42">
        <f t="shared" si="3"/>
        <v>0</v>
      </c>
      <c r="C33" s="43" t="s">
        <v>140</v>
      </c>
      <c r="D33" s="43" t="s">
        <v>140</v>
      </c>
      <c r="E33" s="43" t="s">
        <v>140</v>
      </c>
      <c r="F33" s="43" t="s">
        <v>140</v>
      </c>
      <c r="G33" s="43" t="s">
        <v>140</v>
      </c>
      <c r="H33" s="43" t="s">
        <v>140</v>
      </c>
    </row>
    <row r="34" spans="1:8" ht="17.25" customHeight="1">
      <c r="A34" s="5" t="s">
        <v>116</v>
      </c>
      <c r="B34" s="42">
        <f t="shared" si="3"/>
        <v>18092</v>
      </c>
      <c r="C34" s="43" t="s">
        <v>140</v>
      </c>
      <c r="D34" s="43">
        <v>15895</v>
      </c>
      <c r="E34" s="43">
        <v>2197</v>
      </c>
      <c r="F34" s="43" t="s">
        <v>140</v>
      </c>
      <c r="G34" s="43" t="s">
        <v>140</v>
      </c>
      <c r="H34" s="43" t="s">
        <v>140</v>
      </c>
    </row>
    <row r="35" spans="1:8" ht="17.25" customHeight="1">
      <c r="A35" s="5" t="s">
        <v>117</v>
      </c>
      <c r="B35" s="42">
        <f t="shared" si="3"/>
        <v>18316</v>
      </c>
      <c r="C35" s="43" t="s">
        <v>140</v>
      </c>
      <c r="D35" s="43">
        <v>15903</v>
      </c>
      <c r="E35" s="43">
        <v>2413</v>
      </c>
      <c r="F35" s="43" t="s">
        <v>140</v>
      </c>
      <c r="G35" s="43" t="s">
        <v>140</v>
      </c>
      <c r="H35" s="43" t="s">
        <v>140</v>
      </c>
    </row>
    <row r="36" spans="1:8" ht="17.25" customHeight="1">
      <c r="A36" s="5" t="s">
        <v>118</v>
      </c>
      <c r="B36" s="42">
        <f t="shared" si="3"/>
        <v>1015326</v>
      </c>
      <c r="C36" s="43" t="s">
        <v>140</v>
      </c>
      <c r="D36" s="43">
        <v>840165</v>
      </c>
      <c r="E36" s="43">
        <v>169855</v>
      </c>
      <c r="F36" s="43">
        <v>5306</v>
      </c>
      <c r="G36" s="43" t="s">
        <v>140</v>
      </c>
      <c r="H36" s="43" t="s">
        <v>140</v>
      </c>
    </row>
    <row r="37" spans="1:8" ht="17.25" customHeight="1">
      <c r="A37" s="5" t="s">
        <v>119</v>
      </c>
      <c r="B37" s="42">
        <f t="shared" si="3"/>
        <v>0</v>
      </c>
      <c r="C37" s="43" t="s">
        <v>140</v>
      </c>
      <c r="D37" s="43" t="s">
        <v>140</v>
      </c>
      <c r="E37" s="43" t="s">
        <v>140</v>
      </c>
      <c r="F37" s="43" t="s">
        <v>140</v>
      </c>
      <c r="G37" s="43"/>
      <c r="H37" s="43" t="s">
        <v>140</v>
      </c>
    </row>
    <row r="38" spans="1:8" ht="17.25" customHeight="1">
      <c r="A38" s="5" t="s">
        <v>212</v>
      </c>
      <c r="B38" s="42">
        <f t="shared" si="3"/>
        <v>3116</v>
      </c>
      <c r="C38" s="43" t="s">
        <v>140</v>
      </c>
      <c r="D38" s="43">
        <v>2272</v>
      </c>
      <c r="E38" s="43">
        <v>844</v>
      </c>
      <c r="F38" s="43" t="s">
        <v>140</v>
      </c>
      <c r="G38" s="43" t="s">
        <v>140</v>
      </c>
      <c r="H38" s="43" t="s">
        <v>140</v>
      </c>
    </row>
    <row r="39" spans="1:8" ht="17.25" customHeight="1">
      <c r="A39" s="5" t="s">
        <v>215</v>
      </c>
      <c r="B39" s="42">
        <f t="shared" si="3"/>
        <v>44178</v>
      </c>
      <c r="C39" s="43" t="s">
        <v>140</v>
      </c>
      <c r="D39" s="43">
        <v>39077</v>
      </c>
      <c r="E39" s="43">
        <v>5101</v>
      </c>
      <c r="F39" s="43" t="s">
        <v>140</v>
      </c>
      <c r="G39" s="43" t="s">
        <v>140</v>
      </c>
      <c r="H39" s="43" t="s">
        <v>140</v>
      </c>
    </row>
    <row r="40" spans="1:8" ht="17.25" customHeight="1">
      <c r="A40" s="5" t="s">
        <v>120</v>
      </c>
      <c r="B40" s="42">
        <f t="shared" si="3"/>
        <v>128196</v>
      </c>
      <c r="C40" s="43" t="s">
        <v>140</v>
      </c>
      <c r="D40" s="43">
        <v>114403</v>
      </c>
      <c r="E40" s="43">
        <v>13793</v>
      </c>
      <c r="F40" s="43" t="s">
        <v>140</v>
      </c>
      <c r="G40" s="43" t="s">
        <v>140</v>
      </c>
      <c r="H40" s="43" t="s">
        <v>140</v>
      </c>
    </row>
    <row r="41" spans="2:8" ht="17.25" customHeight="1">
      <c r="B41" s="22"/>
      <c r="C41" s="24"/>
      <c r="D41" s="24"/>
      <c r="E41" s="24"/>
      <c r="F41" s="24"/>
      <c r="G41" s="24"/>
      <c r="H41" s="24"/>
    </row>
    <row r="42" spans="1:8" ht="17.25" customHeight="1">
      <c r="A42" s="39" t="s">
        <v>30</v>
      </c>
      <c r="B42" s="40">
        <f aca="true" t="shared" si="4" ref="B42:H42">B24+B6</f>
        <v>4296257</v>
      </c>
      <c r="C42" s="41">
        <f t="shared" si="4"/>
        <v>112679</v>
      </c>
      <c r="D42" s="41">
        <f t="shared" si="4"/>
        <v>2646244</v>
      </c>
      <c r="E42" s="41">
        <f t="shared" si="4"/>
        <v>881268</v>
      </c>
      <c r="F42" s="41">
        <f t="shared" si="4"/>
        <v>10578</v>
      </c>
      <c r="G42" s="41">
        <f t="shared" si="4"/>
        <v>114441</v>
      </c>
      <c r="H42" s="41">
        <f t="shared" si="4"/>
        <v>531047</v>
      </c>
    </row>
    <row r="43" ht="12.75">
      <c r="B43" s="25"/>
    </row>
    <row r="44" ht="12" customHeight="1"/>
    <row r="45" ht="12.75">
      <c r="A45" s="14"/>
    </row>
    <row r="46" ht="12.75">
      <c r="H46" s="5">
        <v>9</v>
      </c>
    </row>
  </sheetData>
  <mergeCells count="5">
    <mergeCell ref="A4:A5"/>
    <mergeCell ref="B4:B5"/>
    <mergeCell ref="C4:H4"/>
    <mergeCell ref="A1:H1"/>
    <mergeCell ref="A2:H2"/>
  </mergeCells>
  <printOptions/>
  <pageMargins left="0.49" right="0.18" top="0.31" bottom="0.24" header="0.31" footer="0.23"/>
  <pageSetup horizontalDpi="600" verticalDpi="600" orientation="portrait" paperSize="9" scale="9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/>
  <dimension ref="A1:J45"/>
  <sheetViews>
    <sheetView workbookViewId="0" topLeftCell="A1">
      <selection activeCell="I1" sqref="I1"/>
    </sheetView>
  </sheetViews>
  <sheetFormatPr defaultColWidth="11.421875" defaultRowHeight="12.75"/>
  <cols>
    <col min="1" max="1" width="32.28125" style="5" bestFit="1" customWidth="1"/>
    <col min="2" max="2" width="10.140625" style="5" bestFit="1" customWidth="1"/>
    <col min="3" max="3" width="8.28125" style="5" bestFit="1" customWidth="1"/>
    <col min="4" max="4" width="9.140625" style="5" bestFit="1" customWidth="1"/>
    <col min="5" max="5" width="10.140625" style="5" bestFit="1" customWidth="1"/>
    <col min="6" max="6" width="9.00390625" style="5" bestFit="1" customWidth="1"/>
    <col min="7" max="7" width="8.8515625" style="5" bestFit="1" customWidth="1"/>
    <col min="8" max="8" width="9.421875" style="5" bestFit="1" customWidth="1"/>
    <col min="9" max="16384" width="11.421875" style="5" customWidth="1"/>
  </cols>
  <sheetData>
    <row r="1" spans="1:8" s="3" customFormat="1" ht="15">
      <c r="A1" s="227" t="s">
        <v>233</v>
      </c>
      <c r="B1" s="227"/>
      <c r="C1" s="227"/>
      <c r="D1" s="227"/>
      <c r="E1" s="227"/>
      <c r="F1" s="227"/>
      <c r="G1" s="227"/>
      <c r="H1" s="227"/>
    </row>
    <row r="2" spans="1:8" s="3" customFormat="1" ht="15">
      <c r="A2" s="227" t="s">
        <v>222</v>
      </c>
      <c r="B2" s="227"/>
      <c r="C2" s="227"/>
      <c r="D2" s="227"/>
      <c r="E2" s="227"/>
      <c r="F2" s="227"/>
      <c r="G2" s="227"/>
      <c r="H2" s="227"/>
    </row>
    <row r="3" spans="1:8" s="3" customFormat="1" ht="12.75">
      <c r="A3" s="44"/>
      <c r="B3" s="44"/>
      <c r="C3" s="44"/>
      <c r="D3" s="44"/>
      <c r="E3" s="44"/>
      <c r="F3" s="44"/>
      <c r="G3" s="44"/>
      <c r="H3" s="44"/>
    </row>
    <row r="4" spans="1:8" ht="21" customHeight="1">
      <c r="A4" s="230" t="s">
        <v>0</v>
      </c>
      <c r="B4" s="191" t="s">
        <v>4</v>
      </c>
      <c r="C4" s="194" t="s">
        <v>121</v>
      </c>
      <c r="D4" s="165"/>
      <c r="E4" s="165"/>
      <c r="F4" s="165"/>
      <c r="G4" s="165"/>
      <c r="H4" s="165"/>
    </row>
    <row r="5" spans="1:8" ht="60" customHeight="1">
      <c r="A5" s="214"/>
      <c r="B5" s="193"/>
      <c r="C5" s="9" t="s">
        <v>27</v>
      </c>
      <c r="D5" s="38" t="s">
        <v>123</v>
      </c>
      <c r="E5" s="9" t="s">
        <v>126</v>
      </c>
      <c r="F5" s="38" t="s">
        <v>122</v>
      </c>
      <c r="G5" s="9" t="s">
        <v>28</v>
      </c>
      <c r="H5" s="38" t="s">
        <v>29</v>
      </c>
    </row>
    <row r="6" spans="1:10" ht="20.25" customHeight="1">
      <c r="A6" s="39" t="s">
        <v>1</v>
      </c>
      <c r="B6" s="40">
        <f>SUM(B7:B23)</f>
        <v>8621332</v>
      </c>
      <c r="C6" s="45">
        <f aca="true" t="shared" si="0" ref="C6:H6">SUM(C7:C22)</f>
        <v>22886</v>
      </c>
      <c r="D6" s="45">
        <f t="shared" si="0"/>
        <v>1478655</v>
      </c>
      <c r="E6" s="45">
        <f t="shared" si="0"/>
        <v>5250972</v>
      </c>
      <c r="F6" s="45">
        <f t="shared" si="0"/>
        <v>184520</v>
      </c>
      <c r="G6" s="45">
        <f t="shared" si="0"/>
        <v>178159</v>
      </c>
      <c r="H6" s="45">
        <f t="shared" si="0"/>
        <v>1506140</v>
      </c>
      <c r="J6" s="24"/>
    </row>
    <row r="7" spans="1:8" ht="17.25" customHeight="1">
      <c r="A7" s="5" t="s">
        <v>108</v>
      </c>
      <c r="B7" s="22"/>
      <c r="C7" s="24" t="s">
        <v>5</v>
      </c>
      <c r="D7" s="24"/>
      <c r="E7" s="24"/>
      <c r="F7" s="24"/>
      <c r="G7" s="24"/>
      <c r="H7" s="24"/>
    </row>
    <row r="8" spans="1:8" ht="17.25" customHeight="1">
      <c r="A8" s="5" t="s">
        <v>227</v>
      </c>
      <c r="B8" s="42">
        <f>SUM(C8:H8)</f>
        <v>1184</v>
      </c>
      <c r="C8" s="43" t="s">
        <v>140</v>
      </c>
      <c r="D8" s="43" t="s">
        <v>140</v>
      </c>
      <c r="E8" s="43" t="s">
        <v>140</v>
      </c>
      <c r="F8" s="43" t="s">
        <v>140</v>
      </c>
      <c r="G8" s="24">
        <v>1184</v>
      </c>
      <c r="H8" s="43" t="s">
        <v>140</v>
      </c>
    </row>
    <row r="9" spans="1:8" ht="17.25" customHeight="1">
      <c r="A9" s="5" t="s">
        <v>109</v>
      </c>
      <c r="B9" s="42">
        <f>SUM(C9:H9)</f>
        <v>349510</v>
      </c>
      <c r="C9" s="43" t="s">
        <v>140</v>
      </c>
      <c r="D9" s="43">
        <v>128050</v>
      </c>
      <c r="E9" s="43">
        <v>221460</v>
      </c>
      <c r="F9" s="43" t="s">
        <v>140</v>
      </c>
      <c r="G9" s="43" t="s">
        <v>140</v>
      </c>
      <c r="H9" s="43" t="s">
        <v>140</v>
      </c>
    </row>
    <row r="10" spans="1:8" ht="17.25" customHeight="1">
      <c r="A10" s="5" t="s">
        <v>110</v>
      </c>
      <c r="B10" s="42">
        <f>SUM(C10:H10)</f>
        <v>10258</v>
      </c>
      <c r="C10" s="43" t="s">
        <v>140</v>
      </c>
      <c r="D10" s="43">
        <v>2050</v>
      </c>
      <c r="E10" s="43">
        <v>8208</v>
      </c>
      <c r="F10" s="43" t="s">
        <v>140</v>
      </c>
      <c r="G10" s="43" t="s">
        <v>140</v>
      </c>
      <c r="H10" s="43" t="s">
        <v>140</v>
      </c>
    </row>
    <row r="11" spans="1:8" ht="17.25" customHeight="1">
      <c r="A11" s="5" t="s">
        <v>111</v>
      </c>
      <c r="B11" s="42" t="s">
        <v>140</v>
      </c>
      <c r="C11" s="43" t="s">
        <v>140</v>
      </c>
      <c r="D11" s="43" t="s">
        <v>140</v>
      </c>
      <c r="E11" s="43" t="s">
        <v>140</v>
      </c>
      <c r="F11" s="43" t="s">
        <v>140</v>
      </c>
      <c r="G11" s="43" t="s">
        <v>140</v>
      </c>
      <c r="H11" s="43" t="s">
        <v>140</v>
      </c>
    </row>
    <row r="12" spans="1:8" ht="17.25" customHeight="1">
      <c r="A12" s="5" t="s">
        <v>112</v>
      </c>
      <c r="B12" s="42">
        <f aca="true" t="shared" si="1" ref="B12:B22">SUM(C12:H12)</f>
        <v>813511</v>
      </c>
      <c r="C12" s="43">
        <v>631</v>
      </c>
      <c r="D12" s="43">
        <v>105614</v>
      </c>
      <c r="E12" s="43">
        <v>449964</v>
      </c>
      <c r="F12" s="43" t="s">
        <v>140</v>
      </c>
      <c r="G12" s="43">
        <v>15202</v>
      </c>
      <c r="H12" s="43">
        <v>242100</v>
      </c>
    </row>
    <row r="13" spans="1:8" ht="17.25" customHeight="1">
      <c r="A13" s="5" t="s">
        <v>113</v>
      </c>
      <c r="B13" s="42">
        <f>SUM(C13:H13)</f>
        <v>88769</v>
      </c>
      <c r="C13" s="43" t="s">
        <v>140</v>
      </c>
      <c r="D13" s="43">
        <v>30557</v>
      </c>
      <c r="E13" s="43">
        <v>51204</v>
      </c>
      <c r="F13" s="43" t="s">
        <v>140</v>
      </c>
      <c r="G13" s="43" t="s">
        <v>140</v>
      </c>
      <c r="H13" s="43">
        <v>7008</v>
      </c>
    </row>
    <row r="14" spans="1:8" ht="17.25" customHeight="1">
      <c r="A14" s="5" t="s">
        <v>115</v>
      </c>
      <c r="B14" s="42">
        <f>SUM(C14:H14)</f>
        <v>3962304</v>
      </c>
      <c r="C14" s="43">
        <v>22255</v>
      </c>
      <c r="D14" s="43">
        <v>60410</v>
      </c>
      <c r="E14" s="43">
        <v>2460852</v>
      </c>
      <c r="F14" s="43" t="s">
        <v>140</v>
      </c>
      <c r="G14" s="43">
        <v>161773</v>
      </c>
      <c r="H14" s="43">
        <v>1257014</v>
      </c>
    </row>
    <row r="15" spans="1:8" ht="17.25" customHeight="1">
      <c r="A15" s="5" t="s">
        <v>114</v>
      </c>
      <c r="B15" s="42" t="s">
        <v>140</v>
      </c>
      <c r="C15" s="43" t="s">
        <v>140</v>
      </c>
      <c r="D15" s="43" t="s">
        <v>140</v>
      </c>
      <c r="E15" s="43" t="s">
        <v>140</v>
      </c>
      <c r="F15" s="43" t="s">
        <v>140</v>
      </c>
      <c r="G15" s="43" t="s">
        <v>140</v>
      </c>
      <c r="H15" s="43" t="s">
        <v>140</v>
      </c>
    </row>
    <row r="16" spans="1:8" ht="17.25" customHeight="1">
      <c r="A16" s="5" t="s">
        <v>116</v>
      </c>
      <c r="B16" s="42">
        <f t="shared" si="1"/>
        <v>45183</v>
      </c>
      <c r="C16" s="43" t="s">
        <v>140</v>
      </c>
      <c r="D16" s="43">
        <v>16227</v>
      </c>
      <c r="E16" s="43">
        <v>28956</v>
      </c>
      <c r="F16" s="43" t="s">
        <v>140</v>
      </c>
      <c r="G16" s="43" t="s">
        <v>140</v>
      </c>
      <c r="H16" s="43" t="s">
        <v>140</v>
      </c>
    </row>
    <row r="17" spans="1:8" ht="17.25" customHeight="1">
      <c r="A17" s="5" t="s">
        <v>117</v>
      </c>
      <c r="B17" s="42">
        <f t="shared" si="1"/>
        <v>42583</v>
      </c>
      <c r="C17" s="43" t="s">
        <v>140</v>
      </c>
      <c r="D17" s="43">
        <v>16219</v>
      </c>
      <c r="E17" s="43">
        <v>26364</v>
      </c>
      <c r="F17" s="43" t="s">
        <v>140</v>
      </c>
      <c r="G17" s="43" t="s">
        <v>140</v>
      </c>
      <c r="H17" s="43" t="s">
        <v>140</v>
      </c>
    </row>
    <row r="18" spans="1:8" ht="17.25" customHeight="1">
      <c r="A18" s="5" t="s">
        <v>118</v>
      </c>
      <c r="B18" s="42">
        <f t="shared" si="1"/>
        <v>2872988</v>
      </c>
      <c r="C18" s="43" t="s">
        <v>140</v>
      </c>
      <c r="D18" s="43">
        <v>957240</v>
      </c>
      <c r="E18" s="43">
        <v>1731228</v>
      </c>
      <c r="F18" s="43">
        <v>184520</v>
      </c>
      <c r="G18" s="43" t="s">
        <v>140</v>
      </c>
      <c r="H18" s="43" t="s">
        <v>140</v>
      </c>
    </row>
    <row r="19" spans="1:8" ht="17.25" customHeight="1">
      <c r="A19" s="5" t="s">
        <v>119</v>
      </c>
      <c r="B19" s="42">
        <f t="shared" si="1"/>
        <v>1476</v>
      </c>
      <c r="C19" s="43" t="s">
        <v>140</v>
      </c>
      <c r="D19" s="43" t="s">
        <v>140</v>
      </c>
      <c r="E19" s="43">
        <v>1476</v>
      </c>
      <c r="F19" s="43" t="s">
        <v>140</v>
      </c>
      <c r="G19" s="43"/>
      <c r="H19" s="43" t="s">
        <v>140</v>
      </c>
    </row>
    <row r="20" spans="1:8" ht="17.25" customHeight="1">
      <c r="A20" s="5" t="s">
        <v>212</v>
      </c>
      <c r="B20" s="42">
        <f t="shared" si="1"/>
        <v>9205</v>
      </c>
      <c r="C20" s="43" t="s">
        <v>140</v>
      </c>
      <c r="D20" s="43">
        <v>2953</v>
      </c>
      <c r="E20" s="43">
        <v>6252</v>
      </c>
      <c r="F20" s="43" t="s">
        <v>140</v>
      </c>
      <c r="G20" s="43" t="s">
        <v>140</v>
      </c>
      <c r="H20" s="43" t="s">
        <v>140</v>
      </c>
    </row>
    <row r="21" spans="1:8" ht="17.25" customHeight="1">
      <c r="A21" s="5" t="s">
        <v>215</v>
      </c>
      <c r="B21" s="42">
        <f t="shared" si="1"/>
        <v>115921</v>
      </c>
      <c r="C21" s="43" t="s">
        <v>140</v>
      </c>
      <c r="D21" s="43">
        <v>48805</v>
      </c>
      <c r="E21" s="43">
        <v>67116</v>
      </c>
      <c r="F21" s="43" t="s">
        <v>140</v>
      </c>
      <c r="G21" s="43" t="s">
        <v>140</v>
      </c>
      <c r="H21" s="43" t="s">
        <v>140</v>
      </c>
    </row>
    <row r="22" spans="1:8" ht="17.25" customHeight="1">
      <c r="A22" s="5" t="s">
        <v>120</v>
      </c>
      <c r="B22" s="42">
        <f t="shared" si="1"/>
        <v>308440</v>
      </c>
      <c r="C22" s="43" t="s">
        <v>140</v>
      </c>
      <c r="D22" s="43">
        <v>110530</v>
      </c>
      <c r="E22" s="43">
        <v>197892</v>
      </c>
      <c r="F22" s="43" t="s">
        <v>140</v>
      </c>
      <c r="G22" s="43" t="s">
        <v>140</v>
      </c>
      <c r="H22" s="43">
        <v>18</v>
      </c>
    </row>
    <row r="23" spans="2:8" ht="17.25" customHeight="1">
      <c r="B23" s="22"/>
      <c r="C23" s="24"/>
      <c r="D23" s="24"/>
      <c r="E23" s="24"/>
      <c r="F23" s="24"/>
      <c r="G23" s="24"/>
      <c r="H23" s="24"/>
    </row>
    <row r="24" spans="1:8" ht="17.25" customHeight="1">
      <c r="A24" s="39" t="s">
        <v>2</v>
      </c>
      <c r="B24" s="40">
        <v>8639691</v>
      </c>
      <c r="C24" s="41">
        <f>SUM(C25:C40)</f>
        <v>89793</v>
      </c>
      <c r="D24" s="41">
        <f>SUM(D25:D40)</f>
        <v>1482166</v>
      </c>
      <c r="E24" s="41">
        <f>SUM(E25:E40)</f>
        <v>5324244</v>
      </c>
      <c r="F24" s="41">
        <f>SUM(F25:F40)</f>
        <v>185710</v>
      </c>
      <c r="G24" s="41">
        <v>183328</v>
      </c>
      <c r="H24" s="41">
        <f>SUM(H25:H40)</f>
        <v>1374450</v>
      </c>
    </row>
    <row r="25" spans="1:8" ht="17.25" customHeight="1">
      <c r="A25" s="5" t="s">
        <v>108</v>
      </c>
      <c r="B25" s="22"/>
      <c r="C25" s="24"/>
      <c r="D25" s="24"/>
      <c r="E25" s="24"/>
      <c r="F25" s="24"/>
      <c r="G25" s="24"/>
      <c r="H25" s="24"/>
    </row>
    <row r="26" spans="1:8" ht="17.25" customHeight="1">
      <c r="A26" s="5" t="s">
        <v>227</v>
      </c>
      <c r="B26" s="42">
        <f>SUM(C26:H26)</f>
        <v>804</v>
      </c>
      <c r="C26" s="43" t="s">
        <v>140</v>
      </c>
      <c r="D26" s="43" t="s">
        <v>140</v>
      </c>
      <c r="E26" s="43" t="s">
        <v>140</v>
      </c>
      <c r="F26" s="43" t="s">
        <v>140</v>
      </c>
      <c r="G26" s="24">
        <v>804</v>
      </c>
      <c r="H26" s="43" t="s">
        <v>140</v>
      </c>
    </row>
    <row r="27" spans="1:8" ht="17.25" customHeight="1">
      <c r="A27" s="5" t="s">
        <v>109</v>
      </c>
      <c r="B27" s="42">
        <f>SUM(C27:H27)</f>
        <v>385216</v>
      </c>
      <c r="C27" s="43" t="s">
        <v>140</v>
      </c>
      <c r="D27" s="43">
        <v>127696</v>
      </c>
      <c r="E27" s="43">
        <v>257520</v>
      </c>
      <c r="F27" s="43" t="s">
        <v>140</v>
      </c>
      <c r="G27" s="43" t="s">
        <v>140</v>
      </c>
      <c r="H27" s="43" t="s">
        <v>140</v>
      </c>
    </row>
    <row r="28" spans="1:8" ht="17.25" customHeight="1">
      <c r="A28" s="5" t="s">
        <v>110</v>
      </c>
      <c r="B28" s="42">
        <f>SUM(C28:H28)</f>
        <v>9130</v>
      </c>
      <c r="C28" s="43" t="s">
        <v>140</v>
      </c>
      <c r="D28" s="43">
        <v>2194</v>
      </c>
      <c r="E28" s="43">
        <v>6936</v>
      </c>
      <c r="F28" s="43" t="s">
        <v>140</v>
      </c>
      <c r="G28" s="43" t="s">
        <v>140</v>
      </c>
      <c r="H28" s="43" t="s">
        <v>140</v>
      </c>
    </row>
    <row r="29" spans="1:8" ht="17.25" customHeight="1">
      <c r="A29" s="5" t="s">
        <v>111</v>
      </c>
      <c r="B29" s="42" t="s">
        <v>140</v>
      </c>
      <c r="C29" s="43" t="s">
        <v>140</v>
      </c>
      <c r="D29" s="43" t="s">
        <v>140</v>
      </c>
      <c r="E29" s="43" t="s">
        <v>140</v>
      </c>
      <c r="F29" s="43" t="s">
        <v>140</v>
      </c>
      <c r="G29" s="43" t="s">
        <v>140</v>
      </c>
      <c r="H29" s="43" t="s">
        <v>140</v>
      </c>
    </row>
    <row r="30" spans="1:8" ht="17.25" customHeight="1">
      <c r="A30" s="5" t="s">
        <v>112</v>
      </c>
      <c r="B30" s="42">
        <f aca="true" t="shared" si="2" ref="B30:B40">SUM(C30:H30)</f>
        <v>745957</v>
      </c>
      <c r="C30" s="43">
        <v>14749</v>
      </c>
      <c r="D30" s="43">
        <v>104256</v>
      </c>
      <c r="E30" s="43">
        <v>375192</v>
      </c>
      <c r="F30" s="43" t="s">
        <v>140</v>
      </c>
      <c r="G30" s="43">
        <v>13140</v>
      </c>
      <c r="H30" s="43">
        <v>238620</v>
      </c>
    </row>
    <row r="31" spans="1:8" ht="17.25" customHeight="1">
      <c r="A31" s="5" t="s">
        <v>113</v>
      </c>
      <c r="B31" s="42">
        <f t="shared" si="2"/>
        <v>82801</v>
      </c>
      <c r="C31" s="43" t="s">
        <v>140</v>
      </c>
      <c r="D31" s="43">
        <v>27229</v>
      </c>
      <c r="E31" s="43">
        <v>49788</v>
      </c>
      <c r="F31" s="43" t="s">
        <v>140</v>
      </c>
      <c r="G31" s="43" t="s">
        <v>140</v>
      </c>
      <c r="H31" s="43">
        <v>5784</v>
      </c>
    </row>
    <row r="32" spans="1:8" ht="17.25" customHeight="1">
      <c r="A32" s="5" t="s">
        <v>115</v>
      </c>
      <c r="B32" s="42">
        <f t="shared" si="2"/>
        <v>3744240</v>
      </c>
      <c r="C32" s="43">
        <v>75044</v>
      </c>
      <c r="D32" s="43">
        <v>65393</v>
      </c>
      <c r="E32" s="43">
        <v>2304372</v>
      </c>
      <c r="F32" s="43" t="s">
        <v>140</v>
      </c>
      <c r="G32" s="43">
        <v>169385</v>
      </c>
      <c r="H32" s="43">
        <v>1130046</v>
      </c>
    </row>
    <row r="33" spans="1:8" ht="17.25" customHeight="1">
      <c r="A33" s="5" t="s">
        <v>114</v>
      </c>
      <c r="B33" s="42">
        <f t="shared" si="2"/>
        <v>0</v>
      </c>
      <c r="C33" s="43" t="s">
        <v>140</v>
      </c>
      <c r="D33" s="43" t="s">
        <v>140</v>
      </c>
      <c r="E33" s="43" t="s">
        <v>140</v>
      </c>
      <c r="F33" s="43" t="s">
        <v>140</v>
      </c>
      <c r="G33" s="43" t="s">
        <v>140</v>
      </c>
      <c r="H33" s="43" t="s">
        <v>140</v>
      </c>
    </row>
    <row r="34" spans="1:8" ht="17.25" customHeight="1">
      <c r="A34" s="5" t="s">
        <v>116</v>
      </c>
      <c r="B34" s="42">
        <f t="shared" si="2"/>
        <v>42583</v>
      </c>
      <c r="C34" s="43" t="s">
        <v>140</v>
      </c>
      <c r="D34" s="43">
        <v>16219</v>
      </c>
      <c r="E34" s="43">
        <v>26364</v>
      </c>
      <c r="F34" s="43" t="s">
        <v>140</v>
      </c>
      <c r="G34" s="43" t="s">
        <v>140</v>
      </c>
      <c r="H34" s="43" t="s">
        <v>140</v>
      </c>
    </row>
    <row r="35" spans="1:8" ht="17.25" customHeight="1">
      <c r="A35" s="5" t="s">
        <v>117</v>
      </c>
      <c r="B35" s="42">
        <f t="shared" si="2"/>
        <v>45183</v>
      </c>
      <c r="C35" s="43" t="s">
        <v>140</v>
      </c>
      <c r="D35" s="43">
        <v>16227</v>
      </c>
      <c r="E35" s="43">
        <v>28956</v>
      </c>
      <c r="F35" s="43" t="s">
        <v>140</v>
      </c>
      <c r="G35" s="43" t="s">
        <v>140</v>
      </c>
      <c r="H35" s="43" t="s">
        <v>140</v>
      </c>
    </row>
    <row r="36" spans="1:8" ht="17.25" customHeight="1">
      <c r="A36" s="5" t="s">
        <v>118</v>
      </c>
      <c r="B36" s="42">
        <f t="shared" si="2"/>
        <v>3191170</v>
      </c>
      <c r="C36" s="43" t="s">
        <v>140</v>
      </c>
      <c r="D36" s="43">
        <v>967200</v>
      </c>
      <c r="E36" s="43">
        <v>2038260</v>
      </c>
      <c r="F36" s="43">
        <v>185710</v>
      </c>
      <c r="G36" s="43" t="s">
        <v>140</v>
      </c>
      <c r="H36" s="43" t="s">
        <v>140</v>
      </c>
    </row>
    <row r="37" spans="1:8" ht="17.25" customHeight="1">
      <c r="A37" s="5" t="s">
        <v>119</v>
      </c>
      <c r="B37" s="42">
        <f t="shared" si="2"/>
        <v>0</v>
      </c>
      <c r="C37" s="43" t="s">
        <v>140</v>
      </c>
      <c r="D37" s="43" t="s">
        <v>140</v>
      </c>
      <c r="E37" s="43" t="s">
        <v>140</v>
      </c>
      <c r="F37" s="43" t="s">
        <v>140</v>
      </c>
      <c r="G37" s="43"/>
      <c r="H37" s="43" t="s">
        <v>140</v>
      </c>
    </row>
    <row r="38" spans="1:8" ht="17.25" customHeight="1">
      <c r="A38" s="5" t="s">
        <v>212</v>
      </c>
      <c r="B38" s="42">
        <f t="shared" si="2"/>
        <v>12400</v>
      </c>
      <c r="C38" s="43" t="s">
        <v>140</v>
      </c>
      <c r="D38" s="43">
        <v>2272</v>
      </c>
      <c r="E38" s="43">
        <v>10128</v>
      </c>
      <c r="F38" s="43" t="s">
        <v>140</v>
      </c>
      <c r="G38" s="43" t="s">
        <v>140</v>
      </c>
      <c r="H38" s="43" t="s">
        <v>140</v>
      </c>
    </row>
    <row r="39" spans="1:8" ht="17.25" customHeight="1">
      <c r="A39" s="5" t="s">
        <v>215</v>
      </c>
      <c r="B39" s="42">
        <f t="shared" si="2"/>
        <v>100289</v>
      </c>
      <c r="C39" s="43" t="s">
        <v>140</v>
      </c>
      <c r="D39" s="43">
        <v>39077</v>
      </c>
      <c r="E39" s="43">
        <v>61212</v>
      </c>
      <c r="F39" s="43" t="s">
        <v>140</v>
      </c>
      <c r="G39" s="43" t="s">
        <v>140</v>
      </c>
      <c r="H39" s="43" t="s">
        <v>140</v>
      </c>
    </row>
    <row r="40" spans="1:8" ht="17.25" customHeight="1">
      <c r="A40" s="5" t="s">
        <v>120</v>
      </c>
      <c r="B40" s="42">
        <f t="shared" si="2"/>
        <v>279919</v>
      </c>
      <c r="C40" s="43" t="s">
        <v>140</v>
      </c>
      <c r="D40" s="43">
        <v>114403</v>
      </c>
      <c r="E40" s="43">
        <v>165516</v>
      </c>
      <c r="F40" s="43" t="s">
        <v>140</v>
      </c>
      <c r="G40" s="43" t="s">
        <v>140</v>
      </c>
      <c r="H40" s="43" t="s">
        <v>140</v>
      </c>
    </row>
    <row r="41" spans="2:8" ht="17.25" customHeight="1">
      <c r="B41" s="22"/>
      <c r="C41" s="24"/>
      <c r="D41" s="24"/>
      <c r="E41" s="24"/>
      <c r="F41" s="24"/>
      <c r="G41" s="24"/>
      <c r="H41" s="24"/>
    </row>
    <row r="42" spans="1:8" ht="17.25" customHeight="1">
      <c r="A42" s="39" t="s">
        <v>30</v>
      </c>
      <c r="B42" s="40">
        <f>B6+B24</f>
        <v>17261023</v>
      </c>
      <c r="C42" s="41">
        <f aca="true" t="shared" si="3" ref="C42:H42">C24+C6</f>
        <v>112679</v>
      </c>
      <c r="D42" s="41">
        <f t="shared" si="3"/>
        <v>2960821</v>
      </c>
      <c r="E42" s="41">
        <f t="shared" si="3"/>
        <v>10575216</v>
      </c>
      <c r="F42" s="41">
        <f t="shared" si="3"/>
        <v>370230</v>
      </c>
      <c r="G42" s="41">
        <f t="shared" si="3"/>
        <v>361487</v>
      </c>
      <c r="H42" s="41">
        <f t="shared" si="3"/>
        <v>2880590</v>
      </c>
    </row>
    <row r="43" spans="2:8" ht="12.75">
      <c r="B43" s="3"/>
      <c r="C43" s="3"/>
      <c r="D43" s="3"/>
      <c r="E43" s="3"/>
      <c r="F43" s="3"/>
      <c r="G43" s="3"/>
      <c r="H43" s="3"/>
    </row>
    <row r="45" ht="12.75">
      <c r="A45" s="14">
        <v>10</v>
      </c>
    </row>
  </sheetData>
  <mergeCells count="5">
    <mergeCell ref="A1:H1"/>
    <mergeCell ref="A2:H2"/>
    <mergeCell ref="C4:H4"/>
    <mergeCell ref="A4:A5"/>
    <mergeCell ref="B4:B5"/>
  </mergeCells>
  <printOptions/>
  <pageMargins left="0.49" right="0.19" top="0.31" bottom="0.19" header="0.31" footer="0.19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P43"/>
  <sheetViews>
    <sheetView workbookViewId="0" topLeftCell="A1">
      <selection activeCell="L1" sqref="L1"/>
    </sheetView>
  </sheetViews>
  <sheetFormatPr defaultColWidth="11.421875" defaultRowHeight="12.75"/>
  <cols>
    <col min="1" max="1" width="2.00390625" style="2" customWidth="1"/>
    <col min="2" max="2" width="8.7109375" style="2" customWidth="1"/>
    <col min="3" max="3" width="10.7109375" style="2" customWidth="1"/>
    <col min="4" max="4" width="8.28125" style="2" customWidth="1"/>
    <col min="5" max="5" width="12.8515625" style="2" customWidth="1"/>
    <col min="6" max="6" width="1.421875" style="2" hidden="1" customWidth="1"/>
    <col min="7" max="7" width="10.140625" style="2" customWidth="1"/>
    <col min="8" max="8" width="11.7109375" style="2" customWidth="1"/>
    <col min="9" max="9" width="11.57421875" style="2" customWidth="1"/>
    <col min="10" max="10" width="13.00390625" style="2" customWidth="1"/>
    <col min="11" max="11" width="0.85546875" style="1" customWidth="1"/>
    <col min="12" max="12" width="8.7109375" style="2" customWidth="1"/>
    <col min="13" max="13" width="0.71875" style="2" customWidth="1"/>
    <col min="14" max="14" width="19.140625" style="2" bestFit="1" customWidth="1"/>
    <col min="15" max="15" width="0" style="2" hidden="1" customWidth="1"/>
    <col min="16" max="16" width="12.8515625" style="2" customWidth="1"/>
    <col min="17" max="16384" width="11.421875" style="2" customWidth="1"/>
  </cols>
  <sheetData>
    <row r="1" spans="2:6" ht="15">
      <c r="B1" s="6" t="s">
        <v>236</v>
      </c>
      <c r="C1" s="7"/>
      <c r="D1" s="6"/>
      <c r="E1" s="6"/>
      <c r="F1" s="6"/>
    </row>
    <row r="2" s="5" customFormat="1" ht="12.75"/>
    <row r="3" spans="2:10" s="5" customFormat="1" ht="51">
      <c r="B3" s="184" t="s">
        <v>66</v>
      </c>
      <c r="C3" s="165"/>
      <c r="D3" s="165"/>
      <c r="E3" s="165"/>
      <c r="F3" s="166"/>
      <c r="G3" s="9" t="s">
        <v>67</v>
      </c>
      <c r="H3" s="9">
        <v>2009</v>
      </c>
      <c r="I3" s="9">
        <v>2008</v>
      </c>
      <c r="J3" s="141" t="s">
        <v>237</v>
      </c>
    </row>
    <row r="4" spans="2:6" ht="12.75">
      <c r="B4" s="5"/>
      <c r="C4" s="4"/>
      <c r="D4" s="5"/>
      <c r="E4" s="5"/>
      <c r="F4" s="5"/>
    </row>
    <row r="5" spans="2:10" ht="12.75">
      <c r="B5" s="162" t="s">
        <v>79</v>
      </c>
      <c r="C5" s="162"/>
      <c r="D5" s="162"/>
      <c r="E5" s="162"/>
      <c r="F5" s="162"/>
      <c r="G5" s="162"/>
      <c r="H5" s="162"/>
      <c r="I5" s="162"/>
      <c r="J5" s="162"/>
    </row>
    <row r="6" spans="2:6" ht="12.75">
      <c r="B6" s="5"/>
      <c r="C6" s="4"/>
      <c r="D6" s="5"/>
      <c r="E6" s="5"/>
      <c r="F6" s="5"/>
    </row>
    <row r="7" spans="2:10" ht="12.75">
      <c r="B7" s="111" t="s">
        <v>68</v>
      </c>
      <c r="C7" s="11"/>
      <c r="D7" s="112"/>
      <c r="E7" s="112"/>
      <c r="F7" s="112"/>
      <c r="G7" s="113" t="s">
        <v>15</v>
      </c>
      <c r="H7" s="109">
        <v>58003</v>
      </c>
      <c r="I7" s="109">
        <v>59841</v>
      </c>
      <c r="J7" s="46">
        <f>SUM(H7/I7)*100-100</f>
        <v>-3.0714727360839618</v>
      </c>
    </row>
    <row r="8" spans="2:10" ht="14.25" customHeight="1">
      <c r="B8" s="112"/>
      <c r="C8" s="11"/>
      <c r="D8" s="112"/>
      <c r="E8" s="112"/>
      <c r="F8" s="112"/>
      <c r="G8" s="114" t="s">
        <v>69</v>
      </c>
      <c r="H8" s="15">
        <v>20774.2</v>
      </c>
      <c r="I8" s="15">
        <v>22793</v>
      </c>
      <c r="J8" s="16">
        <f>SUM(H8/I8)*100-100</f>
        <v>-8.857105251612325</v>
      </c>
    </row>
    <row r="9" spans="2:10" ht="12.75">
      <c r="B9" s="112"/>
      <c r="C9" s="11"/>
      <c r="D9" s="112"/>
      <c r="E9" s="112"/>
      <c r="F9" s="112"/>
      <c r="G9" s="112"/>
      <c r="H9" s="11"/>
      <c r="I9" s="11"/>
      <c r="J9" s="11"/>
    </row>
    <row r="10" spans="2:10" ht="12.75">
      <c r="B10" s="112"/>
      <c r="C10" s="11"/>
      <c r="D10" s="112"/>
      <c r="E10" s="112"/>
      <c r="F10" s="112"/>
      <c r="G10" s="112"/>
      <c r="H10" s="11"/>
      <c r="I10" s="11"/>
      <c r="J10" s="11"/>
    </row>
    <row r="11" spans="2:10" ht="12.75">
      <c r="B11" s="161" t="s">
        <v>70</v>
      </c>
      <c r="C11" s="161"/>
      <c r="D11" s="161"/>
      <c r="E11" s="161"/>
      <c r="F11" s="161"/>
      <c r="G11" s="161"/>
      <c r="H11" s="161"/>
      <c r="I11" s="161"/>
      <c r="J11" s="161"/>
    </row>
    <row r="12" spans="2:16" ht="12.75">
      <c r="B12" s="112"/>
      <c r="C12" s="11"/>
      <c r="D12" s="112"/>
      <c r="E12" s="112"/>
      <c r="F12" s="112"/>
      <c r="G12" s="112"/>
      <c r="H12" s="11"/>
      <c r="I12" s="11"/>
      <c r="J12" s="11"/>
      <c r="P12" s="15"/>
    </row>
    <row r="13" spans="2:10" ht="12.75">
      <c r="B13" s="112" t="s">
        <v>71</v>
      </c>
      <c r="C13" s="11"/>
      <c r="D13" s="112"/>
      <c r="E13" s="112"/>
      <c r="F13" s="112"/>
      <c r="G13" s="139" t="s">
        <v>72</v>
      </c>
      <c r="H13" s="15">
        <v>20674263</v>
      </c>
      <c r="I13" s="15">
        <v>24251778</v>
      </c>
      <c r="J13" s="16">
        <f>SUM(H13/I13)*100-100</f>
        <v>-14.751557597137818</v>
      </c>
    </row>
    <row r="14" spans="2:10" ht="12.75">
      <c r="B14" s="112" t="s">
        <v>74</v>
      </c>
      <c r="C14" s="11"/>
      <c r="D14" s="112"/>
      <c r="E14" s="112"/>
      <c r="F14" s="112"/>
      <c r="G14" s="147" t="s">
        <v>73</v>
      </c>
      <c r="H14" s="15">
        <v>13254218</v>
      </c>
      <c r="I14" s="15">
        <v>15812444</v>
      </c>
      <c r="J14" s="16">
        <f aca="true" t="shared" si="0" ref="J14:J26">SUM(H14/I14)*100-100</f>
        <v>-16.178561644234122</v>
      </c>
    </row>
    <row r="15" spans="2:10" ht="5.25" customHeight="1">
      <c r="B15" s="112"/>
      <c r="C15" s="11"/>
      <c r="D15" s="112"/>
      <c r="E15" s="112"/>
      <c r="F15" s="112"/>
      <c r="G15" s="147"/>
      <c r="H15" s="15"/>
      <c r="I15" s="15"/>
      <c r="J15" s="16"/>
    </row>
    <row r="16" spans="2:10" ht="12.75">
      <c r="B16" s="111" t="s">
        <v>75</v>
      </c>
      <c r="C16" s="11"/>
      <c r="D16" s="112"/>
      <c r="E16" s="112"/>
      <c r="F16" s="112"/>
      <c r="G16" s="147" t="s">
        <v>73</v>
      </c>
      <c r="H16" s="110">
        <f>SUM(H13:H15)</f>
        <v>33928481</v>
      </c>
      <c r="I16" s="110">
        <f>SUM(I13:I15)</f>
        <v>40064222</v>
      </c>
      <c r="J16" s="46">
        <f t="shared" si="0"/>
        <v>-15.314763880851103</v>
      </c>
    </row>
    <row r="17" spans="2:10" ht="5.25" customHeight="1">
      <c r="B17" s="112"/>
      <c r="C17" s="11"/>
      <c r="D17" s="112"/>
      <c r="E17" s="112"/>
      <c r="F17" s="112"/>
      <c r="G17" s="147" t="s">
        <v>5</v>
      </c>
      <c r="H17" s="15"/>
      <c r="I17" s="15"/>
      <c r="J17" s="16"/>
    </row>
    <row r="18" spans="2:10" ht="12.75">
      <c r="B18" s="112" t="s">
        <v>228</v>
      </c>
      <c r="C18" s="11"/>
      <c r="D18" s="112"/>
      <c r="E18" s="112"/>
      <c r="F18" s="112"/>
      <c r="G18" s="147" t="s">
        <v>73</v>
      </c>
      <c r="H18" s="15">
        <v>17488241</v>
      </c>
      <c r="I18" s="15">
        <v>21334428</v>
      </c>
      <c r="J18" s="16">
        <f t="shared" si="0"/>
        <v>-18.028076496824752</v>
      </c>
    </row>
    <row r="19" spans="2:10" ht="12.75">
      <c r="B19" s="112" t="s">
        <v>201</v>
      </c>
      <c r="C19" s="11"/>
      <c r="D19" s="112"/>
      <c r="E19" s="112"/>
      <c r="F19" s="112"/>
      <c r="G19" s="147" t="s">
        <v>73</v>
      </c>
      <c r="H19" s="15">
        <v>7342839</v>
      </c>
      <c r="I19" s="15">
        <v>8614718</v>
      </c>
      <c r="J19" s="16">
        <f t="shared" si="0"/>
        <v>-14.764023616327322</v>
      </c>
    </row>
    <row r="20" spans="2:10" ht="12.75">
      <c r="B20" s="112" t="s">
        <v>202</v>
      </c>
      <c r="C20" s="11"/>
      <c r="D20" s="112"/>
      <c r="E20" s="112"/>
      <c r="F20" s="112"/>
      <c r="G20" s="147" t="s">
        <v>73</v>
      </c>
      <c r="H20" s="15">
        <v>3478770</v>
      </c>
      <c r="I20" s="15">
        <v>4073451</v>
      </c>
      <c r="J20" s="16">
        <f t="shared" si="0"/>
        <v>-14.598948164590666</v>
      </c>
    </row>
    <row r="21" spans="2:10" ht="12.75">
      <c r="B21" s="112" t="s">
        <v>203</v>
      </c>
      <c r="C21" s="11"/>
      <c r="D21" s="112"/>
      <c r="E21" s="112"/>
      <c r="F21" s="112"/>
      <c r="G21" s="147" t="s">
        <v>73</v>
      </c>
      <c r="H21" s="15">
        <v>3157536</v>
      </c>
      <c r="I21" s="15">
        <v>3153915</v>
      </c>
      <c r="J21" s="16">
        <f t="shared" si="0"/>
        <v>0.11480968891044085</v>
      </c>
    </row>
    <row r="22" spans="2:10" ht="12.75">
      <c r="B22" s="112" t="s">
        <v>204</v>
      </c>
      <c r="D22" s="112"/>
      <c r="E22" s="112"/>
      <c r="F22" s="112"/>
      <c r="G22" s="147" t="s">
        <v>73</v>
      </c>
      <c r="H22" s="15">
        <v>488758</v>
      </c>
      <c r="I22" s="15">
        <v>581726</v>
      </c>
      <c r="J22" s="16">
        <f t="shared" si="0"/>
        <v>-15.981407054180139</v>
      </c>
    </row>
    <row r="23" spans="2:10" ht="12.75">
      <c r="B23" s="112" t="s">
        <v>205</v>
      </c>
      <c r="D23" s="112"/>
      <c r="E23" s="112"/>
      <c r="F23" s="112"/>
      <c r="G23" s="147" t="s">
        <v>73</v>
      </c>
      <c r="H23" s="15">
        <v>253102</v>
      </c>
      <c r="I23" s="15">
        <v>256944</v>
      </c>
      <c r="J23" s="16">
        <f>SUM(H23/I23)*100-100</f>
        <v>-1.4952674512734347</v>
      </c>
    </row>
    <row r="24" spans="2:10" ht="12.75">
      <c r="B24" s="112" t="s">
        <v>206</v>
      </c>
      <c r="C24" s="11"/>
      <c r="D24" s="112"/>
      <c r="E24" s="112"/>
      <c r="F24" s="112"/>
      <c r="G24" s="147" t="s">
        <v>73</v>
      </c>
      <c r="H24" s="15">
        <v>299292</v>
      </c>
      <c r="I24" s="15">
        <v>462248</v>
      </c>
      <c r="J24" s="16">
        <f t="shared" si="0"/>
        <v>-35.252937816929446</v>
      </c>
    </row>
    <row r="25" spans="2:10" ht="5.25" customHeight="1">
      <c r="B25" s="112"/>
      <c r="C25" s="11"/>
      <c r="D25" s="112"/>
      <c r="E25" s="112"/>
      <c r="F25" s="112"/>
      <c r="G25" s="148"/>
      <c r="H25" s="11"/>
      <c r="I25" s="11"/>
      <c r="J25" s="11"/>
    </row>
    <row r="26" spans="2:10" ht="12.75">
      <c r="B26" s="112" t="s">
        <v>53</v>
      </c>
      <c r="C26" s="11"/>
      <c r="D26" s="112"/>
      <c r="E26" s="112"/>
      <c r="F26" s="112"/>
      <c r="G26" s="147" t="s">
        <v>73</v>
      </c>
      <c r="H26" s="15">
        <v>17261023</v>
      </c>
      <c r="I26" s="15">
        <v>19763595</v>
      </c>
      <c r="J26" s="16">
        <f t="shared" si="0"/>
        <v>-12.662534321311483</v>
      </c>
    </row>
    <row r="27" spans="2:10" ht="12.75">
      <c r="B27" s="112"/>
      <c r="C27" s="11"/>
      <c r="D27" s="112"/>
      <c r="E27" s="112"/>
      <c r="F27" s="112"/>
      <c r="G27" s="112"/>
      <c r="H27" s="11"/>
      <c r="I27" s="11"/>
      <c r="J27" s="11"/>
    </row>
    <row r="28" spans="4:10" ht="12.75">
      <c r="D28" s="112"/>
      <c r="E28" s="112"/>
      <c r="F28" s="112"/>
      <c r="G28" s="112"/>
      <c r="H28" s="11"/>
      <c r="I28" s="11"/>
      <c r="J28" s="11"/>
    </row>
    <row r="29" spans="2:10" ht="12.75">
      <c r="B29" s="161" t="s">
        <v>76</v>
      </c>
      <c r="C29" s="161"/>
      <c r="D29" s="161"/>
      <c r="E29" s="161"/>
      <c r="F29" s="161"/>
      <c r="G29" s="161"/>
      <c r="H29" s="161"/>
      <c r="I29" s="161"/>
      <c r="J29" s="161"/>
    </row>
    <row r="30" spans="2:10" ht="12.75">
      <c r="B30" s="112"/>
      <c r="C30" s="11"/>
      <c r="D30" s="112"/>
      <c r="E30" s="112"/>
      <c r="F30" s="112"/>
      <c r="G30" s="112"/>
      <c r="H30" s="11"/>
      <c r="I30" s="11"/>
      <c r="J30" s="13"/>
    </row>
    <row r="31" spans="2:10" ht="12.75">
      <c r="B31" s="111" t="s">
        <v>77</v>
      </c>
      <c r="C31" s="11"/>
      <c r="D31" s="112"/>
      <c r="E31" s="112"/>
      <c r="F31" s="112"/>
      <c r="G31" s="113" t="s">
        <v>15</v>
      </c>
      <c r="H31" s="110">
        <v>14650623</v>
      </c>
      <c r="I31" s="110">
        <v>15157775</v>
      </c>
      <c r="J31" s="46">
        <f>SUM(H31/I31)*100-100</f>
        <v>-3.3458208741058684</v>
      </c>
    </row>
    <row r="32" spans="2:10" ht="5.25" customHeight="1">
      <c r="B32" s="112"/>
      <c r="C32" s="11"/>
      <c r="D32" s="112"/>
      <c r="E32" s="112"/>
      <c r="F32" s="112"/>
      <c r="G32" s="114"/>
      <c r="H32" s="15"/>
      <c r="I32" s="15"/>
      <c r="J32" s="16"/>
    </row>
    <row r="33" spans="2:10" ht="12.75">
      <c r="B33" s="112" t="s">
        <v>189</v>
      </c>
      <c r="C33" s="11"/>
      <c r="D33" s="112"/>
      <c r="E33" s="112"/>
      <c r="F33" s="112"/>
      <c r="G33" s="147" t="s">
        <v>73</v>
      </c>
      <c r="H33" s="15">
        <v>6304803</v>
      </c>
      <c r="I33" s="15">
        <v>6767770</v>
      </c>
      <c r="J33" s="16">
        <f>SUM(H33/I33)*100-100</f>
        <v>-6.8407614324954835</v>
      </c>
    </row>
    <row r="34" spans="2:10" ht="12.75">
      <c r="B34" s="112" t="s">
        <v>203</v>
      </c>
      <c r="C34" s="11"/>
      <c r="D34" s="112"/>
      <c r="E34" s="112"/>
      <c r="F34" s="112"/>
      <c r="G34" s="147" t="s">
        <v>73</v>
      </c>
      <c r="H34" s="15">
        <v>1772245</v>
      </c>
      <c r="I34" s="15">
        <v>1761199</v>
      </c>
      <c r="J34" s="16">
        <f>SUM(H34/I34)*100-100</f>
        <v>0.6271863656520509</v>
      </c>
    </row>
    <row r="35" spans="2:10" ht="12.75">
      <c r="B35" s="112" t="s">
        <v>207</v>
      </c>
      <c r="C35" s="11"/>
      <c r="D35" s="112"/>
      <c r="E35" s="112"/>
      <c r="F35" s="112"/>
      <c r="G35" s="147" t="s">
        <v>73</v>
      </c>
      <c r="H35" s="15">
        <v>1612972</v>
      </c>
      <c r="I35" s="15">
        <v>1530639</v>
      </c>
      <c r="J35" s="16">
        <f>SUM(H35/I35)*100-100</f>
        <v>5.378995308495348</v>
      </c>
    </row>
    <row r="36" spans="2:10" ht="12.75">
      <c r="B36" s="112" t="s">
        <v>208</v>
      </c>
      <c r="C36" s="11"/>
      <c r="D36" s="112"/>
      <c r="E36" s="112"/>
      <c r="F36" s="112"/>
      <c r="G36" s="147" t="s">
        <v>73</v>
      </c>
      <c r="H36" s="15">
        <v>1380778</v>
      </c>
      <c r="I36" s="15">
        <v>1411667</v>
      </c>
      <c r="J36" s="16">
        <f>SUM(H36/I36)*100-100</f>
        <v>-2.1881222696287495</v>
      </c>
    </row>
    <row r="37" spans="2:10" ht="12.75">
      <c r="B37" s="112" t="s">
        <v>209</v>
      </c>
      <c r="C37" s="11"/>
      <c r="D37" s="112"/>
      <c r="E37" s="112"/>
      <c r="F37" s="112"/>
      <c r="G37" s="147" t="s">
        <v>73</v>
      </c>
      <c r="H37" s="15">
        <v>544490</v>
      </c>
      <c r="I37" s="15">
        <v>603928</v>
      </c>
      <c r="J37" s="16">
        <f>SUM(H37/I37)*100-100</f>
        <v>-9.841901683644409</v>
      </c>
    </row>
    <row r="38" spans="2:10" ht="12.75">
      <c r="B38" s="10"/>
      <c r="C38" s="11"/>
      <c r="D38" s="10"/>
      <c r="E38" s="10"/>
      <c r="F38" s="10"/>
      <c r="G38" s="12"/>
      <c r="H38" s="15"/>
      <c r="I38" s="15"/>
      <c r="J38" s="16"/>
    </row>
    <row r="39" spans="1:10" ht="12.75">
      <c r="A39" s="17"/>
      <c r="B39" s="10"/>
      <c r="C39" s="11"/>
      <c r="D39" s="10"/>
      <c r="E39" s="10"/>
      <c r="F39" s="10"/>
      <c r="G39" s="12"/>
      <c r="H39" s="15"/>
      <c r="I39" s="15"/>
      <c r="J39" s="16"/>
    </row>
    <row r="40" spans="1:10" ht="12.75">
      <c r="A40" s="18" t="s">
        <v>141</v>
      </c>
      <c r="B40" s="10"/>
      <c r="C40" s="11"/>
      <c r="D40" s="10"/>
      <c r="E40" s="10"/>
      <c r="F40" s="10"/>
      <c r="G40" s="12"/>
      <c r="H40" s="15"/>
      <c r="I40" s="15"/>
      <c r="J40" s="16"/>
    </row>
    <row r="41" spans="1:9" ht="19.5" customHeight="1">
      <c r="A41" s="18" t="s">
        <v>142</v>
      </c>
      <c r="B41" s="14"/>
      <c r="D41" s="5"/>
      <c r="E41" s="5"/>
      <c r="F41" s="5"/>
      <c r="G41" s="12"/>
      <c r="H41" s="15"/>
      <c r="I41" s="15"/>
    </row>
    <row r="42" spans="2:6" ht="12.75">
      <c r="B42" s="5"/>
      <c r="C42" s="4"/>
      <c r="D42" s="5"/>
      <c r="E42" s="5"/>
      <c r="F42" s="5"/>
    </row>
    <row r="43" spans="2:6" ht="12.75">
      <c r="B43" s="5"/>
      <c r="C43" s="4"/>
      <c r="D43" s="5"/>
      <c r="E43" s="5"/>
      <c r="F43" s="5"/>
    </row>
  </sheetData>
  <mergeCells count="4">
    <mergeCell ref="B3:F3"/>
    <mergeCell ref="B29:J29"/>
    <mergeCell ref="B5:J5"/>
    <mergeCell ref="B11:J11"/>
  </mergeCells>
  <printOptions/>
  <pageMargins left="0.5118110236220472" right="0.07874015748031496" top="0.33" bottom="0.11811023622047245" header="0.15748031496062992" footer="0.2362204724409449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1:K60"/>
  <sheetViews>
    <sheetView workbookViewId="0" topLeftCell="A1">
      <selection activeCell="H1" sqref="H1"/>
    </sheetView>
  </sheetViews>
  <sheetFormatPr defaultColWidth="11.421875" defaultRowHeight="12.75"/>
  <cols>
    <col min="1" max="1" width="6.00390625" style="5" customWidth="1"/>
    <col min="2" max="2" width="43.00390625" style="5" customWidth="1"/>
    <col min="3" max="3" width="10.140625" style="5" customWidth="1"/>
    <col min="4" max="6" width="9.421875" style="5" customWidth="1"/>
    <col min="7" max="7" width="12.8515625" style="5" customWidth="1"/>
    <col min="8" max="16384" width="11.421875" style="5" customWidth="1"/>
  </cols>
  <sheetData>
    <row r="1" s="19" customFormat="1" ht="15">
      <c r="A1" s="6" t="s">
        <v>251</v>
      </c>
    </row>
    <row r="2" s="3" customFormat="1" ht="12.75">
      <c r="A2" s="20"/>
    </row>
    <row r="3" spans="1:7" ht="21" customHeight="1">
      <c r="A3" s="195" t="s">
        <v>65</v>
      </c>
      <c r="B3" s="189" t="s">
        <v>34</v>
      </c>
      <c r="C3" s="189" t="s">
        <v>235</v>
      </c>
      <c r="D3" s="194" t="s">
        <v>32</v>
      </c>
      <c r="E3" s="166"/>
      <c r="F3" s="189" t="s">
        <v>231</v>
      </c>
      <c r="G3" s="191" t="s">
        <v>252</v>
      </c>
    </row>
    <row r="4" spans="1:7" ht="21" customHeight="1">
      <c r="A4" s="196"/>
      <c r="B4" s="198"/>
      <c r="C4" s="190"/>
      <c r="D4" s="21" t="s">
        <v>1</v>
      </c>
      <c r="E4" s="21" t="s">
        <v>2</v>
      </c>
      <c r="F4" s="190"/>
      <c r="G4" s="192"/>
    </row>
    <row r="5" spans="1:7" ht="21" customHeight="1">
      <c r="A5" s="197"/>
      <c r="B5" s="190"/>
      <c r="C5" s="194" t="s">
        <v>147</v>
      </c>
      <c r="D5" s="165"/>
      <c r="E5" s="165"/>
      <c r="F5" s="165"/>
      <c r="G5" s="193"/>
    </row>
    <row r="6" spans="1:7" ht="18" customHeight="1">
      <c r="A6" s="126">
        <v>0</v>
      </c>
      <c r="B6" s="30" t="s">
        <v>44</v>
      </c>
      <c r="C6" s="115">
        <f aca="true" t="shared" si="0" ref="C6:C12">SUM(D6:E6)</f>
        <v>1889.3</v>
      </c>
      <c r="D6" s="116">
        <v>805</v>
      </c>
      <c r="E6" s="116">
        <v>1084.3</v>
      </c>
      <c r="F6" s="116">
        <v>2349</v>
      </c>
      <c r="G6" s="16">
        <f aca="true" t="shared" si="1" ref="G6:G19">SUM(C6/F6)*100-100</f>
        <v>-19.570029799914863</v>
      </c>
    </row>
    <row r="7" spans="1:7" ht="12.75">
      <c r="A7" s="127">
        <v>1</v>
      </c>
      <c r="B7" s="29" t="s">
        <v>41</v>
      </c>
      <c r="C7" s="115">
        <f t="shared" si="0"/>
        <v>878.8</v>
      </c>
      <c r="D7" s="116">
        <v>244.4</v>
      </c>
      <c r="E7" s="116">
        <v>634.4</v>
      </c>
      <c r="F7" s="116">
        <v>1122</v>
      </c>
      <c r="G7" s="16">
        <f t="shared" si="1"/>
        <v>-21.675579322638157</v>
      </c>
    </row>
    <row r="8" spans="1:7" ht="15.75" customHeight="1">
      <c r="A8" s="126">
        <v>1</v>
      </c>
      <c r="B8" s="30" t="s">
        <v>6</v>
      </c>
      <c r="C8" s="115">
        <f t="shared" si="0"/>
        <v>718.1</v>
      </c>
      <c r="D8" s="116">
        <v>552</v>
      </c>
      <c r="E8" s="116">
        <v>166.1</v>
      </c>
      <c r="F8" s="116">
        <v>886</v>
      </c>
      <c r="G8" s="16">
        <f t="shared" si="1"/>
        <v>-18.95033860045146</v>
      </c>
    </row>
    <row r="9" spans="1:7" ht="12.75">
      <c r="A9" s="127">
        <v>18</v>
      </c>
      <c r="B9" s="30" t="s">
        <v>42</v>
      </c>
      <c r="C9" s="115">
        <f t="shared" si="0"/>
        <v>69.4</v>
      </c>
      <c r="D9" s="116">
        <v>6.3</v>
      </c>
      <c r="E9" s="116">
        <v>63.1</v>
      </c>
      <c r="F9" s="116">
        <v>196</v>
      </c>
      <c r="G9" s="16">
        <f t="shared" si="1"/>
        <v>-64.59183673469389</v>
      </c>
    </row>
    <row r="10" spans="1:7" ht="15.75" customHeight="1">
      <c r="A10" s="126">
        <v>2</v>
      </c>
      <c r="B10" s="30" t="s">
        <v>35</v>
      </c>
      <c r="C10" s="115">
        <f t="shared" si="0"/>
        <v>1684.9</v>
      </c>
      <c r="D10" s="116">
        <v>1656.4</v>
      </c>
      <c r="E10" s="117">
        <v>28.5</v>
      </c>
      <c r="F10" s="116">
        <v>1644</v>
      </c>
      <c r="G10" s="16">
        <f>SUM(C10/F10)*100-100</f>
        <v>2.4878345498783574</v>
      </c>
    </row>
    <row r="11" spans="1:8" ht="12.75">
      <c r="A11" s="127">
        <v>21</v>
      </c>
      <c r="B11" s="30" t="s">
        <v>43</v>
      </c>
      <c r="C11" s="115">
        <f t="shared" si="0"/>
        <v>1684.9</v>
      </c>
      <c r="D11" s="116">
        <v>1656.4</v>
      </c>
      <c r="E11" s="117">
        <v>28.5</v>
      </c>
      <c r="F11" s="116">
        <v>1643.5</v>
      </c>
      <c r="G11" s="16">
        <f t="shared" si="1"/>
        <v>2.51901429875268</v>
      </c>
      <c r="H11" s="24"/>
    </row>
    <row r="12" spans="1:7" ht="15.75" customHeight="1">
      <c r="A12" s="126">
        <v>3</v>
      </c>
      <c r="B12" s="30" t="s">
        <v>36</v>
      </c>
      <c r="C12" s="115">
        <f t="shared" si="0"/>
        <v>3869.1000000000004</v>
      </c>
      <c r="D12" s="116">
        <v>3217.8</v>
      </c>
      <c r="E12" s="116">
        <v>651.3</v>
      </c>
      <c r="F12" s="116">
        <v>4212</v>
      </c>
      <c r="G12" s="16">
        <f t="shared" si="1"/>
        <v>-8.141025641025635</v>
      </c>
    </row>
    <row r="13" spans="1:7" ht="15.75" customHeight="1">
      <c r="A13" s="126">
        <v>4</v>
      </c>
      <c r="B13" s="30" t="s">
        <v>37</v>
      </c>
      <c r="C13" s="115">
        <f aca="true" t="shared" si="2" ref="C13:C18">SUM(D13:E13)</f>
        <v>1452.3000000000002</v>
      </c>
      <c r="D13" s="116">
        <v>1220.9</v>
      </c>
      <c r="E13" s="118">
        <v>231.4</v>
      </c>
      <c r="F13" s="118">
        <v>2349</v>
      </c>
      <c r="G13" s="16">
        <f t="shared" si="1"/>
        <v>-38.17369093231161</v>
      </c>
    </row>
    <row r="14" spans="1:7" ht="15.75" customHeight="1">
      <c r="A14" s="126">
        <v>5</v>
      </c>
      <c r="B14" s="30" t="s">
        <v>7</v>
      </c>
      <c r="C14" s="115">
        <f t="shared" si="2"/>
        <v>277.7</v>
      </c>
      <c r="D14" s="118">
        <v>215.4</v>
      </c>
      <c r="E14" s="116">
        <v>62.3</v>
      </c>
      <c r="F14" s="116">
        <v>485</v>
      </c>
      <c r="G14" s="16">
        <f t="shared" si="1"/>
        <v>-42.74226804123712</v>
      </c>
    </row>
    <row r="15" spans="1:7" ht="15.75" customHeight="1">
      <c r="A15" s="126">
        <v>6</v>
      </c>
      <c r="B15" s="30" t="s">
        <v>8</v>
      </c>
      <c r="C15" s="115">
        <f t="shared" si="2"/>
        <v>1760.4</v>
      </c>
      <c r="D15" s="116">
        <v>993.8</v>
      </c>
      <c r="E15" s="116">
        <v>766.6</v>
      </c>
      <c r="F15" s="116">
        <v>1420</v>
      </c>
      <c r="G15" s="16">
        <f t="shared" si="1"/>
        <v>23.971830985915517</v>
      </c>
    </row>
    <row r="16" spans="1:7" ht="15.75" customHeight="1">
      <c r="A16" s="126">
        <v>7</v>
      </c>
      <c r="B16" s="30" t="s">
        <v>9</v>
      </c>
      <c r="C16" s="115">
        <f t="shared" si="2"/>
        <v>748.3</v>
      </c>
      <c r="D16" s="116">
        <v>632.4</v>
      </c>
      <c r="E16" s="116">
        <v>115.9</v>
      </c>
      <c r="F16" s="116">
        <v>922</v>
      </c>
      <c r="G16" s="16">
        <f t="shared" si="1"/>
        <v>-18.83947939262474</v>
      </c>
    </row>
    <row r="17" spans="1:7" ht="15.75" customHeight="1">
      <c r="A17" s="126">
        <v>8</v>
      </c>
      <c r="B17" s="30" t="s">
        <v>38</v>
      </c>
      <c r="C17" s="115">
        <f t="shared" si="2"/>
        <v>1756.5</v>
      </c>
      <c r="D17" s="116">
        <v>828.1</v>
      </c>
      <c r="E17" s="116">
        <v>928.4</v>
      </c>
      <c r="F17" s="116">
        <v>2127</v>
      </c>
      <c r="G17" s="16">
        <f t="shared" si="1"/>
        <v>-17.418899858956266</v>
      </c>
    </row>
    <row r="18" spans="1:7" ht="15.75" customHeight="1">
      <c r="A18" s="126">
        <v>9</v>
      </c>
      <c r="B18" s="30" t="s">
        <v>40</v>
      </c>
      <c r="C18" s="115">
        <f t="shared" si="2"/>
        <v>19771.699999999997</v>
      </c>
      <c r="D18" s="116">
        <v>10552.3</v>
      </c>
      <c r="E18" s="116">
        <v>9219.4</v>
      </c>
      <c r="F18" s="116">
        <v>23671</v>
      </c>
      <c r="G18" s="16">
        <f t="shared" si="1"/>
        <v>-16.472899328292016</v>
      </c>
    </row>
    <row r="19" spans="1:7" ht="20.25" customHeight="1">
      <c r="A19" s="126"/>
      <c r="B19" s="128" t="s">
        <v>144</v>
      </c>
      <c r="C19" s="142">
        <f>SUM(D19:E19)</f>
        <v>33928.3</v>
      </c>
      <c r="D19" s="119">
        <f>SUM(D6+D8+D10+D12+D13+D14+D15+D16+D17+D18)</f>
        <v>20674.1</v>
      </c>
      <c r="E19" s="119">
        <f>SUM(E6+E8+E10+E12+E13+E14+E15+E16+E17+E18)</f>
        <v>13254.2</v>
      </c>
      <c r="F19" s="120">
        <v>40064</v>
      </c>
      <c r="G19" s="37">
        <f t="shared" si="1"/>
        <v>-15.314746405750796</v>
      </c>
    </row>
    <row r="20" spans="1:7" ht="25.5" customHeight="1">
      <c r="A20" s="126"/>
      <c r="B20" s="30" t="s">
        <v>39</v>
      </c>
      <c r="C20" s="32">
        <f>SUM(D20:E20)</f>
        <v>17261.023</v>
      </c>
      <c r="D20" s="116">
        <v>8621.332</v>
      </c>
      <c r="E20" s="116">
        <v>8639.691</v>
      </c>
      <c r="F20" s="116">
        <v>19764</v>
      </c>
      <c r="G20" s="16">
        <f>SUM(C20/F20)*100-100</f>
        <v>-12.664324023477022</v>
      </c>
    </row>
    <row r="21" spans="1:9" ht="12.75">
      <c r="A21" s="126"/>
      <c r="B21" s="30"/>
      <c r="C21" s="25"/>
      <c r="D21" s="24"/>
      <c r="E21" s="24"/>
      <c r="F21" s="24"/>
      <c r="G21" s="16"/>
      <c r="I21" s="24"/>
    </row>
    <row r="22" spans="1:6" ht="10.5" customHeight="1">
      <c r="A22" s="3" t="s">
        <v>5</v>
      </c>
      <c r="C22" s="25"/>
      <c r="D22" s="24"/>
      <c r="E22" s="24"/>
      <c r="F22" s="24"/>
    </row>
    <row r="23" spans="1:6" ht="15">
      <c r="A23" s="6" t="s">
        <v>253</v>
      </c>
      <c r="B23" s="19"/>
      <c r="C23" s="25"/>
      <c r="D23" s="24"/>
      <c r="E23" s="24"/>
      <c r="F23" s="24"/>
    </row>
    <row r="24" spans="3:6" s="19" customFormat="1" ht="14.25">
      <c r="C24" s="26"/>
      <c r="D24" s="27"/>
      <c r="E24" s="27"/>
      <c r="F24" s="27"/>
    </row>
    <row r="25" spans="1:7" ht="19.5" customHeight="1">
      <c r="A25" s="163" t="s">
        <v>138</v>
      </c>
      <c r="B25" s="164"/>
      <c r="C25" s="189" t="s">
        <v>235</v>
      </c>
      <c r="D25" s="194" t="s">
        <v>32</v>
      </c>
      <c r="E25" s="166"/>
      <c r="F25" s="189" t="s">
        <v>231</v>
      </c>
      <c r="G25" s="191" t="s">
        <v>252</v>
      </c>
    </row>
    <row r="26" spans="1:7" ht="19.5" customHeight="1">
      <c r="A26" s="185"/>
      <c r="B26" s="186"/>
      <c r="C26" s="190"/>
      <c r="D26" s="21" t="s">
        <v>1</v>
      </c>
      <c r="E26" s="21" t="s">
        <v>2</v>
      </c>
      <c r="F26" s="190"/>
      <c r="G26" s="192"/>
    </row>
    <row r="27" spans="1:7" ht="19.5" customHeight="1">
      <c r="A27" s="187"/>
      <c r="B27" s="188"/>
      <c r="C27" s="194" t="s">
        <v>147</v>
      </c>
      <c r="D27" s="165"/>
      <c r="E27" s="165"/>
      <c r="F27" s="165"/>
      <c r="G27" s="193"/>
    </row>
    <row r="28" spans="2:11" ht="15.75" customHeight="1">
      <c r="B28" s="129" t="s">
        <v>45</v>
      </c>
      <c r="C28" s="121">
        <v>1245</v>
      </c>
      <c r="D28" s="122">
        <v>693.3679999999999</v>
      </c>
      <c r="E28" s="122">
        <v>551</v>
      </c>
      <c r="F28" s="123">
        <v>1455</v>
      </c>
      <c r="G28" s="16">
        <f aca="true" t="shared" si="3" ref="G28:G50">SUM(C28/F28)*100-100</f>
        <v>-14.432989690721655</v>
      </c>
      <c r="H28" s="1"/>
      <c r="I28" s="24"/>
      <c r="J28" s="24"/>
      <c r="K28" s="24"/>
    </row>
    <row r="29" spans="2:11" ht="15.75" customHeight="1">
      <c r="B29" s="129" t="s">
        <v>197</v>
      </c>
      <c r="C29" s="121">
        <f>SUM(D29:E29)</f>
        <v>498.3</v>
      </c>
      <c r="D29" s="122">
        <v>286.1</v>
      </c>
      <c r="E29" s="122">
        <v>212.2</v>
      </c>
      <c r="F29" s="123">
        <v>420</v>
      </c>
      <c r="G29" s="16">
        <f>SUM(C29/F29)*100-100</f>
        <v>18.64285714285714</v>
      </c>
      <c r="H29" s="1"/>
      <c r="I29" s="24"/>
      <c r="J29" s="24"/>
      <c r="K29" s="24"/>
    </row>
    <row r="30" spans="2:10" ht="15.75" customHeight="1">
      <c r="B30" s="129" t="s">
        <v>46</v>
      </c>
      <c r="C30" s="121">
        <f>SUM(D30:E30)</f>
        <v>32684.132</v>
      </c>
      <c r="D30" s="122">
        <f>SUM(D52-D28)</f>
        <v>19980.932</v>
      </c>
      <c r="E30" s="122">
        <f>SUM(E52-E28)</f>
        <v>12703.2</v>
      </c>
      <c r="F30" s="122">
        <v>38609</v>
      </c>
      <c r="G30" s="16">
        <f t="shared" si="3"/>
        <v>-15.345820922582803</v>
      </c>
      <c r="H30" s="160"/>
      <c r="I30" s="160"/>
      <c r="J30" s="160"/>
    </row>
    <row r="31" spans="2:8" ht="15.75" customHeight="1">
      <c r="B31" s="129" t="s">
        <v>224</v>
      </c>
      <c r="C31" s="121">
        <f>SUM(C32+C41+C45)</f>
        <v>28645.100000000002</v>
      </c>
      <c r="D31" s="157">
        <f>SUM(D32+D41+D45)</f>
        <v>16941.3</v>
      </c>
      <c r="E31" s="157">
        <f>SUM(E32+E41+E45)</f>
        <v>11703.800000000001</v>
      </c>
      <c r="F31" s="123">
        <v>35221</v>
      </c>
      <c r="G31" s="16">
        <f t="shared" si="3"/>
        <v>-18.67039550268305</v>
      </c>
      <c r="H31" s="1"/>
    </row>
    <row r="32" spans="2:10" ht="15.75" customHeight="1">
      <c r="B32" s="129" t="s">
        <v>47</v>
      </c>
      <c r="C32" s="121">
        <f>SUM(D32:E32)</f>
        <v>23849.4</v>
      </c>
      <c r="D32" s="122">
        <v>13820.9</v>
      </c>
      <c r="E32" s="122">
        <v>10028.5</v>
      </c>
      <c r="F32" s="122">
        <v>28637</v>
      </c>
      <c r="G32" s="16">
        <f t="shared" si="3"/>
        <v>-16.718231658344095</v>
      </c>
      <c r="H32" s="1"/>
      <c r="J32" s="24"/>
    </row>
    <row r="33" spans="2:8" ht="12.75">
      <c r="B33" s="129" t="s">
        <v>148</v>
      </c>
      <c r="C33" s="121">
        <f>SUM(D33:E33)</f>
        <v>10166.5</v>
      </c>
      <c r="D33" s="124">
        <v>5648.7</v>
      </c>
      <c r="E33" s="122">
        <v>4517.8</v>
      </c>
      <c r="F33" s="122">
        <v>12307</v>
      </c>
      <c r="G33" s="16">
        <f t="shared" si="3"/>
        <v>-17.39254083042171</v>
      </c>
      <c r="H33" s="1"/>
    </row>
    <row r="34" spans="2:8" ht="12.75">
      <c r="B34" s="129" t="s">
        <v>149</v>
      </c>
      <c r="C34" s="121">
        <f aca="true" t="shared" si="4" ref="C34:C52">SUM(D34:E34)</f>
        <v>5966.8</v>
      </c>
      <c r="D34" s="122">
        <v>3697.8</v>
      </c>
      <c r="E34" s="122">
        <v>2269</v>
      </c>
      <c r="F34" s="122">
        <v>7126</v>
      </c>
      <c r="G34" s="16">
        <f t="shared" si="3"/>
        <v>-16.2671905697446</v>
      </c>
      <c r="H34" s="1"/>
    </row>
    <row r="35" spans="2:8" ht="12.75">
      <c r="B35" s="129" t="s">
        <v>150</v>
      </c>
      <c r="C35" s="121">
        <f t="shared" si="4"/>
        <v>1024</v>
      </c>
      <c r="D35" s="122">
        <v>739.4</v>
      </c>
      <c r="E35" s="122">
        <v>284.6</v>
      </c>
      <c r="F35" s="122">
        <v>1882</v>
      </c>
      <c r="G35" s="16">
        <f t="shared" si="3"/>
        <v>-45.58979808714134</v>
      </c>
      <c r="H35" s="1"/>
    </row>
    <row r="36" spans="2:8" ht="12.75">
      <c r="B36" s="129" t="s">
        <v>151</v>
      </c>
      <c r="C36" s="121">
        <f>SUM(D36:E36)</f>
        <v>3719.3</v>
      </c>
      <c r="D36" s="122">
        <v>1501</v>
      </c>
      <c r="E36" s="122">
        <v>2218.3</v>
      </c>
      <c r="F36" s="122">
        <v>4515</v>
      </c>
      <c r="G36" s="16">
        <f t="shared" si="3"/>
        <v>-17.62347729789589</v>
      </c>
      <c r="H36" s="1"/>
    </row>
    <row r="37" spans="2:8" ht="12.75">
      <c r="B37" s="129" t="s">
        <v>152</v>
      </c>
      <c r="C37" s="121">
        <f t="shared" si="4"/>
        <v>1358.2</v>
      </c>
      <c r="D37" s="122">
        <v>1230.4</v>
      </c>
      <c r="E37" s="122">
        <v>127.8</v>
      </c>
      <c r="F37" s="122">
        <v>1230</v>
      </c>
      <c r="G37" s="16">
        <f t="shared" si="3"/>
        <v>10.422764227642276</v>
      </c>
      <c r="H37" s="1"/>
    </row>
    <row r="38" spans="2:8" ht="12.75">
      <c r="B38" s="129" t="s">
        <v>153</v>
      </c>
      <c r="C38" s="121">
        <f t="shared" si="4"/>
        <v>171.89999999999998</v>
      </c>
      <c r="D38" s="122">
        <v>170.7</v>
      </c>
      <c r="E38" s="122">
        <v>1.2</v>
      </c>
      <c r="F38" s="122">
        <v>192</v>
      </c>
      <c r="G38" s="16">
        <f t="shared" si="3"/>
        <v>-10.468750000000014</v>
      </c>
      <c r="H38" s="1"/>
    </row>
    <row r="39" spans="2:8" ht="12.75">
      <c r="B39" s="129" t="s">
        <v>154</v>
      </c>
      <c r="C39" s="121">
        <f t="shared" si="4"/>
        <v>1300.3000000000002</v>
      </c>
      <c r="D39" s="122">
        <v>773.7</v>
      </c>
      <c r="E39" s="122">
        <v>526.6</v>
      </c>
      <c r="F39" s="122">
        <v>1076</v>
      </c>
      <c r="G39" s="16">
        <f t="shared" si="3"/>
        <v>20.84572490706323</v>
      </c>
      <c r="H39" s="1"/>
    </row>
    <row r="40" spans="2:9" ht="12.75">
      <c r="B40" s="129" t="s">
        <v>155</v>
      </c>
      <c r="C40" s="121">
        <f t="shared" si="4"/>
        <v>142.3</v>
      </c>
      <c r="D40" s="122">
        <v>59.1</v>
      </c>
      <c r="E40" s="122">
        <v>83.2</v>
      </c>
      <c r="F40" s="122">
        <v>307</v>
      </c>
      <c r="G40" s="16">
        <f t="shared" si="3"/>
        <v>-53.64820846905537</v>
      </c>
      <c r="H40" s="1"/>
      <c r="I40" s="28"/>
    </row>
    <row r="41" spans="2:10" ht="17.25" customHeight="1">
      <c r="B41" s="129" t="s">
        <v>80</v>
      </c>
      <c r="C41" s="121">
        <f t="shared" si="4"/>
        <v>4495.5</v>
      </c>
      <c r="D41" s="122">
        <v>2910.9</v>
      </c>
      <c r="E41" s="122">
        <v>1584.6</v>
      </c>
      <c r="F41" s="122">
        <v>4662</v>
      </c>
      <c r="G41" s="16">
        <f t="shared" si="3"/>
        <v>-3.5714285714285694</v>
      </c>
      <c r="H41" s="1"/>
      <c r="J41" s="28"/>
    </row>
    <row r="42" spans="2:10" ht="12.75">
      <c r="B42" s="129" t="s">
        <v>195</v>
      </c>
      <c r="C42" s="121">
        <f t="shared" si="4"/>
        <v>1803.6</v>
      </c>
      <c r="D42" s="122">
        <v>1208.8</v>
      </c>
      <c r="E42" s="122">
        <v>594.8</v>
      </c>
      <c r="F42" s="122">
        <v>2069</v>
      </c>
      <c r="G42" s="16">
        <f>SUM(C42/F42)*100-100</f>
        <v>-12.827452875785411</v>
      </c>
      <c r="H42" s="1"/>
      <c r="I42" s="28"/>
      <c r="J42" s="28"/>
    </row>
    <row r="43" spans="2:8" ht="12.75">
      <c r="B43" s="129" t="s">
        <v>196</v>
      </c>
      <c r="C43" s="121">
        <f t="shared" si="4"/>
        <v>1045.8</v>
      </c>
      <c r="D43" s="122">
        <v>736.5</v>
      </c>
      <c r="E43" s="122">
        <v>309.3</v>
      </c>
      <c r="F43" s="122">
        <v>1186</v>
      </c>
      <c r="G43" s="16">
        <f>SUM(C43/F43)*100-100</f>
        <v>-11.821247892074211</v>
      </c>
      <c r="H43" s="144"/>
    </row>
    <row r="44" spans="2:8" ht="12.75">
      <c r="B44" s="129" t="s">
        <v>192</v>
      </c>
      <c r="C44" s="121">
        <f t="shared" si="4"/>
        <v>1396.3000000000002</v>
      </c>
      <c r="D44" s="122">
        <v>774.2</v>
      </c>
      <c r="E44" s="122">
        <v>622.1</v>
      </c>
      <c r="F44" s="122">
        <v>909</v>
      </c>
      <c r="G44" s="16">
        <f>SUM(C44/F44)*100-100</f>
        <v>53.60836083608362</v>
      </c>
      <c r="H44" s="1"/>
    </row>
    <row r="45" spans="2:8" ht="15.75" customHeight="1">
      <c r="B45" s="129" t="s">
        <v>54</v>
      </c>
      <c r="C45" s="121">
        <f t="shared" si="4"/>
        <v>300.2</v>
      </c>
      <c r="D45" s="122">
        <v>209.5</v>
      </c>
      <c r="E45" s="122">
        <v>90.7</v>
      </c>
      <c r="F45" s="122">
        <v>468</v>
      </c>
      <c r="G45" s="16">
        <f t="shared" si="3"/>
        <v>-35.854700854700866</v>
      </c>
      <c r="H45" s="1"/>
    </row>
    <row r="46" spans="2:8" ht="12.75">
      <c r="B46" s="129" t="s">
        <v>81</v>
      </c>
      <c r="C46" s="121">
        <f t="shared" si="4"/>
        <v>68.3</v>
      </c>
      <c r="D46" s="122">
        <v>58.2</v>
      </c>
      <c r="E46" s="122">
        <v>10.1</v>
      </c>
      <c r="F46" s="122">
        <v>125.6</v>
      </c>
      <c r="G46" s="16">
        <f t="shared" si="3"/>
        <v>-45.62101910828026</v>
      </c>
      <c r="H46" s="1"/>
    </row>
    <row r="47" spans="2:8" ht="15.75" customHeight="1">
      <c r="B47" s="129" t="s">
        <v>48</v>
      </c>
      <c r="C47" s="121">
        <f t="shared" si="4"/>
        <v>373.932</v>
      </c>
      <c r="D47" s="122">
        <v>12.332</v>
      </c>
      <c r="E47" s="122">
        <v>361.6</v>
      </c>
      <c r="F47" s="122">
        <v>329</v>
      </c>
      <c r="G47" s="16">
        <f t="shared" si="3"/>
        <v>13.657142857142858</v>
      </c>
      <c r="H47" s="1"/>
    </row>
    <row r="48" spans="2:8" ht="15" customHeight="1">
      <c r="B48" s="129" t="s">
        <v>49</v>
      </c>
      <c r="C48" s="121">
        <f t="shared" si="4"/>
        <v>182.7</v>
      </c>
      <c r="D48" s="122">
        <v>60.1</v>
      </c>
      <c r="E48" s="122">
        <v>122.6</v>
      </c>
      <c r="F48" s="122">
        <v>244</v>
      </c>
      <c r="G48" s="16">
        <f t="shared" si="3"/>
        <v>-25.12295081967214</v>
      </c>
      <c r="H48" s="1"/>
    </row>
    <row r="49" spans="2:8" ht="15.75" customHeight="1">
      <c r="B49" s="129" t="s">
        <v>50</v>
      </c>
      <c r="C49" s="121">
        <f>SUM(D49:E49)</f>
        <v>1264.1</v>
      </c>
      <c r="D49" s="122">
        <v>1105.6</v>
      </c>
      <c r="E49" s="124">
        <v>158.5</v>
      </c>
      <c r="F49" s="122">
        <v>1708</v>
      </c>
      <c r="G49" s="16">
        <f t="shared" si="3"/>
        <v>-25.989461358313832</v>
      </c>
      <c r="H49" s="1"/>
    </row>
    <row r="50" spans="2:8" ht="15" customHeight="1">
      <c r="B50" s="129" t="s">
        <v>51</v>
      </c>
      <c r="C50" s="121">
        <f t="shared" si="4"/>
        <v>87.8</v>
      </c>
      <c r="D50" s="124">
        <v>0</v>
      </c>
      <c r="E50" s="124">
        <v>87.8</v>
      </c>
      <c r="F50" s="122">
        <v>105</v>
      </c>
      <c r="G50" s="16">
        <f t="shared" si="3"/>
        <v>-16.38095238095238</v>
      </c>
      <c r="H50" s="1"/>
    </row>
    <row r="51" spans="2:9" ht="15" customHeight="1">
      <c r="B51" s="129" t="s">
        <v>52</v>
      </c>
      <c r="C51" s="121">
        <f t="shared" si="4"/>
        <v>87</v>
      </c>
      <c r="D51" s="124">
        <v>87</v>
      </c>
      <c r="E51" s="124">
        <v>0</v>
      </c>
      <c r="F51" s="124">
        <v>6</v>
      </c>
      <c r="G51" s="16" t="s">
        <v>143</v>
      </c>
      <c r="I51" s="28"/>
    </row>
    <row r="52" spans="2:7" ht="17.25" customHeight="1">
      <c r="B52" s="130" t="s">
        <v>144</v>
      </c>
      <c r="C52" s="142">
        <f t="shared" si="4"/>
        <v>33928.5</v>
      </c>
      <c r="D52" s="125">
        <v>20674.3</v>
      </c>
      <c r="E52" s="125">
        <v>13254.2</v>
      </c>
      <c r="F52" s="120">
        <v>40064</v>
      </c>
      <c r="G52" s="37">
        <f>SUM(C52/F52)*100-100</f>
        <v>-15.314247204472835</v>
      </c>
    </row>
    <row r="54" ht="12.75">
      <c r="A54" s="14">
        <v>2</v>
      </c>
    </row>
    <row r="56" spans="3:6" ht="12.75">
      <c r="C56" s="28"/>
      <c r="D56" s="28"/>
      <c r="E56" s="28"/>
      <c r="F56" s="28"/>
    </row>
    <row r="57" spans="3:6" ht="12.75">
      <c r="C57" s="24"/>
      <c r="D57" s="24"/>
      <c r="E57" s="24"/>
      <c r="F57" s="24"/>
    </row>
    <row r="58" spans="3:6" ht="12.75">
      <c r="C58" s="24"/>
      <c r="D58" s="24"/>
      <c r="E58" s="24"/>
      <c r="F58" s="24"/>
    </row>
    <row r="59" spans="3:6" ht="12.75">
      <c r="C59" s="28"/>
      <c r="D59" s="28"/>
      <c r="E59" s="28"/>
      <c r="F59" s="28"/>
    </row>
    <row r="60" ht="12.75">
      <c r="C60" s="24"/>
    </row>
  </sheetData>
  <mergeCells count="13">
    <mergeCell ref="F3:F4"/>
    <mergeCell ref="G3:G5"/>
    <mergeCell ref="C5:F5"/>
    <mergeCell ref="A3:A5"/>
    <mergeCell ref="B3:B5"/>
    <mergeCell ref="C3:C4"/>
    <mergeCell ref="D3:E3"/>
    <mergeCell ref="A25:B27"/>
    <mergeCell ref="F25:F26"/>
    <mergeCell ref="G25:G27"/>
    <mergeCell ref="C27:F27"/>
    <mergeCell ref="C25:C26"/>
    <mergeCell ref="D25:E25"/>
  </mergeCells>
  <printOptions/>
  <pageMargins left="0.33" right="0.18" top="0.3" bottom="0.19" header="0.3" footer="0.19"/>
  <pageSetup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3"/>
  <dimension ref="A1:K43"/>
  <sheetViews>
    <sheetView workbookViewId="0" topLeftCell="A1">
      <selection activeCell="G1" sqref="G1"/>
    </sheetView>
  </sheetViews>
  <sheetFormatPr defaultColWidth="11.421875" defaultRowHeight="12.75"/>
  <cols>
    <col min="1" max="1" width="42.00390625" style="5" customWidth="1"/>
    <col min="2" max="2" width="9.7109375" style="5" customWidth="1"/>
    <col min="3" max="4" width="9.140625" style="5" customWidth="1"/>
    <col min="5" max="5" width="9.421875" style="5" customWidth="1"/>
    <col min="6" max="6" width="14.28125" style="5" customWidth="1"/>
    <col min="7" max="16384" width="11.421875" style="5" customWidth="1"/>
  </cols>
  <sheetData>
    <row r="1" s="6" customFormat="1" ht="15">
      <c r="A1" s="6" t="s">
        <v>223</v>
      </c>
    </row>
    <row r="2" s="6" customFormat="1" ht="15">
      <c r="A2" s="6" t="s">
        <v>248</v>
      </c>
    </row>
    <row r="3" spans="1:6" s="3" customFormat="1" ht="12.75">
      <c r="A3" s="8"/>
      <c r="B3" s="8"/>
      <c r="C3" s="8"/>
      <c r="D3" s="8"/>
      <c r="E3" s="8"/>
      <c r="F3" s="8"/>
    </row>
    <row r="4" spans="1:6" ht="21" customHeight="1">
      <c r="A4" s="195" t="s">
        <v>33</v>
      </c>
      <c r="B4" s="189" t="s">
        <v>235</v>
      </c>
      <c r="C4" s="194" t="s">
        <v>32</v>
      </c>
      <c r="D4" s="166"/>
      <c r="E4" s="189" t="s">
        <v>231</v>
      </c>
      <c r="F4" s="191" t="s">
        <v>249</v>
      </c>
    </row>
    <row r="5" spans="1:6" ht="42.75" customHeight="1">
      <c r="A5" s="196"/>
      <c r="B5" s="190"/>
      <c r="C5" s="21" t="s">
        <v>1</v>
      </c>
      <c r="D5" s="21" t="s">
        <v>2</v>
      </c>
      <c r="E5" s="190"/>
      <c r="F5" s="192"/>
    </row>
    <row r="6" spans="1:6" ht="21" customHeight="1">
      <c r="A6" s="197"/>
      <c r="B6" s="194" t="s">
        <v>147</v>
      </c>
      <c r="C6" s="165"/>
      <c r="D6" s="165"/>
      <c r="E6" s="165"/>
      <c r="F6" s="193"/>
    </row>
    <row r="7" spans="1:6" ht="24" customHeight="1">
      <c r="A7" s="29" t="s">
        <v>57</v>
      </c>
      <c r="B7" s="32">
        <f aca="true" t="shared" si="0" ref="B7:B14">SUM(C7:D7)</f>
        <v>11724.8</v>
      </c>
      <c r="C7" s="33">
        <v>8732.6</v>
      </c>
      <c r="D7" s="33">
        <v>2992.2</v>
      </c>
      <c r="E7" s="33">
        <v>13453</v>
      </c>
      <c r="F7" s="16">
        <f aca="true" t="shared" si="1" ref="F7:F18">SUM(B7/E7)*100-100</f>
        <v>-12.84620530736639</v>
      </c>
    </row>
    <row r="8" spans="1:6" ht="15" customHeight="1">
      <c r="A8" s="29" t="s">
        <v>55</v>
      </c>
      <c r="B8" s="32">
        <f t="shared" si="0"/>
        <v>7250</v>
      </c>
      <c r="C8" s="33">
        <v>5269</v>
      </c>
      <c r="D8" s="33">
        <v>1981</v>
      </c>
      <c r="E8" s="33">
        <v>8193</v>
      </c>
      <c r="F8" s="16">
        <f t="shared" si="1"/>
        <v>-11.509825460759188</v>
      </c>
    </row>
    <row r="9" spans="1:10" ht="15" customHeight="1">
      <c r="A9" s="29" t="s">
        <v>56</v>
      </c>
      <c r="B9" s="32">
        <f t="shared" si="0"/>
        <v>4475</v>
      </c>
      <c r="C9" s="33">
        <v>3464</v>
      </c>
      <c r="D9" s="33">
        <v>1011</v>
      </c>
      <c r="E9" s="33">
        <v>5260</v>
      </c>
      <c r="F9" s="16">
        <f t="shared" si="1"/>
        <v>-14.92395437262357</v>
      </c>
      <c r="H9" s="28"/>
      <c r="I9" s="28"/>
      <c r="J9" s="28"/>
    </row>
    <row r="10" spans="1:9" ht="24.75" customHeight="1">
      <c r="A10" s="29" t="s">
        <v>58</v>
      </c>
      <c r="B10" s="32">
        <f>SUM(C10:D10)</f>
        <v>22203.7</v>
      </c>
      <c r="C10" s="33">
        <v>11941.7</v>
      </c>
      <c r="D10" s="33">
        <v>10262</v>
      </c>
      <c r="E10" s="33">
        <v>26611</v>
      </c>
      <c r="F10" s="16">
        <f t="shared" si="1"/>
        <v>-16.56194806658901</v>
      </c>
      <c r="H10" s="28"/>
      <c r="I10" s="28"/>
    </row>
    <row r="11" spans="1:6" ht="18.75" customHeight="1">
      <c r="A11" s="29" t="s">
        <v>59</v>
      </c>
      <c r="B11" s="32">
        <f t="shared" si="0"/>
        <v>960</v>
      </c>
      <c r="C11" s="33">
        <v>594</v>
      </c>
      <c r="D11" s="33">
        <v>366</v>
      </c>
      <c r="E11" s="33">
        <v>1438</v>
      </c>
      <c r="F11" s="16">
        <f t="shared" si="1"/>
        <v>-33.24061196105703</v>
      </c>
    </row>
    <row r="12" spans="1:9" ht="18.75" customHeight="1">
      <c r="A12" s="29" t="s">
        <v>157</v>
      </c>
      <c r="B12" s="32">
        <f t="shared" si="0"/>
        <v>21243.7</v>
      </c>
      <c r="C12" s="64">
        <f>SUM(C10-C11)</f>
        <v>11347.7</v>
      </c>
      <c r="D12" s="64">
        <f>SUM(D10-D11)</f>
        <v>9896</v>
      </c>
      <c r="E12" s="64">
        <v>25173</v>
      </c>
      <c r="F12" s="16">
        <f>SUM(B12/E12)*100-100</f>
        <v>-15.609184443649937</v>
      </c>
      <c r="H12" s="28"/>
      <c r="I12" s="28"/>
    </row>
    <row r="13" spans="1:6" ht="18.75" customHeight="1">
      <c r="A13" s="29" t="s">
        <v>158</v>
      </c>
      <c r="B13" s="32">
        <f t="shared" si="0"/>
        <v>2199</v>
      </c>
      <c r="C13" s="33">
        <v>1180</v>
      </c>
      <c r="D13" s="33">
        <v>1019</v>
      </c>
      <c r="E13" s="33">
        <v>3205</v>
      </c>
      <c r="F13" s="16">
        <f>SUM(B13/E13)*100-100</f>
        <v>-31.38845553822152</v>
      </c>
    </row>
    <row r="14" spans="1:6" ht="18.75" customHeight="1">
      <c r="A14" s="29" t="s">
        <v>216</v>
      </c>
      <c r="B14" s="32">
        <f t="shared" si="0"/>
        <v>10645</v>
      </c>
      <c r="C14" s="33">
        <v>4986</v>
      </c>
      <c r="D14" s="33">
        <v>5659</v>
      </c>
      <c r="E14" s="33">
        <v>11557</v>
      </c>
      <c r="F14" s="16">
        <f t="shared" si="1"/>
        <v>-7.891321277148052</v>
      </c>
    </row>
    <row r="15" spans="1:6" ht="16.5" customHeight="1">
      <c r="A15" s="29" t="s">
        <v>217</v>
      </c>
      <c r="B15" s="32"/>
      <c r="C15" s="33"/>
      <c r="D15" s="33"/>
      <c r="E15" s="33"/>
      <c r="F15" s="16"/>
    </row>
    <row r="16" spans="1:6" ht="12.75">
      <c r="A16" s="29" t="s">
        <v>218</v>
      </c>
      <c r="B16" s="32">
        <f>SUM(C16:D16)</f>
        <v>5453</v>
      </c>
      <c r="C16" s="33">
        <v>2616</v>
      </c>
      <c r="D16" s="33">
        <v>2837</v>
      </c>
      <c r="E16" s="33">
        <v>7032</v>
      </c>
      <c r="F16" s="16">
        <f>SUM(B16/E16)*100-100</f>
        <v>-22.454493742889653</v>
      </c>
    </row>
    <row r="17" spans="1:6" s="70" customFormat="1" ht="23.25" customHeight="1">
      <c r="A17" s="67" t="s">
        <v>4</v>
      </c>
      <c r="B17" s="156">
        <f>SUM(C17:D17)</f>
        <v>33928.5</v>
      </c>
      <c r="C17" s="125">
        <v>20674.3</v>
      </c>
      <c r="D17" s="125">
        <v>13254.2</v>
      </c>
      <c r="E17" s="36">
        <v>40064</v>
      </c>
      <c r="F17" s="37">
        <f t="shared" si="1"/>
        <v>-15.314247204472835</v>
      </c>
    </row>
    <row r="18" spans="1:6" ht="19.5" customHeight="1">
      <c r="A18" s="29" t="s">
        <v>61</v>
      </c>
      <c r="B18" s="32">
        <f>SUM(C18:D18)</f>
        <v>17261</v>
      </c>
      <c r="C18" s="116">
        <v>8621.3</v>
      </c>
      <c r="D18" s="116">
        <v>8639.7</v>
      </c>
      <c r="E18" s="116">
        <v>19764</v>
      </c>
      <c r="F18" s="16">
        <f t="shared" si="1"/>
        <v>-12.664440396680831</v>
      </c>
    </row>
    <row r="19" spans="2:11" ht="12.75">
      <c r="B19" s="62"/>
      <c r="K19" s="70"/>
    </row>
    <row r="20" spans="2:11" ht="12.75">
      <c r="B20" s="28"/>
      <c r="C20" s="28"/>
      <c r="D20" s="28"/>
      <c r="K20" s="70"/>
    </row>
    <row r="21" spans="1:10" ht="12.75">
      <c r="A21" s="3"/>
      <c r="H21" s="70"/>
      <c r="I21" s="70"/>
      <c r="J21" s="70"/>
    </row>
    <row r="22" spans="1:8" s="19" customFormat="1" ht="15">
      <c r="A22" s="6" t="s">
        <v>219</v>
      </c>
      <c r="B22" s="6"/>
      <c r="C22" s="6"/>
      <c r="D22" s="6"/>
      <c r="E22" s="6"/>
      <c r="F22" s="6"/>
      <c r="H22" s="5"/>
    </row>
    <row r="23" spans="1:8" s="19" customFormat="1" ht="15">
      <c r="A23" s="6" t="s">
        <v>250</v>
      </c>
      <c r="B23" s="6"/>
      <c r="C23" s="6"/>
      <c r="D23" s="6"/>
      <c r="E23" s="6"/>
      <c r="F23" s="6"/>
      <c r="H23" s="5"/>
    </row>
    <row r="24" spans="1:6" ht="12.75">
      <c r="A24" s="8"/>
      <c r="B24" s="8"/>
      <c r="C24" s="8"/>
      <c r="D24" s="8"/>
      <c r="E24" s="8"/>
      <c r="F24" s="8"/>
    </row>
    <row r="25" spans="1:6" ht="22.5" customHeight="1">
      <c r="A25" s="195" t="s">
        <v>62</v>
      </c>
      <c r="B25" s="189" t="s">
        <v>235</v>
      </c>
      <c r="C25" s="194" t="s">
        <v>32</v>
      </c>
      <c r="D25" s="166"/>
      <c r="E25" s="189" t="s">
        <v>231</v>
      </c>
      <c r="F25" s="191" t="s">
        <v>249</v>
      </c>
    </row>
    <row r="26" spans="1:6" ht="42.75" customHeight="1">
      <c r="A26" s="196"/>
      <c r="B26" s="190"/>
      <c r="C26" s="21" t="s">
        <v>1</v>
      </c>
      <c r="D26" s="21" t="s">
        <v>2</v>
      </c>
      <c r="E26" s="190"/>
      <c r="F26" s="192"/>
    </row>
    <row r="27" spans="1:6" ht="21" customHeight="1">
      <c r="A27" s="197"/>
      <c r="B27" s="194" t="s">
        <v>15</v>
      </c>
      <c r="C27" s="165"/>
      <c r="D27" s="165"/>
      <c r="E27" s="165"/>
      <c r="F27" s="193"/>
    </row>
    <row r="28" spans="1:6" ht="25.5" customHeight="1">
      <c r="A28" s="29" t="s">
        <v>28</v>
      </c>
      <c r="B28" s="32">
        <f>SUM(C28:D28)</f>
        <v>114441</v>
      </c>
      <c r="C28" s="64">
        <v>57549</v>
      </c>
      <c r="D28" s="64">
        <v>56892</v>
      </c>
      <c r="E28" s="64">
        <v>163558</v>
      </c>
      <c r="F28" s="16">
        <f aca="true" t="shared" si="2" ref="F28:F37">SUM(B28/E28)*100-100</f>
        <v>-30.03032563372014</v>
      </c>
    </row>
    <row r="29" spans="1:6" ht="18.75" customHeight="1">
      <c r="A29" s="29" t="s">
        <v>60</v>
      </c>
      <c r="B29" s="32">
        <f>SUM(C29:D29)</f>
        <v>50672</v>
      </c>
      <c r="C29" s="33">
        <v>27388</v>
      </c>
      <c r="D29" s="33">
        <v>23284</v>
      </c>
      <c r="E29" s="33">
        <v>62248</v>
      </c>
      <c r="F29" s="16">
        <f t="shared" si="2"/>
        <v>-18.596581416270396</v>
      </c>
    </row>
    <row r="30" spans="1:6" ht="18.75" customHeight="1">
      <c r="A30" s="29" t="s">
        <v>213</v>
      </c>
      <c r="B30" s="32">
        <f>SUM(C30:D30)</f>
        <v>63769</v>
      </c>
      <c r="C30" s="33">
        <v>30161</v>
      </c>
      <c r="D30" s="33">
        <v>33608</v>
      </c>
      <c r="E30" s="33">
        <v>101310</v>
      </c>
      <c r="F30" s="16">
        <f t="shared" si="2"/>
        <v>-37.05557200671207</v>
      </c>
    </row>
    <row r="31" spans="1:8" ht="18.75" customHeight="1">
      <c r="A31" s="29" t="s">
        <v>64</v>
      </c>
      <c r="B31" s="32">
        <f>SUM(C31:D31)</f>
        <v>178210</v>
      </c>
      <c r="C31" s="33">
        <f>SUM(C28+C30)</f>
        <v>87710</v>
      </c>
      <c r="D31" s="33">
        <f>SUM(D28+D30)</f>
        <v>90500</v>
      </c>
      <c r="E31" s="33">
        <v>264868</v>
      </c>
      <c r="F31" s="16">
        <f t="shared" si="2"/>
        <v>-32.71742905900298</v>
      </c>
      <c r="G31" s="28"/>
      <c r="H31" s="28"/>
    </row>
    <row r="32" spans="1:6" ht="24.75" customHeight="1">
      <c r="A32" s="29" t="s">
        <v>193</v>
      </c>
      <c r="B32" s="32">
        <f>SUM(C32:D32)</f>
        <v>881268</v>
      </c>
      <c r="C32" s="33">
        <v>437581</v>
      </c>
      <c r="D32" s="33">
        <v>443687</v>
      </c>
      <c r="E32" s="33">
        <v>975049</v>
      </c>
      <c r="F32" s="16">
        <f t="shared" si="2"/>
        <v>-9.618080732352936</v>
      </c>
    </row>
    <row r="33" spans="1:6" ht="19.5" customHeight="1">
      <c r="A33" s="29" t="s">
        <v>199</v>
      </c>
      <c r="B33" s="32"/>
      <c r="C33" s="33"/>
      <c r="D33" s="33"/>
      <c r="E33" s="33"/>
      <c r="F33" s="16"/>
    </row>
    <row r="34" spans="1:6" ht="12.75">
      <c r="A34" s="29" t="s">
        <v>198</v>
      </c>
      <c r="B34" s="32">
        <f>SUM(C34:D34)</f>
        <v>409849</v>
      </c>
      <c r="C34" s="33">
        <v>203497</v>
      </c>
      <c r="D34" s="33">
        <v>206352</v>
      </c>
      <c r="E34" s="33">
        <v>524211</v>
      </c>
      <c r="F34" s="16">
        <f t="shared" si="2"/>
        <v>-21.816024463431702</v>
      </c>
    </row>
    <row r="35" spans="1:6" ht="19.5" customHeight="1">
      <c r="A35" s="29" t="s">
        <v>194</v>
      </c>
      <c r="B35" s="32">
        <f>SUM(C35:D35)</f>
        <v>2646244</v>
      </c>
      <c r="C35" s="33">
        <v>1323387</v>
      </c>
      <c r="D35" s="33">
        <v>1322857</v>
      </c>
      <c r="E35" s="33">
        <v>2732662</v>
      </c>
      <c r="F35" s="16">
        <f t="shared" si="2"/>
        <v>-3.1624108653027605</v>
      </c>
    </row>
    <row r="36" spans="1:6" ht="19.5" customHeight="1">
      <c r="A36" s="131" t="s">
        <v>63</v>
      </c>
      <c r="B36" s="32">
        <f>SUM(C36:D36)</f>
        <v>123257</v>
      </c>
      <c r="C36" s="33">
        <v>28158</v>
      </c>
      <c r="D36" s="33">
        <v>95099</v>
      </c>
      <c r="E36" s="33">
        <v>321309</v>
      </c>
      <c r="F36" s="16">
        <f>SUM(B36/E36)*100-100</f>
        <v>-61.63910752577736</v>
      </c>
    </row>
    <row r="37" spans="1:6" s="70" customFormat="1" ht="21" customHeight="1">
      <c r="A37" s="67" t="s">
        <v>4</v>
      </c>
      <c r="B37" s="68">
        <f>SUM(B28+B32+B34+B35+B36)</f>
        <v>4175059</v>
      </c>
      <c r="C37" s="69">
        <f>SUM(C28+C32+C34+C35+C36)</f>
        <v>2050172</v>
      </c>
      <c r="D37" s="69">
        <f>SUM(D28+D32+D34+D35+D36)</f>
        <v>2124887</v>
      </c>
      <c r="E37" s="36">
        <v>4716789</v>
      </c>
      <c r="F37" s="46">
        <f t="shared" si="2"/>
        <v>-11.48514381287778</v>
      </c>
    </row>
    <row r="38" ht="9" customHeight="1">
      <c r="F38" s="16"/>
    </row>
    <row r="40" ht="12.75">
      <c r="F40" s="5">
        <v>3</v>
      </c>
    </row>
    <row r="42" spans="2:5" ht="12.75">
      <c r="B42" s="28"/>
      <c r="E42" s="28"/>
    </row>
    <row r="43" ht="12.75">
      <c r="B43" s="28"/>
    </row>
  </sheetData>
  <mergeCells count="12">
    <mergeCell ref="C4:D4"/>
    <mergeCell ref="F4:F6"/>
    <mergeCell ref="A4:A6"/>
    <mergeCell ref="B4:B5"/>
    <mergeCell ref="E4:E5"/>
    <mergeCell ref="B6:E6"/>
    <mergeCell ref="F25:F27"/>
    <mergeCell ref="B27:E27"/>
    <mergeCell ref="A25:A27"/>
    <mergeCell ref="B25:B26"/>
    <mergeCell ref="C25:D25"/>
    <mergeCell ref="E25:E26"/>
  </mergeCells>
  <printOptions/>
  <pageMargins left="0.53" right="0.18" top="0.87" bottom="0.46" header="0.4921259845" footer="0.26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/>
  <dimension ref="A1:L63"/>
  <sheetViews>
    <sheetView workbookViewId="0" topLeftCell="A1">
      <selection activeCell="H1" sqref="H1"/>
    </sheetView>
  </sheetViews>
  <sheetFormatPr defaultColWidth="11.421875" defaultRowHeight="12.75"/>
  <cols>
    <col min="1" max="1" width="7.140625" style="5" customWidth="1"/>
    <col min="2" max="2" width="30.421875" style="5" bestFit="1" customWidth="1"/>
    <col min="3" max="6" width="11.28125" style="5" customWidth="1"/>
    <col min="7" max="7" width="12.57421875" style="5" customWidth="1"/>
    <col min="8" max="16384" width="11.421875" style="5" customWidth="1"/>
  </cols>
  <sheetData>
    <row r="1" spans="1:7" s="6" customFormat="1" ht="15">
      <c r="A1" s="6" t="s">
        <v>246</v>
      </c>
      <c r="B1" s="19"/>
      <c r="C1" s="19"/>
      <c r="D1" s="19"/>
      <c r="E1" s="19"/>
      <c r="F1" s="19"/>
      <c r="G1" s="19"/>
    </row>
    <row r="2" s="3" customFormat="1" ht="12.75">
      <c r="A2" s="20"/>
    </row>
    <row r="3" spans="1:7" s="29" customFormat="1" ht="15.75" customHeight="1">
      <c r="A3" s="202" t="s">
        <v>78</v>
      </c>
      <c r="B3" s="205" t="s">
        <v>0</v>
      </c>
      <c r="C3" s="205" t="s">
        <v>235</v>
      </c>
      <c r="D3" s="208" t="s">
        <v>32</v>
      </c>
      <c r="E3" s="210"/>
      <c r="F3" s="205" t="s">
        <v>231</v>
      </c>
      <c r="G3" s="199" t="s">
        <v>245</v>
      </c>
    </row>
    <row r="4" spans="1:7" s="29" customFormat="1" ht="42.75" customHeight="1">
      <c r="A4" s="203"/>
      <c r="B4" s="206"/>
      <c r="C4" s="207"/>
      <c r="D4" s="143" t="s">
        <v>1</v>
      </c>
      <c r="E4" s="143" t="s">
        <v>2</v>
      </c>
      <c r="F4" s="207"/>
      <c r="G4" s="200"/>
    </row>
    <row r="5" spans="1:7" s="29" customFormat="1" ht="15.75" customHeight="1">
      <c r="A5" s="204"/>
      <c r="B5" s="207"/>
      <c r="C5" s="208" t="s">
        <v>220</v>
      </c>
      <c r="D5" s="209"/>
      <c r="E5" s="209"/>
      <c r="F5" s="210"/>
      <c r="G5" s="201"/>
    </row>
    <row r="6" spans="1:3" s="29" customFormat="1" ht="4.5" customHeight="1">
      <c r="A6" s="30"/>
      <c r="C6" s="31"/>
    </row>
    <row r="7" spans="1:8" s="29" customFormat="1" ht="12">
      <c r="A7" s="30">
        <v>14</v>
      </c>
      <c r="B7" s="29" t="s">
        <v>255</v>
      </c>
      <c r="C7" s="34" t="s">
        <v>140</v>
      </c>
      <c r="D7" s="35" t="s">
        <v>140</v>
      </c>
      <c r="E7" s="35" t="s">
        <v>140</v>
      </c>
      <c r="F7" s="33">
        <v>1199</v>
      </c>
      <c r="G7" s="16" t="s">
        <v>143</v>
      </c>
      <c r="H7" s="33"/>
    </row>
    <row r="8" spans="1:8" s="29" customFormat="1" ht="12">
      <c r="A8" s="30">
        <v>14</v>
      </c>
      <c r="B8" s="29" t="s">
        <v>3</v>
      </c>
      <c r="C8" s="32">
        <f>SUM(D8:E8)</f>
        <v>7342839</v>
      </c>
      <c r="D8" s="33">
        <v>5184663</v>
      </c>
      <c r="E8" s="33">
        <v>2158176</v>
      </c>
      <c r="F8" s="33">
        <v>8614718</v>
      </c>
      <c r="G8" s="16">
        <f>SUM(C8/F8)*100-100</f>
        <v>-14.764023616327322</v>
      </c>
      <c r="H8" s="33"/>
    </row>
    <row r="9" spans="1:8" s="29" customFormat="1" ht="12">
      <c r="A9" s="30">
        <v>14</v>
      </c>
      <c r="B9" s="29" t="s">
        <v>82</v>
      </c>
      <c r="C9" s="32">
        <f>SUM(D9:E9)</f>
        <v>82198</v>
      </c>
      <c r="D9" s="33">
        <v>57308</v>
      </c>
      <c r="E9" s="33">
        <v>24890</v>
      </c>
      <c r="F9" s="33">
        <v>111778</v>
      </c>
      <c r="G9" s="16">
        <f>SUM(C9/F9)*100-100</f>
        <v>-26.463168065272242</v>
      </c>
      <c r="H9" s="33"/>
    </row>
    <row r="10" spans="1:8" s="29" customFormat="1" ht="12">
      <c r="A10" s="30">
        <v>17</v>
      </c>
      <c r="B10" s="29" t="s">
        <v>83</v>
      </c>
      <c r="C10" s="32">
        <f>SUM(D10:E10)</f>
        <v>45387</v>
      </c>
      <c r="D10" s="35">
        <v>3345</v>
      </c>
      <c r="E10" s="33">
        <v>42042</v>
      </c>
      <c r="F10" s="33">
        <v>59778</v>
      </c>
      <c r="G10" s="16">
        <f>SUM(C10/F10)*100-100</f>
        <v>-24.074074074074076</v>
      </c>
      <c r="H10" s="33"/>
    </row>
    <row r="11" spans="1:8" s="29" customFormat="1" ht="12">
      <c r="A11" s="30">
        <v>13</v>
      </c>
      <c r="B11" s="29" t="s">
        <v>25</v>
      </c>
      <c r="C11" s="32">
        <f>SUM(D11:E11)</f>
        <v>144202</v>
      </c>
      <c r="D11" s="33">
        <v>38247</v>
      </c>
      <c r="E11" s="33">
        <v>105955</v>
      </c>
      <c r="F11" s="33">
        <v>117347</v>
      </c>
      <c r="G11" s="16">
        <f>SUM(C11/F11)*100-100</f>
        <v>22.885118494720786</v>
      </c>
      <c r="H11" s="33"/>
    </row>
    <row r="12" spans="1:8" s="29" customFormat="1" ht="12">
      <c r="A12" s="30">
        <v>16</v>
      </c>
      <c r="B12" s="29" t="s">
        <v>84</v>
      </c>
      <c r="C12" s="34" t="s">
        <v>140</v>
      </c>
      <c r="D12" s="35" t="s">
        <v>140</v>
      </c>
      <c r="E12" s="35" t="s">
        <v>140</v>
      </c>
      <c r="F12" s="35">
        <v>3990</v>
      </c>
      <c r="G12" s="16" t="s">
        <v>143</v>
      </c>
      <c r="H12" s="33"/>
    </row>
    <row r="13" spans="1:8" s="29" customFormat="1" ht="12">
      <c r="A13" s="30">
        <v>12</v>
      </c>
      <c r="B13" s="29" t="s">
        <v>85</v>
      </c>
      <c r="C13" s="32">
        <f>SUM(D13:E13)</f>
        <v>488758</v>
      </c>
      <c r="D13" s="33">
        <v>487732</v>
      </c>
      <c r="E13" s="33">
        <v>1026</v>
      </c>
      <c r="F13" s="33">
        <v>581726</v>
      </c>
      <c r="G13" s="16">
        <f>SUM(C13/F13)*100-100</f>
        <v>-15.981407054180139</v>
      </c>
      <c r="H13" s="33"/>
    </row>
    <row r="14" spans="1:8" s="29" customFormat="1" ht="12">
      <c r="A14" s="30">
        <v>12</v>
      </c>
      <c r="B14" s="29" t="s">
        <v>86</v>
      </c>
      <c r="C14" s="34" t="s">
        <v>140</v>
      </c>
      <c r="D14" s="35" t="s">
        <v>140</v>
      </c>
      <c r="E14" s="35" t="s">
        <v>140</v>
      </c>
      <c r="F14" s="35" t="s">
        <v>140</v>
      </c>
      <c r="G14" s="16" t="s">
        <v>143</v>
      </c>
      <c r="H14" s="33"/>
    </row>
    <row r="15" spans="1:8" s="29" customFormat="1" ht="12">
      <c r="A15" s="30">
        <v>14</v>
      </c>
      <c r="B15" s="29" t="s">
        <v>87</v>
      </c>
      <c r="C15" s="32">
        <f>SUM(D15:E15)</f>
        <v>123797</v>
      </c>
      <c r="D15" s="33">
        <v>57537</v>
      </c>
      <c r="E15" s="33">
        <v>66260</v>
      </c>
      <c r="F15" s="33">
        <v>153231</v>
      </c>
      <c r="G15" s="16">
        <f>SUM(C15/F15)*100-100</f>
        <v>-19.208906813895368</v>
      </c>
      <c r="H15" s="33"/>
    </row>
    <row r="16" spans="1:10" s="29" customFormat="1" ht="12">
      <c r="A16" s="30">
        <v>13</v>
      </c>
      <c r="B16" s="29" t="s">
        <v>88</v>
      </c>
      <c r="C16" s="32">
        <f>SUM(D16:E16)</f>
        <v>11499</v>
      </c>
      <c r="D16" s="33">
        <v>1105</v>
      </c>
      <c r="E16" s="33">
        <v>10394</v>
      </c>
      <c r="F16" s="33">
        <v>1417</v>
      </c>
      <c r="G16" s="16">
        <f>SUM(C16/F16)*100-100</f>
        <v>711.5031757233592</v>
      </c>
      <c r="H16" s="33"/>
      <c r="J16" s="29" t="s">
        <v>5</v>
      </c>
    </row>
    <row r="17" spans="1:8" s="29" customFormat="1" ht="12">
      <c r="A17" s="30">
        <v>17</v>
      </c>
      <c r="B17" s="29" t="s">
        <v>89</v>
      </c>
      <c r="C17" s="32">
        <f>SUM(D17:E17)</f>
        <v>81159</v>
      </c>
      <c r="D17" s="35">
        <v>12128</v>
      </c>
      <c r="E17" s="33">
        <v>69031</v>
      </c>
      <c r="F17" s="33">
        <v>54771</v>
      </c>
      <c r="G17" s="16">
        <f>SUM(C17/F17)*100-100</f>
        <v>48.17878074163335</v>
      </c>
      <c r="H17" s="33"/>
    </row>
    <row r="18" spans="1:8" s="29" customFormat="1" ht="12">
      <c r="A18" s="30">
        <v>14</v>
      </c>
      <c r="B18" s="29" t="s">
        <v>90</v>
      </c>
      <c r="C18" s="32">
        <f>SUM(D18:E18)</f>
        <v>27422</v>
      </c>
      <c r="D18" s="33">
        <v>22922</v>
      </c>
      <c r="E18" s="33">
        <v>4500</v>
      </c>
      <c r="F18" s="33">
        <v>32482</v>
      </c>
      <c r="G18" s="16">
        <f>SUM(C18/F18)*100-100</f>
        <v>-15.577858506249626</v>
      </c>
      <c r="H18" s="33"/>
    </row>
    <row r="19" spans="1:8" s="29" customFormat="1" ht="12">
      <c r="A19" s="30">
        <v>14</v>
      </c>
      <c r="B19" s="29" t="s">
        <v>91</v>
      </c>
      <c r="C19" s="34" t="s">
        <v>140</v>
      </c>
      <c r="D19" s="35" t="s">
        <v>140</v>
      </c>
      <c r="E19" s="35" t="s">
        <v>140</v>
      </c>
      <c r="F19" s="35">
        <v>7637</v>
      </c>
      <c r="G19" s="16" t="s">
        <v>143</v>
      </c>
      <c r="H19" s="33"/>
    </row>
    <row r="20" spans="1:8" s="29" customFormat="1" ht="12">
      <c r="A20" s="30">
        <v>13</v>
      </c>
      <c r="B20" s="29" t="s">
        <v>92</v>
      </c>
      <c r="C20" s="34" t="s">
        <v>140</v>
      </c>
      <c r="D20" s="35" t="s">
        <v>140</v>
      </c>
      <c r="E20" s="35" t="s">
        <v>140</v>
      </c>
      <c r="F20" s="35" t="s">
        <v>140</v>
      </c>
      <c r="G20" s="16" t="s">
        <v>143</v>
      </c>
      <c r="H20" s="33"/>
    </row>
    <row r="21" spans="1:8" s="29" customFormat="1" ht="12">
      <c r="A21" s="30">
        <v>14</v>
      </c>
      <c r="B21" s="29" t="s">
        <v>93</v>
      </c>
      <c r="C21" s="32">
        <f aca="true" t="shared" si="0" ref="C21:C30">SUM(D21:E21)</f>
        <v>1300</v>
      </c>
      <c r="D21" s="33">
        <v>1300</v>
      </c>
      <c r="E21" s="35" t="s">
        <v>140</v>
      </c>
      <c r="F21" s="35">
        <v>1300</v>
      </c>
      <c r="G21" s="16" t="s">
        <v>143</v>
      </c>
      <c r="H21" s="33"/>
    </row>
    <row r="22" spans="1:8" s="29" customFormat="1" ht="12">
      <c r="A22" s="30">
        <v>13</v>
      </c>
      <c r="B22" s="29" t="s">
        <v>94</v>
      </c>
      <c r="C22" s="32">
        <f t="shared" si="0"/>
        <v>299292</v>
      </c>
      <c r="D22" s="33">
        <v>259856</v>
      </c>
      <c r="E22" s="33">
        <v>39436</v>
      </c>
      <c r="F22" s="33">
        <v>462248</v>
      </c>
      <c r="G22" s="16">
        <f>SUM(C22/F22)*100-100</f>
        <v>-35.252937816929446</v>
      </c>
      <c r="H22" s="33"/>
    </row>
    <row r="23" spans="1:8" s="29" customFormat="1" ht="12">
      <c r="A23" s="30">
        <v>13</v>
      </c>
      <c r="B23" s="29" t="s">
        <v>95</v>
      </c>
      <c r="C23" s="32">
        <f t="shared" si="0"/>
        <v>4299</v>
      </c>
      <c r="D23" s="35">
        <v>4299</v>
      </c>
      <c r="E23" s="35" t="s">
        <v>140</v>
      </c>
      <c r="F23" s="35" t="s">
        <v>140</v>
      </c>
      <c r="G23" s="16" t="s">
        <v>143</v>
      </c>
      <c r="H23" s="33"/>
    </row>
    <row r="24" spans="1:8" s="29" customFormat="1" ht="12">
      <c r="A24" s="30">
        <v>12</v>
      </c>
      <c r="B24" s="29" t="s">
        <v>96</v>
      </c>
      <c r="C24" s="32">
        <f t="shared" si="0"/>
        <v>6974</v>
      </c>
      <c r="D24" s="35">
        <v>6974</v>
      </c>
      <c r="E24" s="35" t="s">
        <v>140</v>
      </c>
      <c r="F24" s="33">
        <v>20433</v>
      </c>
      <c r="G24" s="16">
        <f>SUM(C24/F24)*100-100</f>
        <v>-65.86893750305877</v>
      </c>
      <c r="H24" s="33"/>
    </row>
    <row r="25" spans="1:8" s="29" customFormat="1" ht="12">
      <c r="A25" s="30">
        <v>15</v>
      </c>
      <c r="B25" s="29" t="s">
        <v>26</v>
      </c>
      <c r="C25" s="32">
        <f t="shared" si="0"/>
        <v>3157536</v>
      </c>
      <c r="D25" s="33">
        <v>1878406</v>
      </c>
      <c r="E25" s="33">
        <v>1279130</v>
      </c>
      <c r="F25" s="33">
        <v>3153915</v>
      </c>
      <c r="G25" s="16">
        <f>SUM(C25/F25)*100-100</f>
        <v>0.11480968891044085</v>
      </c>
      <c r="H25" s="33"/>
    </row>
    <row r="26" spans="1:8" s="29" customFormat="1" ht="12">
      <c r="A26" s="30">
        <v>13</v>
      </c>
      <c r="B26" s="29" t="s">
        <v>97</v>
      </c>
      <c r="C26" s="32">
        <f t="shared" si="0"/>
        <v>71177</v>
      </c>
      <c r="D26" s="33">
        <v>68854</v>
      </c>
      <c r="E26" s="33">
        <v>2323</v>
      </c>
      <c r="F26" s="33">
        <v>86547</v>
      </c>
      <c r="G26" s="16">
        <f>SUM(C26/F26)*100-100</f>
        <v>-17.75913665407235</v>
      </c>
      <c r="H26" s="33"/>
    </row>
    <row r="27" spans="1:8" s="29" customFormat="1" ht="12">
      <c r="A27" s="30">
        <v>18</v>
      </c>
      <c r="B27" s="29" t="s">
        <v>98</v>
      </c>
      <c r="C27" s="32">
        <f t="shared" si="0"/>
        <v>17488241</v>
      </c>
      <c r="D27" s="33">
        <v>10374029</v>
      </c>
      <c r="E27" s="33">
        <v>7114212</v>
      </c>
      <c r="F27" s="33">
        <v>21334428</v>
      </c>
      <c r="G27" s="16">
        <f aca="true" t="shared" si="1" ref="G27:G38">SUM(C27/F27)*100-100</f>
        <v>-18.028076496824752</v>
      </c>
      <c r="H27" s="33"/>
    </row>
    <row r="28" spans="1:8" s="29" customFormat="1" ht="12">
      <c r="A28" s="30">
        <v>17</v>
      </c>
      <c r="B28" s="29" t="s">
        <v>99</v>
      </c>
      <c r="C28" s="32">
        <f t="shared" si="0"/>
        <v>63742</v>
      </c>
      <c r="D28" s="33">
        <v>28919</v>
      </c>
      <c r="E28" s="33">
        <v>34823</v>
      </c>
      <c r="F28" s="33">
        <v>123756</v>
      </c>
      <c r="G28" s="16">
        <f t="shared" si="1"/>
        <v>-48.49381040111187</v>
      </c>
      <c r="H28" s="33"/>
    </row>
    <row r="29" spans="1:8" s="29" customFormat="1" ht="12">
      <c r="A29" s="30">
        <v>13</v>
      </c>
      <c r="B29" s="29" t="s">
        <v>100</v>
      </c>
      <c r="C29" s="32">
        <f t="shared" si="0"/>
        <v>36268</v>
      </c>
      <c r="D29" s="33">
        <v>8949</v>
      </c>
      <c r="E29" s="33">
        <v>27319</v>
      </c>
      <c r="F29" s="33">
        <v>30931</v>
      </c>
      <c r="G29" s="16">
        <f t="shared" si="1"/>
        <v>17.254534285991397</v>
      </c>
      <c r="H29" s="33"/>
    </row>
    <row r="30" spans="1:8" s="29" customFormat="1" ht="12">
      <c r="A30" s="30">
        <v>13</v>
      </c>
      <c r="B30" s="29" t="s">
        <v>101</v>
      </c>
      <c r="C30" s="32">
        <f t="shared" si="0"/>
        <v>48558</v>
      </c>
      <c r="D30" s="33">
        <v>38374</v>
      </c>
      <c r="E30" s="33">
        <v>10184</v>
      </c>
      <c r="F30" s="33">
        <v>61097</v>
      </c>
      <c r="G30" s="16">
        <f t="shared" si="1"/>
        <v>-20.52310260732932</v>
      </c>
      <c r="H30" s="33"/>
    </row>
    <row r="31" spans="1:8" s="29" customFormat="1" ht="12">
      <c r="A31" s="30">
        <v>17</v>
      </c>
      <c r="B31" s="29" t="s">
        <v>102</v>
      </c>
      <c r="C31" s="32">
        <f aca="true" t="shared" si="2" ref="C31:C36">SUM(D31:E31)</f>
        <v>3478770</v>
      </c>
      <c r="D31" s="33">
        <v>1289885</v>
      </c>
      <c r="E31" s="33">
        <v>2188885</v>
      </c>
      <c r="F31" s="33">
        <v>4073451</v>
      </c>
      <c r="G31" s="16">
        <f t="shared" si="1"/>
        <v>-14.598948164590666</v>
      </c>
      <c r="H31" s="33"/>
    </row>
    <row r="32" spans="1:8" s="29" customFormat="1" ht="12">
      <c r="A32" s="30">
        <v>16</v>
      </c>
      <c r="B32" s="29" t="s">
        <v>103</v>
      </c>
      <c r="C32" s="32">
        <f t="shared" si="2"/>
        <v>253102</v>
      </c>
      <c r="D32" s="33">
        <v>219474</v>
      </c>
      <c r="E32" s="33">
        <v>33628</v>
      </c>
      <c r="F32" s="33">
        <v>256944</v>
      </c>
      <c r="G32" s="16">
        <f t="shared" si="1"/>
        <v>-1.4952674512734347</v>
      </c>
      <c r="H32" s="33"/>
    </row>
    <row r="33" spans="1:8" s="29" customFormat="1" ht="12">
      <c r="A33" s="30">
        <v>13</v>
      </c>
      <c r="B33" s="29" t="s">
        <v>104</v>
      </c>
      <c r="C33" s="32">
        <f t="shared" si="2"/>
        <v>1139</v>
      </c>
      <c r="D33" s="33">
        <v>164</v>
      </c>
      <c r="E33" s="33">
        <v>975</v>
      </c>
      <c r="F33" s="33">
        <v>1416</v>
      </c>
      <c r="G33" s="16">
        <f t="shared" si="1"/>
        <v>-19.562146892655363</v>
      </c>
      <c r="H33" s="33"/>
    </row>
    <row r="34" spans="1:8" s="29" customFormat="1" ht="12">
      <c r="A34" s="30">
        <v>13</v>
      </c>
      <c r="B34" s="29" t="s">
        <v>214</v>
      </c>
      <c r="C34" s="32">
        <f t="shared" si="2"/>
        <v>23515</v>
      </c>
      <c r="D34" s="33">
        <v>18488</v>
      </c>
      <c r="E34" s="33">
        <v>5027</v>
      </c>
      <c r="F34" s="33">
        <v>28872</v>
      </c>
      <c r="G34" s="16">
        <f t="shared" si="1"/>
        <v>-18.554308672762545</v>
      </c>
      <c r="H34" s="33"/>
    </row>
    <row r="35" spans="1:8" s="29" customFormat="1" ht="12">
      <c r="A35" s="30">
        <v>14</v>
      </c>
      <c r="B35" s="29" t="s">
        <v>105</v>
      </c>
      <c r="C35" s="32">
        <f t="shared" si="2"/>
        <v>486899</v>
      </c>
      <c r="D35" s="33">
        <v>486899</v>
      </c>
      <c r="E35" s="35" t="s">
        <v>140</v>
      </c>
      <c r="F35" s="33">
        <v>542791</v>
      </c>
      <c r="G35" s="16">
        <f t="shared" si="1"/>
        <v>-10.297149363198727</v>
      </c>
      <c r="H35" s="33"/>
    </row>
    <row r="36" spans="1:8" s="29" customFormat="1" ht="12">
      <c r="A36" s="30">
        <v>13</v>
      </c>
      <c r="B36" s="29" t="s">
        <v>106</v>
      </c>
      <c r="C36" s="32">
        <f t="shared" si="2"/>
        <v>160408</v>
      </c>
      <c r="D36" s="33">
        <v>124406</v>
      </c>
      <c r="E36" s="33">
        <v>36002</v>
      </c>
      <c r="F36" s="33">
        <v>142967</v>
      </c>
      <c r="G36" s="16">
        <f t="shared" si="1"/>
        <v>12.199318723901314</v>
      </c>
      <c r="H36" s="33"/>
    </row>
    <row r="37" spans="2:10" s="29" customFormat="1" ht="12">
      <c r="B37" s="29" t="s">
        <v>107</v>
      </c>
      <c r="C37" s="34" t="s">
        <v>140</v>
      </c>
      <c r="D37" s="35" t="s">
        <v>140</v>
      </c>
      <c r="E37" s="35" t="s">
        <v>140</v>
      </c>
      <c r="F37" s="35">
        <v>3052</v>
      </c>
      <c r="G37" s="16" t="s">
        <v>143</v>
      </c>
      <c r="H37" s="33"/>
      <c r="I37" s="33"/>
      <c r="J37" s="33"/>
    </row>
    <row r="38" spans="2:12" s="29" customFormat="1" ht="13.5" customHeight="1">
      <c r="B38" s="71" t="s">
        <v>156</v>
      </c>
      <c r="C38" s="36">
        <f>SUM(C7:C37)</f>
        <v>33928481</v>
      </c>
      <c r="D38" s="36">
        <f>SUM(D7:D37)</f>
        <v>20674263</v>
      </c>
      <c r="E38" s="36">
        <f>SUM(E7:E37)</f>
        <v>13254218</v>
      </c>
      <c r="F38" s="36">
        <v>40064222</v>
      </c>
      <c r="G38" s="37">
        <f t="shared" si="1"/>
        <v>-15.314763880851103</v>
      </c>
      <c r="H38" s="33"/>
      <c r="I38" s="33"/>
      <c r="J38" s="33"/>
      <c r="K38" s="33"/>
      <c r="L38" s="33"/>
    </row>
    <row r="39" spans="1:8" s="29" customFormat="1" ht="9" customHeight="1">
      <c r="A39" s="30"/>
      <c r="B39" s="66"/>
      <c r="C39" s="64"/>
      <c r="D39" s="33"/>
      <c r="E39" s="33"/>
      <c r="F39" s="33"/>
      <c r="G39" s="16"/>
      <c r="H39" s="33"/>
    </row>
    <row r="40" spans="1:8" s="29" customFormat="1" ht="9.75" customHeight="1">
      <c r="A40" s="30"/>
      <c r="B40" s="66"/>
      <c r="C40" s="64"/>
      <c r="D40" s="64"/>
      <c r="E40" s="33"/>
      <c r="F40" s="33"/>
      <c r="G40" s="16"/>
      <c r="H40" s="33"/>
    </row>
    <row r="41" spans="1:8" s="29" customFormat="1" ht="15">
      <c r="A41" s="6" t="s">
        <v>247</v>
      </c>
      <c r="B41" s="19"/>
      <c r="C41" s="19"/>
      <c r="D41" s="19"/>
      <c r="E41" s="19"/>
      <c r="F41" s="19"/>
      <c r="G41" s="19"/>
      <c r="H41" s="33"/>
    </row>
    <row r="42" spans="1:8" s="29" customFormat="1" ht="12.75">
      <c r="A42" s="20"/>
      <c r="B42" s="3"/>
      <c r="C42" s="3"/>
      <c r="D42" s="3"/>
      <c r="E42" s="3"/>
      <c r="F42" s="3"/>
      <c r="G42" s="3"/>
      <c r="H42" s="33"/>
    </row>
    <row r="43" spans="1:8" s="29" customFormat="1" ht="21" customHeight="1">
      <c r="A43" s="202" t="s">
        <v>78</v>
      </c>
      <c r="B43" s="205" t="s">
        <v>0</v>
      </c>
      <c r="C43" s="205" t="s">
        <v>235</v>
      </c>
      <c r="D43" s="208" t="s">
        <v>32</v>
      </c>
      <c r="E43" s="210"/>
      <c r="F43" s="205" t="s">
        <v>231</v>
      </c>
      <c r="G43" s="199" t="s">
        <v>245</v>
      </c>
      <c r="H43" s="33"/>
    </row>
    <row r="44" spans="1:8" s="29" customFormat="1" ht="39" customHeight="1">
      <c r="A44" s="203"/>
      <c r="B44" s="206"/>
      <c r="C44" s="207"/>
      <c r="D44" s="143" t="s">
        <v>1</v>
      </c>
      <c r="E44" s="143" t="s">
        <v>2</v>
      </c>
      <c r="F44" s="207"/>
      <c r="G44" s="200"/>
      <c r="H44" s="33"/>
    </row>
    <row r="45" spans="1:8" s="29" customFormat="1" ht="26.25" customHeight="1">
      <c r="A45" s="204"/>
      <c r="B45" s="207"/>
      <c r="C45" s="208" t="s">
        <v>220</v>
      </c>
      <c r="D45" s="209"/>
      <c r="E45" s="209"/>
      <c r="F45" s="210"/>
      <c r="G45" s="201"/>
      <c r="H45" s="33"/>
    </row>
    <row r="46" spans="1:8" s="29" customFormat="1" ht="4.5" customHeight="1">
      <c r="A46" s="30"/>
      <c r="C46" s="32"/>
      <c r="D46" s="33"/>
      <c r="E46" s="33"/>
      <c r="F46" s="33"/>
      <c r="G46" s="16"/>
      <c r="H46" s="33"/>
    </row>
    <row r="47" spans="1:8" s="29" customFormat="1" ht="13.5" customHeight="1">
      <c r="A47" s="30">
        <v>13</v>
      </c>
      <c r="B47" s="29" t="s">
        <v>25</v>
      </c>
      <c r="C47" s="32">
        <f>SUM(D47:E47)</f>
        <v>118217</v>
      </c>
      <c r="D47" s="33">
        <v>38247</v>
      </c>
      <c r="E47" s="33">
        <v>79970</v>
      </c>
      <c r="F47" s="33">
        <v>114621</v>
      </c>
      <c r="G47" s="16">
        <f>SUM(C47/F47)*100-100</f>
        <v>3.1372959579832695</v>
      </c>
      <c r="H47" s="33"/>
    </row>
    <row r="48" spans="1:8" s="29" customFormat="1" ht="13.5" customHeight="1">
      <c r="A48" s="30">
        <v>13</v>
      </c>
      <c r="B48" s="29" t="s">
        <v>88</v>
      </c>
      <c r="C48" s="32">
        <f>SUM(D48:E48)</f>
        <v>1300</v>
      </c>
      <c r="D48" s="33">
        <v>1105</v>
      </c>
      <c r="E48" s="35">
        <v>195</v>
      </c>
      <c r="F48" s="33">
        <v>1417</v>
      </c>
      <c r="G48" s="16">
        <f>SUM(C48/F48)*100-100</f>
        <v>-8.256880733944953</v>
      </c>
      <c r="H48" s="33"/>
    </row>
    <row r="49" spans="1:8" s="29" customFormat="1" ht="13.5" customHeight="1">
      <c r="A49" s="30">
        <v>15</v>
      </c>
      <c r="B49" s="29" t="s">
        <v>26</v>
      </c>
      <c r="C49" s="32">
        <f>SUM(D49:E49)</f>
        <v>1751261</v>
      </c>
      <c r="D49" s="33">
        <v>777692</v>
      </c>
      <c r="E49" s="33">
        <v>973569</v>
      </c>
      <c r="F49" s="35">
        <v>1847424</v>
      </c>
      <c r="G49" s="16">
        <f>SUM(C49/F49)*100-100</f>
        <v>-5.2052479560728955</v>
      </c>
      <c r="H49" s="33"/>
    </row>
    <row r="50" spans="1:8" s="29" customFormat="1" ht="13.5" customHeight="1">
      <c r="A50" s="30">
        <v>13</v>
      </c>
      <c r="B50" s="29" t="s">
        <v>97</v>
      </c>
      <c r="C50" s="32">
        <f aca="true" t="shared" si="3" ref="C50:C58">SUM(D50:E50)</f>
        <v>71177</v>
      </c>
      <c r="D50" s="35">
        <v>68854</v>
      </c>
      <c r="E50" s="33">
        <v>2323</v>
      </c>
      <c r="F50" s="33">
        <v>86547</v>
      </c>
      <c r="G50" s="16">
        <f aca="true" t="shared" si="4" ref="G50:G58">SUM(C50/F50)*100-100</f>
        <v>-17.75913665407235</v>
      </c>
      <c r="H50" s="33"/>
    </row>
    <row r="51" spans="1:8" s="29" customFormat="1" ht="13.5" customHeight="1">
      <c r="A51" s="30">
        <v>18</v>
      </c>
      <c r="B51" s="29" t="s">
        <v>98</v>
      </c>
      <c r="C51" s="32">
        <f t="shared" si="3"/>
        <v>15867725</v>
      </c>
      <c r="D51" s="33">
        <v>9136602</v>
      </c>
      <c r="E51" s="33">
        <v>6731123</v>
      </c>
      <c r="F51" s="33">
        <v>19178674</v>
      </c>
      <c r="G51" s="16">
        <f t="shared" si="4"/>
        <v>-17.263701338267694</v>
      </c>
      <c r="H51" s="33"/>
    </row>
    <row r="52" spans="1:8" s="29" customFormat="1" ht="13.5" customHeight="1">
      <c r="A52" s="30">
        <v>13</v>
      </c>
      <c r="B52" s="29" t="s">
        <v>100</v>
      </c>
      <c r="C52" s="32">
        <f t="shared" si="3"/>
        <v>25885</v>
      </c>
      <c r="D52" s="33">
        <v>8949</v>
      </c>
      <c r="E52" s="33">
        <v>16936</v>
      </c>
      <c r="F52" s="33">
        <v>30931</v>
      </c>
      <c r="G52" s="16">
        <f t="shared" si="4"/>
        <v>-16.31373056157254</v>
      </c>
      <c r="H52" s="33"/>
    </row>
    <row r="53" spans="1:8" s="29" customFormat="1" ht="13.5" customHeight="1">
      <c r="A53" s="30">
        <v>13</v>
      </c>
      <c r="B53" s="29" t="s">
        <v>101</v>
      </c>
      <c r="C53" s="32">
        <f t="shared" si="3"/>
        <v>25777</v>
      </c>
      <c r="D53" s="33">
        <v>16928</v>
      </c>
      <c r="E53" s="33">
        <v>8849</v>
      </c>
      <c r="F53" s="33">
        <v>30991</v>
      </c>
      <c r="G53" s="16">
        <f t="shared" si="4"/>
        <v>-16.82423929527927</v>
      </c>
      <c r="H53" s="33"/>
    </row>
    <row r="54" spans="1:8" s="29" customFormat="1" ht="13.5" customHeight="1">
      <c r="A54" s="30">
        <v>17</v>
      </c>
      <c r="B54" s="29" t="s">
        <v>102</v>
      </c>
      <c r="C54" s="32">
        <f t="shared" si="3"/>
        <v>3478770</v>
      </c>
      <c r="D54" s="33">
        <v>1289885</v>
      </c>
      <c r="E54" s="33">
        <v>2188885</v>
      </c>
      <c r="F54" s="33">
        <v>4073451</v>
      </c>
      <c r="G54" s="16">
        <f>SUM(C54/F54)*100-100</f>
        <v>-14.598948164590666</v>
      </c>
      <c r="H54" s="33"/>
    </row>
    <row r="55" spans="1:8" s="29" customFormat="1" ht="13.5" customHeight="1">
      <c r="A55" s="30">
        <v>14</v>
      </c>
      <c r="B55" s="29" t="s">
        <v>90</v>
      </c>
      <c r="C55" s="32">
        <f t="shared" si="3"/>
        <v>374</v>
      </c>
      <c r="D55" s="72">
        <v>219</v>
      </c>
      <c r="E55" s="35">
        <v>155</v>
      </c>
      <c r="F55" s="33">
        <v>357</v>
      </c>
      <c r="G55" s="16">
        <f>SUM(C55/F55)*100-100</f>
        <v>4.761904761904773</v>
      </c>
      <c r="H55" s="33"/>
    </row>
    <row r="56" spans="1:8" s="29" customFormat="1" ht="13.5" customHeight="1">
      <c r="A56" s="30">
        <v>13</v>
      </c>
      <c r="B56" s="29" t="s">
        <v>104</v>
      </c>
      <c r="C56" s="32">
        <f t="shared" si="3"/>
        <v>1139</v>
      </c>
      <c r="D56" s="35">
        <v>164</v>
      </c>
      <c r="E56" s="35">
        <v>975</v>
      </c>
      <c r="F56" s="35">
        <v>1416</v>
      </c>
      <c r="G56" s="16">
        <f t="shared" si="4"/>
        <v>-19.562146892655363</v>
      </c>
      <c r="H56" s="33"/>
    </row>
    <row r="57" spans="1:8" s="29" customFormat="1" ht="13.5" customHeight="1">
      <c r="A57" s="30">
        <v>13</v>
      </c>
      <c r="B57" s="29" t="s">
        <v>127</v>
      </c>
      <c r="C57" s="32">
        <f>SUM(D57:E57)</f>
        <v>23362</v>
      </c>
      <c r="D57" s="33">
        <v>18335</v>
      </c>
      <c r="E57" s="35">
        <v>5027</v>
      </c>
      <c r="F57" s="33">
        <v>24125</v>
      </c>
      <c r="G57" s="16">
        <f t="shared" si="4"/>
        <v>-3.162694300518126</v>
      </c>
      <c r="H57" s="33"/>
    </row>
    <row r="58" spans="1:8" s="29" customFormat="1" ht="13.5" customHeight="1">
      <c r="A58" s="30">
        <v>13</v>
      </c>
      <c r="B58" s="29" t="s">
        <v>106</v>
      </c>
      <c r="C58" s="32">
        <f t="shared" si="3"/>
        <v>99813</v>
      </c>
      <c r="D58" s="33">
        <v>64854</v>
      </c>
      <c r="E58" s="33">
        <v>34959</v>
      </c>
      <c r="F58" s="33">
        <v>96134</v>
      </c>
      <c r="G58" s="16">
        <f t="shared" si="4"/>
        <v>3.826949882455736</v>
      </c>
      <c r="H58" s="33"/>
    </row>
    <row r="59" spans="1:8" s="29" customFormat="1" ht="13.5" customHeight="1">
      <c r="A59" s="30"/>
      <c r="B59" s="67" t="s">
        <v>156</v>
      </c>
      <c r="C59" s="68">
        <f>SUM(C47:C58)</f>
        <v>21464800</v>
      </c>
      <c r="D59" s="69">
        <f>SUM(D47:D58)</f>
        <v>11421834</v>
      </c>
      <c r="E59" s="69">
        <f>SUM(E47:E58)</f>
        <v>10042966</v>
      </c>
      <c r="F59" s="69">
        <v>25486088</v>
      </c>
      <c r="G59" s="46">
        <f>SUM(C59/F59)*100-100</f>
        <v>-15.778365043705406</v>
      </c>
      <c r="H59" s="33"/>
    </row>
    <row r="60" spans="1:8" s="29" customFormat="1" ht="13.5" customHeight="1">
      <c r="A60" s="30"/>
      <c r="B60" s="67"/>
      <c r="C60" s="69"/>
      <c r="D60" s="69"/>
      <c r="E60" s="69"/>
      <c r="F60" s="69"/>
      <c r="G60" s="46"/>
      <c r="H60" s="33"/>
    </row>
    <row r="61" spans="1:8" s="29" customFormat="1" ht="12" customHeight="1">
      <c r="A61" s="138" t="s">
        <v>232</v>
      </c>
      <c r="B61" s="67"/>
      <c r="C61" s="69"/>
      <c r="D61" s="69"/>
      <c r="E61" s="69"/>
      <c r="F61" s="69"/>
      <c r="G61" s="46"/>
      <c r="H61" s="33"/>
    </row>
    <row r="62" spans="1:8" s="29" customFormat="1" ht="9" customHeight="1">
      <c r="A62" s="30"/>
      <c r="B62" s="66"/>
      <c r="C62" s="64"/>
      <c r="D62" s="33"/>
      <c r="E62" s="33"/>
      <c r="F62" s="33"/>
      <c r="G62" s="16"/>
      <c r="H62" s="33"/>
    </row>
    <row r="63" ht="12.75">
      <c r="A63" s="14">
        <v>4</v>
      </c>
    </row>
  </sheetData>
  <mergeCells count="14">
    <mergeCell ref="F43:F44"/>
    <mergeCell ref="G43:G45"/>
    <mergeCell ref="C45:F45"/>
    <mergeCell ref="A43:A45"/>
    <mergeCell ref="B43:B45"/>
    <mergeCell ref="C43:C44"/>
    <mergeCell ref="D43:E43"/>
    <mergeCell ref="G3:G5"/>
    <mergeCell ref="A3:A5"/>
    <mergeCell ref="B3:B5"/>
    <mergeCell ref="C5:F5"/>
    <mergeCell ref="D3:E3"/>
    <mergeCell ref="C3:C4"/>
    <mergeCell ref="F3:F4"/>
  </mergeCells>
  <printOptions/>
  <pageMargins left="0.5118110236220472" right="0.16" top="0.27" bottom="0.19" header="0.27" footer="0.19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/>
  <dimension ref="A1:I46"/>
  <sheetViews>
    <sheetView workbookViewId="0" topLeftCell="A1">
      <selection activeCell="H1" sqref="H1"/>
    </sheetView>
  </sheetViews>
  <sheetFormatPr defaultColWidth="11.421875" defaultRowHeight="12.75"/>
  <cols>
    <col min="1" max="1" width="6.7109375" style="5" customWidth="1"/>
    <col min="2" max="2" width="34.8515625" style="5" customWidth="1"/>
    <col min="3" max="6" width="10.00390625" style="5" customWidth="1"/>
    <col min="7" max="7" width="14.421875" style="5" customWidth="1"/>
    <col min="8" max="16384" width="11.421875" style="5" customWidth="1"/>
  </cols>
  <sheetData>
    <row r="1" s="6" customFormat="1" ht="15">
      <c r="A1" s="6" t="s">
        <v>244</v>
      </c>
    </row>
    <row r="2" spans="1:7" ht="15">
      <c r="A2" s="137"/>
      <c r="B2" s="50"/>
      <c r="C2" s="50"/>
      <c r="D2" s="50"/>
      <c r="E2" s="50"/>
      <c r="F2" s="50"/>
      <c r="G2" s="50"/>
    </row>
    <row r="3" spans="1:7" ht="27" customHeight="1">
      <c r="A3" s="202" t="s">
        <v>78</v>
      </c>
      <c r="B3" s="205" t="s">
        <v>0</v>
      </c>
      <c r="C3" s="194">
        <v>2009</v>
      </c>
      <c r="D3" s="165"/>
      <c r="E3" s="166"/>
      <c r="F3" s="153">
        <v>2008</v>
      </c>
      <c r="G3" s="199" t="s">
        <v>245</v>
      </c>
    </row>
    <row r="4" spans="1:7" ht="32.25" customHeight="1">
      <c r="A4" s="203"/>
      <c r="B4" s="206"/>
      <c r="C4" s="146" t="s">
        <v>225</v>
      </c>
      <c r="D4" s="145" t="s">
        <v>10</v>
      </c>
      <c r="E4" s="146" t="s">
        <v>4</v>
      </c>
      <c r="F4" s="21" t="s">
        <v>4</v>
      </c>
      <c r="G4" s="201"/>
    </row>
    <row r="5" spans="1:7" ht="27" customHeight="1">
      <c r="A5" s="149">
        <v>14</v>
      </c>
      <c r="B5" s="150" t="s">
        <v>85</v>
      </c>
      <c r="C5" s="151" t="s">
        <v>140</v>
      </c>
      <c r="D5" s="152" t="s">
        <v>140</v>
      </c>
      <c r="E5" s="152" t="s">
        <v>140</v>
      </c>
      <c r="F5" s="152">
        <v>764</v>
      </c>
      <c r="G5" s="16" t="s">
        <v>229</v>
      </c>
    </row>
    <row r="6" spans="1:7" ht="27" customHeight="1">
      <c r="A6" s="23">
        <v>14</v>
      </c>
      <c r="B6" s="5" t="s">
        <v>82</v>
      </c>
      <c r="C6" s="54">
        <v>150146</v>
      </c>
      <c r="D6" s="47">
        <v>149063</v>
      </c>
      <c r="E6" s="47">
        <f aca="true" t="shared" si="0" ref="E6:E13">SUM(C6:D6)</f>
        <v>299209</v>
      </c>
      <c r="F6" s="47">
        <v>285798</v>
      </c>
      <c r="G6" s="16">
        <f>SUM(E6/F6)*100-100</f>
        <v>4.692475104794298</v>
      </c>
    </row>
    <row r="7" spans="1:7" ht="27" customHeight="1">
      <c r="A7" s="23">
        <v>13</v>
      </c>
      <c r="B7" s="5" t="s">
        <v>25</v>
      </c>
      <c r="C7" s="54">
        <v>793048</v>
      </c>
      <c r="D7" s="47">
        <v>819924</v>
      </c>
      <c r="E7" s="47">
        <f t="shared" si="0"/>
        <v>1612972</v>
      </c>
      <c r="F7" s="47">
        <v>1530639</v>
      </c>
      <c r="G7" s="16">
        <f>SUM(E7/F7)*100-100</f>
        <v>5.378995308495348</v>
      </c>
    </row>
    <row r="8" spans="1:8" ht="27" customHeight="1">
      <c r="A8" s="23">
        <v>12</v>
      </c>
      <c r="B8" s="5" t="s">
        <v>89</v>
      </c>
      <c r="C8" s="54">
        <v>21</v>
      </c>
      <c r="D8" s="155">
        <v>21</v>
      </c>
      <c r="E8" s="47">
        <f t="shared" si="0"/>
        <v>42</v>
      </c>
      <c r="F8" s="47" t="s">
        <v>140</v>
      </c>
      <c r="G8" s="16" t="s">
        <v>229</v>
      </c>
      <c r="H8" s="154"/>
    </row>
    <row r="9" spans="1:7" ht="27" customHeight="1">
      <c r="A9" s="23">
        <v>12</v>
      </c>
      <c r="B9" s="5" t="s">
        <v>86</v>
      </c>
      <c r="C9" s="54" t="s">
        <v>140</v>
      </c>
      <c r="D9" s="155" t="s">
        <v>140</v>
      </c>
      <c r="E9" s="155" t="s">
        <v>140</v>
      </c>
      <c r="F9" s="47" t="s">
        <v>140</v>
      </c>
      <c r="G9" s="16" t="s">
        <v>229</v>
      </c>
    </row>
    <row r="10" spans="1:7" ht="27" customHeight="1">
      <c r="A10" s="23">
        <v>13</v>
      </c>
      <c r="B10" s="5" t="s">
        <v>88</v>
      </c>
      <c r="C10" s="54">
        <v>80491</v>
      </c>
      <c r="D10" s="47">
        <v>79914</v>
      </c>
      <c r="E10" s="47">
        <f t="shared" si="0"/>
        <v>160405</v>
      </c>
      <c r="F10" s="47">
        <v>178955</v>
      </c>
      <c r="G10" s="16">
        <f aca="true" t="shared" si="1" ref="G10:G25">SUM(E10/F10)*100-100</f>
        <v>-10.36573440250342</v>
      </c>
    </row>
    <row r="11" spans="1:7" ht="27" customHeight="1">
      <c r="A11" s="23">
        <v>14</v>
      </c>
      <c r="B11" s="5" t="s">
        <v>90</v>
      </c>
      <c r="C11" s="54">
        <v>271489</v>
      </c>
      <c r="D11" s="47">
        <v>273001</v>
      </c>
      <c r="E11" s="47">
        <f t="shared" si="0"/>
        <v>544490</v>
      </c>
      <c r="F11" s="47">
        <v>603928</v>
      </c>
      <c r="G11" s="16">
        <f t="shared" si="1"/>
        <v>-9.841901683644409</v>
      </c>
    </row>
    <row r="12" spans="1:7" ht="27" customHeight="1">
      <c r="A12" s="23">
        <v>13</v>
      </c>
      <c r="B12" s="5" t="s">
        <v>92</v>
      </c>
      <c r="C12" s="54">
        <v>104241</v>
      </c>
      <c r="D12" s="47">
        <v>104609</v>
      </c>
      <c r="E12" s="47">
        <f t="shared" si="0"/>
        <v>208850</v>
      </c>
      <c r="F12" s="47">
        <v>233775</v>
      </c>
      <c r="G12" s="16">
        <f t="shared" si="1"/>
        <v>-10.661961287562832</v>
      </c>
    </row>
    <row r="13" spans="1:7" ht="27" customHeight="1">
      <c r="A13" s="23">
        <v>13</v>
      </c>
      <c r="B13" s="5" t="s">
        <v>94</v>
      </c>
      <c r="C13" s="54">
        <v>681</v>
      </c>
      <c r="D13" s="47">
        <v>973</v>
      </c>
      <c r="E13" s="47">
        <f t="shared" si="0"/>
        <v>1654</v>
      </c>
      <c r="F13" s="47">
        <v>5926</v>
      </c>
      <c r="G13" s="16">
        <f t="shared" si="1"/>
        <v>-72.08909888626391</v>
      </c>
    </row>
    <row r="14" spans="1:7" ht="27" customHeight="1">
      <c r="A14" s="23">
        <v>15</v>
      </c>
      <c r="B14" s="5" t="s">
        <v>26</v>
      </c>
      <c r="C14" s="54">
        <v>860194</v>
      </c>
      <c r="D14" s="47">
        <v>912051</v>
      </c>
      <c r="E14" s="47">
        <f aca="true" t="shared" si="2" ref="E14:E20">SUM(C14:D14)</f>
        <v>1772245</v>
      </c>
      <c r="F14" s="47">
        <v>1761199</v>
      </c>
      <c r="G14" s="16">
        <f t="shared" si="1"/>
        <v>0.6271863656520509</v>
      </c>
    </row>
    <row r="15" spans="1:7" ht="27" customHeight="1">
      <c r="A15" s="23">
        <v>13</v>
      </c>
      <c r="B15" s="5" t="s">
        <v>97</v>
      </c>
      <c r="C15" s="54">
        <v>205046</v>
      </c>
      <c r="D15" s="47">
        <v>216411</v>
      </c>
      <c r="E15" s="47">
        <f t="shared" si="2"/>
        <v>421457</v>
      </c>
      <c r="F15" s="47">
        <v>446118</v>
      </c>
      <c r="G15" s="16">
        <f t="shared" si="1"/>
        <v>-5.527909656189621</v>
      </c>
    </row>
    <row r="16" spans="1:7" ht="27" customHeight="1">
      <c r="A16" s="23">
        <v>18</v>
      </c>
      <c r="B16" s="5" t="s">
        <v>98</v>
      </c>
      <c r="C16" s="54">
        <v>182393</v>
      </c>
      <c r="D16" s="47">
        <v>188175</v>
      </c>
      <c r="E16" s="47">
        <f t="shared" si="2"/>
        <v>370568</v>
      </c>
      <c r="F16" s="47">
        <v>385976</v>
      </c>
      <c r="G16" s="16">
        <f t="shared" si="1"/>
        <v>-3.991958049205138</v>
      </c>
    </row>
    <row r="17" spans="1:7" ht="27" customHeight="1">
      <c r="A17" s="23">
        <v>17</v>
      </c>
      <c r="B17" s="5" t="s">
        <v>99</v>
      </c>
      <c r="C17" s="54">
        <v>21</v>
      </c>
      <c r="D17" s="47">
        <v>21</v>
      </c>
      <c r="E17" s="47">
        <f t="shared" si="2"/>
        <v>42</v>
      </c>
      <c r="F17" s="47">
        <v>511</v>
      </c>
      <c r="G17" s="16">
        <f t="shared" si="1"/>
        <v>-91.78082191780823</v>
      </c>
    </row>
    <row r="18" spans="1:7" ht="27" customHeight="1">
      <c r="A18" s="23">
        <v>13</v>
      </c>
      <c r="B18" s="5" t="s">
        <v>100</v>
      </c>
      <c r="C18" s="54">
        <v>249296</v>
      </c>
      <c r="D18" s="47">
        <v>229347</v>
      </c>
      <c r="E18" s="47">
        <f t="shared" si="2"/>
        <v>478643</v>
      </c>
      <c r="F18" s="47">
        <v>407899</v>
      </c>
      <c r="G18" s="16">
        <f t="shared" si="1"/>
        <v>17.343509054937627</v>
      </c>
    </row>
    <row r="19" spans="1:7" ht="27" customHeight="1">
      <c r="A19" s="23">
        <v>13</v>
      </c>
      <c r="B19" s="5" t="s">
        <v>101</v>
      </c>
      <c r="C19" s="54">
        <v>165965</v>
      </c>
      <c r="D19" s="47">
        <v>165965</v>
      </c>
      <c r="E19" s="47">
        <f t="shared" si="2"/>
        <v>331930</v>
      </c>
      <c r="F19" s="47">
        <v>303900</v>
      </c>
      <c r="G19" s="16">
        <f t="shared" si="1"/>
        <v>9.223428759460333</v>
      </c>
    </row>
    <row r="20" spans="1:7" ht="27" customHeight="1">
      <c r="A20" s="23">
        <v>17</v>
      </c>
      <c r="B20" s="5" t="s">
        <v>102</v>
      </c>
      <c r="C20" s="54">
        <v>3193442</v>
      </c>
      <c r="D20" s="47">
        <v>3111361</v>
      </c>
      <c r="E20" s="47">
        <f t="shared" si="2"/>
        <v>6304803</v>
      </c>
      <c r="F20" s="47">
        <v>6767770</v>
      </c>
      <c r="G20" s="16">
        <f t="shared" si="1"/>
        <v>-6.8407614324954835</v>
      </c>
    </row>
    <row r="21" spans="1:7" ht="27" customHeight="1">
      <c r="A21" s="23">
        <v>13</v>
      </c>
      <c r="B21" s="5" t="s">
        <v>104</v>
      </c>
      <c r="C21" s="54">
        <v>39474</v>
      </c>
      <c r="D21" s="47">
        <v>39973</v>
      </c>
      <c r="E21" s="47">
        <f>SUM(C21:D21)</f>
        <v>79447</v>
      </c>
      <c r="F21" s="47">
        <v>103314</v>
      </c>
      <c r="G21" s="16">
        <f t="shared" si="1"/>
        <v>-23.101418975163085</v>
      </c>
    </row>
    <row r="22" spans="1:9" ht="27" customHeight="1">
      <c r="A22" s="23">
        <v>13</v>
      </c>
      <c r="B22" s="5" t="s">
        <v>221</v>
      </c>
      <c r="C22" s="54">
        <v>308479</v>
      </c>
      <c r="D22" s="47">
        <v>318209</v>
      </c>
      <c r="E22" s="47">
        <f>SUM(C22:D22)</f>
        <v>626688</v>
      </c>
      <c r="F22" s="47">
        <v>662654</v>
      </c>
      <c r="G22" s="16">
        <f t="shared" si="1"/>
        <v>-5.427568535012242</v>
      </c>
      <c r="I22" s="28"/>
    </row>
    <row r="23" spans="1:7" ht="27" customHeight="1">
      <c r="A23" s="23">
        <v>14</v>
      </c>
      <c r="B23" s="5" t="s">
        <v>105</v>
      </c>
      <c r="C23" s="54">
        <v>25235</v>
      </c>
      <c r="D23" s="47">
        <v>24826</v>
      </c>
      <c r="E23" s="47">
        <f>SUM(C23:D23)</f>
        <v>50061</v>
      </c>
      <c r="F23" s="47">
        <v>53134</v>
      </c>
      <c r="G23" s="16">
        <f t="shared" si="1"/>
        <v>-5.783490796853243</v>
      </c>
    </row>
    <row r="24" spans="1:7" ht="27" customHeight="1">
      <c r="A24" s="23">
        <v>13</v>
      </c>
      <c r="B24" s="5" t="s">
        <v>106</v>
      </c>
      <c r="C24" s="54">
        <v>713474</v>
      </c>
      <c r="D24" s="47">
        <v>667304</v>
      </c>
      <c r="E24" s="47">
        <f>SUM(C24:D24)</f>
        <v>1380778</v>
      </c>
      <c r="F24" s="47">
        <v>1411667</v>
      </c>
      <c r="G24" s="16">
        <f t="shared" si="1"/>
        <v>-2.1881222696287495</v>
      </c>
    </row>
    <row r="25" spans="1:7" ht="27" customHeight="1">
      <c r="A25" s="23" t="s">
        <v>5</v>
      </c>
      <c r="B25" s="5" t="s">
        <v>107</v>
      </c>
      <c r="C25" s="54">
        <v>697</v>
      </c>
      <c r="D25" s="47">
        <v>5642</v>
      </c>
      <c r="E25" s="47">
        <f>SUM(C25:D25)</f>
        <v>6339</v>
      </c>
      <c r="F25" s="47">
        <v>13848</v>
      </c>
      <c r="G25" s="16">
        <f t="shared" si="1"/>
        <v>-54.22443674176776</v>
      </c>
    </row>
    <row r="26" spans="2:7" ht="15" customHeight="1">
      <c r="B26" s="53"/>
      <c r="C26" s="54"/>
      <c r="D26" s="47"/>
      <c r="E26" s="47"/>
      <c r="F26" s="47"/>
      <c r="G26" s="16"/>
    </row>
    <row r="27" spans="2:9" ht="27" customHeight="1">
      <c r="B27" s="108" t="s">
        <v>156</v>
      </c>
      <c r="C27" s="65">
        <f>SUM(C5:C26)</f>
        <v>7343833</v>
      </c>
      <c r="D27" s="65">
        <f>SUM(D5:D25)</f>
        <v>7306790</v>
      </c>
      <c r="E27" s="65">
        <f>SUM(C27:D27)</f>
        <v>14650623</v>
      </c>
      <c r="F27" s="65">
        <v>15157775</v>
      </c>
      <c r="G27" s="46">
        <f>SUM(E27/F27)*100-100</f>
        <v>-3.3458208741058684</v>
      </c>
      <c r="I27" s="28"/>
    </row>
    <row r="28" spans="2:7" ht="12.75">
      <c r="B28" s="140"/>
      <c r="C28" s="65"/>
      <c r="D28" s="65"/>
      <c r="E28" s="65"/>
      <c r="F28" s="65"/>
      <c r="G28" s="46"/>
    </row>
    <row r="29" spans="1:6" ht="14.25">
      <c r="A29" s="138" t="s">
        <v>230</v>
      </c>
      <c r="B29" s="67"/>
      <c r="F29" s="28"/>
    </row>
    <row r="30" spans="1:6" ht="14.25">
      <c r="A30" s="138"/>
      <c r="B30" s="67"/>
      <c r="F30" s="28"/>
    </row>
    <row r="31" ht="12.75">
      <c r="F31" s="28"/>
    </row>
    <row r="32" spans="6:7" ht="12.75">
      <c r="F32" s="28"/>
      <c r="G32" s="5">
        <v>5</v>
      </c>
    </row>
    <row r="33" ht="12.75">
      <c r="F33" s="28"/>
    </row>
    <row r="34" ht="12.75">
      <c r="F34" s="28"/>
    </row>
    <row r="35" ht="12.75">
      <c r="F35" s="28"/>
    </row>
    <row r="36" ht="12.75">
      <c r="F36" s="28"/>
    </row>
    <row r="37" ht="12.75">
      <c r="F37" s="28"/>
    </row>
    <row r="38" ht="12.75">
      <c r="F38" s="28"/>
    </row>
    <row r="39" ht="12.75">
      <c r="F39" s="28"/>
    </row>
    <row r="40" ht="12.75">
      <c r="F40" s="28"/>
    </row>
    <row r="41" ht="12.75">
      <c r="F41" s="28"/>
    </row>
    <row r="42" ht="12.75">
      <c r="F42" s="28"/>
    </row>
    <row r="43" ht="12.75">
      <c r="F43" s="28"/>
    </row>
    <row r="44" ht="12.75">
      <c r="F44" s="28"/>
    </row>
    <row r="45" ht="12.75">
      <c r="F45" s="28"/>
    </row>
    <row r="46" ht="12.75">
      <c r="F46" s="28"/>
    </row>
  </sheetData>
  <mergeCells count="4">
    <mergeCell ref="A3:A4"/>
    <mergeCell ref="B3:B4"/>
    <mergeCell ref="G3:G4"/>
    <mergeCell ref="C3:E3"/>
  </mergeCells>
  <printOptions/>
  <pageMargins left="0.51" right="0.18" top="0.51" bottom="0.39" header="0.31" footer="0.2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4"/>
  <dimension ref="A1:I43"/>
  <sheetViews>
    <sheetView workbookViewId="0" topLeftCell="A1">
      <selection activeCell="H1" sqref="H1"/>
    </sheetView>
  </sheetViews>
  <sheetFormatPr defaultColWidth="11.421875" defaultRowHeight="12.75"/>
  <cols>
    <col min="1" max="1" width="7.8515625" style="5" customWidth="1"/>
    <col min="2" max="2" width="34.8515625" style="5" customWidth="1"/>
    <col min="3" max="6" width="10.8515625" style="5" customWidth="1"/>
    <col min="7" max="7" width="13.8515625" style="5" customWidth="1"/>
    <col min="8" max="16384" width="11.421875" style="5" customWidth="1"/>
  </cols>
  <sheetData>
    <row r="1" s="3" customFormat="1" ht="15">
      <c r="A1" s="6" t="s">
        <v>241</v>
      </c>
    </row>
    <row r="2" spans="1:7" s="3" customFormat="1" ht="12.75">
      <c r="A2" s="8"/>
      <c r="B2" s="8"/>
      <c r="C2" s="8"/>
      <c r="D2" s="8"/>
      <c r="E2" s="8"/>
      <c r="F2" s="8"/>
      <c r="G2" s="8"/>
    </row>
    <row r="3" spans="1:7" ht="22.5" customHeight="1">
      <c r="A3" s="163" t="s">
        <v>31</v>
      </c>
      <c r="B3" s="189" t="s">
        <v>0</v>
      </c>
      <c r="C3" s="194" t="s">
        <v>13</v>
      </c>
      <c r="D3" s="165"/>
      <c r="E3" s="165"/>
      <c r="F3" s="166"/>
      <c r="G3" s="191" t="s">
        <v>242</v>
      </c>
    </row>
    <row r="4" spans="1:7" ht="24.75" customHeight="1">
      <c r="A4" s="211"/>
      <c r="B4" s="198"/>
      <c r="C4" s="213">
        <v>2009</v>
      </c>
      <c r="D4" s="214"/>
      <c r="E4" s="215"/>
      <c r="F4" s="189" t="s">
        <v>243</v>
      </c>
      <c r="G4" s="192"/>
    </row>
    <row r="5" spans="1:7" ht="36.75" customHeight="1">
      <c r="A5" s="212"/>
      <c r="B5" s="190"/>
      <c r="C5" s="49" t="s">
        <v>11</v>
      </c>
      <c r="D5" s="38" t="s">
        <v>12</v>
      </c>
      <c r="E5" s="9" t="s">
        <v>4</v>
      </c>
      <c r="F5" s="190"/>
      <c r="G5" s="193"/>
    </row>
    <row r="6" spans="1:3" ht="12.75">
      <c r="A6" s="55"/>
      <c r="C6" s="51"/>
    </row>
    <row r="7" spans="1:7" ht="18" customHeight="1">
      <c r="A7" s="55">
        <v>14</v>
      </c>
      <c r="B7" s="5" t="s">
        <v>3</v>
      </c>
      <c r="C7" s="52">
        <v>832</v>
      </c>
      <c r="D7" s="28">
        <v>833</v>
      </c>
      <c r="E7" s="28">
        <f>SUM(C7:D7)</f>
        <v>1665</v>
      </c>
      <c r="F7" s="28">
        <v>2090</v>
      </c>
      <c r="G7" s="16">
        <f>SUM(E7/F7)*100-100</f>
        <v>-20.334928229665067</v>
      </c>
    </row>
    <row r="8" spans="1:7" ht="18" customHeight="1">
      <c r="A8" s="55">
        <v>14</v>
      </c>
      <c r="B8" s="5" t="s">
        <v>255</v>
      </c>
      <c r="C8" s="54" t="s">
        <v>140</v>
      </c>
      <c r="D8" s="47" t="s">
        <v>140</v>
      </c>
      <c r="E8" s="47" t="s">
        <v>140</v>
      </c>
      <c r="F8" s="47">
        <v>2</v>
      </c>
      <c r="G8" s="56" t="s">
        <v>145</v>
      </c>
    </row>
    <row r="9" spans="1:7" ht="18" customHeight="1">
      <c r="A9" s="55">
        <v>14</v>
      </c>
      <c r="B9" s="5" t="s">
        <v>82</v>
      </c>
      <c r="C9" s="52">
        <v>1638</v>
      </c>
      <c r="D9" s="28">
        <v>1638</v>
      </c>
      <c r="E9" s="28">
        <f aca="true" t="shared" si="0" ref="E9:E37">SUM(C9:D9)</f>
        <v>3276</v>
      </c>
      <c r="F9" s="28">
        <v>2722</v>
      </c>
      <c r="G9" s="16">
        <f aca="true" t="shared" si="1" ref="G9:G39">SUM(E9/F9)*100-100</f>
        <v>20.352681851579717</v>
      </c>
    </row>
    <row r="10" spans="1:7" ht="18" customHeight="1">
      <c r="A10" s="55">
        <v>17</v>
      </c>
      <c r="B10" s="5" t="s">
        <v>83</v>
      </c>
      <c r="C10" s="52">
        <v>40</v>
      </c>
      <c r="D10" s="28">
        <v>40</v>
      </c>
      <c r="E10" s="28">
        <f t="shared" si="0"/>
        <v>80</v>
      </c>
      <c r="F10" s="28">
        <v>108</v>
      </c>
      <c r="G10" s="16">
        <f t="shared" si="1"/>
        <v>-25.925925925925924</v>
      </c>
    </row>
    <row r="11" spans="1:7" ht="18" customHeight="1">
      <c r="A11" s="55">
        <v>13</v>
      </c>
      <c r="B11" s="5" t="s">
        <v>25</v>
      </c>
      <c r="C11" s="52">
        <v>5271</v>
      </c>
      <c r="D11" s="28">
        <v>5271</v>
      </c>
      <c r="E11" s="28">
        <f t="shared" si="0"/>
        <v>10542</v>
      </c>
      <c r="F11" s="28">
        <v>10186</v>
      </c>
      <c r="G11" s="16">
        <f t="shared" si="1"/>
        <v>3.494993127822511</v>
      </c>
    </row>
    <row r="12" spans="1:7" ht="18" customHeight="1">
      <c r="A12" s="55">
        <v>16</v>
      </c>
      <c r="B12" s="5" t="s">
        <v>84</v>
      </c>
      <c r="C12" s="54" t="s">
        <v>140</v>
      </c>
      <c r="D12" s="47" t="s">
        <v>140</v>
      </c>
      <c r="E12" s="47" t="s">
        <v>140</v>
      </c>
      <c r="F12" s="47">
        <v>4</v>
      </c>
      <c r="G12" s="56" t="s">
        <v>145</v>
      </c>
    </row>
    <row r="13" spans="1:7" ht="18" customHeight="1">
      <c r="A13" s="55">
        <v>12</v>
      </c>
      <c r="B13" s="53" t="s">
        <v>85</v>
      </c>
      <c r="C13" s="63">
        <v>188</v>
      </c>
      <c r="D13" s="28">
        <v>188</v>
      </c>
      <c r="E13" s="28">
        <f t="shared" si="0"/>
        <v>376</v>
      </c>
      <c r="F13" s="28">
        <v>466</v>
      </c>
      <c r="G13" s="16">
        <f t="shared" si="1"/>
        <v>-19.31330472103005</v>
      </c>
    </row>
    <row r="14" spans="1:7" ht="18" customHeight="1">
      <c r="A14" s="55">
        <v>12</v>
      </c>
      <c r="B14" s="53" t="s">
        <v>86</v>
      </c>
      <c r="C14" s="155" t="s">
        <v>140</v>
      </c>
      <c r="D14" s="47" t="s">
        <v>140</v>
      </c>
      <c r="E14" s="47" t="s">
        <v>140</v>
      </c>
      <c r="F14" s="47" t="s">
        <v>140</v>
      </c>
      <c r="G14" s="56" t="s">
        <v>145</v>
      </c>
    </row>
    <row r="15" spans="1:7" ht="18" customHeight="1">
      <c r="A15" s="55">
        <v>14</v>
      </c>
      <c r="B15" s="53" t="s">
        <v>87</v>
      </c>
      <c r="C15" s="63">
        <v>72</v>
      </c>
      <c r="D15" s="28">
        <v>72</v>
      </c>
      <c r="E15" s="28">
        <f t="shared" si="0"/>
        <v>144</v>
      </c>
      <c r="F15" s="28">
        <v>158</v>
      </c>
      <c r="G15" s="16">
        <f t="shared" si="1"/>
        <v>-8.860759493670884</v>
      </c>
    </row>
    <row r="16" spans="1:7" ht="18" customHeight="1">
      <c r="A16" s="55">
        <v>13</v>
      </c>
      <c r="B16" s="53" t="s">
        <v>88</v>
      </c>
      <c r="C16" s="63">
        <v>1572</v>
      </c>
      <c r="D16" s="63">
        <v>1572</v>
      </c>
      <c r="E16" s="28">
        <f t="shared" si="0"/>
        <v>3144</v>
      </c>
      <c r="F16" s="28">
        <v>2558</v>
      </c>
      <c r="G16" s="16">
        <f t="shared" si="1"/>
        <v>22.90852228303362</v>
      </c>
    </row>
    <row r="17" spans="1:7" ht="18" customHeight="1">
      <c r="A17" s="55">
        <v>17</v>
      </c>
      <c r="B17" s="53" t="s">
        <v>89</v>
      </c>
      <c r="C17" s="63">
        <v>65</v>
      </c>
      <c r="D17" s="63">
        <v>65</v>
      </c>
      <c r="E17" s="28">
        <f t="shared" si="0"/>
        <v>130</v>
      </c>
      <c r="F17" s="28">
        <v>88</v>
      </c>
      <c r="G17" s="16">
        <f t="shared" si="1"/>
        <v>47.72727272727272</v>
      </c>
    </row>
    <row r="18" spans="1:7" ht="18" customHeight="1">
      <c r="A18" s="55">
        <v>14</v>
      </c>
      <c r="B18" s="53" t="s">
        <v>90</v>
      </c>
      <c r="C18" s="63">
        <v>980</v>
      </c>
      <c r="D18" s="63">
        <v>980</v>
      </c>
      <c r="E18" s="28">
        <f t="shared" si="0"/>
        <v>1960</v>
      </c>
      <c r="F18" s="28">
        <v>2524</v>
      </c>
      <c r="G18" s="16">
        <f t="shared" si="1"/>
        <v>-22.34548335974644</v>
      </c>
    </row>
    <row r="19" spans="1:7" ht="18" customHeight="1">
      <c r="A19" s="55">
        <v>14</v>
      </c>
      <c r="B19" s="53" t="s">
        <v>91</v>
      </c>
      <c r="C19" s="155" t="s">
        <v>140</v>
      </c>
      <c r="D19" s="47" t="s">
        <v>140</v>
      </c>
      <c r="E19" s="47" t="s">
        <v>140</v>
      </c>
      <c r="F19" s="47">
        <v>10</v>
      </c>
      <c r="G19" s="56" t="s">
        <v>145</v>
      </c>
    </row>
    <row r="20" spans="1:7" ht="18" customHeight="1">
      <c r="A20" s="55">
        <v>13</v>
      </c>
      <c r="B20" s="53" t="s">
        <v>92</v>
      </c>
      <c r="C20" s="63">
        <v>1840</v>
      </c>
      <c r="D20" s="63">
        <v>1840</v>
      </c>
      <c r="E20" s="28">
        <f t="shared" si="0"/>
        <v>3680</v>
      </c>
      <c r="F20" s="28">
        <v>3212</v>
      </c>
      <c r="G20" s="16">
        <f t="shared" si="1"/>
        <v>14.5703611457036</v>
      </c>
    </row>
    <row r="21" spans="1:7" ht="18" customHeight="1">
      <c r="A21" s="55">
        <v>14</v>
      </c>
      <c r="B21" s="53" t="s">
        <v>93</v>
      </c>
      <c r="C21" s="155">
        <v>1</v>
      </c>
      <c r="D21" s="47">
        <v>1</v>
      </c>
      <c r="E21" s="28">
        <f t="shared" si="0"/>
        <v>2</v>
      </c>
      <c r="F21" s="47">
        <v>2</v>
      </c>
      <c r="G21" s="56" t="s">
        <v>145</v>
      </c>
    </row>
    <row r="22" spans="1:7" ht="18" customHeight="1">
      <c r="A22" s="55">
        <v>13</v>
      </c>
      <c r="B22" s="53" t="s">
        <v>94</v>
      </c>
      <c r="C22" s="63">
        <v>224</v>
      </c>
      <c r="D22" s="63">
        <v>224</v>
      </c>
      <c r="E22" s="28">
        <f t="shared" si="0"/>
        <v>448</v>
      </c>
      <c r="F22" s="28">
        <v>732</v>
      </c>
      <c r="G22" s="16">
        <f t="shared" si="1"/>
        <v>-38.79781420765027</v>
      </c>
    </row>
    <row r="23" spans="1:7" ht="18" customHeight="1">
      <c r="A23" s="55">
        <v>13</v>
      </c>
      <c r="B23" s="53" t="s">
        <v>95</v>
      </c>
      <c r="C23" s="155">
        <v>5</v>
      </c>
      <c r="D23" s="47">
        <v>4</v>
      </c>
      <c r="E23" s="28">
        <f t="shared" si="0"/>
        <v>9</v>
      </c>
      <c r="F23" s="47" t="s">
        <v>140</v>
      </c>
      <c r="G23" s="56" t="s">
        <v>145</v>
      </c>
    </row>
    <row r="24" spans="1:7" ht="18" customHeight="1">
      <c r="A24" s="55">
        <v>12</v>
      </c>
      <c r="B24" s="5" t="s">
        <v>96</v>
      </c>
      <c r="C24" s="54">
        <v>5</v>
      </c>
      <c r="D24" s="47">
        <v>5</v>
      </c>
      <c r="E24" s="28">
        <f t="shared" si="0"/>
        <v>10</v>
      </c>
      <c r="F24" s="28">
        <v>46</v>
      </c>
      <c r="G24" s="16">
        <f t="shared" si="1"/>
        <v>-78.26086956521739</v>
      </c>
    </row>
    <row r="25" spans="1:7" ht="18" customHeight="1">
      <c r="A25" s="55">
        <v>15</v>
      </c>
      <c r="B25" s="5" t="s">
        <v>26</v>
      </c>
      <c r="C25" s="52">
        <v>1557</v>
      </c>
      <c r="D25" s="28">
        <v>1557</v>
      </c>
      <c r="E25" s="28">
        <f t="shared" si="0"/>
        <v>3114</v>
      </c>
      <c r="F25" s="28">
        <v>3320</v>
      </c>
      <c r="G25" s="16">
        <f t="shared" si="1"/>
        <v>-6.204819277108427</v>
      </c>
    </row>
    <row r="26" spans="1:7" ht="18" customHeight="1">
      <c r="A26" s="55">
        <v>13</v>
      </c>
      <c r="B26" s="5" t="s">
        <v>97</v>
      </c>
      <c r="C26" s="52">
        <v>5888</v>
      </c>
      <c r="D26" s="28">
        <v>5888</v>
      </c>
      <c r="E26" s="28">
        <f t="shared" si="0"/>
        <v>11776</v>
      </c>
      <c r="F26" s="28">
        <v>12712</v>
      </c>
      <c r="G26" s="16">
        <f t="shared" si="1"/>
        <v>-7.36312146003776</v>
      </c>
    </row>
    <row r="27" spans="1:7" ht="18" customHeight="1">
      <c r="A27" s="55">
        <v>18</v>
      </c>
      <c r="B27" s="5" t="s">
        <v>98</v>
      </c>
      <c r="C27" s="52">
        <v>5574</v>
      </c>
      <c r="D27" s="28">
        <v>5573</v>
      </c>
      <c r="E27" s="28">
        <f t="shared" si="0"/>
        <v>11147</v>
      </c>
      <c r="F27" s="28">
        <v>12292</v>
      </c>
      <c r="G27" s="16">
        <f t="shared" si="1"/>
        <v>-9.315001627074508</v>
      </c>
    </row>
    <row r="28" spans="1:7" ht="18" customHeight="1">
      <c r="A28" s="55">
        <v>17</v>
      </c>
      <c r="B28" s="5" t="s">
        <v>99</v>
      </c>
      <c r="C28" s="52">
        <v>35</v>
      </c>
      <c r="D28" s="28">
        <v>35</v>
      </c>
      <c r="E28" s="28">
        <f t="shared" si="0"/>
        <v>70</v>
      </c>
      <c r="F28" s="28">
        <v>193</v>
      </c>
      <c r="G28" s="16">
        <f t="shared" si="1"/>
        <v>-63.73056994818653</v>
      </c>
    </row>
    <row r="29" spans="1:7" ht="18" customHeight="1">
      <c r="A29" s="55">
        <v>13</v>
      </c>
      <c r="B29" s="5" t="s">
        <v>100</v>
      </c>
      <c r="C29" s="52">
        <v>2395</v>
      </c>
      <c r="D29" s="28">
        <v>2395</v>
      </c>
      <c r="E29" s="28">
        <f t="shared" si="0"/>
        <v>4790</v>
      </c>
      <c r="F29" s="28">
        <v>4800</v>
      </c>
      <c r="G29" s="16">
        <f t="shared" si="1"/>
        <v>-0.2083333333333286</v>
      </c>
    </row>
    <row r="30" spans="1:7" ht="18" customHeight="1">
      <c r="A30" s="55">
        <v>13</v>
      </c>
      <c r="B30" s="5" t="s">
        <v>101</v>
      </c>
      <c r="C30" s="52">
        <v>1777</v>
      </c>
      <c r="D30" s="28">
        <v>1777</v>
      </c>
      <c r="E30" s="28">
        <f t="shared" si="0"/>
        <v>3554</v>
      </c>
      <c r="F30" s="28">
        <v>3712</v>
      </c>
      <c r="G30" s="16">
        <f t="shared" si="1"/>
        <v>-4.256465517241381</v>
      </c>
    </row>
    <row r="31" spans="1:7" ht="18" customHeight="1">
      <c r="A31" s="55">
        <v>17</v>
      </c>
      <c r="B31" s="5" t="s">
        <v>102</v>
      </c>
      <c r="C31" s="52">
        <v>17282</v>
      </c>
      <c r="D31" s="28">
        <v>17282</v>
      </c>
      <c r="E31" s="28">
        <f t="shared" si="0"/>
        <v>34564</v>
      </c>
      <c r="F31" s="28">
        <v>34464</v>
      </c>
      <c r="G31" s="16">
        <f t="shared" si="1"/>
        <v>0.2901578458681513</v>
      </c>
    </row>
    <row r="32" spans="1:7" ht="18" customHeight="1">
      <c r="A32" s="55">
        <v>16</v>
      </c>
      <c r="B32" s="5" t="s">
        <v>103</v>
      </c>
      <c r="C32" s="52">
        <v>135</v>
      </c>
      <c r="D32" s="28">
        <v>135</v>
      </c>
      <c r="E32" s="28">
        <f t="shared" si="0"/>
        <v>270</v>
      </c>
      <c r="F32" s="28">
        <v>254</v>
      </c>
      <c r="G32" s="16">
        <f t="shared" si="1"/>
        <v>6.299212598425214</v>
      </c>
    </row>
    <row r="33" spans="1:7" ht="18" customHeight="1">
      <c r="A33" s="55">
        <v>13</v>
      </c>
      <c r="B33" s="5" t="s">
        <v>104</v>
      </c>
      <c r="C33" s="52">
        <v>569</v>
      </c>
      <c r="D33" s="28">
        <v>569</v>
      </c>
      <c r="E33" s="28">
        <f t="shared" si="0"/>
        <v>1138</v>
      </c>
      <c r="F33" s="28">
        <v>1810</v>
      </c>
      <c r="G33" s="16">
        <f t="shared" si="1"/>
        <v>-37.12707182320442</v>
      </c>
    </row>
    <row r="34" spans="1:7" ht="18" customHeight="1">
      <c r="A34" s="55">
        <v>13</v>
      </c>
      <c r="B34" s="5" t="s">
        <v>214</v>
      </c>
      <c r="C34" s="52">
        <v>2320</v>
      </c>
      <c r="D34" s="28">
        <v>2320</v>
      </c>
      <c r="E34" s="28">
        <f t="shared" si="0"/>
        <v>4640</v>
      </c>
      <c r="F34" s="28">
        <v>5634</v>
      </c>
      <c r="G34" s="16">
        <f>SUM(E34/F34)*100-100</f>
        <v>-17.64288249911253</v>
      </c>
    </row>
    <row r="35" spans="1:7" ht="18" customHeight="1">
      <c r="A35" s="55">
        <v>14</v>
      </c>
      <c r="B35" s="5" t="s">
        <v>105</v>
      </c>
      <c r="C35" s="52">
        <v>191</v>
      </c>
      <c r="D35" s="28">
        <v>191</v>
      </c>
      <c r="E35" s="28">
        <f t="shared" si="0"/>
        <v>382</v>
      </c>
      <c r="F35" s="28">
        <v>448</v>
      </c>
      <c r="G35" s="16">
        <f t="shared" si="1"/>
        <v>-14.732142857142861</v>
      </c>
    </row>
    <row r="36" spans="1:7" ht="18" customHeight="1">
      <c r="A36" s="55">
        <v>13</v>
      </c>
      <c r="B36" s="5" t="s">
        <v>106</v>
      </c>
      <c r="C36" s="52">
        <v>7362</v>
      </c>
      <c r="D36" s="28">
        <v>7362</v>
      </c>
      <c r="E36" s="28">
        <f t="shared" si="0"/>
        <v>14724</v>
      </c>
      <c r="F36" s="28">
        <v>14496</v>
      </c>
      <c r="G36" s="16">
        <f t="shared" si="1"/>
        <v>1.5728476821192032</v>
      </c>
    </row>
    <row r="37" spans="1:9" ht="18" customHeight="1">
      <c r="A37" s="55" t="s">
        <v>5</v>
      </c>
      <c r="B37" s="5" t="s">
        <v>107</v>
      </c>
      <c r="C37" s="52">
        <v>185</v>
      </c>
      <c r="D37" s="28">
        <v>185</v>
      </c>
      <c r="E37" s="28">
        <f t="shared" si="0"/>
        <v>370</v>
      </c>
      <c r="F37" s="28">
        <v>630</v>
      </c>
      <c r="G37" s="16">
        <f t="shared" si="1"/>
        <v>-41.269841269841265</v>
      </c>
      <c r="I37" s="28"/>
    </row>
    <row r="38" spans="3:7" ht="12.75">
      <c r="C38" s="52"/>
      <c r="D38" s="28"/>
      <c r="E38" s="28"/>
      <c r="F38" s="28"/>
      <c r="G38" s="16"/>
    </row>
    <row r="39" spans="2:7" ht="12.75">
      <c r="B39" s="67" t="s">
        <v>156</v>
      </c>
      <c r="C39" s="59">
        <f>SUM(C7:C37)</f>
        <v>58003</v>
      </c>
      <c r="D39" s="60">
        <f>SUM(D7:D37)</f>
        <v>58002</v>
      </c>
      <c r="E39" s="60">
        <f>SUM(E7:E38)</f>
        <v>116005</v>
      </c>
      <c r="F39" s="60">
        <v>119673</v>
      </c>
      <c r="G39" s="46">
        <f t="shared" si="1"/>
        <v>-3.065018843013874</v>
      </c>
    </row>
    <row r="41" ht="14.25">
      <c r="A41" s="138"/>
    </row>
    <row r="42" spans="3:4" ht="12.75">
      <c r="C42" s="28"/>
      <c r="D42" s="28"/>
    </row>
    <row r="43" ht="12.75">
      <c r="A43" s="14">
        <v>6</v>
      </c>
    </row>
  </sheetData>
  <mergeCells count="6">
    <mergeCell ref="A3:A5"/>
    <mergeCell ref="G3:G5"/>
    <mergeCell ref="B3:B5"/>
    <mergeCell ref="C3:F3"/>
    <mergeCell ref="C4:E4"/>
    <mergeCell ref="F4:F5"/>
  </mergeCells>
  <printOptions/>
  <pageMargins left="0.3" right="0.18" top="0.51" bottom="0.39" header="0.31" footer="0.2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5"/>
  <dimension ref="A1:P40"/>
  <sheetViews>
    <sheetView workbookViewId="0" topLeftCell="A1">
      <selection activeCell="I1" sqref="I1"/>
    </sheetView>
  </sheetViews>
  <sheetFormatPr defaultColWidth="11.421875" defaultRowHeight="12.75"/>
  <cols>
    <col min="1" max="1" width="24.8515625" style="5" customWidth="1"/>
    <col min="2" max="2" width="9.57421875" style="5" customWidth="1"/>
    <col min="3" max="4" width="10.140625" style="5" customWidth="1"/>
    <col min="5" max="5" width="9.28125" style="5" customWidth="1"/>
    <col min="6" max="6" width="10.421875" style="5" customWidth="1"/>
    <col min="7" max="7" width="10.140625" style="5" customWidth="1"/>
    <col min="8" max="8" width="12.421875" style="5" customWidth="1"/>
    <col min="9" max="16384" width="11.421875" style="5" customWidth="1"/>
  </cols>
  <sheetData>
    <row r="1" s="3" customFormat="1" ht="15">
      <c r="A1" s="6" t="s">
        <v>238</v>
      </c>
    </row>
    <row r="2" spans="1:8" s="3" customFormat="1" ht="12.75">
      <c r="A2" s="8"/>
      <c r="H2" s="8"/>
    </row>
    <row r="3" spans="1:8" ht="20.25" customHeight="1">
      <c r="A3" s="195" t="s">
        <v>16</v>
      </c>
      <c r="B3" s="194" t="s">
        <v>14</v>
      </c>
      <c r="C3" s="165"/>
      <c r="D3" s="165"/>
      <c r="E3" s="165"/>
      <c r="F3" s="165"/>
      <c r="G3" s="166"/>
      <c r="H3" s="191" t="s">
        <v>239</v>
      </c>
    </row>
    <row r="4" spans="1:8" ht="20.25" customHeight="1">
      <c r="A4" s="196"/>
      <c r="B4" s="194">
        <v>2009</v>
      </c>
      <c r="C4" s="165"/>
      <c r="D4" s="166"/>
      <c r="E4" s="194">
        <v>2008</v>
      </c>
      <c r="F4" s="165"/>
      <c r="G4" s="166"/>
      <c r="H4" s="192"/>
    </row>
    <row r="5" spans="1:8" ht="20.25" customHeight="1">
      <c r="A5" s="224"/>
      <c r="B5" s="189" t="s">
        <v>15</v>
      </c>
      <c r="C5" s="189" t="s">
        <v>210</v>
      </c>
      <c r="D5" s="189" t="s">
        <v>211</v>
      </c>
      <c r="E5" s="189" t="s">
        <v>15</v>
      </c>
      <c r="F5" s="189" t="s">
        <v>210</v>
      </c>
      <c r="G5" s="189" t="s">
        <v>211</v>
      </c>
      <c r="H5" s="220"/>
    </row>
    <row r="6" spans="1:10" ht="46.5" customHeight="1">
      <c r="A6" s="212"/>
      <c r="B6" s="225"/>
      <c r="C6" s="225"/>
      <c r="D6" s="225"/>
      <c r="E6" s="225"/>
      <c r="F6" s="225"/>
      <c r="G6" s="225"/>
      <c r="H6" s="221"/>
      <c r="J6" s="5" t="s">
        <v>5</v>
      </c>
    </row>
    <row r="7" spans="1:8" ht="21.75" customHeight="1">
      <c r="A7" s="132" t="s">
        <v>18</v>
      </c>
      <c r="B7" s="133">
        <v>32</v>
      </c>
      <c r="C7" s="33">
        <v>172590</v>
      </c>
      <c r="D7" s="134">
        <v>193243</v>
      </c>
      <c r="E7" s="134">
        <v>71</v>
      </c>
      <c r="F7" s="33">
        <v>114317</v>
      </c>
      <c r="G7" s="134">
        <v>149242</v>
      </c>
      <c r="H7" s="57">
        <f>SUM(B7/E7)*100-100</f>
        <v>-54.92957746478873</v>
      </c>
    </row>
    <row r="8" spans="1:8" ht="21.75" customHeight="1">
      <c r="A8" s="29" t="s">
        <v>17</v>
      </c>
      <c r="B8" s="32">
        <v>138</v>
      </c>
      <c r="C8" s="33">
        <v>3208265</v>
      </c>
      <c r="D8" s="33">
        <v>349445</v>
      </c>
      <c r="E8" s="64">
        <v>142</v>
      </c>
      <c r="F8" s="33">
        <v>2252023</v>
      </c>
      <c r="G8" s="33">
        <v>314843</v>
      </c>
      <c r="H8" s="57">
        <f>SUM(B8/E8)*100-100</f>
        <v>-2.816901408450704</v>
      </c>
    </row>
    <row r="9" spans="1:8" ht="21.75" customHeight="1">
      <c r="A9" s="29" t="s">
        <v>128</v>
      </c>
      <c r="B9" s="32">
        <v>6984</v>
      </c>
      <c r="C9" s="33">
        <v>62474</v>
      </c>
      <c r="D9" s="33">
        <v>56916</v>
      </c>
      <c r="E9" s="64">
        <v>8104</v>
      </c>
      <c r="F9" s="33">
        <v>79998</v>
      </c>
      <c r="G9" s="33">
        <v>59131</v>
      </c>
      <c r="H9" s="57">
        <f>SUM(B9/E9)*100-100</f>
        <v>-13.820335636722604</v>
      </c>
    </row>
    <row r="10" spans="1:8" ht="21.75" customHeight="1">
      <c r="A10" s="29" t="s">
        <v>129</v>
      </c>
      <c r="B10" s="32">
        <v>47560</v>
      </c>
      <c r="C10" s="33">
        <v>14092839</v>
      </c>
      <c r="D10" s="33">
        <v>4863493</v>
      </c>
      <c r="E10" s="64">
        <v>47977</v>
      </c>
      <c r="F10" s="33">
        <v>14859991</v>
      </c>
      <c r="G10" s="33">
        <v>5105253</v>
      </c>
      <c r="H10" s="57">
        <f aca="true" t="shared" si="0" ref="H10:H16">SUM(B10/E10)*100-100</f>
        <v>-0.8691664756028956</v>
      </c>
    </row>
    <row r="11" spans="1:8" ht="21.75" customHeight="1">
      <c r="A11" s="29" t="s">
        <v>130</v>
      </c>
      <c r="B11" s="32">
        <v>1825</v>
      </c>
      <c r="C11" s="33">
        <v>5516345</v>
      </c>
      <c r="D11" s="33">
        <v>8042574</v>
      </c>
      <c r="E11" s="64">
        <v>2237</v>
      </c>
      <c r="F11" s="33">
        <v>6247291</v>
      </c>
      <c r="G11" s="33">
        <v>9425241</v>
      </c>
      <c r="H11" s="57">
        <f t="shared" si="0"/>
        <v>-18.417523468931606</v>
      </c>
    </row>
    <row r="12" spans="1:8" ht="21.75" customHeight="1">
      <c r="A12" s="29" t="s">
        <v>131</v>
      </c>
      <c r="B12" s="32">
        <v>686</v>
      </c>
      <c r="C12" s="33">
        <v>119471</v>
      </c>
      <c r="D12" s="33">
        <v>151551</v>
      </c>
      <c r="E12" s="64">
        <v>186</v>
      </c>
      <c r="F12" s="33">
        <v>7862</v>
      </c>
      <c r="G12" s="33">
        <v>13022</v>
      </c>
      <c r="H12" s="57">
        <f t="shared" si="0"/>
        <v>268.81720430107526</v>
      </c>
    </row>
    <row r="13" spans="1:8" ht="21.75" customHeight="1">
      <c r="A13" s="29" t="s">
        <v>132</v>
      </c>
      <c r="B13" s="32">
        <v>246</v>
      </c>
      <c r="C13" s="33">
        <v>666455</v>
      </c>
      <c r="D13" s="33">
        <v>825825</v>
      </c>
      <c r="E13" s="64">
        <v>348</v>
      </c>
      <c r="F13" s="33">
        <v>1077565</v>
      </c>
      <c r="G13" s="33">
        <v>1365117</v>
      </c>
      <c r="H13" s="57">
        <f t="shared" si="0"/>
        <v>-29.310344827586206</v>
      </c>
    </row>
    <row r="14" spans="1:8" ht="21.75" customHeight="1">
      <c r="A14" s="29" t="s">
        <v>133</v>
      </c>
      <c r="B14" s="32">
        <v>505</v>
      </c>
      <c r="C14" s="33">
        <v>4163380</v>
      </c>
      <c r="D14" s="33">
        <v>6159287</v>
      </c>
      <c r="E14" s="64">
        <v>751</v>
      </c>
      <c r="F14" s="33">
        <v>3948588</v>
      </c>
      <c r="G14" s="33">
        <v>6225133</v>
      </c>
      <c r="H14" s="57">
        <f t="shared" si="0"/>
        <v>-32.756324900133166</v>
      </c>
    </row>
    <row r="15" spans="1:16" ht="21.75" customHeight="1">
      <c r="A15" s="29" t="s">
        <v>107</v>
      </c>
      <c r="B15" s="32">
        <f>8+18+1</f>
        <v>27</v>
      </c>
      <c r="C15" s="64">
        <f>49973+12603+9233</f>
        <v>71809</v>
      </c>
      <c r="D15" s="64">
        <f>106112+22367+3414</f>
        <v>131893</v>
      </c>
      <c r="E15" s="64">
        <v>26</v>
      </c>
      <c r="F15" s="64">
        <f>60278+4087</f>
        <v>64365</v>
      </c>
      <c r="G15" s="64">
        <f>130750+4803</f>
        <v>135553</v>
      </c>
      <c r="H15" s="57">
        <f t="shared" si="0"/>
        <v>3.846153846153854</v>
      </c>
      <c r="I15" s="62"/>
      <c r="J15" s="63"/>
      <c r="K15" s="63"/>
      <c r="L15" s="63"/>
      <c r="M15" s="63"/>
      <c r="N15" s="63"/>
      <c r="O15" s="63"/>
      <c r="P15" s="63"/>
    </row>
    <row r="16" spans="1:8" ht="27.75" customHeight="1">
      <c r="A16" s="130" t="s">
        <v>139</v>
      </c>
      <c r="B16" s="68">
        <f aca="true" t="shared" si="1" ref="B16:G16">SUM(B7:B15)</f>
        <v>58003</v>
      </c>
      <c r="C16" s="69">
        <f t="shared" si="1"/>
        <v>28073628</v>
      </c>
      <c r="D16" s="69">
        <f t="shared" si="1"/>
        <v>20774227</v>
      </c>
      <c r="E16" s="69">
        <f t="shared" si="1"/>
        <v>59842</v>
      </c>
      <c r="F16" s="69">
        <f t="shared" si="1"/>
        <v>28652000</v>
      </c>
      <c r="G16" s="69">
        <f t="shared" si="1"/>
        <v>22792535</v>
      </c>
      <c r="H16" s="58">
        <f t="shared" si="0"/>
        <v>-3.07309247685572</v>
      </c>
    </row>
    <row r="17" ht="12.75">
      <c r="A17" s="3"/>
    </row>
    <row r="18" spans="1:4" ht="12.75">
      <c r="A18" s="3"/>
      <c r="C18" s="28"/>
      <c r="D18" s="28"/>
    </row>
    <row r="19" spans="1:4" ht="12.75">
      <c r="A19" s="3"/>
      <c r="B19" s="28"/>
      <c r="C19" s="28"/>
      <c r="D19" s="28"/>
    </row>
    <row r="20" ht="12.75">
      <c r="A20" s="3"/>
    </row>
    <row r="21" ht="12.75">
      <c r="A21" s="3"/>
    </row>
    <row r="22" ht="12.75">
      <c r="A22" s="3"/>
    </row>
    <row r="23" ht="15">
      <c r="A23" s="6" t="s">
        <v>159</v>
      </c>
    </row>
    <row r="24" ht="15">
      <c r="A24" s="6" t="s">
        <v>240</v>
      </c>
    </row>
    <row r="25" ht="12.75">
      <c r="B25" s="50"/>
    </row>
    <row r="26" spans="1:8" ht="20.25" customHeight="1">
      <c r="A26" s="216" t="s">
        <v>226</v>
      </c>
      <c r="B26" s="194" t="s">
        <v>14</v>
      </c>
      <c r="C26" s="165"/>
      <c r="D26" s="165"/>
      <c r="E26" s="165"/>
      <c r="F26" s="165"/>
      <c r="G26" s="166"/>
      <c r="H26" s="191" t="s">
        <v>239</v>
      </c>
    </row>
    <row r="27" spans="1:8" ht="20.25" customHeight="1">
      <c r="A27" s="217"/>
      <c r="B27" s="194">
        <v>2009</v>
      </c>
      <c r="C27" s="222"/>
      <c r="D27" s="223"/>
      <c r="E27" s="194">
        <v>2008</v>
      </c>
      <c r="F27" s="222"/>
      <c r="G27" s="223"/>
      <c r="H27" s="192"/>
    </row>
    <row r="28" spans="1:8" ht="20.25" customHeight="1">
      <c r="A28" s="218"/>
      <c r="B28" s="189" t="s">
        <v>15</v>
      </c>
      <c r="C28" s="189" t="s">
        <v>210</v>
      </c>
      <c r="D28" s="189" t="s">
        <v>211</v>
      </c>
      <c r="E28" s="189" t="s">
        <v>15</v>
      </c>
      <c r="F28" s="189" t="s">
        <v>210</v>
      </c>
      <c r="G28" s="189" t="s">
        <v>211</v>
      </c>
      <c r="H28" s="220"/>
    </row>
    <row r="29" spans="1:8" ht="46.5" customHeight="1">
      <c r="A29" s="219"/>
      <c r="B29" s="225"/>
      <c r="C29" s="225"/>
      <c r="D29" s="225"/>
      <c r="E29" s="225"/>
      <c r="F29" s="225"/>
      <c r="G29" s="225"/>
      <c r="H29" s="221"/>
    </row>
    <row r="30" spans="1:8" ht="21.75" customHeight="1">
      <c r="A30" s="135" t="s">
        <v>19</v>
      </c>
      <c r="B30" s="133">
        <v>14460</v>
      </c>
      <c r="C30" s="33">
        <v>287036</v>
      </c>
      <c r="D30" s="33">
        <v>329130</v>
      </c>
      <c r="E30" s="134">
        <v>15579</v>
      </c>
      <c r="F30" s="33">
        <v>368022</v>
      </c>
      <c r="G30" s="33">
        <v>411891</v>
      </c>
      <c r="H30" s="57">
        <f aca="true" t="shared" si="2" ref="H30:H35">SUM(B30/E30)*100-100</f>
        <v>-7.182746004236478</v>
      </c>
    </row>
    <row r="31" spans="1:8" ht="21.75" customHeight="1">
      <c r="A31" s="136" t="s">
        <v>134</v>
      </c>
      <c r="B31" s="32">
        <v>19535</v>
      </c>
      <c r="C31" s="33">
        <v>3089801</v>
      </c>
      <c r="D31" s="33">
        <v>3944007</v>
      </c>
      <c r="E31" s="64">
        <v>19846</v>
      </c>
      <c r="F31" s="33">
        <v>3634177</v>
      </c>
      <c r="G31" s="33">
        <v>4703294</v>
      </c>
      <c r="H31" s="57">
        <f t="shared" si="2"/>
        <v>-1.5670664113675343</v>
      </c>
    </row>
    <row r="32" spans="1:8" ht="21.75" customHeight="1">
      <c r="A32" s="136" t="s">
        <v>135</v>
      </c>
      <c r="B32" s="32">
        <v>18531</v>
      </c>
      <c r="C32" s="33">
        <v>5779209</v>
      </c>
      <c r="D32" s="33">
        <v>5353599</v>
      </c>
      <c r="E32" s="64">
        <v>18569</v>
      </c>
      <c r="F32" s="33">
        <v>6684731</v>
      </c>
      <c r="G32" s="33">
        <v>6171591</v>
      </c>
      <c r="H32" s="57">
        <f t="shared" si="2"/>
        <v>-0.20464214551132898</v>
      </c>
    </row>
    <row r="33" spans="1:8" ht="21.75" customHeight="1">
      <c r="A33" s="136" t="s">
        <v>136</v>
      </c>
      <c r="B33" s="32">
        <v>5011</v>
      </c>
      <c r="C33" s="33">
        <v>12346819</v>
      </c>
      <c r="D33" s="33">
        <v>6911969</v>
      </c>
      <c r="E33" s="64">
        <v>5376</v>
      </c>
      <c r="F33" s="33">
        <v>12736995</v>
      </c>
      <c r="G33" s="33">
        <v>7558028</v>
      </c>
      <c r="H33" s="57">
        <f t="shared" si="2"/>
        <v>-6.789434523809518</v>
      </c>
    </row>
    <row r="34" spans="1:8" ht="21.75" customHeight="1">
      <c r="A34" s="136" t="s">
        <v>137</v>
      </c>
      <c r="B34" s="32">
        <v>466</v>
      </c>
      <c r="C34" s="33">
        <v>6570763</v>
      </c>
      <c r="D34" s="33">
        <v>4235522</v>
      </c>
      <c r="E34" s="64">
        <v>472</v>
      </c>
      <c r="F34" s="33">
        <v>5228075</v>
      </c>
      <c r="G34" s="33">
        <v>3947731</v>
      </c>
      <c r="H34" s="57">
        <f t="shared" si="2"/>
        <v>-1.2711864406779654</v>
      </c>
    </row>
    <row r="35" spans="1:8" ht="27.75" customHeight="1">
      <c r="A35" s="130" t="s">
        <v>139</v>
      </c>
      <c r="B35" s="68">
        <f aca="true" t="shared" si="3" ref="B35:G35">SUM(B30:B34)</f>
        <v>58003</v>
      </c>
      <c r="C35" s="69">
        <f t="shared" si="3"/>
        <v>28073628</v>
      </c>
      <c r="D35" s="69">
        <f t="shared" si="3"/>
        <v>20774227</v>
      </c>
      <c r="E35" s="69">
        <f t="shared" si="3"/>
        <v>59842</v>
      </c>
      <c r="F35" s="69">
        <f t="shared" si="3"/>
        <v>28652000</v>
      </c>
      <c r="G35" s="69">
        <f t="shared" si="3"/>
        <v>22792535</v>
      </c>
      <c r="H35" s="58">
        <f t="shared" si="2"/>
        <v>-3.07309247685572</v>
      </c>
    </row>
    <row r="36" spans="1:8" ht="12.75">
      <c r="A36" s="29"/>
      <c r="B36" s="29"/>
      <c r="C36" s="29"/>
      <c r="D36" s="29"/>
      <c r="E36" s="29"/>
      <c r="F36" s="29"/>
      <c r="G36" s="29"/>
      <c r="H36" s="29"/>
    </row>
    <row r="40" spans="6:8" ht="12.75">
      <c r="F40" s="28"/>
      <c r="H40" s="5">
        <v>7</v>
      </c>
    </row>
  </sheetData>
  <mergeCells count="22">
    <mergeCell ref="G5:G6"/>
    <mergeCell ref="B28:B29"/>
    <mergeCell ref="C28:C29"/>
    <mergeCell ref="D28:D29"/>
    <mergeCell ref="E28:E29"/>
    <mergeCell ref="F28:F29"/>
    <mergeCell ref="G28:G29"/>
    <mergeCell ref="A3:A6"/>
    <mergeCell ref="H3:H6"/>
    <mergeCell ref="B3:G3"/>
    <mergeCell ref="B4:D4"/>
    <mergeCell ref="E4:G4"/>
    <mergeCell ref="B5:B6"/>
    <mergeCell ref="C5:C6"/>
    <mergeCell ref="D5:D6"/>
    <mergeCell ref="E5:E6"/>
    <mergeCell ref="F5:F6"/>
    <mergeCell ref="A26:A29"/>
    <mergeCell ref="H26:H29"/>
    <mergeCell ref="E27:G27"/>
    <mergeCell ref="B27:D27"/>
    <mergeCell ref="B26:G26"/>
  </mergeCells>
  <printOptions/>
  <pageMargins left="0.3" right="0.18" top="0.68" bottom="0.55" header="0.42" footer="0.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7"/>
  <dimension ref="A1:P50"/>
  <sheetViews>
    <sheetView workbookViewId="0" topLeftCell="A1">
      <selection activeCell="K1" sqref="K1"/>
    </sheetView>
  </sheetViews>
  <sheetFormatPr defaultColWidth="11.421875" defaultRowHeight="12.75"/>
  <cols>
    <col min="1" max="1" width="6.00390625" style="5" customWidth="1"/>
    <col min="2" max="2" width="10.7109375" style="5" customWidth="1"/>
    <col min="3" max="4" width="10.00390625" style="5" customWidth="1"/>
    <col min="5" max="5" width="9.7109375" style="5" customWidth="1"/>
    <col min="6" max="6" width="8.28125" style="5" bestFit="1" customWidth="1"/>
    <col min="7" max="7" width="7.8515625" style="5" bestFit="1" customWidth="1"/>
    <col min="8" max="8" width="9.7109375" style="5" customWidth="1"/>
    <col min="9" max="9" width="8.28125" style="5" bestFit="1" customWidth="1"/>
    <col min="10" max="10" width="7.8515625" style="5" bestFit="1" customWidth="1"/>
    <col min="11" max="16384" width="11.421875" style="5" customWidth="1"/>
  </cols>
  <sheetData>
    <row r="1" spans="1:10" s="3" customFormat="1" ht="15">
      <c r="A1" s="227" t="s">
        <v>200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10" s="3" customFormat="1" ht="15" customHeight="1">
      <c r="A2" s="226" t="s">
        <v>146</v>
      </c>
      <c r="B2" s="226"/>
      <c r="C2" s="226"/>
      <c r="D2" s="226"/>
      <c r="E2" s="226"/>
      <c r="F2" s="226"/>
      <c r="G2" s="226"/>
      <c r="H2" s="226"/>
      <c r="I2" s="226"/>
      <c r="J2" s="226"/>
    </row>
    <row r="3" spans="1:10" s="3" customFormat="1" ht="12.75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 ht="15.75" customHeight="1">
      <c r="A4" s="224" t="s">
        <v>21</v>
      </c>
      <c r="B4" s="191" t="s">
        <v>22</v>
      </c>
      <c r="C4" s="163"/>
      <c r="D4" s="163"/>
      <c r="E4" s="194" t="s">
        <v>24</v>
      </c>
      <c r="F4" s="165"/>
      <c r="G4" s="165"/>
      <c r="H4" s="165"/>
      <c r="I4" s="165"/>
      <c r="J4" s="165"/>
    </row>
    <row r="5" spans="1:10" ht="31.5" customHeight="1">
      <c r="A5" s="211"/>
      <c r="B5" s="193"/>
      <c r="C5" s="212"/>
      <c r="D5" s="212"/>
      <c r="E5" s="228" t="s">
        <v>23</v>
      </c>
      <c r="F5" s="184"/>
      <c r="G5" s="229"/>
      <c r="H5" s="194" t="s">
        <v>20</v>
      </c>
      <c r="I5" s="165"/>
      <c r="J5" s="165"/>
    </row>
    <row r="6" spans="1:10" ht="36.75" customHeight="1">
      <c r="A6" s="212"/>
      <c r="B6" s="9" t="s">
        <v>4</v>
      </c>
      <c r="C6" s="9" t="s">
        <v>1</v>
      </c>
      <c r="D6" s="48" t="s">
        <v>2</v>
      </c>
      <c r="E6" s="9" t="s">
        <v>4</v>
      </c>
      <c r="F6" s="9" t="s">
        <v>1</v>
      </c>
      <c r="G6" s="48" t="s">
        <v>2</v>
      </c>
      <c r="H6" s="9" t="s">
        <v>4</v>
      </c>
      <c r="I6" s="9" t="s">
        <v>1</v>
      </c>
      <c r="J6" s="48" t="s">
        <v>2</v>
      </c>
    </row>
    <row r="7" ht="12.75">
      <c r="A7" s="61"/>
    </row>
    <row r="8" spans="1:10" ht="12.75">
      <c r="A8" s="55">
        <v>1970</v>
      </c>
      <c r="B8" s="28">
        <f>SUM(C8:D8)</f>
        <v>22209</v>
      </c>
      <c r="C8" s="28">
        <f>SUM(F8+I8)</f>
        <v>15798</v>
      </c>
      <c r="D8" s="28">
        <f>SUM(G8+J8)</f>
        <v>6411</v>
      </c>
      <c r="E8" s="28">
        <f>SUM(F8:G8)</f>
        <v>1180</v>
      </c>
      <c r="F8" s="28">
        <v>779</v>
      </c>
      <c r="G8" s="28">
        <v>401</v>
      </c>
      <c r="H8" s="28">
        <f>SUM(I8:J8)</f>
        <v>21029</v>
      </c>
      <c r="I8" s="28">
        <v>15019</v>
      </c>
      <c r="J8" s="28">
        <v>6010</v>
      </c>
    </row>
    <row r="9" spans="1:10" ht="12.75">
      <c r="A9" s="55">
        <v>1971</v>
      </c>
      <c r="B9" s="28">
        <f aca="true" t="shared" si="0" ref="B9:B44">SUM(C9:D9)</f>
        <v>21343</v>
      </c>
      <c r="C9" s="28">
        <f aca="true" t="shared" si="1" ref="C9:C43">SUM(F9+I9)</f>
        <v>15005</v>
      </c>
      <c r="D9" s="28">
        <f aca="true" t="shared" si="2" ref="D9:D43">SUM(G9+J9)</f>
        <v>6338</v>
      </c>
      <c r="E9" s="28">
        <f aca="true" t="shared" si="3" ref="E9:E44">SUM(F9:G9)</f>
        <v>1229</v>
      </c>
      <c r="F9" s="28">
        <v>760</v>
      </c>
      <c r="G9" s="28">
        <v>469</v>
      </c>
      <c r="H9" s="28">
        <f aca="true" t="shared" si="4" ref="H9:H43">SUM(I9:J9)</f>
        <v>20114</v>
      </c>
      <c r="I9" s="28">
        <v>14245</v>
      </c>
      <c r="J9" s="28">
        <v>5869</v>
      </c>
    </row>
    <row r="10" spans="1:10" ht="12.75">
      <c r="A10" s="55">
        <v>1972</v>
      </c>
      <c r="B10" s="28">
        <f t="shared" si="0"/>
        <v>16132</v>
      </c>
      <c r="C10" s="28">
        <f t="shared" si="1"/>
        <v>12537</v>
      </c>
      <c r="D10" s="28">
        <f t="shared" si="2"/>
        <v>3595</v>
      </c>
      <c r="E10" s="28">
        <f t="shared" si="3"/>
        <v>1164</v>
      </c>
      <c r="F10" s="28">
        <v>816</v>
      </c>
      <c r="G10" s="28">
        <v>348</v>
      </c>
      <c r="H10" s="28">
        <f t="shared" si="4"/>
        <v>14968</v>
      </c>
      <c r="I10" s="28">
        <v>11721</v>
      </c>
      <c r="J10" s="28">
        <v>3247</v>
      </c>
    </row>
    <row r="11" spans="1:10" ht="12.75">
      <c r="A11" s="55">
        <v>1973</v>
      </c>
      <c r="B11" s="28">
        <f t="shared" si="0"/>
        <v>18029</v>
      </c>
      <c r="C11" s="28">
        <f t="shared" si="1"/>
        <v>13342</v>
      </c>
      <c r="D11" s="28">
        <f t="shared" si="2"/>
        <v>4687</v>
      </c>
      <c r="E11" s="28">
        <f t="shared" si="3"/>
        <v>1149</v>
      </c>
      <c r="F11" s="28">
        <v>784</v>
      </c>
      <c r="G11" s="28">
        <v>365</v>
      </c>
      <c r="H11" s="28">
        <f t="shared" si="4"/>
        <v>16880</v>
      </c>
      <c r="I11" s="28">
        <v>12558</v>
      </c>
      <c r="J11" s="28">
        <v>4322</v>
      </c>
    </row>
    <row r="12" spans="1:10" ht="12.75">
      <c r="A12" s="55">
        <v>1974</v>
      </c>
      <c r="B12" s="28">
        <f t="shared" si="0"/>
        <v>20254</v>
      </c>
      <c r="C12" s="28">
        <f t="shared" si="1"/>
        <v>14169</v>
      </c>
      <c r="D12" s="28">
        <f t="shared" si="2"/>
        <v>6085</v>
      </c>
      <c r="E12" s="28">
        <f t="shared" si="3"/>
        <v>1336</v>
      </c>
      <c r="F12" s="28">
        <v>846</v>
      </c>
      <c r="G12" s="28">
        <v>490</v>
      </c>
      <c r="H12" s="28">
        <f t="shared" si="4"/>
        <v>18918</v>
      </c>
      <c r="I12" s="28">
        <v>13323</v>
      </c>
      <c r="J12" s="28">
        <v>5595</v>
      </c>
    </row>
    <row r="13" spans="1:10" ht="22.5" customHeight="1">
      <c r="A13" s="55">
        <v>1975</v>
      </c>
      <c r="B13" s="28">
        <f t="shared" si="0"/>
        <v>18212</v>
      </c>
      <c r="C13" s="28">
        <f t="shared" si="1"/>
        <v>12783</v>
      </c>
      <c r="D13" s="28">
        <f t="shared" si="2"/>
        <v>5429</v>
      </c>
      <c r="E13" s="28">
        <f t="shared" si="3"/>
        <v>1276</v>
      </c>
      <c r="F13" s="28">
        <v>877</v>
      </c>
      <c r="G13" s="28">
        <v>399</v>
      </c>
      <c r="H13" s="28">
        <f t="shared" si="4"/>
        <v>16936</v>
      </c>
      <c r="I13" s="28">
        <v>11906</v>
      </c>
      <c r="J13" s="28">
        <v>5030</v>
      </c>
    </row>
    <row r="14" spans="1:10" ht="12.75">
      <c r="A14" s="55">
        <v>1976</v>
      </c>
      <c r="B14" s="28">
        <f t="shared" si="0"/>
        <v>18320</v>
      </c>
      <c r="C14" s="28">
        <f t="shared" si="1"/>
        <v>13137</v>
      </c>
      <c r="D14" s="28">
        <f t="shared" si="2"/>
        <v>5183</v>
      </c>
      <c r="E14" s="28">
        <f t="shared" si="3"/>
        <v>1344</v>
      </c>
      <c r="F14" s="28">
        <v>977</v>
      </c>
      <c r="G14" s="28">
        <v>367</v>
      </c>
      <c r="H14" s="28">
        <f t="shared" si="4"/>
        <v>16976</v>
      </c>
      <c r="I14" s="28">
        <v>12160</v>
      </c>
      <c r="J14" s="28">
        <v>4816</v>
      </c>
    </row>
    <row r="15" spans="1:10" ht="12.75">
      <c r="A15" s="55">
        <v>1977</v>
      </c>
      <c r="B15" s="28">
        <f t="shared" si="0"/>
        <v>19029</v>
      </c>
      <c r="C15" s="28">
        <f t="shared" si="1"/>
        <v>13478</v>
      </c>
      <c r="D15" s="28">
        <f t="shared" si="2"/>
        <v>5551</v>
      </c>
      <c r="E15" s="28">
        <f t="shared" si="3"/>
        <v>1472</v>
      </c>
      <c r="F15" s="28">
        <v>1002</v>
      </c>
      <c r="G15" s="28">
        <v>470</v>
      </c>
      <c r="H15" s="28">
        <f t="shared" si="4"/>
        <v>17557</v>
      </c>
      <c r="I15" s="28">
        <v>12476</v>
      </c>
      <c r="J15" s="28">
        <v>5081</v>
      </c>
    </row>
    <row r="16" spans="1:10" ht="12.75">
      <c r="A16" s="55">
        <v>1978</v>
      </c>
      <c r="B16" s="28">
        <f t="shared" si="0"/>
        <v>19731</v>
      </c>
      <c r="C16" s="28">
        <f t="shared" si="1"/>
        <v>14321</v>
      </c>
      <c r="D16" s="28">
        <f t="shared" si="2"/>
        <v>5410</v>
      </c>
      <c r="E16" s="28">
        <f t="shared" si="3"/>
        <v>1514</v>
      </c>
      <c r="F16" s="28">
        <v>1011</v>
      </c>
      <c r="G16" s="28">
        <v>503</v>
      </c>
      <c r="H16" s="28">
        <f t="shared" si="4"/>
        <v>18217</v>
      </c>
      <c r="I16" s="28">
        <v>13310</v>
      </c>
      <c r="J16" s="28">
        <v>4907</v>
      </c>
    </row>
    <row r="17" spans="1:10" ht="12.75">
      <c r="A17" s="55">
        <v>1979</v>
      </c>
      <c r="B17" s="28">
        <f t="shared" si="0"/>
        <v>20663</v>
      </c>
      <c r="C17" s="28">
        <f t="shared" si="1"/>
        <v>14841</v>
      </c>
      <c r="D17" s="28">
        <f t="shared" si="2"/>
        <v>5822</v>
      </c>
      <c r="E17" s="28">
        <f t="shared" si="3"/>
        <v>1478</v>
      </c>
      <c r="F17" s="28">
        <v>892</v>
      </c>
      <c r="G17" s="28">
        <v>586</v>
      </c>
      <c r="H17" s="28">
        <f t="shared" si="4"/>
        <v>19185</v>
      </c>
      <c r="I17" s="28">
        <v>13949</v>
      </c>
      <c r="J17" s="28">
        <v>5236</v>
      </c>
    </row>
    <row r="18" spans="1:10" ht="22.5" customHeight="1">
      <c r="A18" s="55">
        <v>1980</v>
      </c>
      <c r="B18" s="28">
        <f t="shared" si="0"/>
        <v>20173</v>
      </c>
      <c r="C18" s="28">
        <f t="shared" si="1"/>
        <v>14324</v>
      </c>
      <c r="D18" s="28">
        <f t="shared" si="2"/>
        <v>5849</v>
      </c>
      <c r="E18" s="28">
        <f t="shared" si="3"/>
        <v>1443</v>
      </c>
      <c r="F18" s="28">
        <v>869</v>
      </c>
      <c r="G18" s="28">
        <v>574</v>
      </c>
      <c r="H18" s="28">
        <f t="shared" si="4"/>
        <v>18730</v>
      </c>
      <c r="I18" s="28">
        <v>13455</v>
      </c>
      <c r="J18" s="28">
        <v>5275</v>
      </c>
    </row>
    <row r="19" spans="1:10" ht="12.75">
      <c r="A19" s="55">
        <v>1981</v>
      </c>
      <c r="B19" s="28">
        <f t="shared" si="0"/>
        <v>20685</v>
      </c>
      <c r="C19" s="28">
        <f t="shared" si="1"/>
        <v>13979</v>
      </c>
      <c r="D19" s="28">
        <f t="shared" si="2"/>
        <v>6706</v>
      </c>
      <c r="E19" s="28">
        <f t="shared" si="3"/>
        <v>1535</v>
      </c>
      <c r="F19" s="28">
        <v>1083</v>
      </c>
      <c r="G19" s="28">
        <v>452</v>
      </c>
      <c r="H19" s="28">
        <f t="shared" si="4"/>
        <v>19150</v>
      </c>
      <c r="I19" s="28">
        <v>12896</v>
      </c>
      <c r="J19" s="28">
        <v>6254</v>
      </c>
    </row>
    <row r="20" spans="1:10" ht="12.75">
      <c r="A20" s="55">
        <v>1982</v>
      </c>
      <c r="B20" s="28">
        <f t="shared" si="0"/>
        <v>20049</v>
      </c>
      <c r="C20" s="28">
        <f t="shared" si="1"/>
        <v>13606</v>
      </c>
      <c r="D20" s="28">
        <f t="shared" si="2"/>
        <v>6443</v>
      </c>
      <c r="E20" s="28">
        <f t="shared" si="3"/>
        <v>1800</v>
      </c>
      <c r="F20" s="28">
        <v>1082</v>
      </c>
      <c r="G20" s="28">
        <v>718</v>
      </c>
      <c r="H20" s="28">
        <f t="shared" si="4"/>
        <v>18249</v>
      </c>
      <c r="I20" s="28">
        <v>12524</v>
      </c>
      <c r="J20" s="28">
        <v>5725</v>
      </c>
    </row>
    <row r="21" spans="1:10" ht="12.75">
      <c r="A21" s="55">
        <v>1983</v>
      </c>
      <c r="B21" s="28">
        <f t="shared" si="0"/>
        <v>21138</v>
      </c>
      <c r="C21" s="28">
        <f t="shared" si="1"/>
        <v>13980</v>
      </c>
      <c r="D21" s="28">
        <f t="shared" si="2"/>
        <v>7158</v>
      </c>
      <c r="E21" s="28">
        <f t="shared" si="3"/>
        <v>1518</v>
      </c>
      <c r="F21" s="28">
        <v>835</v>
      </c>
      <c r="G21" s="28">
        <v>683</v>
      </c>
      <c r="H21" s="28">
        <f t="shared" si="4"/>
        <v>19620</v>
      </c>
      <c r="I21" s="28">
        <v>13145</v>
      </c>
      <c r="J21" s="28">
        <v>6475</v>
      </c>
    </row>
    <row r="22" spans="1:10" ht="12.75">
      <c r="A22" s="55">
        <v>1984</v>
      </c>
      <c r="B22" s="28">
        <f t="shared" si="0"/>
        <v>22216</v>
      </c>
      <c r="C22" s="28">
        <f t="shared" si="1"/>
        <v>14329</v>
      </c>
      <c r="D22" s="28">
        <f t="shared" si="2"/>
        <v>7887</v>
      </c>
      <c r="E22" s="28">
        <f t="shared" si="3"/>
        <v>1507</v>
      </c>
      <c r="F22" s="28">
        <v>895</v>
      </c>
      <c r="G22" s="28">
        <v>612</v>
      </c>
      <c r="H22" s="28">
        <f t="shared" si="4"/>
        <v>20709</v>
      </c>
      <c r="I22" s="28">
        <v>13434</v>
      </c>
      <c r="J22" s="28">
        <v>7275</v>
      </c>
    </row>
    <row r="23" spans="1:10" ht="22.5" customHeight="1">
      <c r="A23" s="55">
        <v>1985</v>
      </c>
      <c r="B23" s="28">
        <f t="shared" si="0"/>
        <v>23795</v>
      </c>
      <c r="C23" s="28">
        <f t="shared" si="1"/>
        <v>15024</v>
      </c>
      <c r="D23" s="28">
        <f t="shared" si="2"/>
        <v>8771</v>
      </c>
      <c r="E23" s="28">
        <f t="shared" si="3"/>
        <v>1348</v>
      </c>
      <c r="F23" s="28">
        <v>808</v>
      </c>
      <c r="G23" s="28">
        <v>540</v>
      </c>
      <c r="H23" s="28">
        <f t="shared" si="4"/>
        <v>22447</v>
      </c>
      <c r="I23" s="28">
        <v>14216</v>
      </c>
      <c r="J23" s="28">
        <v>8231</v>
      </c>
    </row>
    <row r="24" spans="1:10" ht="12.75">
      <c r="A24" s="55">
        <v>1986</v>
      </c>
      <c r="B24" s="28">
        <f t="shared" si="0"/>
        <v>24575</v>
      </c>
      <c r="C24" s="28">
        <f t="shared" si="1"/>
        <v>15761</v>
      </c>
      <c r="D24" s="28">
        <f t="shared" si="2"/>
        <v>8814</v>
      </c>
      <c r="E24" s="28">
        <f t="shared" si="3"/>
        <v>1557</v>
      </c>
      <c r="F24" s="28">
        <v>918</v>
      </c>
      <c r="G24" s="28">
        <v>639</v>
      </c>
      <c r="H24" s="28">
        <f t="shared" si="4"/>
        <v>23018</v>
      </c>
      <c r="I24" s="28">
        <v>14843</v>
      </c>
      <c r="J24" s="28">
        <v>8175</v>
      </c>
    </row>
    <row r="25" spans="1:10" ht="12.75">
      <c r="A25" s="55">
        <v>1987</v>
      </c>
      <c r="B25" s="28">
        <f t="shared" si="0"/>
        <v>25589</v>
      </c>
      <c r="C25" s="28">
        <f t="shared" si="1"/>
        <v>15847</v>
      </c>
      <c r="D25" s="28">
        <f t="shared" si="2"/>
        <v>9742</v>
      </c>
      <c r="E25" s="28">
        <f t="shared" si="3"/>
        <v>1359</v>
      </c>
      <c r="F25" s="28">
        <v>881</v>
      </c>
      <c r="G25" s="28">
        <v>478</v>
      </c>
      <c r="H25" s="28">
        <f t="shared" si="4"/>
        <v>24230</v>
      </c>
      <c r="I25" s="28">
        <v>14966</v>
      </c>
      <c r="J25" s="28">
        <v>9264</v>
      </c>
    </row>
    <row r="26" spans="1:10" ht="12.75">
      <c r="A26" s="55">
        <v>1988</v>
      </c>
      <c r="B26" s="28">
        <f t="shared" si="0"/>
        <v>27703</v>
      </c>
      <c r="C26" s="28">
        <f t="shared" si="1"/>
        <v>17282</v>
      </c>
      <c r="D26" s="28">
        <f t="shared" si="2"/>
        <v>10421</v>
      </c>
      <c r="E26" s="28">
        <f t="shared" si="3"/>
        <v>1825</v>
      </c>
      <c r="F26" s="28">
        <v>1272</v>
      </c>
      <c r="G26" s="28">
        <v>553</v>
      </c>
      <c r="H26" s="28">
        <f t="shared" si="4"/>
        <v>25878</v>
      </c>
      <c r="I26" s="28">
        <v>16010</v>
      </c>
      <c r="J26" s="28">
        <v>9868</v>
      </c>
    </row>
    <row r="27" spans="1:10" ht="12.75">
      <c r="A27" s="55">
        <v>1989</v>
      </c>
      <c r="B27" s="28">
        <f t="shared" si="0"/>
        <v>28722</v>
      </c>
      <c r="C27" s="28">
        <f t="shared" si="1"/>
        <v>17782</v>
      </c>
      <c r="D27" s="28">
        <f t="shared" si="2"/>
        <v>10940</v>
      </c>
      <c r="E27" s="28">
        <f t="shared" si="3"/>
        <v>1400</v>
      </c>
      <c r="F27" s="28">
        <v>1026</v>
      </c>
      <c r="G27" s="28">
        <v>374</v>
      </c>
      <c r="H27" s="28">
        <f t="shared" si="4"/>
        <v>27322</v>
      </c>
      <c r="I27" s="28">
        <v>16756</v>
      </c>
      <c r="J27" s="28">
        <v>10566</v>
      </c>
    </row>
    <row r="28" spans="1:10" ht="21.75" customHeight="1">
      <c r="A28" s="55">
        <v>1990</v>
      </c>
      <c r="B28" s="28">
        <f t="shared" si="0"/>
        <v>30558</v>
      </c>
      <c r="C28" s="28">
        <f t="shared" si="1"/>
        <v>19659</v>
      </c>
      <c r="D28" s="28">
        <f t="shared" si="2"/>
        <v>10899</v>
      </c>
      <c r="E28" s="28">
        <f t="shared" si="3"/>
        <v>1715</v>
      </c>
      <c r="F28" s="28">
        <v>936</v>
      </c>
      <c r="G28" s="28">
        <v>779</v>
      </c>
      <c r="H28" s="28">
        <f t="shared" si="4"/>
        <v>28843</v>
      </c>
      <c r="I28" s="28">
        <v>18723</v>
      </c>
      <c r="J28" s="28">
        <v>10120</v>
      </c>
    </row>
    <row r="29" spans="1:10" ht="12.75">
      <c r="A29" s="55">
        <v>1991</v>
      </c>
      <c r="B29" s="28">
        <f t="shared" si="0"/>
        <v>30385</v>
      </c>
      <c r="C29" s="28">
        <f t="shared" si="1"/>
        <v>20115</v>
      </c>
      <c r="D29" s="28">
        <f t="shared" si="2"/>
        <v>10270</v>
      </c>
      <c r="E29" s="28">
        <f t="shared" si="3"/>
        <v>1839</v>
      </c>
      <c r="F29" s="28">
        <v>1037</v>
      </c>
      <c r="G29" s="28">
        <v>802</v>
      </c>
      <c r="H29" s="28">
        <f t="shared" si="4"/>
        <v>28546</v>
      </c>
      <c r="I29" s="28">
        <v>19078</v>
      </c>
      <c r="J29" s="28">
        <v>9468</v>
      </c>
    </row>
    <row r="30" spans="1:10" ht="12.75">
      <c r="A30" s="55">
        <v>1992</v>
      </c>
      <c r="B30" s="28">
        <f t="shared" si="0"/>
        <v>30980</v>
      </c>
      <c r="C30" s="28">
        <f t="shared" si="1"/>
        <v>20050</v>
      </c>
      <c r="D30" s="28">
        <f t="shared" si="2"/>
        <v>10930</v>
      </c>
      <c r="E30" s="28">
        <f t="shared" si="3"/>
        <v>1802</v>
      </c>
      <c r="F30" s="28">
        <v>1066</v>
      </c>
      <c r="G30" s="28">
        <v>736</v>
      </c>
      <c r="H30" s="28">
        <f t="shared" si="4"/>
        <v>29178</v>
      </c>
      <c r="I30" s="28">
        <v>18984</v>
      </c>
      <c r="J30" s="28">
        <v>10194</v>
      </c>
    </row>
    <row r="31" spans="1:10" ht="12.75">
      <c r="A31" s="55">
        <v>1993</v>
      </c>
      <c r="B31" s="28">
        <f t="shared" si="0"/>
        <v>32368</v>
      </c>
      <c r="C31" s="28">
        <f t="shared" si="1"/>
        <v>21158</v>
      </c>
      <c r="D31" s="28">
        <f t="shared" si="2"/>
        <v>11210</v>
      </c>
      <c r="E31" s="28">
        <f t="shared" si="3"/>
        <v>1616</v>
      </c>
      <c r="F31" s="28">
        <v>857</v>
      </c>
      <c r="G31" s="28">
        <v>759</v>
      </c>
      <c r="H31" s="28">
        <f t="shared" si="4"/>
        <v>30752</v>
      </c>
      <c r="I31" s="28">
        <v>20301</v>
      </c>
      <c r="J31" s="28">
        <v>10451</v>
      </c>
    </row>
    <row r="32" spans="1:10" ht="12.75">
      <c r="A32" s="55">
        <v>1994</v>
      </c>
      <c r="B32" s="28">
        <f t="shared" si="0"/>
        <v>34109</v>
      </c>
      <c r="C32" s="28">
        <f t="shared" si="1"/>
        <v>22195</v>
      </c>
      <c r="D32" s="28">
        <f t="shared" si="2"/>
        <v>11914</v>
      </c>
      <c r="E32" s="28">
        <f t="shared" si="3"/>
        <v>1338</v>
      </c>
      <c r="F32" s="28">
        <v>812</v>
      </c>
      <c r="G32" s="28">
        <v>526</v>
      </c>
      <c r="H32" s="28">
        <f t="shared" si="4"/>
        <v>32771</v>
      </c>
      <c r="I32" s="28">
        <v>21383</v>
      </c>
      <c r="J32" s="28">
        <v>11388</v>
      </c>
    </row>
    <row r="33" spans="1:10" ht="22.5" customHeight="1">
      <c r="A33" s="55">
        <v>1995</v>
      </c>
      <c r="B33" s="28">
        <f t="shared" si="0"/>
        <v>35626</v>
      </c>
      <c r="C33" s="28">
        <f t="shared" si="1"/>
        <v>22719</v>
      </c>
      <c r="D33" s="28">
        <f t="shared" si="2"/>
        <v>12907</v>
      </c>
      <c r="E33" s="28">
        <f t="shared" si="3"/>
        <v>1709</v>
      </c>
      <c r="F33" s="28">
        <v>1033</v>
      </c>
      <c r="G33" s="28">
        <v>676</v>
      </c>
      <c r="H33" s="28">
        <f t="shared" si="4"/>
        <v>33917</v>
      </c>
      <c r="I33" s="28">
        <v>21686</v>
      </c>
      <c r="J33" s="28">
        <v>12231</v>
      </c>
    </row>
    <row r="34" spans="1:10" ht="12.75">
      <c r="A34" s="55">
        <v>1996</v>
      </c>
      <c r="B34" s="28">
        <f t="shared" si="0"/>
        <v>38297</v>
      </c>
      <c r="C34" s="28">
        <f t="shared" si="1"/>
        <v>23759</v>
      </c>
      <c r="D34" s="28">
        <f t="shared" si="2"/>
        <v>14538</v>
      </c>
      <c r="E34" s="28">
        <f t="shared" si="3"/>
        <v>1679</v>
      </c>
      <c r="F34" s="28">
        <v>1066</v>
      </c>
      <c r="G34" s="28">
        <v>613</v>
      </c>
      <c r="H34" s="28">
        <f t="shared" si="4"/>
        <v>36618</v>
      </c>
      <c r="I34" s="28">
        <v>22693</v>
      </c>
      <c r="J34" s="28">
        <v>13925</v>
      </c>
    </row>
    <row r="35" spans="1:10" ht="12.75">
      <c r="A35" s="55">
        <v>1997</v>
      </c>
      <c r="B35" s="28">
        <f t="shared" si="0"/>
        <v>36501</v>
      </c>
      <c r="C35" s="28">
        <f t="shared" si="1"/>
        <v>22803</v>
      </c>
      <c r="D35" s="28">
        <f t="shared" si="2"/>
        <v>13698</v>
      </c>
      <c r="E35" s="28">
        <f t="shared" si="3"/>
        <v>1726</v>
      </c>
      <c r="F35" s="28">
        <v>1019</v>
      </c>
      <c r="G35" s="28">
        <v>707</v>
      </c>
      <c r="H35" s="28">
        <f t="shared" si="4"/>
        <v>34775</v>
      </c>
      <c r="I35" s="28">
        <v>21784</v>
      </c>
      <c r="J35" s="28">
        <v>12991</v>
      </c>
    </row>
    <row r="36" spans="1:10" ht="12.75">
      <c r="A36" s="55">
        <v>1998</v>
      </c>
      <c r="B36" s="28">
        <f t="shared" si="0"/>
        <v>34783</v>
      </c>
      <c r="C36" s="28">
        <f t="shared" si="1"/>
        <v>21722</v>
      </c>
      <c r="D36" s="28">
        <f t="shared" si="2"/>
        <v>13061</v>
      </c>
      <c r="E36" s="28">
        <f t="shared" si="3"/>
        <v>2202</v>
      </c>
      <c r="F36" s="28">
        <v>1388</v>
      </c>
      <c r="G36" s="28">
        <v>814</v>
      </c>
      <c r="H36" s="28">
        <f t="shared" si="4"/>
        <v>32581</v>
      </c>
      <c r="I36" s="28">
        <v>20334</v>
      </c>
      <c r="J36" s="28">
        <v>12247</v>
      </c>
    </row>
    <row r="37" spans="1:10" ht="12.75">
      <c r="A37" s="55">
        <v>1999</v>
      </c>
      <c r="B37" s="28">
        <f t="shared" si="0"/>
        <v>34170</v>
      </c>
      <c r="C37" s="28">
        <f t="shared" si="1"/>
        <v>21811</v>
      </c>
      <c r="D37" s="28">
        <f t="shared" si="2"/>
        <v>12359</v>
      </c>
      <c r="E37" s="28">
        <f t="shared" si="3"/>
        <v>2109</v>
      </c>
      <c r="F37" s="28">
        <v>1350</v>
      </c>
      <c r="G37" s="28">
        <v>759</v>
      </c>
      <c r="H37" s="28">
        <f t="shared" si="4"/>
        <v>32061</v>
      </c>
      <c r="I37" s="28">
        <v>20461</v>
      </c>
      <c r="J37" s="28">
        <v>11600</v>
      </c>
    </row>
    <row r="38" spans="1:10" ht="22.5" customHeight="1">
      <c r="A38" s="55">
        <v>2000</v>
      </c>
      <c r="B38" s="28">
        <f t="shared" si="0"/>
        <v>35474</v>
      </c>
      <c r="C38" s="28">
        <f t="shared" si="1"/>
        <v>22257</v>
      </c>
      <c r="D38" s="28">
        <f t="shared" si="2"/>
        <v>13217</v>
      </c>
      <c r="E38" s="28">
        <f t="shared" si="3"/>
        <v>2327</v>
      </c>
      <c r="F38" s="28">
        <v>1349</v>
      </c>
      <c r="G38" s="28">
        <v>978</v>
      </c>
      <c r="H38" s="28">
        <f t="shared" si="4"/>
        <v>33147</v>
      </c>
      <c r="I38" s="28">
        <v>20908</v>
      </c>
      <c r="J38" s="28">
        <v>12239</v>
      </c>
    </row>
    <row r="39" spans="1:13" ht="12.75">
      <c r="A39" s="55">
        <v>2001</v>
      </c>
      <c r="B39" s="28">
        <f t="shared" si="0"/>
        <v>34823</v>
      </c>
      <c r="C39" s="28">
        <f t="shared" si="1"/>
        <v>21640</v>
      </c>
      <c r="D39" s="28">
        <f t="shared" si="2"/>
        <v>13183</v>
      </c>
      <c r="E39" s="28">
        <f t="shared" si="3"/>
        <v>2515</v>
      </c>
      <c r="F39" s="28">
        <v>1537</v>
      </c>
      <c r="G39" s="28">
        <v>978</v>
      </c>
      <c r="H39" s="28">
        <f t="shared" si="4"/>
        <v>32308</v>
      </c>
      <c r="I39" s="28">
        <v>20103</v>
      </c>
      <c r="J39" s="28">
        <v>12205</v>
      </c>
      <c r="K39" s="28"/>
      <c r="L39" s="28"/>
      <c r="M39" s="28"/>
    </row>
    <row r="40" spans="1:13" ht="12.75">
      <c r="A40" s="55">
        <v>2002</v>
      </c>
      <c r="B40" s="28">
        <f t="shared" si="0"/>
        <v>34465</v>
      </c>
      <c r="C40" s="28">
        <f t="shared" si="1"/>
        <v>21278</v>
      </c>
      <c r="D40" s="28">
        <f t="shared" si="2"/>
        <v>13187</v>
      </c>
      <c r="E40" s="28">
        <f t="shared" si="3"/>
        <v>2638</v>
      </c>
      <c r="F40" s="28">
        <v>1578</v>
      </c>
      <c r="G40" s="28">
        <v>1060</v>
      </c>
      <c r="H40" s="28">
        <f t="shared" si="4"/>
        <v>31827</v>
      </c>
      <c r="I40" s="28">
        <v>19700</v>
      </c>
      <c r="J40" s="28">
        <v>12127</v>
      </c>
      <c r="K40" s="28"/>
      <c r="L40" s="28"/>
      <c r="M40" s="28"/>
    </row>
    <row r="41" spans="1:13" ht="12.75">
      <c r="A41" s="55">
        <v>2003</v>
      </c>
      <c r="B41" s="28">
        <f>SUM(C41:D41)</f>
        <v>34391</v>
      </c>
      <c r="C41" s="28">
        <f>SUM(F41+I41)</f>
        <v>21114</v>
      </c>
      <c r="D41" s="28">
        <f>SUM(G41+J41)</f>
        <v>13277</v>
      </c>
      <c r="E41" s="28">
        <f t="shared" si="3"/>
        <v>2876</v>
      </c>
      <c r="F41" s="28">
        <v>1969</v>
      </c>
      <c r="G41" s="28">
        <v>907</v>
      </c>
      <c r="H41" s="28">
        <f t="shared" si="4"/>
        <v>31515</v>
      </c>
      <c r="I41" s="28">
        <v>19145</v>
      </c>
      <c r="J41" s="28">
        <v>12370</v>
      </c>
      <c r="K41" s="28"/>
      <c r="L41" s="28"/>
      <c r="M41" s="28"/>
    </row>
    <row r="42" spans="1:13" ht="12.75">
      <c r="A42" s="55">
        <v>2004</v>
      </c>
      <c r="B42" s="28">
        <f t="shared" si="0"/>
        <v>35580</v>
      </c>
      <c r="C42" s="28">
        <f t="shared" si="1"/>
        <v>21995</v>
      </c>
      <c r="D42" s="28">
        <f t="shared" si="2"/>
        <v>13585</v>
      </c>
      <c r="E42" s="28">
        <f t="shared" si="3"/>
        <v>2610</v>
      </c>
      <c r="F42" s="28">
        <v>1785</v>
      </c>
      <c r="G42" s="28">
        <v>825</v>
      </c>
      <c r="H42" s="28">
        <f t="shared" si="4"/>
        <v>32970</v>
      </c>
      <c r="I42" s="28">
        <v>20210</v>
      </c>
      <c r="J42" s="28">
        <v>12760</v>
      </c>
      <c r="K42" s="28"/>
      <c r="L42" s="28"/>
      <c r="M42" s="28"/>
    </row>
    <row r="43" spans="1:13" ht="22.5" customHeight="1">
      <c r="A43" s="55">
        <v>2005</v>
      </c>
      <c r="B43" s="28">
        <f t="shared" si="0"/>
        <v>35021</v>
      </c>
      <c r="C43" s="28">
        <f t="shared" si="1"/>
        <v>20478</v>
      </c>
      <c r="D43" s="28">
        <f t="shared" si="2"/>
        <v>14543</v>
      </c>
      <c r="E43" s="28">
        <f t="shared" si="3"/>
        <v>2296</v>
      </c>
      <c r="F43" s="28">
        <v>1375</v>
      </c>
      <c r="G43" s="28">
        <v>921</v>
      </c>
      <c r="H43" s="28">
        <f t="shared" si="4"/>
        <v>32725</v>
      </c>
      <c r="I43" s="28">
        <v>19103</v>
      </c>
      <c r="J43" s="28">
        <v>13622</v>
      </c>
      <c r="K43" s="28"/>
      <c r="L43" s="28"/>
      <c r="M43" s="28"/>
    </row>
    <row r="44" spans="1:16" ht="12.75">
      <c r="A44" s="55">
        <v>2006</v>
      </c>
      <c r="B44" s="28">
        <f t="shared" si="0"/>
        <v>37196.5</v>
      </c>
      <c r="C44" s="28">
        <v>21535.4</v>
      </c>
      <c r="D44" s="28">
        <v>15661.1</v>
      </c>
      <c r="E44" s="28">
        <f t="shared" si="3"/>
        <v>1445.9</v>
      </c>
      <c r="F44" s="28">
        <f>479.5+212.2</f>
        <v>691.7</v>
      </c>
      <c r="G44" s="28">
        <f>537.5+216.7</f>
        <v>754.2</v>
      </c>
      <c r="H44" s="28">
        <f>SUM(I44:J44)</f>
        <v>35750.6</v>
      </c>
      <c r="I44" s="28">
        <f>C44-F44</f>
        <v>20843.7</v>
      </c>
      <c r="J44" s="28">
        <f>D44-G44</f>
        <v>14906.9</v>
      </c>
      <c r="K44" s="28"/>
      <c r="L44" s="28"/>
      <c r="M44" s="28"/>
      <c r="N44" s="28"/>
      <c r="O44" s="28"/>
      <c r="P44" s="28"/>
    </row>
    <row r="45" spans="1:10" ht="12.75">
      <c r="A45" s="55">
        <v>2007</v>
      </c>
      <c r="B45" s="28">
        <v>41718</v>
      </c>
      <c r="C45" s="28">
        <v>25022</v>
      </c>
      <c r="D45" s="28">
        <v>16695</v>
      </c>
      <c r="E45" s="28">
        <f>SUM(F45:G45)</f>
        <v>1459.9</v>
      </c>
      <c r="F45" s="28">
        <f>490+206.6</f>
        <v>696.6</v>
      </c>
      <c r="G45" s="28">
        <f>551.9+211.4</f>
        <v>763.3</v>
      </c>
      <c r="H45" s="28">
        <f>SUM(I45:J45)</f>
        <v>40257.100000000006</v>
      </c>
      <c r="I45" s="28">
        <f>C45-F45</f>
        <v>24325.4</v>
      </c>
      <c r="J45" s="28">
        <f>D45-G45</f>
        <v>15931.7</v>
      </c>
    </row>
    <row r="46" spans="1:10" ht="12.75">
      <c r="A46" s="55">
        <v>2008</v>
      </c>
      <c r="B46" s="28">
        <f>SUM(C46:D46)</f>
        <v>40064</v>
      </c>
      <c r="C46" s="28">
        <v>24252</v>
      </c>
      <c r="D46" s="28">
        <v>15812</v>
      </c>
      <c r="E46" s="28">
        <v>1455</v>
      </c>
      <c r="F46" s="28">
        <v>778</v>
      </c>
      <c r="G46" s="28">
        <v>676</v>
      </c>
      <c r="H46" s="28">
        <v>38609</v>
      </c>
      <c r="I46" s="28">
        <v>23473</v>
      </c>
      <c r="J46" s="28">
        <v>15136</v>
      </c>
    </row>
    <row r="47" spans="1:10" ht="12.75">
      <c r="A47" s="55">
        <v>2009</v>
      </c>
      <c r="B47" s="28">
        <f>SUM(C47:D47)</f>
        <v>33928.481</v>
      </c>
      <c r="C47" s="28">
        <v>20674.263</v>
      </c>
      <c r="D47" s="28">
        <v>13254.218</v>
      </c>
      <c r="E47" s="28">
        <v>1245</v>
      </c>
      <c r="F47" s="28">
        <v>693.3679999999999</v>
      </c>
      <c r="G47" s="28">
        <v>551</v>
      </c>
      <c r="H47" s="28">
        <f>SUM(I47:J47)</f>
        <v>32683.614</v>
      </c>
      <c r="I47" s="28">
        <v>19980.932</v>
      </c>
      <c r="J47" s="28">
        <v>12702.682</v>
      </c>
    </row>
    <row r="50" ht="12.75">
      <c r="A50" s="14">
        <v>8</v>
      </c>
    </row>
  </sheetData>
  <mergeCells count="7">
    <mergeCell ref="A2:J2"/>
    <mergeCell ref="A1:J1"/>
    <mergeCell ref="E4:J4"/>
    <mergeCell ref="B4:D5"/>
    <mergeCell ref="A4:A6"/>
    <mergeCell ref="E5:G5"/>
    <mergeCell ref="H5:J5"/>
  </mergeCells>
  <printOptions/>
  <pageMargins left="0.62" right="0.18" top="0.51" bottom="0.39" header="0.31" footer="0.2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LangePe</dc:creator>
  <cp:keywords/>
  <dc:description/>
  <cp:lastModifiedBy>foersmon</cp:lastModifiedBy>
  <cp:lastPrinted>2010-05-03T05:28:35Z</cp:lastPrinted>
  <dcterms:created xsi:type="dcterms:W3CDTF">2007-02-06T14:37:57Z</dcterms:created>
  <dcterms:modified xsi:type="dcterms:W3CDTF">2010-05-03T05:53:12Z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