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SH-regional_Band_2_2022\"/>
    </mc:Choice>
  </mc:AlternateContent>
  <xr:revisionPtr revIDLastSave="0" documentId="13_ncr:1_{F74AB0B9-6268-4A41-9B9B-9171A0DE813C}" xr6:coauthVersionLast="36" xr6:coauthVersionMax="36" xr10:uidLastSave="{00000000-0000-0000-0000-000000000000}"/>
  <bookViews>
    <workbookView xWindow="-3390" yWindow="555" windowWidth="25320" windowHeight="12390" tabRatio="816" xr2:uid="{00000000-000D-0000-FFFF-FFFF00000000}"/>
  </bookViews>
  <sheets>
    <sheet name="Dbl_1" sheetId="11" r:id="rId1"/>
    <sheet name="Impressum_1" sheetId="12" r:id="rId2"/>
    <sheet name="Inhaltsverzeichnis_1" sheetId="15" r:id="rId3"/>
    <sheet name="Vorbemerkungen_1" sheetId="24" r:id="rId4"/>
    <sheet name="Karte_1" sheetId="25" r:id="rId5"/>
    <sheet name="Tabelle 1_1" sheetId="5" r:id="rId6"/>
    <sheet name="Grafikdaten 1_1" sheetId="19" state="hidden" r:id="rId7"/>
    <sheet name="Tabelle 2_1" sheetId="16" r:id="rId8"/>
    <sheet name="Grafikdaten 2_1" sheetId="20" state="hidden" r:id="rId9"/>
    <sheet name="Tabelle 3_1" sheetId="17" r:id="rId10"/>
    <sheet name="Grafikdaten 3_1" sheetId="21" state="hidden" r:id="rId11"/>
  </sheets>
  <definedNames>
    <definedName name="_xlnm.Print_Area" localSheetId="0">Dbl_1!$A$1:$G$50</definedName>
    <definedName name="_xlnm.Print_Area" localSheetId="5">'Tabelle 1_1'!$A$1:$P$59</definedName>
    <definedName name="_xlnm.Print_Area" localSheetId="7">'Tabelle 2_1'!$A$1:$W$60</definedName>
    <definedName name="_xlnm.Print_Area" localSheetId="9">'Tabelle 3_1'!$A$1:$Q$61</definedName>
    <definedName name="_xlnm.Print_Area" localSheetId="3">Vorbemerkungen_1!$A$1:$A$61</definedName>
  </definedNames>
  <calcPr calcId="191029"/>
</workbook>
</file>

<file path=xl/calcChain.xml><?xml version="1.0" encoding="utf-8"?>
<calcChain xmlns="http://schemas.openxmlformats.org/spreadsheetml/2006/main">
  <c r="N30" i="20" l="1"/>
  <c r="N31" i="20"/>
  <c r="N32" i="20"/>
  <c r="N33" i="20"/>
  <c r="N34" i="20"/>
  <c r="N35" i="20"/>
  <c r="N36" i="20"/>
  <c r="N29" i="20"/>
  <c r="N28" i="20"/>
  <c r="N27" i="20"/>
  <c r="N26" i="20"/>
  <c r="N25" i="20"/>
  <c r="N24" i="20"/>
  <c r="N23" i="20"/>
  <c r="N22" i="20"/>
  <c r="N21" i="20"/>
  <c r="N20" i="20"/>
  <c r="N19" i="20"/>
  <c r="N11" i="20"/>
  <c r="N12" i="20"/>
  <c r="N13" i="20"/>
  <c r="N14" i="20"/>
  <c r="N15" i="20"/>
  <c r="N16" i="20"/>
  <c r="N17" i="20"/>
  <c r="N10" i="20"/>
  <c r="N9" i="20"/>
  <c r="N8" i="20"/>
  <c r="N7" i="20"/>
  <c r="N5" i="20"/>
  <c r="N4" i="20"/>
  <c r="N3" i="20"/>
  <c r="N2" i="20"/>
  <c r="M11" i="20"/>
  <c r="M12" i="20"/>
  <c r="M13" i="20"/>
  <c r="M14" i="20"/>
  <c r="M15" i="20"/>
  <c r="M16" i="20"/>
  <c r="M17" i="20"/>
  <c r="M10" i="20"/>
  <c r="M9" i="20"/>
  <c r="M8" i="20"/>
  <c r="M7" i="20"/>
  <c r="M5" i="20"/>
  <c r="M4" i="20"/>
  <c r="M3" i="20"/>
  <c r="M2" i="20"/>
  <c r="M20" i="20"/>
  <c r="M21" i="20"/>
  <c r="M22" i="20"/>
  <c r="M23" i="20"/>
  <c r="M24" i="20"/>
  <c r="M25" i="20"/>
  <c r="M26" i="20"/>
  <c r="M27" i="20"/>
  <c r="M28" i="20"/>
  <c r="M29" i="20"/>
  <c r="M30" i="20"/>
  <c r="M31" i="20"/>
  <c r="M32" i="20"/>
  <c r="M33" i="20"/>
  <c r="M34" i="20"/>
  <c r="M35" i="20"/>
  <c r="M36" i="20"/>
  <c r="M19" i="20"/>
  <c r="J30" i="19" l="1"/>
  <c r="N30" i="19" s="1"/>
  <c r="K30" i="19"/>
  <c r="L30" i="19"/>
  <c r="M30" i="19"/>
  <c r="J31" i="19"/>
  <c r="K31" i="19"/>
  <c r="L31" i="19"/>
  <c r="E31" i="19" s="1"/>
  <c r="M31" i="19"/>
  <c r="F31" i="19" s="1"/>
  <c r="J32" i="19"/>
  <c r="K32" i="19"/>
  <c r="L32" i="19"/>
  <c r="M32" i="19"/>
  <c r="J33" i="19"/>
  <c r="K33" i="19"/>
  <c r="L33" i="19"/>
  <c r="E33" i="19" s="1"/>
  <c r="M33" i="19"/>
  <c r="F33" i="19" s="1"/>
  <c r="J34" i="19"/>
  <c r="N34" i="19" s="1"/>
  <c r="K34" i="19"/>
  <c r="L34" i="19"/>
  <c r="M34" i="19"/>
  <c r="J35" i="19"/>
  <c r="K35" i="19"/>
  <c r="D35" i="19" s="1"/>
  <c r="L35" i="19"/>
  <c r="E35" i="19" s="1"/>
  <c r="M35" i="19"/>
  <c r="F35" i="19" s="1"/>
  <c r="J36" i="19"/>
  <c r="N36" i="19" s="1"/>
  <c r="K36" i="19"/>
  <c r="L36" i="19"/>
  <c r="M36" i="19"/>
  <c r="M29" i="19"/>
  <c r="L29" i="19"/>
  <c r="E29" i="19" s="1"/>
  <c r="K29" i="19"/>
  <c r="D29" i="19" s="1"/>
  <c r="J29" i="19"/>
  <c r="N29" i="19" s="1"/>
  <c r="G26" i="19" s="1"/>
  <c r="M28" i="19"/>
  <c r="F27" i="19" s="1"/>
  <c r="L28" i="19"/>
  <c r="K28" i="19"/>
  <c r="J28" i="19"/>
  <c r="M27" i="19"/>
  <c r="L27" i="19"/>
  <c r="E27" i="19" s="1"/>
  <c r="K27" i="19"/>
  <c r="J27" i="19"/>
  <c r="C27" i="19" s="1"/>
  <c r="M26" i="19"/>
  <c r="L26" i="19"/>
  <c r="K26" i="19"/>
  <c r="J26" i="19"/>
  <c r="M25" i="19"/>
  <c r="L25" i="19"/>
  <c r="K25" i="19"/>
  <c r="D25" i="19" s="1"/>
  <c r="J25" i="19"/>
  <c r="N25" i="19" s="1"/>
  <c r="G30" i="19" s="1"/>
  <c r="M24" i="19"/>
  <c r="L24" i="19"/>
  <c r="K24" i="19"/>
  <c r="D24" i="19" s="1"/>
  <c r="J24" i="19"/>
  <c r="M23" i="19"/>
  <c r="L23" i="19"/>
  <c r="K23" i="19"/>
  <c r="D23" i="19" s="1"/>
  <c r="J23" i="19"/>
  <c r="N23" i="19" s="1"/>
  <c r="G32" i="19" s="1"/>
  <c r="M22" i="19"/>
  <c r="N22" i="19" s="1"/>
  <c r="L22" i="19"/>
  <c r="K22" i="19"/>
  <c r="D22" i="19" s="1"/>
  <c r="J22" i="19"/>
  <c r="M21" i="19"/>
  <c r="L21" i="19"/>
  <c r="K21" i="19"/>
  <c r="D21" i="19" s="1"/>
  <c r="J21" i="19"/>
  <c r="C21" i="19" s="1"/>
  <c r="M20" i="19"/>
  <c r="N20" i="19" s="1"/>
  <c r="L20" i="19"/>
  <c r="K20" i="19"/>
  <c r="D20" i="19" s="1"/>
  <c r="J20" i="19"/>
  <c r="M19" i="19"/>
  <c r="L19" i="19"/>
  <c r="K19" i="19"/>
  <c r="D19" i="19" s="1"/>
  <c r="J19" i="19"/>
  <c r="N19" i="19" s="1"/>
  <c r="G36" i="19" s="1"/>
  <c r="J11" i="19"/>
  <c r="N11" i="19" s="1"/>
  <c r="G13" i="19" s="1"/>
  <c r="K11" i="19"/>
  <c r="L11" i="19"/>
  <c r="M11" i="19"/>
  <c r="J12" i="19"/>
  <c r="K12" i="19"/>
  <c r="L12" i="19"/>
  <c r="E12" i="19" s="1"/>
  <c r="M12" i="19"/>
  <c r="F12" i="19" s="1"/>
  <c r="J13" i="19"/>
  <c r="N13" i="19" s="1"/>
  <c r="K13" i="19"/>
  <c r="L13" i="19"/>
  <c r="M13" i="19"/>
  <c r="J14" i="19"/>
  <c r="K14" i="19"/>
  <c r="D14" i="19" s="1"/>
  <c r="L14" i="19"/>
  <c r="M14" i="19"/>
  <c r="F14" i="19" s="1"/>
  <c r="J15" i="19"/>
  <c r="K15" i="19"/>
  <c r="L15" i="19"/>
  <c r="M15" i="19"/>
  <c r="J16" i="19"/>
  <c r="K16" i="19"/>
  <c r="D16" i="19" s="1"/>
  <c r="L16" i="19"/>
  <c r="M16" i="19"/>
  <c r="F16" i="19" s="1"/>
  <c r="J17" i="19"/>
  <c r="N17" i="19" s="1"/>
  <c r="K17" i="19"/>
  <c r="L17" i="19"/>
  <c r="M17" i="19"/>
  <c r="M10" i="19"/>
  <c r="L10" i="19"/>
  <c r="E10" i="19" s="1"/>
  <c r="K10" i="19"/>
  <c r="J10" i="19"/>
  <c r="C10" i="19" s="1"/>
  <c r="M9" i="19"/>
  <c r="N9" i="19" s="1"/>
  <c r="L9" i="19"/>
  <c r="K9" i="19"/>
  <c r="J9" i="19"/>
  <c r="M8" i="19"/>
  <c r="L8" i="19"/>
  <c r="E8" i="19" s="1"/>
  <c r="K8" i="19"/>
  <c r="J8" i="19"/>
  <c r="N8" i="19" s="1"/>
  <c r="M7" i="19"/>
  <c r="L7" i="19"/>
  <c r="K7" i="19"/>
  <c r="J7" i="19"/>
  <c r="E25" i="19"/>
  <c r="F25" i="19"/>
  <c r="C24" i="19"/>
  <c r="E24" i="19"/>
  <c r="F24" i="19"/>
  <c r="E23" i="19"/>
  <c r="F23" i="19"/>
  <c r="C22" i="19"/>
  <c r="E22" i="19"/>
  <c r="F22" i="19"/>
  <c r="E21" i="19"/>
  <c r="F21" i="19"/>
  <c r="C20" i="19"/>
  <c r="E20" i="19"/>
  <c r="F20" i="19"/>
  <c r="E19" i="19"/>
  <c r="F19" i="19"/>
  <c r="F26" i="19"/>
  <c r="E26" i="19"/>
  <c r="D26" i="19"/>
  <c r="C26" i="19"/>
  <c r="F28" i="19"/>
  <c r="E28" i="19"/>
  <c r="C28" i="19"/>
  <c r="F29" i="19"/>
  <c r="F30" i="19"/>
  <c r="E30" i="19"/>
  <c r="D30" i="19"/>
  <c r="C30" i="19"/>
  <c r="C31" i="19"/>
  <c r="F32" i="19"/>
  <c r="E32" i="19"/>
  <c r="D32" i="19"/>
  <c r="C32" i="19"/>
  <c r="C33" i="19"/>
  <c r="F34" i="19"/>
  <c r="E34" i="19"/>
  <c r="D34" i="19"/>
  <c r="C34" i="19"/>
  <c r="C35" i="19"/>
  <c r="F36" i="19"/>
  <c r="E36" i="19"/>
  <c r="D36" i="19"/>
  <c r="C36" i="19"/>
  <c r="C13" i="19"/>
  <c r="D13" i="19"/>
  <c r="E13" i="19"/>
  <c r="F13" i="19"/>
  <c r="C12" i="19"/>
  <c r="D12" i="19"/>
  <c r="C11" i="19"/>
  <c r="D11" i="19"/>
  <c r="E11" i="19"/>
  <c r="F11" i="19"/>
  <c r="D10" i="19"/>
  <c r="F10" i="19"/>
  <c r="C9" i="19"/>
  <c r="D9" i="19"/>
  <c r="E9" i="19"/>
  <c r="F9" i="19"/>
  <c r="D8" i="19"/>
  <c r="F8" i="19"/>
  <c r="C7" i="19"/>
  <c r="D7" i="19"/>
  <c r="E7" i="19"/>
  <c r="F7" i="19"/>
  <c r="E14" i="19"/>
  <c r="C14" i="19"/>
  <c r="F15" i="19"/>
  <c r="E15" i="19"/>
  <c r="D15" i="19"/>
  <c r="C15" i="19"/>
  <c r="E16" i="19"/>
  <c r="C16" i="19"/>
  <c r="F17" i="19"/>
  <c r="E17" i="19"/>
  <c r="D17" i="19"/>
  <c r="C17" i="19"/>
  <c r="K2" i="19"/>
  <c r="L2" i="19"/>
  <c r="E2" i="19" s="1"/>
  <c r="M2" i="19"/>
  <c r="K3" i="19"/>
  <c r="L3" i="19"/>
  <c r="M3" i="19"/>
  <c r="K4" i="19"/>
  <c r="D4" i="19" s="1"/>
  <c r="L4" i="19"/>
  <c r="M4" i="19"/>
  <c r="F4" i="19" s="1"/>
  <c r="K5" i="19"/>
  <c r="L5" i="19"/>
  <c r="M5" i="19"/>
  <c r="J3" i="19"/>
  <c r="J4" i="19"/>
  <c r="J5" i="19"/>
  <c r="J2" i="19"/>
  <c r="C2" i="19" s="1"/>
  <c r="F2" i="19"/>
  <c r="F3" i="19"/>
  <c r="F5" i="19"/>
  <c r="E3" i="19"/>
  <c r="E5" i="19"/>
  <c r="D2" i="19"/>
  <c r="D3" i="19"/>
  <c r="C3" i="19"/>
  <c r="C4" i="19"/>
  <c r="C5" i="19"/>
  <c r="B25" i="19"/>
  <c r="B24" i="19"/>
  <c r="B23" i="19"/>
  <c r="B22" i="19"/>
  <c r="B21" i="19"/>
  <c r="B20" i="19"/>
  <c r="B19" i="19"/>
  <c r="B26" i="19"/>
  <c r="B27" i="19"/>
  <c r="B28" i="19"/>
  <c r="B29" i="19"/>
  <c r="B30" i="19"/>
  <c r="B31" i="19"/>
  <c r="B32" i="19"/>
  <c r="B33" i="19"/>
  <c r="B34" i="19"/>
  <c r="B35" i="19"/>
  <c r="B36" i="19"/>
  <c r="B13" i="19"/>
  <c r="B12" i="19"/>
  <c r="B11" i="19"/>
  <c r="B10" i="19"/>
  <c r="B9" i="19"/>
  <c r="B8" i="19"/>
  <c r="B7" i="19"/>
  <c r="B14" i="19"/>
  <c r="B15" i="19"/>
  <c r="B16" i="19"/>
  <c r="B17" i="19"/>
  <c r="B4" i="19"/>
  <c r="B3" i="19"/>
  <c r="B2" i="19"/>
  <c r="B5" i="19"/>
  <c r="C54" i="19"/>
  <c r="B54" i="19"/>
  <c r="C53" i="19"/>
  <c r="B53" i="19"/>
  <c r="C52" i="19"/>
  <c r="B52" i="19"/>
  <c r="C51" i="19"/>
  <c r="B51" i="19"/>
  <c r="C50" i="19"/>
  <c r="B50" i="19"/>
  <c r="C49" i="19"/>
  <c r="B49" i="19"/>
  <c r="C48" i="19"/>
  <c r="B48" i="19"/>
  <c r="C47" i="19"/>
  <c r="B47" i="19"/>
  <c r="C46" i="19"/>
  <c r="B46" i="19"/>
  <c r="C45" i="19"/>
  <c r="B45" i="19"/>
  <c r="C44" i="19"/>
  <c r="B44" i="19"/>
  <c r="C43" i="19"/>
  <c r="B43" i="19"/>
  <c r="C42" i="19"/>
  <c r="B42" i="19"/>
  <c r="C41" i="19"/>
  <c r="B41" i="19"/>
  <c r="C40" i="19"/>
  <c r="B40" i="19"/>
  <c r="N35" i="19"/>
  <c r="G20" i="19" s="1"/>
  <c r="N26" i="19"/>
  <c r="N3" i="19"/>
  <c r="N12" i="19" l="1"/>
  <c r="G12" i="19" s="1"/>
  <c r="N33" i="19"/>
  <c r="G22" i="19" s="1"/>
  <c r="N31" i="19"/>
  <c r="N5" i="19"/>
  <c r="N28" i="19"/>
  <c r="N7" i="19"/>
  <c r="G17" i="19" s="1"/>
  <c r="N15" i="19"/>
  <c r="G9" i="19" s="1"/>
  <c r="N32" i="19"/>
  <c r="N4" i="19"/>
  <c r="G3" i="19" s="1"/>
  <c r="G2" i="19"/>
  <c r="G23" i="19"/>
  <c r="G15" i="19"/>
  <c r="N21" i="19"/>
  <c r="G34" i="19" s="1"/>
  <c r="E4" i="19"/>
  <c r="D33" i="19"/>
  <c r="D31" i="19"/>
  <c r="C19" i="19"/>
  <c r="C23" i="19"/>
  <c r="C25" i="19"/>
  <c r="G29" i="19"/>
  <c r="N27" i="19"/>
  <c r="G28" i="19" s="1"/>
  <c r="G27" i="19"/>
  <c r="G4" i="19"/>
  <c r="G25" i="19"/>
  <c r="C8" i="19"/>
  <c r="G7" i="19"/>
  <c r="N10" i="19"/>
  <c r="G19" i="19"/>
  <c r="C29" i="19"/>
  <c r="G11" i="19"/>
  <c r="N14" i="19"/>
  <c r="G10" i="19" s="1"/>
  <c r="N24" i="19"/>
  <c r="G31" i="19" s="1"/>
  <c r="D5" i="19"/>
  <c r="G21" i="19"/>
  <c r="G35" i="19"/>
  <c r="N2" i="19"/>
  <c r="G5" i="19" s="1"/>
  <c r="G33" i="19"/>
  <c r="D27" i="19"/>
  <c r="N16" i="19"/>
  <c r="G8" i="19" s="1"/>
  <c r="D28" i="19"/>
  <c r="B44" i="21"/>
  <c r="B45" i="21"/>
  <c r="B46" i="21"/>
  <c r="B47" i="21"/>
  <c r="B48" i="21"/>
  <c r="B49" i="21"/>
  <c r="B50" i="21"/>
  <c r="B51" i="21"/>
  <c r="B52" i="21"/>
  <c r="B53" i="21"/>
  <c r="B43" i="21"/>
  <c r="G14" i="19" l="1"/>
  <c r="G16" i="19"/>
  <c r="G24" i="19"/>
  <c r="B40" i="21"/>
  <c r="C40" i="21"/>
  <c r="B41" i="21"/>
  <c r="C41" i="21"/>
  <c r="B42" i="21"/>
  <c r="C42" i="21"/>
  <c r="C43" i="21"/>
  <c r="C44" i="21"/>
  <c r="C45" i="21"/>
  <c r="C46" i="21"/>
  <c r="C47" i="21"/>
  <c r="C48" i="21"/>
  <c r="C49" i="21"/>
  <c r="C50" i="21"/>
  <c r="C51" i="21"/>
  <c r="C52" i="21"/>
  <c r="C53" i="21"/>
  <c r="C39" i="21"/>
  <c r="B39" i="21"/>
  <c r="H34" i="21"/>
  <c r="I34" i="21"/>
  <c r="J34" i="21"/>
  <c r="H33" i="21"/>
  <c r="C33" i="21" s="1"/>
  <c r="I33" i="21"/>
  <c r="J33" i="21"/>
  <c r="H32" i="21"/>
  <c r="I32" i="21"/>
  <c r="J32" i="21"/>
  <c r="H31" i="21"/>
  <c r="C31" i="21" s="1"/>
  <c r="I31" i="21"/>
  <c r="D31" i="21" s="1"/>
  <c r="J31" i="21"/>
  <c r="E31" i="21" s="1"/>
  <c r="H30" i="21"/>
  <c r="I30" i="21"/>
  <c r="J30" i="21"/>
  <c r="H29" i="21"/>
  <c r="I29" i="21"/>
  <c r="J29" i="21"/>
  <c r="E29" i="21" s="1"/>
  <c r="H28" i="21"/>
  <c r="C28" i="21" s="1"/>
  <c r="I28" i="21"/>
  <c r="D28" i="21" s="1"/>
  <c r="J28" i="21"/>
  <c r="H27" i="21"/>
  <c r="I27" i="21"/>
  <c r="J27" i="21"/>
  <c r="H26" i="21"/>
  <c r="I26" i="21"/>
  <c r="J26" i="21"/>
  <c r="H25" i="21"/>
  <c r="C25" i="21" s="1"/>
  <c r="I25" i="21"/>
  <c r="J25" i="21"/>
  <c r="H24" i="21"/>
  <c r="I24" i="21"/>
  <c r="J24" i="21"/>
  <c r="H23" i="21"/>
  <c r="C23" i="21" s="1"/>
  <c r="I23" i="21"/>
  <c r="D23" i="21" s="1"/>
  <c r="J23" i="21"/>
  <c r="E23" i="21" s="1"/>
  <c r="H22" i="21"/>
  <c r="I22" i="21"/>
  <c r="J22" i="21"/>
  <c r="H21" i="21"/>
  <c r="I21" i="21"/>
  <c r="J21" i="21"/>
  <c r="E21" i="21" s="1"/>
  <c r="H20" i="21"/>
  <c r="C20" i="21" s="1"/>
  <c r="I20" i="21"/>
  <c r="D20" i="21" s="1"/>
  <c r="J20" i="21"/>
  <c r="H19" i="21"/>
  <c r="I19" i="21"/>
  <c r="J19" i="21"/>
  <c r="J35" i="21"/>
  <c r="E35" i="21" s="1"/>
  <c r="I35" i="21"/>
  <c r="D35" i="21" s="1"/>
  <c r="H35" i="21"/>
  <c r="C35" i="21" s="1"/>
  <c r="J36" i="21"/>
  <c r="E36" i="21" s="1"/>
  <c r="I36" i="21"/>
  <c r="D36" i="21" s="1"/>
  <c r="H36" i="21"/>
  <c r="B35" i="21"/>
  <c r="B34" i="21"/>
  <c r="C34" i="21"/>
  <c r="D34" i="21"/>
  <c r="E34" i="21"/>
  <c r="B33" i="21"/>
  <c r="D33" i="21"/>
  <c r="E33" i="21"/>
  <c r="B32" i="21"/>
  <c r="C32" i="21"/>
  <c r="D32" i="21"/>
  <c r="E32" i="21"/>
  <c r="B31" i="21"/>
  <c r="B30" i="21"/>
  <c r="C30" i="21"/>
  <c r="D30" i="21"/>
  <c r="E30" i="21"/>
  <c r="B29" i="21"/>
  <c r="C29" i="21"/>
  <c r="D29" i="21"/>
  <c r="B28" i="21"/>
  <c r="E28" i="21"/>
  <c r="B27" i="21"/>
  <c r="C27" i="21"/>
  <c r="D27" i="21"/>
  <c r="E27" i="21"/>
  <c r="B26" i="21"/>
  <c r="C26" i="21"/>
  <c r="D26" i="21"/>
  <c r="E26" i="21"/>
  <c r="B25" i="21"/>
  <c r="D25" i="21"/>
  <c r="E25" i="21"/>
  <c r="B24" i="21"/>
  <c r="C24" i="21"/>
  <c r="D24" i="21"/>
  <c r="E24" i="21"/>
  <c r="B23" i="21"/>
  <c r="B22" i="21"/>
  <c r="C22" i="21"/>
  <c r="D22" i="21"/>
  <c r="E22" i="21"/>
  <c r="B21" i="21"/>
  <c r="C21" i="21"/>
  <c r="D21" i="21"/>
  <c r="B20" i="21"/>
  <c r="E20" i="21"/>
  <c r="B19" i="21"/>
  <c r="C19" i="21"/>
  <c r="D19" i="21"/>
  <c r="E19" i="21"/>
  <c r="C36" i="21"/>
  <c r="B36" i="21"/>
  <c r="H13" i="21"/>
  <c r="C13" i="21" s="1"/>
  <c r="I13" i="21"/>
  <c r="J13" i="21"/>
  <c r="H12" i="21"/>
  <c r="C12" i="21" s="1"/>
  <c r="I12" i="21"/>
  <c r="D12" i="21" s="1"/>
  <c r="J12" i="21"/>
  <c r="H11" i="21"/>
  <c r="C11" i="21" s="1"/>
  <c r="I11" i="21"/>
  <c r="D11" i="21" s="1"/>
  <c r="J11" i="21"/>
  <c r="E11" i="21" s="1"/>
  <c r="H10" i="21"/>
  <c r="I10" i="21"/>
  <c r="J10" i="21"/>
  <c r="H9" i="21"/>
  <c r="I9" i="21"/>
  <c r="J9" i="21"/>
  <c r="H8" i="21"/>
  <c r="C8" i="21" s="1"/>
  <c r="I8" i="21"/>
  <c r="D8" i="21" s="1"/>
  <c r="J8" i="21"/>
  <c r="H7" i="21"/>
  <c r="I7" i="21"/>
  <c r="D7" i="21" s="1"/>
  <c r="J7" i="21"/>
  <c r="J14" i="21"/>
  <c r="E14" i="21" s="1"/>
  <c r="I14" i="21"/>
  <c r="H14" i="21"/>
  <c r="C14" i="21" s="1"/>
  <c r="J15" i="21"/>
  <c r="E15" i="21" s="1"/>
  <c r="I15" i="21"/>
  <c r="H15" i="21"/>
  <c r="J16" i="21"/>
  <c r="E16" i="21" s="1"/>
  <c r="I16" i="21"/>
  <c r="H16" i="21"/>
  <c r="C16" i="21" s="1"/>
  <c r="J17" i="21"/>
  <c r="E17" i="21" s="1"/>
  <c r="I17" i="21"/>
  <c r="D17" i="21" s="1"/>
  <c r="H17" i="21"/>
  <c r="C17" i="21" s="1"/>
  <c r="B16" i="21"/>
  <c r="D16" i="21"/>
  <c r="B15" i="21"/>
  <c r="C15" i="21"/>
  <c r="D15" i="21"/>
  <c r="B14" i="21"/>
  <c r="D14" i="21"/>
  <c r="B13" i="21"/>
  <c r="D13" i="21"/>
  <c r="E13" i="21"/>
  <c r="B12" i="21"/>
  <c r="E12" i="21"/>
  <c r="B11" i="21"/>
  <c r="B10" i="21"/>
  <c r="C10" i="21"/>
  <c r="D10" i="21"/>
  <c r="E10" i="21"/>
  <c r="B9" i="21"/>
  <c r="C9" i="21"/>
  <c r="D9" i="21"/>
  <c r="E9" i="21"/>
  <c r="B8" i="21"/>
  <c r="E8" i="21"/>
  <c r="B7" i="21"/>
  <c r="C7" i="21"/>
  <c r="E7" i="21"/>
  <c r="B17" i="21"/>
  <c r="J2" i="21"/>
  <c r="E2" i="21" s="1"/>
  <c r="J3" i="21"/>
  <c r="E3" i="21" s="1"/>
  <c r="J4" i="21"/>
  <c r="E4" i="21" s="1"/>
  <c r="J5" i="21"/>
  <c r="E5" i="21" s="1"/>
  <c r="I2" i="21"/>
  <c r="D2" i="21" s="1"/>
  <c r="I3" i="21"/>
  <c r="D3" i="21" s="1"/>
  <c r="I4" i="21"/>
  <c r="D4" i="21" s="1"/>
  <c r="I5" i="21"/>
  <c r="D5" i="21" s="1"/>
  <c r="H4" i="21"/>
  <c r="C4" i="21" s="1"/>
  <c r="H3" i="21"/>
  <c r="C3" i="21" s="1"/>
  <c r="H2" i="21"/>
  <c r="C2" i="21" s="1"/>
  <c r="H5" i="21"/>
  <c r="C5" i="21" s="1"/>
  <c r="B2" i="21"/>
  <c r="B3" i="21"/>
  <c r="B4" i="21"/>
  <c r="B5" i="21"/>
  <c r="K20" i="20" l="1"/>
  <c r="L20" i="20"/>
  <c r="K21" i="20"/>
  <c r="L21" i="20"/>
  <c r="K22" i="20"/>
  <c r="L22" i="20"/>
  <c r="K23" i="20"/>
  <c r="L23" i="20"/>
  <c r="K24" i="20"/>
  <c r="L24" i="20"/>
  <c r="K25" i="20"/>
  <c r="L25" i="20"/>
  <c r="K26" i="20"/>
  <c r="L26" i="20"/>
  <c r="K27" i="20"/>
  <c r="L27" i="20"/>
  <c r="K28" i="20"/>
  <c r="L28" i="20"/>
  <c r="K29" i="20"/>
  <c r="L29" i="20"/>
  <c r="K30" i="20"/>
  <c r="L30" i="20"/>
  <c r="K31" i="20"/>
  <c r="L31" i="20"/>
  <c r="K32" i="20"/>
  <c r="L32" i="20"/>
  <c r="K33" i="20"/>
  <c r="L33" i="20"/>
  <c r="K34" i="20"/>
  <c r="L34" i="20"/>
  <c r="K35" i="20"/>
  <c r="L35" i="20"/>
  <c r="K36" i="20"/>
  <c r="L36" i="20"/>
  <c r="L19" i="20"/>
  <c r="K19" i="20"/>
  <c r="L8" i="20"/>
  <c r="L9" i="20"/>
  <c r="L10" i="20"/>
  <c r="L11" i="20"/>
  <c r="L12" i="20"/>
  <c r="L13" i="20"/>
  <c r="L14" i="20"/>
  <c r="L15" i="20"/>
  <c r="L16" i="20"/>
  <c r="L17" i="20"/>
  <c r="L7" i="20"/>
  <c r="K8" i="20"/>
  <c r="K9" i="20"/>
  <c r="K10" i="20"/>
  <c r="K11" i="20"/>
  <c r="K12" i="20"/>
  <c r="K13" i="20"/>
  <c r="K14" i="20"/>
  <c r="K15" i="20"/>
  <c r="K16" i="20"/>
  <c r="K17" i="20"/>
  <c r="K7" i="20"/>
  <c r="K3" i="20" l="1"/>
  <c r="L3" i="20"/>
  <c r="K4" i="20"/>
  <c r="L4" i="20"/>
  <c r="K5" i="20"/>
  <c r="L5" i="20"/>
  <c r="L2" i="20"/>
  <c r="K2" i="20"/>
  <c r="B41" i="20" l="1"/>
  <c r="B42" i="20"/>
  <c r="B43" i="20"/>
  <c r="B44" i="20"/>
  <c r="B45" i="20"/>
  <c r="B46" i="20"/>
  <c r="B47" i="20"/>
  <c r="B48" i="20"/>
  <c r="B49" i="20"/>
  <c r="B50" i="20"/>
  <c r="B51" i="20"/>
  <c r="B52" i="20"/>
  <c r="B53" i="20"/>
  <c r="B54" i="20"/>
  <c r="B40" i="20"/>
  <c r="A54" i="20"/>
  <c r="A53" i="20"/>
  <c r="A52" i="20"/>
  <c r="A51" i="20"/>
  <c r="A50" i="20"/>
  <c r="A49" i="20"/>
  <c r="A48" i="20"/>
  <c r="A47" i="20"/>
  <c r="A46" i="20"/>
  <c r="A45" i="20"/>
  <c r="A44" i="20"/>
  <c r="A43" i="20"/>
  <c r="A42" i="20"/>
  <c r="A41" i="20"/>
  <c r="A40" i="20"/>
  <c r="I30" i="20"/>
  <c r="D30" i="20" s="1"/>
  <c r="I31" i="20"/>
  <c r="D31" i="20" s="1"/>
  <c r="I32" i="20"/>
  <c r="D32" i="20" s="1"/>
  <c r="I33" i="20"/>
  <c r="D33" i="20" s="1"/>
  <c r="I34" i="20"/>
  <c r="D34" i="20" s="1"/>
  <c r="I35" i="20"/>
  <c r="D35" i="20" s="1"/>
  <c r="I36" i="20"/>
  <c r="D36" i="20" s="1"/>
  <c r="I29" i="20"/>
  <c r="D29" i="20" s="1"/>
  <c r="I28" i="20"/>
  <c r="D28" i="20" s="1"/>
  <c r="I27" i="20"/>
  <c r="D27" i="20" s="1"/>
  <c r="I26" i="20"/>
  <c r="D26" i="20" s="1"/>
  <c r="I25" i="20"/>
  <c r="D25" i="20" s="1"/>
  <c r="I24" i="20"/>
  <c r="D24" i="20" s="1"/>
  <c r="I23" i="20"/>
  <c r="D23" i="20" s="1"/>
  <c r="I22" i="20"/>
  <c r="D22" i="20" s="1"/>
  <c r="I21" i="20"/>
  <c r="D21" i="20" s="1"/>
  <c r="I20" i="20"/>
  <c r="D20" i="20" s="1"/>
  <c r="I19" i="20"/>
  <c r="D19" i="20" s="1"/>
  <c r="I11" i="20"/>
  <c r="D11" i="20" s="1"/>
  <c r="I12" i="20"/>
  <c r="D12" i="20" s="1"/>
  <c r="I13" i="20"/>
  <c r="D13" i="20" s="1"/>
  <c r="I14" i="20"/>
  <c r="D14" i="20" s="1"/>
  <c r="I15" i="20"/>
  <c r="D15" i="20" s="1"/>
  <c r="I16" i="20"/>
  <c r="D16" i="20" s="1"/>
  <c r="I17" i="20"/>
  <c r="D17" i="20" s="1"/>
  <c r="I10" i="20"/>
  <c r="D10" i="20" s="1"/>
  <c r="I9" i="20"/>
  <c r="D9" i="20" s="1"/>
  <c r="I8" i="20"/>
  <c r="D8" i="20" s="1"/>
  <c r="I7" i="20"/>
  <c r="D7" i="20" s="1"/>
  <c r="I5" i="20"/>
  <c r="D5" i="20" s="1"/>
  <c r="I4" i="20"/>
  <c r="D4" i="20" s="1"/>
  <c r="I3" i="20"/>
  <c r="D3" i="20" s="1"/>
  <c r="I2" i="20"/>
  <c r="D2" i="20" s="1"/>
  <c r="C31" i="20" l="1"/>
  <c r="B31" i="20"/>
  <c r="A31" i="20"/>
  <c r="B17" i="20"/>
  <c r="C17" i="20"/>
  <c r="A17" i="20"/>
  <c r="C20" i="20"/>
  <c r="B20" i="20"/>
  <c r="A20" i="20"/>
  <c r="C28" i="20"/>
  <c r="B28" i="20"/>
  <c r="A28" i="20"/>
  <c r="C30" i="20"/>
  <c r="B30" i="20"/>
  <c r="A30" i="20"/>
  <c r="B10" i="20"/>
  <c r="C10" i="20"/>
  <c r="A10" i="20"/>
  <c r="B2" i="20"/>
  <c r="C2" i="20"/>
  <c r="A2" i="20"/>
  <c r="B3" i="20"/>
  <c r="C3" i="20"/>
  <c r="A3" i="20"/>
  <c r="B16" i="20"/>
  <c r="C16" i="20"/>
  <c r="A16" i="20"/>
  <c r="C21" i="20"/>
  <c r="B21" i="20"/>
  <c r="A21" i="20"/>
  <c r="C29" i="20"/>
  <c r="B29" i="20"/>
  <c r="A29" i="20"/>
  <c r="C4" i="20"/>
  <c r="B4" i="20"/>
  <c r="A4" i="20"/>
  <c r="C15" i="20"/>
  <c r="B15" i="20"/>
  <c r="A15" i="20"/>
  <c r="C22" i="20"/>
  <c r="B22" i="20"/>
  <c r="A22" i="20"/>
  <c r="C36" i="20"/>
  <c r="B36" i="20"/>
  <c r="A36" i="20"/>
  <c r="C5" i="20"/>
  <c r="B5" i="20"/>
  <c r="A5" i="20"/>
  <c r="C14" i="20"/>
  <c r="B14" i="20"/>
  <c r="A14" i="20"/>
  <c r="C23" i="20"/>
  <c r="B23" i="20"/>
  <c r="A23" i="20"/>
  <c r="B35" i="20"/>
  <c r="C35" i="20"/>
  <c r="A35" i="20"/>
  <c r="B27" i="20"/>
  <c r="C27" i="20"/>
  <c r="A27" i="20"/>
  <c r="B7" i="20"/>
  <c r="C7" i="20"/>
  <c r="A7" i="20"/>
  <c r="C13" i="20"/>
  <c r="B13" i="20"/>
  <c r="A13" i="20"/>
  <c r="C24" i="20"/>
  <c r="B24" i="20"/>
  <c r="A24" i="20"/>
  <c r="B34" i="20"/>
  <c r="C34" i="20"/>
  <c r="A34" i="20"/>
  <c r="B8" i="20"/>
  <c r="C8" i="20"/>
  <c r="A8" i="20"/>
  <c r="C12" i="20"/>
  <c r="B12" i="20"/>
  <c r="A12" i="20"/>
  <c r="B25" i="20"/>
  <c r="C25" i="20"/>
  <c r="A25" i="20"/>
  <c r="B33" i="20"/>
  <c r="C33" i="20"/>
  <c r="A33" i="20"/>
  <c r="C19" i="20"/>
  <c r="B19" i="20"/>
  <c r="A19" i="20"/>
  <c r="B9" i="20"/>
  <c r="C9" i="20"/>
  <c r="A9" i="20"/>
  <c r="B11" i="20"/>
  <c r="C11" i="20"/>
  <c r="A11" i="20"/>
  <c r="B26" i="20"/>
  <c r="C26" i="20"/>
  <c r="A26" i="20"/>
  <c r="C32" i="20"/>
  <c r="B32" i="20"/>
  <c r="A32" i="20"/>
  <c r="P43" i="19"/>
  <c r="P42" i="19"/>
  <c r="P41" i="19"/>
  <c r="P40" i="19"/>
  <c r="O43" i="19"/>
  <c r="O42" i="19"/>
  <c r="O41" i="19"/>
  <c r="O40" i="19"/>
  <c r="O45" i="19"/>
  <c r="O46" i="19"/>
  <c r="O47" i="19"/>
  <c r="O48" i="19"/>
  <c r="O49" i="19"/>
  <c r="O50" i="19"/>
  <c r="O51" i="19"/>
  <c r="O52" i="19"/>
  <c r="O53" i="19"/>
  <c r="O54" i="19"/>
  <c r="O44" i="19"/>
  <c r="T20" i="19"/>
  <c r="O20" i="19" s="1"/>
  <c r="T23" i="19"/>
  <c r="O23" i="19" s="1"/>
  <c r="S23" i="19" s="1"/>
  <c r="T27" i="19"/>
  <c r="O27" i="19" s="1"/>
  <c r="T28" i="19"/>
  <c r="O28" i="19" s="1"/>
  <c r="T35" i="19"/>
  <c r="O35" i="19" s="1"/>
  <c r="Q35" i="19" s="1"/>
  <c r="T36" i="19"/>
  <c r="O36" i="19" s="1"/>
  <c r="T19" i="19"/>
  <c r="O19" i="19" s="1"/>
  <c r="Q19" i="19" s="1"/>
  <c r="T21" i="19"/>
  <c r="T22" i="19"/>
  <c r="O22" i="19" s="1"/>
  <c r="S22" i="19" s="1"/>
  <c r="T24" i="19"/>
  <c r="O24" i="19" s="1"/>
  <c r="S24" i="19" s="1"/>
  <c r="T25" i="19"/>
  <c r="O25" i="19" s="1"/>
  <c r="R25" i="19" s="1"/>
  <c r="T26" i="19"/>
  <c r="O26" i="19" s="1"/>
  <c r="R26" i="19" s="1"/>
  <c r="T29" i="19"/>
  <c r="O29" i="19" s="1"/>
  <c r="T30" i="19"/>
  <c r="O30" i="19" s="1"/>
  <c r="T31" i="19"/>
  <c r="O31" i="19" s="1"/>
  <c r="S31" i="19" s="1"/>
  <c r="T32" i="19"/>
  <c r="O32" i="19" s="1"/>
  <c r="S32" i="19" s="1"/>
  <c r="T33" i="19"/>
  <c r="O33" i="19" s="1"/>
  <c r="R33" i="19" s="1"/>
  <c r="T34" i="19"/>
  <c r="O34" i="19" s="1"/>
  <c r="R34" i="19" s="1"/>
  <c r="O21" i="19"/>
  <c r="S21" i="19" s="1"/>
  <c r="T8" i="19"/>
  <c r="O8" i="19" s="1"/>
  <c r="T10" i="19"/>
  <c r="O10" i="19" s="1"/>
  <c r="Q10" i="19" s="1"/>
  <c r="T12" i="19"/>
  <c r="O12" i="19" s="1"/>
  <c r="P12" i="19" s="1"/>
  <c r="T14" i="19"/>
  <c r="O14" i="19" s="1"/>
  <c r="T15" i="19"/>
  <c r="O15" i="19" s="1"/>
  <c r="R15" i="19" s="1"/>
  <c r="T16" i="19"/>
  <c r="O16" i="19" s="1"/>
  <c r="T7" i="19"/>
  <c r="O7" i="19" s="1"/>
  <c r="Q7" i="19" s="1"/>
  <c r="T9" i="19"/>
  <c r="O9" i="19" s="1"/>
  <c r="S9" i="19" s="1"/>
  <c r="T11" i="19"/>
  <c r="O11" i="19" s="1"/>
  <c r="Q11" i="19" s="1"/>
  <c r="T13" i="19"/>
  <c r="O13" i="19" s="1"/>
  <c r="R13" i="19" s="1"/>
  <c r="T17" i="19"/>
  <c r="O17" i="19" s="1"/>
  <c r="Q28" i="19" l="1"/>
  <c r="R28" i="19"/>
  <c r="S30" i="19"/>
  <c r="Q30" i="19"/>
  <c r="Q36" i="19"/>
  <c r="R36" i="19"/>
  <c r="Q20" i="19"/>
  <c r="R20" i="19"/>
  <c r="S26" i="19"/>
  <c r="P32" i="19"/>
  <c r="S34" i="19"/>
  <c r="P24" i="19"/>
  <c r="Q22" i="19"/>
  <c r="P10" i="19"/>
  <c r="S17" i="19"/>
  <c r="Q17" i="19"/>
  <c r="S16" i="19"/>
  <c r="Q16" i="19"/>
  <c r="S8" i="19"/>
  <c r="Q8" i="19"/>
  <c r="R14" i="19"/>
  <c r="S14" i="19"/>
  <c r="P7" i="19"/>
  <c r="R11" i="19"/>
  <c r="Q9" i="19"/>
  <c r="Q27" i="19"/>
  <c r="P27" i="19"/>
  <c r="S27" i="19"/>
  <c r="R27" i="19"/>
  <c r="S29" i="19"/>
  <c r="P29" i="19"/>
  <c r="R29" i="19"/>
  <c r="Q29" i="19"/>
  <c r="R12" i="19"/>
  <c r="S15" i="19"/>
  <c r="P11" i="19"/>
  <c r="P33" i="19"/>
  <c r="P25" i="19"/>
  <c r="Q21" i="19"/>
  <c r="R19" i="19"/>
  <c r="R35" i="19"/>
  <c r="S25" i="19"/>
  <c r="S33" i="19"/>
  <c r="Q15" i="19"/>
  <c r="R7" i="19"/>
  <c r="R10" i="19"/>
  <c r="S13" i="19"/>
  <c r="P17" i="19"/>
  <c r="P9" i="19"/>
  <c r="P31" i="19"/>
  <c r="P23" i="19"/>
  <c r="Q23" i="19"/>
  <c r="Q31" i="19"/>
  <c r="R21" i="19"/>
  <c r="S19" i="19"/>
  <c r="S35" i="19"/>
  <c r="Q14" i="19"/>
  <c r="R17" i="19"/>
  <c r="R9" i="19"/>
  <c r="S12" i="19"/>
  <c r="P16" i="19"/>
  <c r="P8" i="19"/>
  <c r="P30" i="19"/>
  <c r="P22" i="19"/>
  <c r="Q24" i="19"/>
  <c r="Q32" i="19"/>
  <c r="R22" i="19"/>
  <c r="R30" i="19"/>
  <c r="S20" i="19"/>
  <c r="S28" i="19"/>
  <c r="S36" i="19"/>
  <c r="Q13" i="19"/>
  <c r="R16" i="19"/>
  <c r="R8" i="19"/>
  <c r="S11" i="19"/>
  <c r="P15" i="19"/>
  <c r="P19" i="19"/>
  <c r="P21" i="19"/>
  <c r="Q25" i="19"/>
  <c r="Q33" i="19"/>
  <c r="R23" i="19"/>
  <c r="R31" i="19"/>
  <c r="Q12" i="19"/>
  <c r="S7" i="19"/>
  <c r="S10" i="19"/>
  <c r="P14" i="19"/>
  <c r="P36" i="19"/>
  <c r="P28" i="19"/>
  <c r="P20" i="19"/>
  <c r="Q26" i="19"/>
  <c r="Q34" i="19"/>
  <c r="R24" i="19"/>
  <c r="R32" i="19"/>
  <c r="P13" i="19"/>
  <c r="P35" i="19"/>
  <c r="P34" i="19"/>
  <c r="P26" i="19"/>
  <c r="P45" i="19"/>
  <c r="P46" i="19"/>
  <c r="P47" i="19"/>
  <c r="P48" i="19"/>
  <c r="P49" i="19"/>
  <c r="P50" i="19"/>
  <c r="P51" i="19"/>
  <c r="P52" i="19"/>
  <c r="P53" i="19"/>
  <c r="P54" i="19"/>
  <c r="P44" i="19"/>
  <c r="T5" i="19" l="1"/>
  <c r="O5" i="19" s="1"/>
  <c r="T4" i="19"/>
  <c r="O4" i="19" s="1"/>
  <c r="T3" i="19"/>
  <c r="O3" i="19" s="1"/>
  <c r="T2" i="19"/>
  <c r="O2" i="19" s="1"/>
  <c r="R2" i="19" l="1"/>
  <c r="P2" i="19"/>
  <c r="S2" i="19"/>
  <c r="Q2" i="19"/>
  <c r="P3" i="19"/>
  <c r="Q3" i="19"/>
  <c r="R3" i="19"/>
  <c r="S3" i="19"/>
  <c r="R4" i="19"/>
  <c r="P4" i="19"/>
  <c r="S4" i="19"/>
  <c r="Q4" i="19"/>
  <c r="R5" i="19"/>
  <c r="P5" i="19"/>
  <c r="S5" i="19"/>
  <c r="Q5" i="19"/>
</calcChain>
</file>

<file path=xl/sharedStrings.xml><?xml version="1.0" encoding="utf-8"?>
<sst xmlns="http://schemas.openxmlformats.org/spreadsheetml/2006/main" count="485" uniqueCount="159">
  <si>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</si>
  <si>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</si>
  <si>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</si>
  <si>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</si>
  <si>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</si>
  <si>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</si>
  <si>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</si>
  <si>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</si>
  <si>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</si>
  <si>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</si>
  <si>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</si>
  <si>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</si>
  <si>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</si>
  <si>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</si>
  <si>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</si>
  <si>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</si>
  <si>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</si>
  <si>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</si>
  <si>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</si>
  <si>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</si>
  <si>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</si>
  <si>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</si>
  <si>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</si>
  <si>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</si>
  <si>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</si>
  <si>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</si>
  <si>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</si>
  <si>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</si>
  <si>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</si>
  <si>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t>
  </si>
  <si>
    <t>( )</t>
  </si>
  <si>
    <t>Zahlenwert mit eingeschränkter Aussagefähigkeit</t>
  </si>
  <si>
    <t>/</t>
  </si>
  <si>
    <t>Zahlenwert nicht sicher genug</t>
  </si>
  <si>
    <t>Inhaltsverzeichnis</t>
  </si>
  <si>
    <t>Tabellen</t>
  </si>
  <si>
    <t>Seite</t>
  </si>
  <si>
    <t>1.</t>
  </si>
  <si>
    <t>2.</t>
  </si>
  <si>
    <t>3.</t>
  </si>
  <si>
    <t>Dithmarschen</t>
  </si>
  <si>
    <t>Herzogtum Lauenburg</t>
  </si>
  <si>
    <t>Nordfriesland</t>
  </si>
  <si>
    <t>Ostholstein</t>
  </si>
  <si>
    <t>Pinneberg</t>
  </si>
  <si>
    <t>Plön</t>
  </si>
  <si>
    <t>Rendsburg-Eckernförde</t>
  </si>
  <si>
    <t>Schleswig-Flensburg</t>
  </si>
  <si>
    <t>Segeberg</t>
  </si>
  <si>
    <t>Steinburg</t>
  </si>
  <si>
    <t>Kreisfreie Städte</t>
  </si>
  <si>
    <t>Heide, Stadt</t>
  </si>
  <si>
    <t>Geesthacht, Stadt</t>
  </si>
  <si>
    <t>Husum, Stadt</t>
  </si>
  <si>
    <t>Bad Schwartau, Stadt</t>
  </si>
  <si>
    <t>Elmshorn, Stadt</t>
  </si>
  <si>
    <t>Pinneberg, Stadt</t>
  </si>
  <si>
    <t>Quickborn, Stadt</t>
  </si>
  <si>
    <t>Wedel, Stadt</t>
  </si>
  <si>
    <t>Eckernförde, Stadt</t>
  </si>
  <si>
    <t>Rendsburg, Stadt</t>
  </si>
  <si>
    <t>Schleswig, Stadt</t>
  </si>
  <si>
    <t>Henstedt-Ulzburg</t>
  </si>
  <si>
    <t>Kaltenkirchen, Stadt</t>
  </si>
  <si>
    <t>Norderstedt, Stadt</t>
  </si>
  <si>
    <t>Itzehoe, Stadt</t>
  </si>
  <si>
    <t>Ahrensburg, Stadt</t>
  </si>
  <si>
    <t>Bad Oldesloe, Stadt</t>
  </si>
  <si>
    <t>Reinbek, Stadt</t>
  </si>
  <si>
    <t>Schleswig-Holstein</t>
  </si>
  <si>
    <t>Minimum</t>
  </si>
  <si>
    <t>Maximum</t>
  </si>
  <si>
    <t>Anzahl</t>
  </si>
  <si>
    <t>Kreise</t>
  </si>
  <si>
    <t>FLENSBURG</t>
  </si>
  <si>
    <t>KIEL</t>
  </si>
  <si>
    <t>LÜBECK</t>
  </si>
  <si>
    <t>NEUMÜNSTER</t>
  </si>
  <si>
    <t>je 1 000 Einw.</t>
  </si>
  <si>
    <t>6</t>
  </si>
  <si>
    <t>Kreise und Städte</t>
  </si>
  <si>
    <t>in Schleswig-Holstein im Vergleich</t>
  </si>
  <si>
    <t>TEST</t>
  </si>
  <si>
    <t>Region</t>
  </si>
  <si>
    <t>Schleswig-Holstein.regional</t>
  </si>
  <si>
    <t>Kreise und Städte in Schleswig-Holstein im Vergleich</t>
  </si>
  <si>
    <t>Test</t>
  </si>
  <si>
    <t>http://region.statistik-nord.de</t>
  </si>
  <si>
    <t xml:space="preserve">Weitere regionalstatistische Angaben für die Kreise, kreisfreien Städte und die Gemeinden in Schleswig-Holstein finden Sie in dem Internetangebot Meine Region: </t>
  </si>
  <si>
    <t>Stormarn</t>
  </si>
  <si>
    <t>9</t>
  </si>
  <si>
    <t>12</t>
  </si>
  <si>
    <t>Kreise, kreisfreie Städte und ausgewählte Gemeinden in Schleswig-Holstein</t>
  </si>
  <si>
    <t>Band 2</t>
  </si>
  <si>
    <t>1 - 2</t>
  </si>
  <si>
    <t>Wohn-gebäude
insgesamt</t>
  </si>
  <si>
    <r>
      <t>m</t>
    </r>
    <r>
      <rPr>
        <vertAlign val="superscript"/>
        <sz val="8"/>
        <color theme="1"/>
        <rFont val="Arial"/>
        <family val="2"/>
      </rPr>
      <t>2</t>
    </r>
  </si>
  <si>
    <t>je Wohnung</t>
  </si>
  <si>
    <t>je Einw.</t>
  </si>
  <si>
    <t>5
und mehr</t>
  </si>
  <si>
    <t>Woh-nungen in Ein- und Zwei-Familien-häusern</t>
  </si>
  <si>
    <t>1 - 2 Räume</t>
  </si>
  <si>
    <t>3 Räume</t>
  </si>
  <si>
    <t>4 Räume</t>
  </si>
  <si>
    <t>5 Räume und mehr</t>
  </si>
  <si>
    <t>Wohnfläche je Einwohner</t>
  </si>
  <si>
    <r>
      <t>Woh-nungen</t>
    </r>
    <r>
      <rPr>
        <vertAlign val="superscript"/>
        <sz val="8"/>
        <rFont val="Arial"/>
        <family val="2"/>
      </rPr>
      <t>2</t>
    </r>
    <r>
      <rPr>
        <sz val="8"/>
        <rFont val="Arial"/>
        <family val="2"/>
      </rPr>
      <t xml:space="preserve"> insgesamt</t>
    </r>
  </si>
  <si>
    <t>Wohnge-bäude</t>
  </si>
  <si>
    <r>
      <t>1 000 m</t>
    </r>
    <r>
      <rPr>
        <vertAlign val="superscript"/>
        <sz val="8"/>
        <rFont val="Arial"/>
        <family val="2"/>
      </rPr>
      <t>3</t>
    </r>
  </si>
  <si>
    <t>Raum-inhalt</t>
  </si>
  <si>
    <t>Woh-nungen</t>
  </si>
  <si>
    <t>Wohn-räume (einschl. Küchen)</t>
  </si>
  <si>
    <t>Wohn-fläche</t>
  </si>
  <si>
    <t>1 000 EUR</t>
  </si>
  <si>
    <t>Baumaßnahmen an bestehenden Wohngebäuden</t>
  </si>
  <si>
    <r>
      <t>1 000 m</t>
    </r>
    <r>
      <rPr>
        <vertAlign val="superscript"/>
        <sz val="8"/>
        <rFont val="Arial"/>
        <family val="2"/>
      </rPr>
      <t>2</t>
    </r>
  </si>
  <si>
    <t>Wohnungen</t>
  </si>
  <si>
    <t>Errichtung neuer Wohngebäude (Neubau)</t>
  </si>
  <si>
    <t>Wohnungen, Neubau</t>
  </si>
  <si>
    <t>Wohnungen durch Baumaßnahmen</t>
  </si>
  <si>
    <t>Genehmigte Wohnungen je 1 000 Einw.</t>
  </si>
  <si>
    <t>Neubau</t>
  </si>
  <si>
    <t>3 und mehr</t>
  </si>
  <si>
    <t>Wohnungen in Wohn- und Nichtwohngebäuden</t>
  </si>
  <si>
    <t>3 - 4</t>
  </si>
  <si>
    <t>5 und mehr</t>
  </si>
  <si>
    <t>ins-gesamt</t>
  </si>
  <si>
    <t>Wohnungen in Wohngebäuden</t>
  </si>
  <si>
    <t>Fertiggestellte Wohnungen in Wohngebäuden (Neubau) je 1 000 Einwohner</t>
  </si>
  <si>
    <r>
      <t xml:space="preserve">KREISFREIE STADT
Kreis
</t>
    </r>
    <r>
      <rPr>
        <i/>
        <sz val="8"/>
        <rFont val="Arial"/>
        <family val="2"/>
      </rPr>
      <t>Ausgewählte Gemeinde</t>
    </r>
  </si>
  <si>
    <t>Ausgewählte Gemeinden</t>
  </si>
  <si>
    <t>veran-schlagte Kosten</t>
  </si>
  <si>
    <r>
      <t>Alle Baumaßnahmen</t>
    </r>
    <r>
      <rPr>
        <vertAlign val="superscript"/>
        <sz val="8"/>
        <rFont val="Arial"/>
        <family val="2"/>
      </rPr>
      <t>2</t>
    </r>
  </si>
  <si>
    <r>
      <t>Wohngebäude</t>
    </r>
    <r>
      <rPr>
        <vertAlign val="superscript"/>
        <sz val="8"/>
        <rFont val="Arial"/>
        <family val="2"/>
      </rPr>
      <t>1</t>
    </r>
  </si>
  <si>
    <t>davon mit … Wohnungen</t>
  </si>
  <si>
    <r>
      <t>davon mit … Räumen</t>
    </r>
    <r>
      <rPr>
        <vertAlign val="superscript"/>
        <sz val="8"/>
        <rFont val="Arial"/>
        <family val="2"/>
      </rPr>
      <t>3</t>
    </r>
  </si>
  <si>
    <t>040 42831-1808</t>
  </si>
  <si>
    <t>Band 2 der Reihe „Schleswig-Holstein.regional“</t>
  </si>
  <si>
    <t>bautaetigkeit@statistik-nord.de</t>
  </si>
  <si>
    <t>Liane Spahn</t>
  </si>
  <si>
    <r>
      <t>Wohnungen mit … Räumen</t>
    </r>
    <r>
      <rPr>
        <vertAlign val="superscript"/>
        <sz val="8"/>
        <rFont val="Arial"/>
        <family val="2"/>
      </rPr>
      <t>2</t>
    </r>
  </si>
  <si>
    <r>
      <t>Durchschnittliche
Wohnfläche</t>
    </r>
    <r>
      <rPr>
        <vertAlign val="superscript"/>
        <sz val="8"/>
        <rFont val="Arial"/>
        <family val="2"/>
      </rPr>
      <t>2</t>
    </r>
  </si>
  <si>
    <t>Bautätigkeit, Wohnen 2022</t>
  </si>
  <si>
    <t>© Statistisches Amt für Hamburg und Schleswig-Holstein, Hamburg 2024
Auszugsweise Vervielfältigung und Verbreitung mit Quellenangabe gestattet.</t>
  </si>
  <si>
    <t>Wohngebäude- und Wohnungsbestand am 31.12.2022</t>
  </si>
  <si>
    <t>Baugenehmigungen im Wohnbau im Jahr 2022</t>
  </si>
  <si>
    <t>Fertiggestellte Wohngebäude und Wohnungen im Jahr 2022</t>
  </si>
  <si>
    <t>Zum Vergleich 2021</t>
  </si>
  <si>
    <r>
      <t>1. Wohngebäude- und Wohnungsbestand</t>
    </r>
    <r>
      <rPr>
        <b/>
        <vertAlign val="superscript"/>
        <sz val="10"/>
        <rFont val="Arial"/>
        <family val="2"/>
      </rPr>
      <t>1</t>
    </r>
    <r>
      <rPr>
        <b/>
        <sz val="10"/>
        <rFont val="Arial"/>
        <family val="2"/>
      </rPr>
      <t xml:space="preserve"> </t>
    </r>
    <r>
      <rPr>
        <b/>
        <vertAlign val="superscript"/>
        <sz val="10"/>
        <rFont val="Arial"/>
        <family val="2"/>
      </rPr>
      <t>2</t>
    </r>
    <r>
      <rPr>
        <b/>
        <sz val="10"/>
        <rFont val="Arial"/>
        <family val="2"/>
      </rPr>
      <t xml:space="preserve"> am 31.12.2022</t>
    </r>
  </si>
  <si>
    <t>Wohnungsbestand nach Anzahl der Räume in % am 31.12.2022</t>
  </si>
  <si>
    <t>Wohnfläche je Einw. am 31.12.2022</t>
  </si>
  <si>
    <r>
      <t>2. Baugenehmigungen</t>
    </r>
    <r>
      <rPr>
        <b/>
        <vertAlign val="superscript"/>
        <sz val="10"/>
        <rFont val="Arial"/>
        <family val="2"/>
      </rPr>
      <t>1</t>
    </r>
    <r>
      <rPr>
        <b/>
        <sz val="10"/>
        <rFont val="Arial"/>
        <family val="2"/>
      </rPr>
      <t xml:space="preserve"> im Wohnbau im Jahr 2022</t>
    </r>
  </si>
  <si>
    <t>Baugenehmigungen für Wohnungen im Jahr 2022</t>
  </si>
  <si>
    <t>Genehmigte Wohnungen in Wohngebäuden (Neubau) je 1 000 Einw. im Jahr 2022</t>
  </si>
  <si>
    <t>3. Fertiggestellte Wohngebäude und Wohnungen im Jahr 2022</t>
  </si>
  <si>
    <t>Fertiggestellte Wohnungen (alle Baumaßnahmen) nach Anzahl der Räume in % im Jahr 2022</t>
  </si>
  <si>
    <t>Fertiggestellte Wohnungen in Wohngebäuden (Neubau) je 1 000 Einw. im Jahr 2022</t>
  </si>
  <si>
    <t>Herausgegeben am: 15. Februar 2024</t>
  </si>
  <si>
    <r>
      <rPr>
        <b/>
        <sz val="10"/>
        <color theme="1"/>
        <rFont val="Arial"/>
        <family val="2"/>
      </rPr>
      <t>Ausgewählte Gemeinden:</t>
    </r>
    <r>
      <rPr>
        <sz val="10"/>
        <color theme="1"/>
        <rFont val="Arial"/>
        <family val="2"/>
      </rPr>
      <t xml:space="preserve"> Gemeinden mit mehr als 20 000 Einw. am 31.12.2022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</si>
</sst>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quot;  &quot;;\-###\ ###\ ##0&quot;  &quot;;&quot;-  &quot;"/>
    <numFmt numFmtId="166" formatCode="###\ ##0.0&quot;  &quot;;\-###\ ##0.0&quot;  &quot;;&quot;-  &quot;"/>
    <numFmt numFmtId="167" formatCode="###,###,###,###;\-###,###,###,###"/>
    <numFmt numFmtId="168" formatCode="_-* #,##0.00\ [$€]_-;\-* #,##0.00\ [$€]_-;_-* &quot;-&quot;??\ [$€]_-;_-@_-"/>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0&quot;  &quot;;\-###\ ###\ ##0.0&quot;  &quot;;&quot;–  &quot;"/>
    <numFmt numFmtId="190" formatCode="###\ ###\ ##0&quot;  &quot;;\-###\ ###\ ##0&quot;  &quot;;&quot;–  &quot;"/>
    <numFmt numFmtId="191" formatCode="###\ ##0&quot;  &quot;;\-###\ ##0&quot;  &quot;;&quot;-  &quot;"/>
  </numFmts>
  <fonts count="10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b/>
      <sz val="8"/>
      <color theme="1"/>
      <name val="Arial"/>
      <family val="2"/>
    </font>
    <font>
      <b/>
      <sz val="8"/>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7"/>
      <name val="Arial"/>
      <family val="2"/>
    </font>
    <font>
      <i/>
      <sz val="8"/>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vertAlign val="superscript"/>
      <sz val="8"/>
      <name val="Arial"/>
      <family val="2"/>
    </font>
    <font>
      <sz val="30"/>
      <color theme="1"/>
      <name val="Arial"/>
      <family val="2"/>
    </font>
    <font>
      <u/>
      <sz val="10"/>
      <color theme="10"/>
      <name val="Arial"/>
      <family val="2"/>
    </font>
    <font>
      <sz val="11"/>
      <name val="MetaNormalLF-Roman"/>
      <family val="2"/>
    </font>
    <font>
      <sz val="11"/>
      <name val="MetaNormalLF-Roman"/>
    </font>
    <font>
      <vertAlign val="superscript"/>
      <sz val="8"/>
      <color theme="1"/>
      <name val="Arial"/>
      <family val="2"/>
    </font>
    <font>
      <b/>
      <vertAlign val="superscript"/>
      <sz val="10"/>
      <name val="Arial"/>
      <family val="2"/>
    </font>
  </fonts>
  <fills count="7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679">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9"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4" fillId="0" borderId="0"/>
    <xf numFmtId="0" fontId="35"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0"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2" borderId="0" applyNumberFormat="0" applyBorder="0" applyAlignment="0" applyProtection="0"/>
    <xf numFmtId="0" fontId="44" fillId="5" borderId="4" applyNumberFormat="0" applyAlignment="0" applyProtection="0"/>
    <xf numFmtId="0" fontId="45" fillId="6" borderId="5" applyNumberFormat="0" applyAlignment="0" applyProtection="0"/>
    <xf numFmtId="0" fontId="46" fillId="6" borderId="4" applyNumberFormat="0" applyAlignment="0" applyProtection="0"/>
    <xf numFmtId="0" fontId="47" fillId="0" borderId="6" applyNumberFormat="0" applyFill="0" applyAlignment="0" applyProtection="0"/>
    <xf numFmtId="0" fontId="48" fillId="7" borderId="7" applyNumberFormat="0" applyAlignment="0" applyProtection="0"/>
    <xf numFmtId="0" fontId="49" fillId="0" borderId="0" applyNumberFormat="0" applyFill="0" applyBorder="0" applyAlignment="0" applyProtection="0"/>
    <xf numFmtId="0" fontId="2" fillId="8" borderId="8" applyNumberFormat="0" applyFont="0" applyAlignment="0" applyProtection="0"/>
    <xf numFmtId="0" fontId="50" fillId="0" borderId="0" applyNumberFormat="0" applyFill="0" applyBorder="0" applyAlignment="0" applyProtection="0"/>
    <xf numFmtId="0" fontId="9" fillId="0" borderId="9" applyNumberFormat="0" applyFill="0" applyAlignment="0" applyProtection="0"/>
    <xf numFmtId="0" fontId="5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1" fillId="32" borderId="0" applyNumberFormat="0" applyBorder="0" applyAlignment="0" applyProtection="0"/>
    <xf numFmtId="0" fontId="1" fillId="0" borderId="0"/>
    <xf numFmtId="0" fontId="1" fillId="0" borderId="0"/>
    <xf numFmtId="0" fontId="1" fillId="0" borderId="0"/>
    <xf numFmtId="0" fontId="3" fillId="0" borderId="0"/>
    <xf numFmtId="0" fontId="2" fillId="0" borderId="0"/>
    <xf numFmtId="0" fontId="2" fillId="0" borderId="0"/>
    <xf numFmtId="0" fontId="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3" fillId="0" borderId="0"/>
    <xf numFmtId="0" fontId="1" fillId="0" borderId="0"/>
    <xf numFmtId="0" fontId="1" fillId="0" borderId="0"/>
    <xf numFmtId="0" fontId="1" fillId="0" borderId="0"/>
    <xf numFmtId="0" fontId="1" fillId="0" borderId="0"/>
    <xf numFmtId="0" fontId="54" fillId="0" borderId="0" applyNumberFormat="0" applyFill="0" applyBorder="0" applyAlignment="0" applyProtection="0">
      <alignment vertical="top"/>
      <protection locked="0"/>
    </xf>
    <xf numFmtId="0" fontId="1" fillId="0" borderId="0"/>
    <xf numFmtId="0" fontId="1" fillId="0" borderId="0"/>
    <xf numFmtId="0" fontId="54" fillId="0" borderId="0" applyNumberFormat="0" applyFill="0" applyBorder="0" applyAlignment="0" applyProtection="0">
      <alignment vertical="top"/>
      <protection locked="0"/>
    </xf>
    <xf numFmtId="0" fontId="1" fillId="0" borderId="0"/>
    <xf numFmtId="49" fontId="82" fillId="69" borderId="36">
      <alignment horizontal="center" vertical="center" wrapText="1"/>
    </xf>
    <xf numFmtId="0" fontId="81" fillId="73" borderId="0">
      <alignment horizontal="center" wrapText="1"/>
    </xf>
    <xf numFmtId="0" fontId="59" fillId="41" borderId="0" applyNumberFormat="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42" borderId="0" applyNumberFormat="0" applyBorder="0" applyAlignment="0" applyProtection="0"/>
    <xf numFmtId="0" fontId="1" fillId="0" borderId="0"/>
    <xf numFmtId="0" fontId="60" fillId="53" borderId="0" applyNumberFormat="0" applyBorder="0" applyAlignment="0" applyProtection="0"/>
    <xf numFmtId="0" fontId="7" fillId="69" borderId="0" applyFont="0" applyAlignment="0"/>
    <xf numFmtId="0" fontId="3" fillId="39" borderId="24">
      <alignment horizontal="centerContinuous" wrapText="1"/>
    </xf>
    <xf numFmtId="0" fontId="59" fillId="42" borderId="0" applyNumberFormat="0" applyBorder="0" applyAlignment="0" applyProtection="0"/>
    <xf numFmtId="172" fontId="3" fillId="0" borderId="0" applyFont="0" applyFill="0" applyBorder="0" applyAlignment="0" applyProtection="0"/>
    <xf numFmtId="0" fontId="1" fillId="0" borderId="0"/>
    <xf numFmtId="0" fontId="8" fillId="67" borderId="0">
      <alignment horizontal="center"/>
    </xf>
    <xf numFmtId="0" fontId="2" fillId="0" borderId="0"/>
    <xf numFmtId="0" fontId="58" fillId="41" borderId="0" applyNumberFormat="0" applyBorder="0" applyAlignment="0" applyProtection="0"/>
    <xf numFmtId="0" fontId="61" fillId="57" borderId="0" applyNumberFormat="0" applyBorder="0" applyAlignment="0" applyProtection="0"/>
    <xf numFmtId="0" fontId="69" fillId="39" borderId="0">
      <alignment horizontal="right"/>
    </xf>
    <xf numFmtId="177" fontId="77" fillId="0" borderId="24">
      <alignment horizontal="center" vertical="center"/>
      <protection locked="0"/>
    </xf>
    <xf numFmtId="0" fontId="59" fillId="51" borderId="0" applyNumberFormat="0" applyBorder="0" applyAlignment="0" applyProtection="0"/>
    <xf numFmtId="0" fontId="70" fillId="39" borderId="0">
      <alignment horizontal="center"/>
    </xf>
    <xf numFmtId="0" fontId="1" fillId="0" borderId="0"/>
    <xf numFmtId="0" fontId="80" fillId="46" borderId="0" applyNumberFormat="0" applyBorder="0" applyAlignment="0" applyProtection="0"/>
    <xf numFmtId="0" fontId="1" fillId="0" borderId="0"/>
    <xf numFmtId="0" fontId="56" fillId="0" borderId="0">
      <alignment vertical="top"/>
    </xf>
    <xf numFmtId="0" fontId="61" fillId="53" borderId="0" applyNumberFormat="0" applyBorder="0" applyAlignment="0" applyProtection="0"/>
    <xf numFmtId="0" fontId="7" fillId="0" borderId="0"/>
    <xf numFmtId="164" fontId="73" fillId="39" borderId="0" applyBorder="0">
      <alignment horizontal="right" vertical="center"/>
      <protection locked="0"/>
    </xf>
    <xf numFmtId="0" fontId="58" fillId="43" borderId="0" applyNumberFormat="0" applyBorder="0" applyAlignment="0" applyProtection="0"/>
    <xf numFmtId="171" fontId="52" fillId="0" borderId="0">
      <alignment horizontal="right"/>
    </xf>
    <xf numFmtId="0" fontId="1" fillId="0" borderId="0"/>
    <xf numFmtId="0" fontId="79" fillId="69" borderId="0">
      <alignment horizontal="left" vertical="center" wrapText="1"/>
    </xf>
    <xf numFmtId="0" fontId="1" fillId="0" borderId="0"/>
    <xf numFmtId="0" fontId="58" fillId="44" borderId="0" applyNumberFormat="0" applyBorder="0" applyAlignment="0" applyProtection="0"/>
    <xf numFmtId="0" fontId="61" fillId="56" borderId="0" applyNumberFormat="0" applyBorder="0" applyAlignment="0" applyProtection="0"/>
    <xf numFmtId="0" fontId="7" fillId="39" borderId="24"/>
    <xf numFmtId="176" fontId="55" fillId="39" borderId="0">
      <alignment horizontal="center" vertical="center"/>
      <protection hidden="1"/>
    </xf>
    <xf numFmtId="0" fontId="59" fillId="47" borderId="0" applyNumberFormat="0" applyBorder="0" applyAlignment="0" applyProtection="0"/>
    <xf numFmtId="0" fontId="3" fillId="67" borderId="0">
      <alignment horizontal="center" wrapText="1"/>
    </xf>
    <xf numFmtId="0" fontId="1" fillId="0" borderId="0"/>
    <xf numFmtId="0" fontId="67" fillId="72" borderId="0">
      <alignment horizontal="right" vertical="top" wrapText="1"/>
    </xf>
    <xf numFmtId="0" fontId="1" fillId="0" borderId="0"/>
    <xf numFmtId="0" fontId="60" fillId="53" borderId="0" applyNumberFormat="0" applyBorder="0" applyAlignment="0" applyProtection="0"/>
    <xf numFmtId="0" fontId="7" fillId="39" borderId="25"/>
    <xf numFmtId="175" fontId="3" fillId="0" borderId="0" applyFont="0" applyFill="0" applyBorder="0" applyAlignment="0" applyProtection="0"/>
    <xf numFmtId="0" fontId="59" fillId="48" borderId="0" applyNumberFormat="0" applyBorder="0" applyAlignment="0" applyProtection="0"/>
    <xf numFmtId="0" fontId="3" fillId="0" borderId="0" applyNumberFormat="0" applyAlignment="0">
      <alignment horizontal="centerContinuous"/>
    </xf>
    <xf numFmtId="0" fontId="87" fillId="72" borderId="27">
      <alignment horizontal="left" vertical="top" wrapText="1"/>
    </xf>
    <xf numFmtId="179" fontId="77" fillId="0" borderId="24">
      <alignment horizontal="center" vertical="center"/>
      <protection locked="0"/>
    </xf>
    <xf numFmtId="0" fontId="1" fillId="0" borderId="0"/>
    <xf numFmtId="0" fontId="1" fillId="0" borderId="0"/>
    <xf numFmtId="0" fontId="61" fillId="58" borderId="0" applyNumberFormat="0" applyBorder="0" applyAlignment="0" applyProtection="0"/>
    <xf numFmtId="0" fontId="1" fillId="8" borderId="8" applyNumberFormat="0" applyFont="0" applyAlignment="0" applyProtection="0"/>
    <xf numFmtId="0" fontId="76" fillId="68" borderId="33">
      <protection locked="0"/>
    </xf>
    <xf numFmtId="0" fontId="58" fillId="42" borderId="0" applyNumberFormat="0" applyBorder="0" applyAlignment="0" applyProtection="0"/>
    <xf numFmtId="0" fontId="67" fillId="66" borderId="34">
      <alignment horizontal="right" vertical="top" wrapText="1"/>
    </xf>
    <xf numFmtId="0" fontId="1" fillId="0" borderId="0"/>
    <xf numFmtId="0" fontId="3" fillId="70" borderId="0" applyNumberFormat="0" applyFont="0" applyBorder="0" applyAlignment="0"/>
    <xf numFmtId="0" fontId="1" fillId="0" borderId="0"/>
    <xf numFmtId="168" fontId="52" fillId="0" borderId="0" applyFont="0" applyFill="0" applyBorder="0" applyAlignment="0" applyProtection="0"/>
    <xf numFmtId="0" fontId="61" fillId="52" borderId="0" applyNumberFormat="0" applyBorder="0" applyAlignment="0" applyProtection="0"/>
    <xf numFmtId="0" fontId="83" fillId="50" borderId="0" applyNumberFormat="0" applyBorder="0" applyAlignment="0" applyProtection="0"/>
    <xf numFmtId="0" fontId="72" fillId="63" borderId="0" applyNumberFormat="0" applyBorder="0" applyAlignment="0">
      <alignment horizontal="right"/>
    </xf>
    <xf numFmtId="0" fontId="58" fillId="42" borderId="0" applyNumberFormat="0" applyBorder="0" applyAlignment="0" applyProtection="0"/>
    <xf numFmtId="170" fontId="52" fillId="0" borderId="0">
      <alignment horizontal="right"/>
    </xf>
    <xf numFmtId="0" fontId="1" fillId="0" borderId="0"/>
    <xf numFmtId="0" fontId="3" fillId="68" borderId="24" applyNumberFormat="0" applyFont="0" applyAlignment="0">
      <protection locked="0"/>
    </xf>
    <xf numFmtId="0" fontId="1" fillId="0" borderId="0"/>
    <xf numFmtId="0" fontId="58" fillId="43" borderId="0" applyNumberFormat="0" applyBorder="0" applyAlignment="0" applyProtection="0"/>
    <xf numFmtId="0" fontId="61" fillId="61" borderId="0" applyNumberFormat="0" applyBorder="0" applyAlignment="0" applyProtection="0"/>
    <xf numFmtId="181" fontId="52" fillId="0" borderId="0">
      <alignment horizontal="right"/>
    </xf>
    <xf numFmtId="168" fontId="52" fillId="0" borderId="0" applyFont="0" applyFill="0" applyBorder="0" applyAlignment="0" applyProtection="0"/>
    <xf numFmtId="0" fontId="59" fillId="53" borderId="0" applyNumberFormat="0" applyBorder="0" applyAlignment="0" applyProtection="0"/>
    <xf numFmtId="0" fontId="69" fillId="39" borderId="0">
      <alignment horizontal="center" vertical="center"/>
    </xf>
    <xf numFmtId="0" fontId="1" fillId="0" borderId="0"/>
    <xf numFmtId="1" fontId="73" fillId="39" borderId="0" applyBorder="0">
      <alignment horizontal="right" vertical="center"/>
      <protection locked="0"/>
    </xf>
    <xf numFmtId="0" fontId="1" fillId="0" borderId="0"/>
    <xf numFmtId="0" fontId="2" fillId="0" borderId="0"/>
    <xf numFmtId="0" fontId="60" fillId="54" borderId="0" applyNumberFormat="0" applyBorder="0" applyAlignment="0" applyProtection="0"/>
    <xf numFmtId="0" fontId="7" fillId="39" borderId="22"/>
    <xf numFmtId="173" fontId="3" fillId="0" borderId="0" applyFont="0" applyFill="0" applyBorder="0" applyAlignment="0" applyProtection="0"/>
    <xf numFmtId="0" fontId="59" fillId="46" borderId="0" applyNumberFormat="0" applyBorder="0" applyAlignment="0" applyProtection="0"/>
    <xf numFmtId="1" fontId="62" fillId="36" borderId="0">
      <alignment horizontal="center" vertical="center"/>
    </xf>
    <xf numFmtId="0" fontId="87" fillId="72" borderId="24">
      <alignment horizontal="left" vertical="top" wrapText="1"/>
    </xf>
    <xf numFmtId="176" fontId="77" fillId="0" borderId="24">
      <alignment horizontal="center" vertical="center"/>
      <protection locked="0"/>
    </xf>
    <xf numFmtId="0" fontId="1" fillId="0" borderId="0"/>
    <xf numFmtId="0" fontId="1" fillId="0" borderId="0"/>
    <xf numFmtId="0" fontId="61" fillId="56" borderId="0" applyNumberFormat="0" applyBorder="0" applyAlignment="0" applyProtection="0"/>
    <xf numFmtId="0" fontId="84" fillId="70" borderId="37" applyNumberFormat="0" applyFont="0" applyAlignment="0" applyProtection="0"/>
    <xf numFmtId="0" fontId="74" fillId="0" borderId="35" applyNumberFormat="0" applyFill="0" applyAlignment="0" applyProtection="0"/>
    <xf numFmtId="0" fontId="58" fillId="50" borderId="0" applyNumberFormat="0" applyBorder="0" applyAlignment="0" applyProtection="0"/>
    <xf numFmtId="0" fontId="66" fillId="64" borderId="32" applyNumberFormat="0" applyAlignment="0" applyProtection="0"/>
    <xf numFmtId="0" fontId="1" fillId="0" borderId="0"/>
    <xf numFmtId="0" fontId="56" fillId="39" borderId="0">
      <alignment horizontal="left"/>
    </xf>
    <xf numFmtId="0" fontId="1" fillId="0" borderId="0"/>
    <xf numFmtId="0" fontId="2" fillId="0" borderId="0"/>
    <xf numFmtId="0" fontId="60" fillId="42" borderId="0" applyNumberFormat="0" applyBorder="0" applyAlignment="0" applyProtection="0"/>
    <xf numFmtId="0" fontId="7" fillId="39" borderId="23">
      <alignment horizontal="center" wrapText="1"/>
    </xf>
    <xf numFmtId="0" fontId="34" fillId="68" borderId="24">
      <protection locked="0"/>
    </xf>
    <xf numFmtId="0" fontId="59" fillId="44" borderId="0" applyNumberFormat="0" applyBorder="0" applyAlignment="0" applyProtection="0"/>
    <xf numFmtId="169" fontId="64" fillId="63" borderId="30" applyFont="0" applyBorder="0" applyAlignment="0">
      <alignment horizontal="right"/>
    </xf>
    <xf numFmtId="0" fontId="87" fillId="72" borderId="26">
      <alignment horizontal="left" vertical="top"/>
    </xf>
    <xf numFmtId="0" fontId="55" fillId="39" borderId="24">
      <alignment horizontal="left"/>
    </xf>
    <xf numFmtId="0" fontId="1" fillId="0" borderId="0"/>
    <xf numFmtId="0" fontId="58" fillId="41" borderId="0" applyNumberFormat="0" applyBorder="0" applyAlignment="0" applyProtection="0"/>
    <xf numFmtId="0" fontId="61" fillId="59" borderId="0" applyNumberFormat="0" applyBorder="0" applyAlignment="0" applyProtection="0"/>
    <xf numFmtId="180" fontId="85" fillId="0" borderId="0"/>
    <xf numFmtId="0" fontId="3" fillId="68" borderId="24"/>
    <xf numFmtId="0" fontId="59" fillId="51" borderId="0" applyNumberFormat="0" applyBorder="0" applyAlignment="0" applyProtection="0"/>
    <xf numFmtId="0" fontId="7" fillId="0" borderId="24"/>
    <xf numFmtId="0" fontId="1" fillId="0" borderId="0"/>
    <xf numFmtId="0" fontId="3" fillId="71" borderId="24" applyNumberFormat="0" applyFont="0" applyBorder="0" applyAlignment="0"/>
    <xf numFmtId="0" fontId="1" fillId="0" borderId="0"/>
    <xf numFmtId="0" fontId="2" fillId="0" borderId="0"/>
    <xf numFmtId="0" fontId="60" fillId="46" borderId="0" applyNumberFormat="0" applyBorder="0" applyAlignment="0" applyProtection="0"/>
    <xf numFmtId="0" fontId="7" fillId="39" borderId="25"/>
    <xf numFmtId="174" fontId="3" fillId="0" borderId="0" applyFont="0" applyFill="0" applyBorder="0" applyAlignment="0" applyProtection="0"/>
    <xf numFmtId="0" fontId="59" fillId="47" borderId="0" applyNumberFormat="0" applyBorder="0" applyAlignment="0" applyProtection="0"/>
    <xf numFmtId="0" fontId="63" fillId="0" borderId="24">
      <alignment horizontal="center" vertical="center"/>
      <protection locked="0"/>
    </xf>
    <xf numFmtId="0" fontId="88" fillId="72" borderId="26">
      <alignment horizontal="left" vertical="top" wrapText="1"/>
    </xf>
    <xf numFmtId="178" fontId="77" fillId="0" borderId="24">
      <alignment horizontal="center" vertical="center"/>
      <protection locked="0"/>
    </xf>
    <xf numFmtId="0" fontId="1" fillId="0" borderId="0"/>
    <xf numFmtId="0" fontId="3" fillId="0" borderId="0"/>
    <xf numFmtId="0" fontId="61" fillId="57" borderId="0" applyNumberFormat="0" applyBorder="0" applyAlignment="0" applyProtection="0"/>
    <xf numFmtId="0" fontId="1" fillId="8" borderId="8" applyNumberFormat="0" applyFont="0" applyAlignment="0" applyProtection="0"/>
    <xf numFmtId="0" fontId="75" fillId="0" borderId="0" applyNumberFormat="0" applyFill="0" applyBorder="0" applyAlignment="0" applyProtection="0"/>
    <xf numFmtId="0" fontId="58" fillId="49" borderId="0" applyNumberFormat="0" applyBorder="0" applyAlignment="0" applyProtection="0"/>
    <xf numFmtId="0" fontId="7" fillId="65" borderId="33"/>
    <xf numFmtId="0" fontId="1" fillId="0" borderId="0"/>
    <xf numFmtId="0" fontId="3" fillId="70" borderId="0" applyNumberFormat="0" applyFont="0" applyBorder="0" applyAlignment="0"/>
    <xf numFmtId="0" fontId="1" fillId="0" borderId="0"/>
    <xf numFmtId="0" fontId="3" fillId="0" borderId="0"/>
    <xf numFmtId="0" fontId="61" fillId="55" borderId="0" applyNumberFormat="0" applyBorder="0" applyAlignment="0" applyProtection="0"/>
    <xf numFmtId="172" fontId="3" fillId="0" borderId="0" applyFont="0" applyFill="0" applyBorder="0" applyAlignment="0" applyProtection="0"/>
    <xf numFmtId="0" fontId="71" fillId="44" borderId="32" applyNumberFormat="0" applyAlignment="0" applyProtection="0"/>
    <xf numFmtId="0" fontId="58" fillId="49" borderId="0" applyNumberFormat="0" applyBorder="0" applyAlignment="0" applyProtection="0"/>
    <xf numFmtId="0" fontId="65" fillId="64" borderId="31" applyNumberFormat="0" applyAlignment="0" applyProtection="0"/>
    <xf numFmtId="0" fontId="89" fillId="45" borderId="0" applyNumberFormat="0" applyBorder="0" applyAlignment="0" applyProtection="0"/>
    <xf numFmtId="0" fontId="3" fillId="68" borderId="24" applyNumberFormat="0" applyFont="0" applyAlignment="0">
      <protection locked="0"/>
    </xf>
    <xf numFmtId="0" fontId="1" fillId="0" borderId="0"/>
    <xf numFmtId="0" fontId="58" fillId="42" borderId="0" applyNumberFormat="0" applyBorder="0" applyAlignment="0" applyProtection="0"/>
    <xf numFmtId="0" fontId="61" fillId="60" borderId="0" applyNumberFormat="0" applyBorder="0" applyAlignment="0" applyProtection="0"/>
    <xf numFmtId="9" fontId="3" fillId="0" borderId="0" applyNumberFormat="0" applyFont="0" applyFill="0" applyBorder="0" applyAlignment="0" applyProtection="0"/>
    <xf numFmtId="0" fontId="3" fillId="39" borderId="0"/>
    <xf numFmtId="0" fontId="59" fillId="52" borderId="0" applyNumberFormat="0" applyBorder="0" applyAlignment="0" applyProtection="0"/>
    <xf numFmtId="0" fontId="68" fillId="39" borderId="0">
      <alignment horizontal="center"/>
    </xf>
    <xf numFmtId="0" fontId="1" fillId="0" borderId="0"/>
    <xf numFmtId="0" fontId="3" fillId="71" borderId="24" applyNumberFormat="0" applyFont="0" applyBorder="0" applyAlignment="0"/>
    <xf numFmtId="0" fontId="1" fillId="0" borderId="0"/>
    <xf numFmtId="0" fontId="3" fillId="0" borderId="0"/>
    <xf numFmtId="0" fontId="60" fillId="42" borderId="0" applyNumberFormat="0" applyBorder="0" applyAlignment="0" applyProtection="0"/>
    <xf numFmtId="0" fontId="7" fillId="39" borderId="28">
      <alignment wrapText="1"/>
    </xf>
    <xf numFmtId="43" fontId="3" fillId="0" borderId="0" applyFont="0" applyFill="0" applyBorder="0" applyAlignment="0" applyProtection="0"/>
    <xf numFmtId="0" fontId="59" fillId="45" borderId="0" applyNumberFormat="0" applyBorder="0" applyAlignment="0" applyProtection="0"/>
    <xf numFmtId="0" fontId="61" fillId="62" borderId="0" applyNumberFormat="0" applyBorder="0" applyAlignment="0" applyProtection="0"/>
    <xf numFmtId="0" fontId="86" fillId="73" borderId="0">
      <alignment horizontal="center"/>
    </xf>
    <xf numFmtId="164" fontId="78" fillId="38" borderId="0">
      <alignment horizontal="center" vertical="center"/>
    </xf>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57" fillId="40" borderId="38" applyFont="0" applyAlignment="0">
      <alignment horizontal="center" vertical="center" wrapText="1"/>
    </xf>
    <xf numFmtId="0" fontId="90" fillId="74" borderId="0"/>
    <xf numFmtId="0" fontId="90" fillId="74" borderId="0"/>
    <xf numFmtId="0" fontId="90" fillId="37" borderId="0"/>
    <xf numFmtId="182" fontId="90" fillId="37" borderId="0" applyFill="0" applyBorder="0" applyAlignment="0">
      <alignment horizontal="right"/>
    </xf>
    <xf numFmtId="183" fontId="90" fillId="37" borderId="0" applyFill="0" applyBorder="0" applyProtection="0">
      <alignment horizontal="right"/>
    </xf>
    <xf numFmtId="182" fontId="90" fillId="37" borderId="0" applyFill="0" applyBorder="0" applyProtection="0">
      <alignment horizontal="right"/>
    </xf>
    <xf numFmtId="183" fontId="90" fillId="37" borderId="0" applyFill="0" applyBorder="0" applyProtection="0">
      <alignment horizontal="right"/>
    </xf>
    <xf numFmtId="184" fontId="90" fillId="37" borderId="0" applyFill="0">
      <alignment horizontal="right"/>
    </xf>
    <xf numFmtId="185" fontId="90" fillId="37" borderId="0" applyFill="0" applyBorder="0" applyProtection="0">
      <alignment horizontal="right"/>
    </xf>
    <xf numFmtId="184" fontId="82" fillId="37" borderId="0" applyFill="0">
      <alignment horizontal="right"/>
    </xf>
    <xf numFmtId="0" fontId="68" fillId="39" borderId="0">
      <alignment horizontal="center"/>
    </xf>
    <xf numFmtId="0" fontId="82" fillId="69" borderId="0">
      <alignment horizontal="left" vertical="center"/>
    </xf>
    <xf numFmtId="0" fontId="82" fillId="75" borderId="0">
      <alignment horizontal="left" vertical="center"/>
    </xf>
    <xf numFmtId="0" fontId="82" fillId="76" borderId="0">
      <alignment horizontal="left" vertical="center"/>
    </xf>
    <xf numFmtId="0" fontId="82" fillId="37" borderId="0">
      <alignment horizontal="left" vertical="center"/>
    </xf>
    <xf numFmtId="49" fontId="90" fillId="77" borderId="39" applyBorder="0" applyAlignment="0">
      <alignment horizontal="center" vertical="center" wrapText="1"/>
    </xf>
    <xf numFmtId="0" fontId="37" fillId="39" borderId="0"/>
    <xf numFmtId="0" fontId="90" fillId="74" borderId="40">
      <alignment horizontal="center"/>
    </xf>
    <xf numFmtId="0" fontId="90" fillId="74" borderId="40">
      <alignment horizontal="center"/>
    </xf>
    <xf numFmtId="0" fontId="90" fillId="37" borderId="40">
      <alignment horizontal="center"/>
    </xf>
    <xf numFmtId="169" fontId="72" fillId="63" borderId="0" applyFont="0" applyBorder="0" applyAlignment="0">
      <alignment horizontal="right"/>
    </xf>
    <xf numFmtId="49" fontId="91" fillId="63" borderId="0" applyFont="0" applyFill="0" applyBorder="0" applyAlignment="0" applyProtection="0">
      <alignment horizontal="right"/>
    </xf>
    <xf numFmtId="0" fontId="92" fillId="0" borderId="41" applyNumberFormat="0" applyFill="0" applyAlignment="0" applyProtection="0"/>
    <xf numFmtId="0" fontId="93" fillId="0" borderId="42" applyNumberFormat="0" applyFill="0" applyAlignment="0" applyProtection="0"/>
    <xf numFmtId="0" fontId="94" fillId="0" borderId="43"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49" fontId="96" fillId="69" borderId="36">
      <alignment horizontal="center" vertical="center" wrapText="1"/>
    </xf>
    <xf numFmtId="0" fontId="90" fillId="76" borderId="0">
      <alignment horizontal="center"/>
    </xf>
    <xf numFmtId="0" fontId="97" fillId="0" borderId="44" applyNumberFormat="0" applyFill="0" applyAlignment="0" applyProtection="0"/>
    <xf numFmtId="0" fontId="98" fillId="0" borderId="0"/>
    <xf numFmtId="186" fontId="3" fillId="0" borderId="0" applyFont="0" applyFill="0" applyBorder="0" applyAlignment="0" applyProtection="0"/>
    <xf numFmtId="0" fontId="60" fillId="0" borderId="0" applyNumberFormat="0" applyFill="0" applyBorder="0" applyAlignment="0" applyProtection="0"/>
    <xf numFmtId="49" fontId="73" fillId="39" borderId="0" applyBorder="0" applyAlignment="0">
      <alignment horizontal="right"/>
      <protection locked="0"/>
    </xf>
    <xf numFmtId="49" fontId="62" fillId="36" borderId="0">
      <alignment horizontal="left" vertical="center"/>
    </xf>
    <xf numFmtId="49" fontId="77" fillId="0" borderId="24">
      <alignment horizontal="left" vertical="center"/>
      <protection locked="0"/>
    </xf>
    <xf numFmtId="187" fontId="85" fillId="0" borderId="29">
      <alignment horizontal="right"/>
    </xf>
    <xf numFmtId="188" fontId="85" fillId="0" borderId="29">
      <alignment horizontal="left"/>
    </xf>
    <xf numFmtId="0" fontId="99" fillId="78" borderId="45" applyNumberFormat="0" applyAlignment="0" applyProtection="0"/>
    <xf numFmtId="0" fontId="90" fillId="76" borderId="0">
      <alignment horizontal="center"/>
    </xf>
    <xf numFmtId="0" fontId="19" fillId="0" borderId="0"/>
    <xf numFmtId="0" fontId="1" fillId="0" borderId="0"/>
    <xf numFmtId="0" fontId="102" fillId="0" borderId="0" applyNumberFormat="0" applyFill="0" applyBorder="0" applyAlignment="0" applyProtection="0"/>
    <xf numFmtId="0" fontId="34" fillId="0" borderId="0"/>
    <xf numFmtId="0" fontId="2" fillId="0" borderId="0"/>
    <xf numFmtId="0" fontId="2" fillId="0" borderId="0"/>
    <xf numFmtId="0" fontId="2" fillId="0" borderId="0"/>
    <xf numFmtId="0" fontId="3" fillId="0" borderId="0"/>
    <xf numFmtId="0" fontId="2" fillId="0" borderId="0"/>
    <xf numFmtId="0" fontId="2" fillId="8" borderId="8" applyNumberFormat="0" applyFont="0" applyAlignment="0" applyProtection="0"/>
    <xf numFmtId="9" fontId="103" fillId="0" borderId="0" applyFont="0" applyFill="0" applyBorder="0" applyAlignment="0" applyProtection="0"/>
    <xf numFmtId="9" fontId="103" fillId="0" borderId="0" applyFont="0" applyFill="0" applyBorder="0" applyAlignment="0" applyProtection="0"/>
    <xf numFmtId="0" fontId="104"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applyFill="0" applyAlignment="0"/>
    <xf numFmtId="0" fontId="34"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3" fillId="0" borderId="0"/>
    <xf numFmtId="0" fontId="1" fillId="0" borderId="0"/>
    <xf numFmtId="0" fontId="3"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cellStyleXfs>
  <cellXfs count="186">
    <xf numFmtId="0" fontId="0" fillId="0" borderId="0" xfId="0"/>
    <xf numFmtId="0" fontId="5" fillId="0" borderId="0" xfId="0" applyFont="1"/>
    <xf numFmtId="0" fontId="6" fillId="0" borderId="0" xfId="0" applyFont="1"/>
    <xf numFmtId="0" fontId="5"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4"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8" fillId="0" borderId="0" xfId="0"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9"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1" fillId="0" borderId="0" xfId="0" applyNumberFormat="1" applyFont="1" applyAlignment="1">
      <alignment horizontal="left"/>
    </xf>
    <xf numFmtId="49" fontId="11" fillId="0" borderId="0" xfId="0" applyNumberFormat="1" applyFont="1" applyAlignment="1">
      <alignment horizontal="right"/>
    </xf>
    <xf numFmtId="49" fontId="11" fillId="0" borderId="0" xfId="0" applyNumberFormat="1" applyFont="1" applyAlignment="1"/>
    <xf numFmtId="49" fontId="0" fillId="0" borderId="0" xfId="0" applyNumberFormat="1" applyAlignment="1"/>
    <xf numFmtId="0" fontId="2"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12" fillId="33" borderId="10" xfId="0" applyFont="1" applyFill="1" applyBorder="1" applyAlignment="1">
      <alignment horizontal="center" vertical="center" wrapText="1"/>
    </xf>
    <xf numFmtId="0" fontId="12" fillId="0" borderId="13" xfId="0" applyFont="1" applyBorder="1" applyAlignment="1">
      <alignment horizontal="left" vertical="top" wrapText="1" indent="2"/>
    </xf>
    <xf numFmtId="0" fontId="12" fillId="0" borderId="0" xfId="0" applyFont="1"/>
    <xf numFmtId="0" fontId="7" fillId="0" borderId="14" xfId="0" applyFont="1" applyBorder="1"/>
    <xf numFmtId="165" fontId="12" fillId="0" borderId="0" xfId="0" applyNumberFormat="1" applyFont="1" applyAlignment="1">
      <alignment horizontal="right"/>
    </xf>
    <xf numFmtId="0" fontId="7" fillId="0" borderId="14" xfId="0" applyFont="1" applyBorder="1" applyAlignment="1">
      <alignment horizontal="left" indent="1"/>
    </xf>
    <xf numFmtId="0" fontId="12" fillId="0" borderId="14" xfId="0" applyFont="1" applyBorder="1"/>
    <xf numFmtId="0" fontId="11" fillId="0" borderId="0" xfId="0" applyFont="1"/>
    <xf numFmtId="0" fontId="0" fillId="0" borderId="0" xfId="0"/>
    <xf numFmtId="0" fontId="0" fillId="0" borderId="0" xfId="0"/>
    <xf numFmtId="0" fontId="0" fillId="0" borderId="0" xfId="0" applyFill="1"/>
    <xf numFmtId="0" fontId="53" fillId="0" borderId="14" xfId="0" applyFont="1" applyBorder="1" applyAlignment="1">
      <alignment horizontal="left" indent="1"/>
    </xf>
    <xf numFmtId="0" fontId="0" fillId="0" borderId="0" xfId="0"/>
    <xf numFmtId="0" fontId="11" fillId="0" borderId="0" xfId="0" applyFont="1"/>
    <xf numFmtId="0" fontId="7" fillId="33" borderId="10" xfId="0" quotePrefix="1" applyFont="1" applyFill="1" applyBorder="1" applyAlignment="1">
      <alignment horizontal="center" vertical="center" wrapText="1"/>
    </xf>
    <xf numFmtId="0" fontId="12" fillId="0" borderId="13" xfId="0" applyFont="1" applyBorder="1" applyAlignment="1">
      <alignment horizontal="left" vertical="top" wrapText="1" indent="2"/>
    </xf>
    <xf numFmtId="0" fontId="12" fillId="0" borderId="14" xfId="0" applyFont="1" applyBorder="1"/>
    <xf numFmtId="0" fontId="0" fillId="0" borderId="0" xfId="0"/>
    <xf numFmtId="0" fontId="11" fillId="0" borderId="0" xfId="0" applyFont="1"/>
    <xf numFmtId="0" fontId="0" fillId="0" borderId="0" xfId="0" applyAlignment="1">
      <alignment horizontal="left"/>
    </xf>
    <xf numFmtId="0" fontId="12" fillId="0" borderId="0" xfId="0" applyFont="1"/>
    <xf numFmtId="0" fontId="0" fillId="0" borderId="0" xfId="0" applyFill="1"/>
    <xf numFmtId="0" fontId="7" fillId="0" borderId="14" xfId="0" applyFont="1" applyBorder="1"/>
    <xf numFmtId="0" fontId="12" fillId="0" borderId="0" xfId="0" applyFont="1" applyBorder="1"/>
    <xf numFmtId="0" fontId="12" fillId="0" borderId="16" xfId="0" applyFont="1" applyBorder="1" applyAlignment="1">
      <alignment horizontal="left" vertical="top" wrapText="1" indent="2"/>
    </xf>
    <xf numFmtId="166" fontId="12" fillId="0" borderId="0" xfId="0" applyNumberFormat="1" applyFont="1" applyAlignment="1">
      <alignment horizontal="right"/>
    </xf>
    <xf numFmtId="0" fontId="12" fillId="0" borderId="0" xfId="0" applyFont="1" applyAlignment="1">
      <alignment horizontal="right"/>
    </xf>
    <xf numFmtId="165" fontId="12" fillId="0" borderId="0" xfId="0" applyNumberFormat="1" applyFont="1" applyBorder="1" applyAlignment="1">
      <alignment horizontal="right"/>
    </xf>
    <xf numFmtId="166" fontId="12" fillId="0" borderId="0" xfId="0" applyNumberFormat="1" applyFont="1" applyBorder="1" applyAlignment="1">
      <alignment horizontal="right"/>
    </xf>
    <xf numFmtId="0" fontId="7" fillId="0" borderId="0" xfId="0" applyFont="1" applyBorder="1" applyAlignment="1">
      <alignment horizontal="right"/>
    </xf>
    <xf numFmtId="0" fontId="12" fillId="0" borderId="0" xfId="0" applyFont="1" applyBorder="1" applyAlignment="1">
      <alignment horizontal="right"/>
    </xf>
    <xf numFmtId="165" fontId="36" fillId="0" borderId="0" xfId="0" applyNumberFormat="1" applyFont="1" applyAlignment="1">
      <alignment horizontal="right"/>
    </xf>
    <xf numFmtId="165" fontId="36" fillId="0" borderId="12" xfId="0" applyNumberFormat="1" applyFont="1" applyBorder="1" applyAlignment="1">
      <alignment horizontal="right"/>
    </xf>
    <xf numFmtId="166" fontId="36" fillId="0" borderId="12" xfId="0" applyNumberFormat="1" applyFont="1" applyBorder="1" applyAlignment="1">
      <alignment horizontal="right"/>
    </xf>
    <xf numFmtId="0" fontId="37" fillId="0" borderId="0" xfId="0" applyFont="1" applyBorder="1" applyAlignment="1">
      <alignment horizontal="right" wrapText="1"/>
    </xf>
    <xf numFmtId="189" fontId="36" fillId="0" borderId="0" xfId="0" applyNumberFormat="1" applyFont="1" applyBorder="1" applyAlignment="1">
      <alignment horizontal="right"/>
    </xf>
    <xf numFmtId="190" fontId="12" fillId="0" borderId="0" xfId="0" applyNumberFormat="1" applyFont="1" applyAlignment="1">
      <alignment horizontal="right"/>
    </xf>
    <xf numFmtId="189" fontId="12" fillId="0" borderId="0" xfId="0" applyNumberFormat="1" applyFont="1" applyAlignment="1">
      <alignment horizontal="right"/>
    </xf>
    <xf numFmtId="189" fontId="12" fillId="0" borderId="0" xfId="0" applyNumberFormat="1" applyFont="1" applyBorder="1" applyAlignment="1">
      <alignment horizontal="right"/>
    </xf>
    <xf numFmtId="190" fontId="36" fillId="0" borderId="0" xfId="0" applyNumberFormat="1" applyFont="1" applyAlignment="1">
      <alignment horizontal="right"/>
    </xf>
    <xf numFmtId="190" fontId="36" fillId="0" borderId="12" xfId="0" applyNumberFormat="1" applyFont="1" applyBorder="1" applyAlignment="1">
      <alignment horizontal="right"/>
    </xf>
    <xf numFmtId="190" fontId="36" fillId="0" borderId="0" xfId="0" applyNumberFormat="1" applyFont="1" applyBorder="1" applyAlignment="1">
      <alignment horizontal="right"/>
    </xf>
    <xf numFmtId="0" fontId="36" fillId="0" borderId="14" xfId="0" applyFont="1" applyBorder="1" applyAlignment="1">
      <alignment horizontal="left" indent="1"/>
    </xf>
    <xf numFmtId="0" fontId="37" fillId="0" borderId="15" xfId="0" applyFont="1" applyBorder="1" applyAlignment="1">
      <alignment horizontal="left" wrapText="1" indent="1"/>
    </xf>
    <xf numFmtId="0" fontId="3" fillId="0" borderId="0" xfId="0" applyFont="1" applyFill="1"/>
    <xf numFmtId="0" fontId="0" fillId="0" borderId="0" xfId="0" applyFill="1" applyBorder="1" applyAlignment="1"/>
    <xf numFmtId="0" fontId="7" fillId="0" borderId="0" xfId="0" quotePrefix="1" applyFont="1" applyFill="1" applyBorder="1" applyAlignment="1">
      <alignment horizontal="center" vertical="center" wrapText="1"/>
    </xf>
    <xf numFmtId="0" fontId="0" fillId="0" borderId="0" xfId="0"/>
    <xf numFmtId="0" fontId="12" fillId="0" borderId="0" xfId="0" applyFont="1"/>
    <xf numFmtId="166" fontId="36" fillId="0" borderId="0" xfId="0" applyNumberFormat="1" applyFont="1" applyAlignment="1">
      <alignment horizontal="right"/>
    </xf>
    <xf numFmtId="165" fontId="36" fillId="0" borderId="0" xfId="0" applyNumberFormat="1" applyFont="1" applyBorder="1" applyAlignment="1">
      <alignment horizontal="right"/>
    </xf>
    <xf numFmtId="166" fontId="36" fillId="0" borderId="0" xfId="0" applyNumberFormat="1" applyFont="1" applyBorder="1" applyAlignment="1">
      <alignment horizontal="right"/>
    </xf>
    <xf numFmtId="0" fontId="37" fillId="0" borderId="14" xfId="0" applyFont="1" applyBorder="1" applyAlignment="1">
      <alignment horizontal="left" wrapText="1" indent="1"/>
    </xf>
    <xf numFmtId="49" fontId="11" fillId="0" borderId="0" xfId="0" applyNumberFormat="1" applyFont="1" applyFill="1" applyAlignment="1">
      <alignment horizontal="left"/>
    </xf>
    <xf numFmtId="49" fontId="11" fillId="0" borderId="0" xfId="0" applyNumberFormat="1" applyFont="1" applyFill="1" applyAlignment="1">
      <alignment horizontal="right"/>
    </xf>
    <xf numFmtId="49" fontId="13" fillId="0" borderId="0" xfId="0" quotePrefix="1" applyNumberFormat="1" applyFont="1" applyFill="1" applyAlignment="1">
      <alignment horizontal="left"/>
    </xf>
    <xf numFmtId="49" fontId="13" fillId="0" borderId="0" xfId="0" applyNumberFormat="1" applyFont="1" applyFill="1" applyAlignment="1">
      <alignment horizontal="left"/>
    </xf>
    <xf numFmtId="49" fontId="11" fillId="0" borderId="0" xfId="0" applyNumberFormat="1" applyFont="1" applyFill="1" applyAlignment="1"/>
    <xf numFmtId="0" fontId="14" fillId="0" borderId="0" xfId="0" applyFont="1" applyAlignment="1">
      <alignment horizontal="left"/>
    </xf>
    <xf numFmtId="49" fontId="0" fillId="34" borderId="0" xfId="0" applyNumberFormat="1" applyFont="1" applyFill="1" applyAlignment="1">
      <alignment horizontal="left" vertical="center"/>
    </xf>
    <xf numFmtId="49" fontId="0" fillId="34" borderId="0" xfId="0" applyNumberFormat="1" applyFont="1" applyFill="1" applyAlignment="1">
      <alignment horizontal="right" vertical="center"/>
    </xf>
    <xf numFmtId="49" fontId="0" fillId="0" borderId="0" xfId="0" applyNumberFormat="1" applyFont="1" applyAlignment="1">
      <alignment horizontal="left" vertical="center"/>
    </xf>
    <xf numFmtId="49" fontId="0" fillId="0" borderId="0" xfId="0" applyNumberFormat="1" applyFont="1" applyAlignment="1">
      <alignment horizontal="right" vertical="center"/>
    </xf>
    <xf numFmtId="0" fontId="0" fillId="35" borderId="0" xfId="0" applyFill="1"/>
    <xf numFmtId="0" fontId="0" fillId="0" borderId="0" xfId="0" applyFill="1" applyBorder="1" applyAlignment="1">
      <alignment horizontal="center" vertical="center" wrapText="1"/>
    </xf>
    <xf numFmtId="0" fontId="12" fillId="0" borderId="0" xfId="0" applyFont="1" applyFill="1"/>
    <xf numFmtId="190" fontId="12" fillId="0" borderId="0" xfId="0" applyNumberFormat="1" applyFont="1" applyFill="1" applyAlignment="1">
      <alignment horizontal="right"/>
    </xf>
    <xf numFmtId="190" fontId="36" fillId="0" borderId="0" xfId="0" applyNumberFormat="1" applyFont="1" applyFill="1" applyAlignment="1">
      <alignment horizontal="right"/>
    </xf>
    <xf numFmtId="190" fontId="36" fillId="0" borderId="0" xfId="0" applyNumberFormat="1" applyFont="1" applyFill="1" applyBorder="1" applyAlignment="1">
      <alignment horizontal="right"/>
    </xf>
    <xf numFmtId="0" fontId="19" fillId="0" borderId="0" xfId="0" applyFont="1" applyAlignment="1">
      <alignment horizontal="left"/>
    </xf>
    <xf numFmtId="0" fontId="0" fillId="0" borderId="0" xfId="0" applyAlignment="1">
      <alignment vertical="top"/>
    </xf>
    <xf numFmtId="0" fontId="102" fillId="0" borderId="0" xfId="703" applyAlignment="1">
      <alignment horizontal="left"/>
    </xf>
    <xf numFmtId="0" fontId="0" fillId="0" borderId="0" xfId="0" applyFill="1"/>
    <xf numFmtId="0" fontId="7" fillId="0" borderId="0" xfId="0" quotePrefix="1" applyFont="1" applyFill="1" applyBorder="1" applyAlignment="1">
      <alignment horizontal="center" vertical="center" wrapText="1"/>
    </xf>
    <xf numFmtId="190" fontId="36" fillId="0" borderId="0" xfId="0" applyNumberFormat="1" applyFont="1" applyFill="1" applyBorder="1" applyAlignment="1">
      <alignment horizontal="right"/>
    </xf>
    <xf numFmtId="0" fontId="6" fillId="0" borderId="0" xfId="0" applyFont="1" applyAlignment="1">
      <alignment vertical="top"/>
    </xf>
    <xf numFmtId="0" fontId="7" fillId="33" borderId="19" xfId="0" applyFont="1" applyFill="1" applyBorder="1" applyAlignment="1">
      <alignment horizontal="center" vertical="center" wrapText="1"/>
    </xf>
    <xf numFmtId="0" fontId="7" fillId="33" borderId="19" xfId="0" quotePrefix="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3" fillId="0" borderId="0" xfId="57"/>
    <xf numFmtId="16" fontId="0" fillId="0" borderId="0" xfId="0" quotePrefix="1" applyNumberFormat="1"/>
    <xf numFmtId="191" fontId="36" fillId="0" borderId="12" xfId="0" applyNumberFormat="1" applyFont="1" applyBorder="1" applyAlignment="1">
      <alignment horizontal="right"/>
    </xf>
    <xf numFmtId="191" fontId="36" fillId="0" borderId="0" xfId="0" applyNumberFormat="1" applyFont="1" applyAlignment="1">
      <alignment horizontal="right"/>
    </xf>
    <xf numFmtId="0" fontId="0" fillId="0" borderId="0" xfId="0" applyFill="1"/>
    <xf numFmtId="0" fontId="0" fillId="0" borderId="0" xfId="0"/>
    <xf numFmtId="0" fontId="11" fillId="0" borderId="0" xfId="0" applyFont="1"/>
    <xf numFmtId="0" fontId="7" fillId="33" borderId="10" xfId="0" quotePrefix="1" applyFont="1" applyFill="1" applyBorder="1" applyAlignment="1">
      <alignment horizontal="center" vertical="center" wrapText="1"/>
    </xf>
    <xf numFmtId="0" fontId="12" fillId="0" borderId="0" xfId="0" applyFont="1"/>
    <xf numFmtId="189" fontId="36" fillId="0" borderId="0" xfId="0" applyNumberFormat="1" applyFont="1" applyAlignment="1">
      <alignment horizontal="right"/>
    </xf>
    <xf numFmtId="189" fontId="36" fillId="0" borderId="12" xfId="0" applyNumberFormat="1" applyFont="1" applyBorder="1" applyAlignment="1">
      <alignment horizontal="right"/>
    </xf>
    <xf numFmtId="0" fontId="0" fillId="35" borderId="0" xfId="0" applyFill="1"/>
    <xf numFmtId="0" fontId="7" fillId="33" borderId="11" xfId="0" quotePrefix="1" applyFont="1" applyFill="1" applyBorder="1" applyAlignment="1">
      <alignment horizontal="center" vertical="center" wrapText="1"/>
    </xf>
    <xf numFmtId="0" fontId="0" fillId="0" borderId="0" xfId="0" applyFill="1" applyBorder="1"/>
    <xf numFmtId="0" fontId="11" fillId="0" borderId="0" xfId="0" applyFont="1" applyFill="1" applyBorder="1"/>
    <xf numFmtId="0" fontId="11" fillId="0" borderId="0" xfId="0" applyFont="1" applyFill="1" applyBorder="1" applyAlignment="1">
      <alignment wrapText="1"/>
    </xf>
    <xf numFmtId="167" fontId="12" fillId="0" borderId="0" xfId="0" applyNumberFormat="1" applyFont="1" applyFill="1" applyBorder="1"/>
    <xf numFmtId="191" fontId="36" fillId="0" borderId="0" xfId="0" applyNumberFormat="1" applyFont="1" applyBorder="1" applyAlignment="1">
      <alignment horizontal="right"/>
    </xf>
    <xf numFmtId="190" fontId="12" fillId="0" borderId="0" xfId="0" applyNumberFormat="1" applyFont="1" applyBorder="1" applyAlignment="1">
      <alignment horizontal="right"/>
    </xf>
    <xf numFmtId="190" fontId="7" fillId="0" borderId="0" xfId="0" applyNumberFormat="1" applyFont="1" applyBorder="1" applyAlignment="1">
      <alignment horizontal="right"/>
    </xf>
    <xf numFmtId="0" fontId="15" fillId="0" borderId="0" xfId="0" applyFont="1"/>
    <xf numFmtId="0" fontId="7" fillId="33" borderId="11" xfId="0" quotePrefix="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6" fillId="0" borderId="0" xfId="0" applyFont="1" applyAlignment="1">
      <alignment horizontal="right" vertical="center"/>
    </xf>
    <xf numFmtId="0" fontId="101" fillId="0" borderId="0" xfId="0" applyFont="1" applyAlignment="1">
      <alignment horizontal="right"/>
    </xf>
    <xf numFmtId="0" fontId="16" fillId="0" borderId="0" xfId="0" applyFont="1" applyAlignment="1">
      <alignment horizontal="right" vertical="center"/>
    </xf>
    <xf numFmtId="0" fontId="0" fillId="0" borderId="0" xfId="0" applyAlignment="1"/>
    <xf numFmtId="0" fontId="16" fillId="0" borderId="0" xfId="0" applyFont="1" applyAlignment="1">
      <alignment horizontal="right"/>
    </xf>
    <xf numFmtId="0" fontId="6" fillId="0" borderId="0" xfId="0"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102" fillId="0" borderId="0" xfId="703" applyAlignment="1"/>
    <xf numFmtId="0" fontId="102" fillId="0" borderId="0" xfId="703" applyAlignment="1">
      <alignment horizontal="left" wrapText="1"/>
    </xf>
    <xf numFmtId="0" fontId="2" fillId="0" borderId="0" xfId="0" applyFont="1" applyAlignment="1">
      <alignment horizontal="left"/>
    </xf>
    <xf numFmtId="0" fontId="14" fillId="0" borderId="0" xfId="0" applyFont="1" applyAlignment="1">
      <alignment horizontal="left" vertical="top"/>
    </xf>
    <xf numFmtId="49" fontId="9" fillId="0" borderId="0" xfId="0" applyNumberFormat="1" applyFont="1" applyAlignment="1">
      <alignment horizontal="right"/>
    </xf>
    <xf numFmtId="49" fontId="0" fillId="34" borderId="0" xfId="0" applyNumberFormat="1" applyFont="1" applyFill="1" applyAlignment="1">
      <alignment horizontal="left" vertical="center"/>
    </xf>
    <xf numFmtId="49" fontId="11" fillId="0" borderId="0" xfId="0" applyNumberFormat="1" applyFont="1" applyFill="1" applyAlignment="1">
      <alignment horizontal="left"/>
    </xf>
    <xf numFmtId="0" fontId="14" fillId="0" borderId="0"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8" fillId="0" borderId="0" xfId="0" applyFont="1" applyBorder="1" applyAlignment="1">
      <alignment horizontal="center" vertical="top"/>
    </xf>
    <xf numFmtId="0" fontId="8" fillId="0" borderId="0" xfId="0" quotePrefix="1"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7" fillId="33" borderId="13" xfId="0" applyFont="1" applyFill="1" applyBorder="1" applyAlignment="1">
      <alignment horizontal="left" vertical="center" wrapText="1" indent="1"/>
    </xf>
    <xf numFmtId="0" fontId="7" fillId="33" borderId="14" xfId="0" applyFont="1" applyFill="1" applyBorder="1" applyAlignment="1">
      <alignment horizontal="left" vertical="center" indent="1"/>
    </xf>
    <xf numFmtId="0" fontId="7" fillId="33" borderId="15" xfId="0" applyFont="1" applyFill="1" applyBorder="1" applyAlignment="1">
      <alignment horizontal="left" vertical="center" indent="1"/>
    </xf>
    <xf numFmtId="0" fontId="7" fillId="33" borderId="19" xfId="0" quotePrefix="1" applyFont="1" applyFill="1" applyBorder="1" applyAlignment="1">
      <alignment horizontal="center" vertical="center" wrapText="1"/>
    </xf>
    <xf numFmtId="0" fontId="0" fillId="0" borderId="20" xfId="0" applyBorder="1" applyAlignment="1">
      <alignment horizontal="center" vertical="center" wrapText="1"/>
    </xf>
    <xf numFmtId="0" fontId="7" fillId="33" borderId="11" xfId="0" quotePrefix="1"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vertical="center" wrapText="1"/>
    </xf>
    <xf numFmtId="0" fontId="12" fillId="33" borderId="11" xfId="0" applyFont="1" applyFill="1" applyBorder="1" applyAlignment="1">
      <alignment horizontal="center" vertical="center" wrapText="1"/>
    </xf>
    <xf numFmtId="0" fontId="7" fillId="33" borderId="14" xfId="0" applyFont="1" applyFill="1" applyBorder="1" applyAlignment="1">
      <alignment horizontal="left" vertical="center" wrapText="1" indent="1"/>
    </xf>
    <xf numFmtId="0" fontId="7" fillId="33" borderId="15" xfId="0" applyFont="1" applyFill="1" applyBorder="1" applyAlignment="1">
      <alignment horizontal="left" vertical="center" wrapText="1" indent="1"/>
    </xf>
    <xf numFmtId="0" fontId="7" fillId="33" borderId="47" xfId="0" quotePrefix="1" applyFont="1" applyFill="1" applyBorder="1" applyAlignment="1">
      <alignment horizontal="center" vertical="center" wrapText="1"/>
    </xf>
    <xf numFmtId="0" fontId="7" fillId="33" borderId="46" xfId="0" quotePrefix="1" applyFont="1" applyFill="1" applyBorder="1" applyAlignment="1">
      <alignment horizontal="center" vertical="center" wrapText="1"/>
    </xf>
    <xf numFmtId="0" fontId="7" fillId="33" borderId="20" xfId="0" quotePrefix="1" applyFont="1" applyFill="1" applyBorder="1" applyAlignment="1">
      <alignment horizontal="center" vertical="center" wrapText="1"/>
    </xf>
    <xf numFmtId="0" fontId="7" fillId="33" borderId="17" xfId="0" quotePrefix="1" applyFont="1" applyFill="1" applyBorder="1" applyAlignment="1">
      <alignment horizontal="center" vertical="center" wrapText="1"/>
    </xf>
    <xf numFmtId="0" fontId="7" fillId="33" borderId="13" xfId="0" quotePrefix="1" applyFont="1" applyFill="1" applyBorder="1" applyAlignment="1">
      <alignment horizontal="center" vertical="center" wrapText="1"/>
    </xf>
    <xf numFmtId="0" fontId="7" fillId="33" borderId="18" xfId="0" quotePrefix="1" applyFont="1" applyFill="1" applyBorder="1" applyAlignment="1">
      <alignment horizontal="center" vertical="center" wrapText="1"/>
    </xf>
    <xf numFmtId="0" fontId="7" fillId="33" borderId="15" xfId="0" quotePrefix="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applyFill="1" applyBorder="1" applyAlignment="1"/>
    <xf numFmtId="0" fontId="0" fillId="0" borderId="18" xfId="0" applyBorder="1" applyAlignment="1">
      <alignment horizontal="center" vertical="center" wrapText="1"/>
    </xf>
    <xf numFmtId="0" fontId="0" fillId="0" borderId="16" xfId="0" applyBorder="1" applyAlignment="1"/>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1679">
    <cellStyle name="20 % - Akzent1" xfId="24" builtinId="30" hidden="1"/>
    <cellStyle name="20 % - Akzent1" xfId="82" builtinId="30" customBuiltin="1"/>
    <cellStyle name="20 % - Akzent1 2" xfId="420" xr:uid="{00000000-0005-0000-0000-000002000000}"/>
    <cellStyle name="20 % - Akzent1 3" xfId="950" xr:uid="{00000000-0005-0000-0000-000003000000}"/>
    <cellStyle name="20 % - Akzent1 3 2" xfId="1339" xr:uid="{00000000-0005-0000-0000-000004000000}"/>
    <cellStyle name="20 % - Akzent1 4" xfId="1127" xr:uid="{00000000-0005-0000-0000-000005000000}"/>
    <cellStyle name="20 % - Akzent1 5" xfId="741" xr:uid="{00000000-0005-0000-0000-000006000000}"/>
    <cellStyle name="20 % - Akzent2" xfId="28" builtinId="34" hidden="1"/>
    <cellStyle name="20 % - Akzent2" xfId="86" builtinId="34" customBuiltin="1"/>
    <cellStyle name="20 % - Akzent2 2" xfId="456" xr:uid="{00000000-0005-0000-0000-000009000000}"/>
    <cellStyle name="20 % - Akzent2 3" xfId="952" xr:uid="{00000000-0005-0000-0000-00000A000000}"/>
    <cellStyle name="20 % - Akzent2 3 2" xfId="1341" xr:uid="{00000000-0005-0000-0000-00000B000000}"/>
    <cellStyle name="20 % - Akzent2 4" xfId="1129" xr:uid="{00000000-0005-0000-0000-00000C000000}"/>
    <cellStyle name="20 % - Akzent2 5" xfId="743" xr:uid="{00000000-0005-0000-0000-00000D000000}"/>
    <cellStyle name="20 % - Akzent3" xfId="32" builtinId="38" hidden="1"/>
    <cellStyle name="20 % - Akzent3" xfId="90" builtinId="38" customBuiltin="1"/>
    <cellStyle name="20 % - Akzent3 2" xfId="384" xr:uid="{00000000-0005-0000-0000-000010000000}"/>
    <cellStyle name="20 % - Akzent3 3" xfId="954" xr:uid="{00000000-0005-0000-0000-000011000000}"/>
    <cellStyle name="20 % - Akzent3 3 2" xfId="1343" xr:uid="{00000000-0005-0000-0000-000012000000}"/>
    <cellStyle name="20 % - Akzent3 4" xfId="1131" xr:uid="{00000000-0005-0000-0000-000013000000}"/>
    <cellStyle name="20 % - Akzent3 5" xfId="745" xr:uid="{00000000-0005-0000-0000-000014000000}"/>
    <cellStyle name="20 % - Akzent4" xfId="36" builtinId="42" hidden="1"/>
    <cellStyle name="20 % - Akzent4" xfId="94" builtinId="42" customBuiltin="1"/>
    <cellStyle name="20 % - Akzent4 2" xfId="349" xr:uid="{00000000-0005-0000-0000-000017000000}"/>
    <cellStyle name="20 % - Akzent4 3" xfId="956" xr:uid="{00000000-0005-0000-0000-000018000000}"/>
    <cellStyle name="20 % - Akzent4 3 2" xfId="1345" xr:uid="{00000000-0005-0000-0000-000019000000}"/>
    <cellStyle name="20 % - Akzent4 4" xfId="1133" xr:uid="{00000000-0005-0000-0000-00001A000000}"/>
    <cellStyle name="20 % - Akzent4 5" xfId="747" xr:uid="{00000000-0005-0000-0000-00001B000000}"/>
    <cellStyle name="20 % - Akzent5" xfId="40" builtinId="46" hidden="1"/>
    <cellStyle name="20 % - Akzent5" xfId="98" builtinId="46" customBuiltin="1"/>
    <cellStyle name="20 % - Akzent5 2" xfId="331" xr:uid="{00000000-0005-0000-0000-00001E000000}"/>
    <cellStyle name="20 % - Akzent5 3" xfId="958" xr:uid="{00000000-0005-0000-0000-00001F000000}"/>
    <cellStyle name="20 % - Akzent5 3 2" xfId="1347" xr:uid="{00000000-0005-0000-0000-000020000000}"/>
    <cellStyle name="20 % - Akzent5 4" xfId="1135" xr:uid="{00000000-0005-0000-0000-000021000000}"/>
    <cellStyle name="20 % - Akzent5 5" xfId="749" xr:uid="{00000000-0005-0000-0000-000022000000}"/>
    <cellStyle name="20 % - Akzent6" xfId="44" builtinId="50" hidden="1"/>
    <cellStyle name="20 % - Akzent6" xfId="102" builtinId="50" customBuiltin="1"/>
    <cellStyle name="20 % - Akzent6 2" xfId="321" xr:uid="{00000000-0005-0000-0000-000025000000}"/>
    <cellStyle name="20 % - Akzent6 3" xfId="960" xr:uid="{00000000-0005-0000-0000-000026000000}"/>
    <cellStyle name="20 % - Akzent6 3 2" xfId="1349" xr:uid="{00000000-0005-0000-0000-000027000000}"/>
    <cellStyle name="20 % - Akzent6 4" xfId="1137" xr:uid="{00000000-0005-0000-0000-000028000000}"/>
    <cellStyle name="20 % - Akzent6 5" xfId="751" xr:uid="{00000000-0005-0000-0000-000029000000}"/>
    <cellStyle name="20% - Akzent1" xfId="326" xr:uid="{00000000-0005-0000-0000-00002A000000}"/>
    <cellStyle name="20% - Akzent2" xfId="469" xr:uid="{00000000-0005-0000-0000-00002B000000}"/>
    <cellStyle name="20% - Akzent3" xfId="397" xr:uid="{00000000-0005-0000-0000-00002C000000}"/>
    <cellStyle name="20% - Akzent4" xfId="433" xr:uid="{00000000-0005-0000-0000-00002D000000}"/>
    <cellStyle name="20% - Akzent5" xfId="361" xr:uid="{00000000-0005-0000-0000-00002E000000}"/>
    <cellStyle name="20% - Akzent6" xfId="415" xr:uid="{00000000-0005-0000-0000-00002F000000}"/>
    <cellStyle name="40 % - Akzent1" xfId="25" builtinId="31" hidden="1"/>
    <cellStyle name="40 % - Akzent1" xfId="83" builtinId="31" customBuiltin="1"/>
    <cellStyle name="40 % - Akzent1 2" xfId="451" xr:uid="{00000000-0005-0000-0000-000032000000}"/>
    <cellStyle name="40 % - Akzent1 3" xfId="951" xr:uid="{00000000-0005-0000-0000-000033000000}"/>
    <cellStyle name="40 % - Akzent1 3 2" xfId="1340" xr:uid="{00000000-0005-0000-0000-000034000000}"/>
    <cellStyle name="40 % - Akzent1 4" xfId="1128" xr:uid="{00000000-0005-0000-0000-000035000000}"/>
    <cellStyle name="40 % - Akzent1 5" xfId="742" xr:uid="{00000000-0005-0000-0000-000036000000}"/>
    <cellStyle name="40 % - Akzent2" xfId="29" builtinId="35" hidden="1"/>
    <cellStyle name="40 % - Akzent2" xfId="87" builtinId="35" customBuiltin="1"/>
    <cellStyle name="40 % - Akzent2 2" xfId="379" xr:uid="{00000000-0005-0000-0000-000039000000}"/>
    <cellStyle name="40 % - Akzent2 3" xfId="953" xr:uid="{00000000-0005-0000-0000-00003A000000}"/>
    <cellStyle name="40 % - Akzent2 3 2" xfId="1342" xr:uid="{00000000-0005-0000-0000-00003B000000}"/>
    <cellStyle name="40 % - Akzent2 4" xfId="1130" xr:uid="{00000000-0005-0000-0000-00003C000000}"/>
    <cellStyle name="40 % - Akzent2 5" xfId="744" xr:uid="{00000000-0005-0000-0000-00003D000000}"/>
    <cellStyle name="40 % - Akzent3" xfId="33" builtinId="39" hidden="1"/>
    <cellStyle name="40 % - Akzent3" xfId="91" builtinId="39" customBuiltin="1"/>
    <cellStyle name="40 % - Akzent3 2" xfId="344" xr:uid="{00000000-0005-0000-0000-000040000000}"/>
    <cellStyle name="40 % - Akzent3 3" xfId="955" xr:uid="{00000000-0005-0000-0000-000041000000}"/>
    <cellStyle name="40 % - Akzent3 3 2" xfId="1344" xr:uid="{00000000-0005-0000-0000-000042000000}"/>
    <cellStyle name="40 % - Akzent3 4" xfId="1132" xr:uid="{00000000-0005-0000-0000-000043000000}"/>
    <cellStyle name="40 % - Akzent3 5" xfId="746" xr:uid="{00000000-0005-0000-0000-000044000000}"/>
    <cellStyle name="40 % - Akzent4" xfId="37" builtinId="43" hidden="1"/>
    <cellStyle name="40 % - Akzent4" xfId="95" builtinId="43" customBuiltin="1"/>
    <cellStyle name="40 % - Akzent4 2" xfId="406" xr:uid="{00000000-0005-0000-0000-000047000000}"/>
    <cellStyle name="40 % - Akzent4 3" xfId="957" xr:uid="{00000000-0005-0000-0000-000048000000}"/>
    <cellStyle name="40 % - Akzent4 3 2" xfId="1346" xr:uid="{00000000-0005-0000-0000-000049000000}"/>
    <cellStyle name="40 % - Akzent4 4" xfId="1134" xr:uid="{00000000-0005-0000-0000-00004A000000}"/>
    <cellStyle name="40 % - Akzent4 5" xfId="748" xr:uid="{00000000-0005-0000-0000-00004B000000}"/>
    <cellStyle name="40 % - Akzent5" xfId="41" builtinId="47" hidden="1"/>
    <cellStyle name="40 % - Akzent5" xfId="99" builtinId="47" customBuiltin="1"/>
    <cellStyle name="40 % - Akzent5 2" xfId="442" xr:uid="{00000000-0005-0000-0000-00004E000000}"/>
    <cellStyle name="40 % - Akzent5 3" xfId="959" xr:uid="{00000000-0005-0000-0000-00004F000000}"/>
    <cellStyle name="40 % - Akzent5 3 2" xfId="1348" xr:uid="{00000000-0005-0000-0000-000050000000}"/>
    <cellStyle name="40 % - Akzent5 4" xfId="1136" xr:uid="{00000000-0005-0000-0000-000051000000}"/>
    <cellStyle name="40 % - Akzent5 5" xfId="750" xr:uid="{00000000-0005-0000-0000-000052000000}"/>
    <cellStyle name="40 % - Akzent6" xfId="45" builtinId="51" hidden="1"/>
    <cellStyle name="40 % - Akzent6" xfId="103" builtinId="51" customBuiltin="1"/>
    <cellStyle name="40 % - Akzent6 2" xfId="370" xr:uid="{00000000-0005-0000-0000-000055000000}"/>
    <cellStyle name="40 % - Akzent6 3" xfId="961" xr:uid="{00000000-0005-0000-0000-000056000000}"/>
    <cellStyle name="40 % - Akzent6 3 2" xfId="1350" xr:uid="{00000000-0005-0000-0000-000057000000}"/>
    <cellStyle name="40 % - Akzent6 4" xfId="1138" xr:uid="{00000000-0005-0000-0000-000058000000}"/>
    <cellStyle name="40 % - Akzent6 5" xfId="752" xr:uid="{00000000-0005-0000-0000-000059000000}"/>
    <cellStyle name="40% - Akzent1" xfId="424" xr:uid="{00000000-0005-0000-0000-00005A000000}"/>
    <cellStyle name="40% - Akzent2" xfId="460" xr:uid="{00000000-0005-0000-0000-00005B000000}"/>
    <cellStyle name="40% - Akzent3" xfId="388" xr:uid="{00000000-0005-0000-0000-00005C000000}"/>
    <cellStyle name="40% - Akzent4" xfId="353" xr:uid="{00000000-0005-0000-0000-00005D000000}"/>
    <cellStyle name="40% - Akzent5" xfId="335" xr:uid="{00000000-0005-0000-0000-00005E000000}"/>
    <cellStyle name="40% - Akzent6" xfId="287" xr:uid="{00000000-0005-0000-0000-00005F000000}"/>
    <cellStyle name="60 % - Akzent1" xfId="26" builtinId="32" hidden="1"/>
    <cellStyle name="60 % - Akzent1" xfId="84" builtinId="32" customBuiltin="1"/>
    <cellStyle name="60 % - Akzent1 2" xfId="323" xr:uid="{00000000-0005-0000-0000-000062000000}"/>
    <cellStyle name="60 % - Akzent2" xfId="30" builtinId="36" hidden="1"/>
    <cellStyle name="60 % - Akzent2" xfId="88" builtinId="36" customBuiltin="1"/>
    <cellStyle name="60 % - Akzent2 2" xfId="466" xr:uid="{00000000-0005-0000-0000-000065000000}"/>
    <cellStyle name="60 % - Akzent3" xfId="34" builtinId="40" hidden="1"/>
    <cellStyle name="60 % - Akzent3" xfId="92" builtinId="40" customBuiltin="1"/>
    <cellStyle name="60 % - Akzent3 2" xfId="394" xr:uid="{00000000-0005-0000-0000-000068000000}"/>
    <cellStyle name="60 % - Akzent4" xfId="38" builtinId="44" hidden="1"/>
    <cellStyle name="60 % - Akzent4" xfId="96" builtinId="44" customBuiltin="1"/>
    <cellStyle name="60 % - Akzent4 2" xfId="430" xr:uid="{00000000-0005-0000-0000-00006B000000}"/>
    <cellStyle name="60 % - Akzent5" xfId="42" builtinId="48" hidden="1"/>
    <cellStyle name="60 % - Akzent5" xfId="100" builtinId="48" customBuiltin="1"/>
    <cellStyle name="60 % - Akzent5 2" xfId="358" xr:uid="{00000000-0005-0000-0000-00006E000000}"/>
    <cellStyle name="60 % - Akzent6" xfId="46" builtinId="52" hidden="1"/>
    <cellStyle name="60 % - Akzent6" xfId="104" builtinId="52" customBuiltin="1"/>
    <cellStyle name="60 % - Akzent6 2" xfId="412" xr:uid="{00000000-0005-0000-0000-000071000000}"/>
    <cellStyle name="60% - Akzent1" xfId="448" xr:uid="{00000000-0005-0000-0000-000072000000}"/>
    <cellStyle name="60% - Akzent2" xfId="376" xr:uid="{00000000-0005-0000-0000-000073000000}"/>
    <cellStyle name="60% - Akzent3" xfId="341" xr:uid="{00000000-0005-0000-0000-000074000000}"/>
    <cellStyle name="60% - Akzent4" xfId="403" xr:uid="{00000000-0005-0000-0000-000075000000}"/>
    <cellStyle name="60% - Akzent5" xfId="439" xr:uid="{00000000-0005-0000-0000-000076000000}"/>
    <cellStyle name="60% - Akzent6" xfId="367" xr:uid="{00000000-0005-0000-0000-000077000000}"/>
    <cellStyle name="Akzent1" xfId="23" builtinId="29" hidden="1"/>
    <cellStyle name="Akzent1" xfId="81" builtinId="29" customBuiltin="1"/>
    <cellStyle name="Akzent1 2" xfId="421" xr:uid="{00000000-0005-0000-0000-00007A000000}"/>
    <cellStyle name="Akzent2" xfId="27" builtinId="33" hidden="1"/>
    <cellStyle name="Akzent2" xfId="85" builtinId="33" customBuiltin="1"/>
    <cellStyle name="Akzent2 2" xfId="457" xr:uid="{00000000-0005-0000-0000-00007D000000}"/>
    <cellStyle name="Akzent3" xfId="31" builtinId="37" hidden="1"/>
    <cellStyle name="Akzent3" xfId="89" builtinId="37" customBuiltin="1"/>
    <cellStyle name="Akzent3 2" xfId="385" xr:uid="{00000000-0005-0000-0000-000080000000}"/>
    <cellStyle name="Akzent4" xfId="35" builtinId="41" hidden="1"/>
    <cellStyle name="Akzent4" xfId="93" builtinId="41" customBuiltin="1"/>
    <cellStyle name="Akzent4 2" xfId="350" xr:uid="{00000000-0005-0000-0000-000083000000}"/>
    <cellStyle name="Akzent5" xfId="39" builtinId="45" hidden="1"/>
    <cellStyle name="Akzent5" xfId="97" builtinId="45" customBuiltin="1"/>
    <cellStyle name="Akzent5 2" xfId="332" xr:uid="{00000000-0005-0000-0000-000086000000}"/>
    <cellStyle name="Akzent6" xfId="43" builtinId="49" hidden="1"/>
    <cellStyle name="Akzent6" xfId="101" builtinId="49" customBuiltin="1"/>
    <cellStyle name="Akzent6 2" xfId="470" xr:uid="{00000000-0005-0000-0000-000089000000}"/>
    <cellStyle name="AllgAus" xfId="398" xr:uid="{00000000-0005-0000-0000-00008A000000}"/>
    <cellStyle name="AllgEin" xfId="434" xr:uid="{00000000-0005-0000-0000-00008B000000}"/>
    <cellStyle name="Arial, 10pt" xfId="49" xr:uid="{00000000-0005-0000-0000-00008C000000}"/>
    <cellStyle name="Arial, 10pt 10" xfId="754" xr:uid="{00000000-0005-0000-0000-00008D000000}"/>
    <cellStyle name="Arial, 10pt 2" xfId="131" xr:uid="{00000000-0005-0000-0000-00008E000000}"/>
    <cellStyle name="Arial, 10pt 2 2" xfId="150" xr:uid="{00000000-0005-0000-0000-00008F000000}"/>
    <cellStyle name="Arial, 10pt 2 2 2" xfId="188" xr:uid="{00000000-0005-0000-0000-000090000000}"/>
    <cellStyle name="Arial, 10pt 2 2 2 2" xfId="265" xr:uid="{00000000-0005-0000-0000-000091000000}"/>
    <cellStyle name="Arial, 10pt 2 2 2 2 2" xfId="1112" xr:uid="{00000000-0005-0000-0000-000092000000}"/>
    <cellStyle name="Arial, 10pt 2 2 2 2 2 2" xfId="1501" xr:uid="{00000000-0005-0000-0000-000093000000}"/>
    <cellStyle name="Arial, 10pt 2 2 2 2 3" xfId="1318" xr:uid="{00000000-0005-0000-0000-000094000000}"/>
    <cellStyle name="Arial, 10pt 2 2 2 2 4" xfId="1669" xr:uid="{00000000-0005-0000-0000-000095000000}"/>
    <cellStyle name="Arial, 10pt 2 2 2 2 5" xfId="915" xr:uid="{00000000-0005-0000-0000-000096000000}"/>
    <cellStyle name="Arial, 10pt 2 2 2 3" xfId="1036" xr:uid="{00000000-0005-0000-0000-000097000000}"/>
    <cellStyle name="Arial, 10pt 2 2 2 3 2" xfId="1425" xr:uid="{00000000-0005-0000-0000-000098000000}"/>
    <cellStyle name="Arial, 10pt 2 2 2 4" xfId="1242" xr:uid="{00000000-0005-0000-0000-000099000000}"/>
    <cellStyle name="Arial, 10pt 2 2 2 5" xfId="1593" xr:uid="{00000000-0005-0000-0000-00009A000000}"/>
    <cellStyle name="Arial, 10pt 2 2 2 6" xfId="838" xr:uid="{00000000-0005-0000-0000-00009B000000}"/>
    <cellStyle name="Arial, 10pt 2 2 3" xfId="227" xr:uid="{00000000-0005-0000-0000-00009C000000}"/>
    <cellStyle name="Arial, 10pt 2 2 3 2" xfId="1074" xr:uid="{00000000-0005-0000-0000-00009D000000}"/>
    <cellStyle name="Arial, 10pt 2 2 3 2 2" xfId="1463" xr:uid="{00000000-0005-0000-0000-00009E000000}"/>
    <cellStyle name="Arial, 10pt 2 2 3 3" xfId="1280" xr:uid="{00000000-0005-0000-0000-00009F000000}"/>
    <cellStyle name="Arial, 10pt 2 2 3 4" xfId="1631" xr:uid="{00000000-0005-0000-0000-0000A0000000}"/>
    <cellStyle name="Arial, 10pt 2 2 3 5" xfId="877" xr:uid="{00000000-0005-0000-0000-0000A1000000}"/>
    <cellStyle name="Arial, 10pt 2 2 4" xfId="998" xr:uid="{00000000-0005-0000-0000-0000A2000000}"/>
    <cellStyle name="Arial, 10pt 2 2 4 2" xfId="1387" xr:uid="{00000000-0005-0000-0000-0000A3000000}"/>
    <cellStyle name="Arial, 10pt 2 2 5" xfId="1204" xr:uid="{00000000-0005-0000-0000-0000A4000000}"/>
    <cellStyle name="Arial, 10pt 2 2 6" xfId="1555" xr:uid="{00000000-0005-0000-0000-0000A5000000}"/>
    <cellStyle name="Arial, 10pt 2 2 7" xfId="800" xr:uid="{00000000-0005-0000-0000-0000A6000000}"/>
    <cellStyle name="Arial, 10pt 2 3" xfId="169" xr:uid="{00000000-0005-0000-0000-0000A7000000}"/>
    <cellStyle name="Arial, 10pt 2 3 2" xfId="246" xr:uid="{00000000-0005-0000-0000-0000A8000000}"/>
    <cellStyle name="Arial, 10pt 2 3 2 2" xfId="1093" xr:uid="{00000000-0005-0000-0000-0000A9000000}"/>
    <cellStyle name="Arial, 10pt 2 3 2 2 2" xfId="1482" xr:uid="{00000000-0005-0000-0000-0000AA000000}"/>
    <cellStyle name="Arial, 10pt 2 3 2 3" xfId="1299" xr:uid="{00000000-0005-0000-0000-0000AB000000}"/>
    <cellStyle name="Arial, 10pt 2 3 2 4" xfId="1650" xr:uid="{00000000-0005-0000-0000-0000AC000000}"/>
    <cellStyle name="Arial, 10pt 2 3 2 5" xfId="896" xr:uid="{00000000-0005-0000-0000-0000AD000000}"/>
    <cellStyle name="Arial, 10pt 2 3 3" xfId="1017" xr:uid="{00000000-0005-0000-0000-0000AE000000}"/>
    <cellStyle name="Arial, 10pt 2 3 3 2" xfId="1406" xr:uid="{00000000-0005-0000-0000-0000AF000000}"/>
    <cellStyle name="Arial, 10pt 2 3 4" xfId="1223" xr:uid="{00000000-0005-0000-0000-0000B0000000}"/>
    <cellStyle name="Arial, 10pt 2 3 5" xfId="1574" xr:uid="{00000000-0005-0000-0000-0000B1000000}"/>
    <cellStyle name="Arial, 10pt 2 3 6" xfId="819" xr:uid="{00000000-0005-0000-0000-0000B2000000}"/>
    <cellStyle name="Arial, 10pt 2 4" xfId="208" xr:uid="{00000000-0005-0000-0000-0000B3000000}"/>
    <cellStyle name="Arial, 10pt 2 4 2" xfId="1055" xr:uid="{00000000-0005-0000-0000-0000B4000000}"/>
    <cellStyle name="Arial, 10pt 2 4 2 2" xfId="1444" xr:uid="{00000000-0005-0000-0000-0000B5000000}"/>
    <cellStyle name="Arial, 10pt 2 4 3" xfId="1261" xr:uid="{00000000-0005-0000-0000-0000B6000000}"/>
    <cellStyle name="Arial, 10pt 2 4 4" xfId="1612" xr:uid="{00000000-0005-0000-0000-0000B7000000}"/>
    <cellStyle name="Arial, 10pt 2 4 5" xfId="858" xr:uid="{00000000-0005-0000-0000-0000B8000000}"/>
    <cellStyle name="Arial, 10pt 2 5" xfId="979" xr:uid="{00000000-0005-0000-0000-0000B9000000}"/>
    <cellStyle name="Arial, 10pt 2 5 2" xfId="1368" xr:uid="{00000000-0005-0000-0000-0000BA000000}"/>
    <cellStyle name="Arial, 10pt 2 6" xfId="1185" xr:uid="{00000000-0005-0000-0000-0000BB000000}"/>
    <cellStyle name="Arial, 10pt 2 7" xfId="1536" xr:uid="{00000000-0005-0000-0000-0000BC000000}"/>
    <cellStyle name="Arial, 10pt 2 8" xfId="781" xr:uid="{00000000-0005-0000-0000-0000BD000000}"/>
    <cellStyle name="Arial, 10pt 3" xfId="140" xr:uid="{00000000-0005-0000-0000-0000BE000000}"/>
    <cellStyle name="Arial, 10pt 3 2" xfId="178" xr:uid="{00000000-0005-0000-0000-0000BF000000}"/>
    <cellStyle name="Arial, 10pt 3 2 2" xfId="255" xr:uid="{00000000-0005-0000-0000-0000C0000000}"/>
    <cellStyle name="Arial, 10pt 3 2 2 2" xfId="1102" xr:uid="{00000000-0005-0000-0000-0000C1000000}"/>
    <cellStyle name="Arial, 10pt 3 2 2 2 2" xfId="1491" xr:uid="{00000000-0005-0000-0000-0000C2000000}"/>
    <cellStyle name="Arial, 10pt 3 2 2 3" xfId="1308" xr:uid="{00000000-0005-0000-0000-0000C3000000}"/>
    <cellStyle name="Arial, 10pt 3 2 2 4" xfId="1659" xr:uid="{00000000-0005-0000-0000-0000C4000000}"/>
    <cellStyle name="Arial, 10pt 3 2 2 5" xfId="905" xr:uid="{00000000-0005-0000-0000-0000C5000000}"/>
    <cellStyle name="Arial, 10pt 3 2 3" xfId="1026" xr:uid="{00000000-0005-0000-0000-0000C6000000}"/>
    <cellStyle name="Arial, 10pt 3 2 3 2" xfId="1415" xr:uid="{00000000-0005-0000-0000-0000C7000000}"/>
    <cellStyle name="Arial, 10pt 3 2 4" xfId="1232" xr:uid="{00000000-0005-0000-0000-0000C8000000}"/>
    <cellStyle name="Arial, 10pt 3 2 5" xfId="1583" xr:uid="{00000000-0005-0000-0000-0000C9000000}"/>
    <cellStyle name="Arial, 10pt 3 2 6" xfId="828" xr:uid="{00000000-0005-0000-0000-0000CA000000}"/>
    <cellStyle name="Arial, 10pt 3 3" xfId="217" xr:uid="{00000000-0005-0000-0000-0000CB000000}"/>
    <cellStyle name="Arial, 10pt 3 3 2" xfId="1064" xr:uid="{00000000-0005-0000-0000-0000CC000000}"/>
    <cellStyle name="Arial, 10pt 3 3 2 2" xfId="1453" xr:uid="{00000000-0005-0000-0000-0000CD000000}"/>
    <cellStyle name="Arial, 10pt 3 3 3" xfId="1270" xr:uid="{00000000-0005-0000-0000-0000CE000000}"/>
    <cellStyle name="Arial, 10pt 3 3 4" xfId="1621" xr:uid="{00000000-0005-0000-0000-0000CF000000}"/>
    <cellStyle name="Arial, 10pt 3 3 5" xfId="867" xr:uid="{00000000-0005-0000-0000-0000D0000000}"/>
    <cellStyle name="Arial, 10pt 3 4" xfId="988" xr:uid="{00000000-0005-0000-0000-0000D1000000}"/>
    <cellStyle name="Arial, 10pt 3 4 2" xfId="1377" xr:uid="{00000000-0005-0000-0000-0000D2000000}"/>
    <cellStyle name="Arial, 10pt 3 5" xfId="1194" xr:uid="{00000000-0005-0000-0000-0000D3000000}"/>
    <cellStyle name="Arial, 10pt 3 6" xfId="1545" xr:uid="{00000000-0005-0000-0000-0000D4000000}"/>
    <cellStyle name="Arial, 10pt 3 7" xfId="790" xr:uid="{00000000-0005-0000-0000-0000D5000000}"/>
    <cellStyle name="Arial, 10pt 4" xfId="159" xr:uid="{00000000-0005-0000-0000-0000D6000000}"/>
    <cellStyle name="Arial, 10pt 4 2" xfId="236" xr:uid="{00000000-0005-0000-0000-0000D7000000}"/>
    <cellStyle name="Arial, 10pt 4 2 2" xfId="1083" xr:uid="{00000000-0005-0000-0000-0000D8000000}"/>
    <cellStyle name="Arial, 10pt 4 2 2 2" xfId="1472" xr:uid="{00000000-0005-0000-0000-0000D9000000}"/>
    <cellStyle name="Arial, 10pt 4 2 3" xfId="1289" xr:uid="{00000000-0005-0000-0000-0000DA000000}"/>
    <cellStyle name="Arial, 10pt 4 2 4" xfId="1640" xr:uid="{00000000-0005-0000-0000-0000DB000000}"/>
    <cellStyle name="Arial, 10pt 4 2 5" xfId="886" xr:uid="{00000000-0005-0000-0000-0000DC000000}"/>
    <cellStyle name="Arial, 10pt 4 3" xfId="1007" xr:uid="{00000000-0005-0000-0000-0000DD000000}"/>
    <cellStyle name="Arial, 10pt 4 3 2" xfId="1396" xr:uid="{00000000-0005-0000-0000-0000DE000000}"/>
    <cellStyle name="Arial, 10pt 4 4" xfId="1213" xr:uid="{00000000-0005-0000-0000-0000DF000000}"/>
    <cellStyle name="Arial, 10pt 4 5" xfId="1564" xr:uid="{00000000-0005-0000-0000-0000E0000000}"/>
    <cellStyle name="Arial, 10pt 4 6" xfId="809" xr:uid="{00000000-0005-0000-0000-0000E1000000}"/>
    <cellStyle name="Arial, 10pt 5" xfId="197" xr:uid="{00000000-0005-0000-0000-0000E2000000}"/>
    <cellStyle name="Arial, 10pt 5 2" xfId="1045" xr:uid="{00000000-0005-0000-0000-0000E3000000}"/>
    <cellStyle name="Arial, 10pt 5 2 2" xfId="1434" xr:uid="{00000000-0005-0000-0000-0000E4000000}"/>
    <cellStyle name="Arial, 10pt 5 3" xfId="1251" xr:uid="{00000000-0005-0000-0000-0000E5000000}"/>
    <cellStyle name="Arial, 10pt 5 4" xfId="1602" xr:uid="{00000000-0005-0000-0000-0000E6000000}"/>
    <cellStyle name="Arial, 10pt 5 5" xfId="847" xr:uid="{00000000-0005-0000-0000-0000E7000000}"/>
    <cellStyle name="Arial, 10pt 6" xfId="274" xr:uid="{00000000-0005-0000-0000-0000E8000000}"/>
    <cellStyle name="Arial, 10pt 6 2" xfId="1121" xr:uid="{00000000-0005-0000-0000-0000E9000000}"/>
    <cellStyle name="Arial, 10pt 6 2 2" xfId="1510" xr:uid="{00000000-0005-0000-0000-0000EA000000}"/>
    <cellStyle name="Arial, 10pt 6 3" xfId="1327" xr:uid="{00000000-0005-0000-0000-0000EB000000}"/>
    <cellStyle name="Arial, 10pt 6 4" xfId="1678" xr:uid="{00000000-0005-0000-0000-0000EC000000}"/>
    <cellStyle name="Arial, 10pt 6 5" xfId="924" xr:uid="{00000000-0005-0000-0000-0000ED000000}"/>
    <cellStyle name="Arial, 10pt 7" xfId="944" xr:uid="{00000000-0005-0000-0000-0000EE000000}"/>
    <cellStyle name="Arial, 10pt 7 2" xfId="1333" xr:uid="{00000000-0005-0000-0000-0000EF000000}"/>
    <cellStyle name="Arial, 10pt 8" xfId="1162" xr:uid="{00000000-0005-0000-0000-0000F0000000}"/>
    <cellStyle name="Arial, 10pt 9" xfId="1526" xr:uid="{00000000-0005-0000-0000-0000F1000000}"/>
    <cellStyle name="Arial, 8pt" xfId="47" xr:uid="{00000000-0005-0000-0000-0000F2000000}"/>
    <cellStyle name="Arial, 9pt" xfId="48" xr:uid="{00000000-0005-0000-0000-0000F3000000}"/>
    <cellStyle name="Ariel" xfId="362" xr:uid="{00000000-0005-0000-0000-0000F4000000}"/>
    <cellStyle name="Aus" xfId="416" xr:uid="{00000000-0005-0000-0000-0000F5000000}"/>
    <cellStyle name="Ausgabe" xfId="16" builtinId="21" hidden="1"/>
    <cellStyle name="Ausgabe" xfId="73" builtinId="21" customBuiltin="1"/>
    <cellStyle name="Ausgabe 2" xfId="452" xr:uid="{00000000-0005-0000-0000-0000F8000000}"/>
    <cellStyle name="BasisEineNK" xfId="380" xr:uid="{00000000-0005-0000-0000-0000F9000000}"/>
    <cellStyle name="BasisOhneNK" xfId="345" xr:uid="{00000000-0005-0000-0000-0000FA000000}"/>
    <cellStyle name="Berechnung" xfId="17" builtinId="22" hidden="1"/>
    <cellStyle name="Berechnung" xfId="74" builtinId="22" customBuiltin="1"/>
    <cellStyle name="Berechnung 2" xfId="407" xr:uid="{00000000-0005-0000-0000-0000FD000000}"/>
    <cellStyle name="bin" xfId="443" xr:uid="{00000000-0005-0000-0000-0000FE000000}"/>
    <cellStyle name="blue" xfId="371" xr:uid="{00000000-0005-0000-0000-0000FF000000}"/>
    <cellStyle name="cell" xfId="425" xr:uid="{00000000-0005-0000-0000-000000010000}"/>
    <cellStyle name="Col&amp;RowHeadings" xfId="461" xr:uid="{00000000-0005-0000-0000-000001010000}"/>
    <cellStyle name="ColCodes" xfId="389" xr:uid="{00000000-0005-0000-0000-000002010000}"/>
    <cellStyle name="ColTitles" xfId="354" xr:uid="{00000000-0005-0000-0000-000003010000}"/>
    <cellStyle name="column" xfId="336" xr:uid="{00000000-0005-0000-0000-000004010000}"/>
    <cellStyle name="Comma [0]_00grad" xfId="327" xr:uid="{00000000-0005-0000-0000-000005010000}"/>
    <cellStyle name="Comma 2" xfId="468" xr:uid="{00000000-0005-0000-0000-000006010000}"/>
    <cellStyle name="Comma_00grad" xfId="396" xr:uid="{00000000-0005-0000-0000-000007010000}"/>
    <cellStyle name="Currency [0]_00grad" xfId="432" xr:uid="{00000000-0005-0000-0000-000008010000}"/>
    <cellStyle name="Currency_00grad" xfId="360" xr:uid="{00000000-0005-0000-0000-000009010000}"/>
    <cellStyle name="DataEntryCells" xfId="414" xr:uid="{00000000-0005-0000-0000-00000A010000}"/>
    <cellStyle name="Dezimal [0]" xfId="4" builtinId="6" hidden="1"/>
    <cellStyle name="Eingabe" xfId="15" builtinId="20" hidden="1"/>
    <cellStyle name="Eingabe" xfId="72" builtinId="20" customBuiltin="1"/>
    <cellStyle name="Eingabe 2" xfId="450" xr:uid="{00000000-0005-0000-0000-00000E010000}"/>
    <cellStyle name="ErfAus" xfId="378" xr:uid="{00000000-0005-0000-0000-00000F010000}"/>
    <cellStyle name="ErfEin" xfId="343" xr:uid="{00000000-0005-0000-0000-000010010000}"/>
    <cellStyle name="Ergebnis" xfId="22" builtinId="25" hidden="1"/>
    <cellStyle name="Ergebnis" xfId="80" builtinId="25" customBuiltin="1"/>
    <cellStyle name="Ergebnis 2" xfId="405" xr:uid="{00000000-0005-0000-0000-000013010000}"/>
    <cellStyle name="Erklärender Text" xfId="21" builtinId="53" hidden="1"/>
    <cellStyle name="Erklärender Text" xfId="79" builtinId="53" customBuiltin="1"/>
    <cellStyle name="Erklärender Text 2" xfId="441" xr:uid="{00000000-0005-0000-0000-000016010000}"/>
    <cellStyle name="ErrRpt_DataEntryCells" xfId="369" xr:uid="{00000000-0005-0000-0000-000017010000}"/>
    <cellStyle name="ErrRpt-DataEntryCells" xfId="423" xr:uid="{00000000-0005-0000-0000-000018010000}"/>
    <cellStyle name="ErrRpt-GreyBackground" xfId="459" xr:uid="{00000000-0005-0000-0000-000019010000}"/>
    <cellStyle name="Euro" xfId="375" xr:uid="{00000000-0005-0000-0000-00001A010000}"/>
    <cellStyle name="Euro 2" xfId="387" xr:uid="{00000000-0005-0000-0000-00001B010000}"/>
    <cellStyle name="Finz2Ein" xfId="352" xr:uid="{00000000-0005-0000-0000-00001C010000}"/>
    <cellStyle name="Finz3Ein" xfId="334" xr:uid="{00000000-0005-0000-0000-00001D010000}"/>
    <cellStyle name="FinzAus" xfId="472" xr:uid="{00000000-0005-0000-0000-00001E010000}"/>
    <cellStyle name="FinzEin" xfId="400" xr:uid="{00000000-0005-0000-0000-00001F010000}"/>
    <cellStyle name="FordDM" xfId="436" xr:uid="{00000000-0005-0000-0000-000020010000}"/>
    <cellStyle name="FordEU" xfId="364" xr:uid="{00000000-0005-0000-0000-000021010000}"/>
    <cellStyle name="formula" xfId="418" xr:uid="{00000000-0005-0000-0000-000022010000}"/>
    <cellStyle name="FreiWeiß" xfId="454" xr:uid="{00000000-0005-0000-0000-000023010000}"/>
    <cellStyle name="FreiWeiß 2" xfId="382" xr:uid="{00000000-0005-0000-0000-000024010000}"/>
    <cellStyle name="Fußnote" xfId="347" xr:uid="{00000000-0005-0000-0000-000025010000}"/>
    <cellStyle name="gap" xfId="409" xr:uid="{00000000-0005-0000-0000-000026010000}"/>
    <cellStyle name="GesperrtGelb" xfId="445" xr:uid="{00000000-0005-0000-0000-000027010000}"/>
    <cellStyle name="GesperrtGelb 2" xfId="373" xr:uid="{00000000-0005-0000-0000-000028010000}"/>
    <cellStyle name="GesperrtSchraffiert" xfId="427" xr:uid="{00000000-0005-0000-0000-000029010000}"/>
    <cellStyle name="GesperrtSchraffiert 2" xfId="463" xr:uid="{00000000-0005-0000-0000-00002A010000}"/>
    <cellStyle name="GJhrEin" xfId="391" xr:uid="{00000000-0005-0000-0000-00002B010000}"/>
    <cellStyle name="GreyBackground" xfId="356" xr:uid="{00000000-0005-0000-0000-00002C010000}"/>
    <cellStyle name="Gut" xfId="13" builtinId="26" hidden="1"/>
    <cellStyle name="Gut" xfId="69" builtinId="26" customBuiltin="1"/>
    <cellStyle name="Gut 2" xfId="338" xr:uid="{00000000-0005-0000-0000-00002F010000}"/>
    <cellStyle name="Hyperlink 2" xfId="283" xr:uid="{00000000-0005-0000-0000-000031010000}"/>
    <cellStyle name="Hyperlink 3" xfId="280" xr:uid="{00000000-0005-0000-0000-000032010000}"/>
    <cellStyle name="ISC" xfId="329" xr:uid="{00000000-0005-0000-0000-000033010000}"/>
    <cellStyle name="isced" xfId="325" xr:uid="{00000000-0005-0000-0000-000034010000}"/>
    <cellStyle name="ISCED Titles" xfId="286" xr:uid="{00000000-0005-0000-0000-000035010000}"/>
    <cellStyle name="Komma" xfId="3" builtinId="3" hidden="1"/>
    <cellStyle name="Kopf" xfId="285" xr:uid="{00000000-0005-0000-0000-000037010000}"/>
    <cellStyle name="Leerzellen/Rand grau" xfId="324" xr:uid="{00000000-0005-0000-0000-000038010000}"/>
    <cellStyle name="level1a" xfId="467" xr:uid="{00000000-0005-0000-0000-000039010000}"/>
    <cellStyle name="level2" xfId="395" xr:uid="{00000000-0005-0000-0000-00003A010000}"/>
    <cellStyle name="level2a" xfId="431" xr:uid="{00000000-0005-0000-0000-00003B010000}"/>
    <cellStyle name="level2a 2" xfId="359" xr:uid="{00000000-0005-0000-0000-00003C010000}"/>
    <cellStyle name="level3" xfId="413" xr:uid="{00000000-0005-0000-0000-00003D010000}"/>
    <cellStyle name="Link" xfId="703" builtinId="8"/>
    <cellStyle name="Migliaia (0)_conti99" xfId="449" xr:uid="{00000000-0005-0000-0000-00003E010000}"/>
    <cellStyle name="Neutral" xfId="1" builtinId="28" hidden="1"/>
    <cellStyle name="Neutral" xfId="71" builtinId="28" customBuiltin="1"/>
    <cellStyle name="Neutral 2" xfId="377" xr:uid="{00000000-0005-0000-0000-000041010000}"/>
    <cellStyle name="Normal_00enrl" xfId="342" xr:uid="{00000000-0005-0000-0000-000042010000}"/>
    <cellStyle name="Notiz" xfId="20" builtinId="10" hidden="1"/>
    <cellStyle name="Notiz" xfId="78" builtinId="10" customBuiltin="1"/>
    <cellStyle name="Notiz 2" xfId="404" xr:uid="{00000000-0005-0000-0000-000045010000}"/>
    <cellStyle name="Notiz 2 2" xfId="440" xr:uid="{00000000-0005-0000-0000-000046010000}"/>
    <cellStyle name="Notiz 2 2 2" xfId="368" xr:uid="{00000000-0005-0000-0000-000047010000}"/>
    <cellStyle name="Notiz 3" xfId="710" xr:uid="{00000000-0005-0000-0000-000048010000}"/>
    <cellStyle name="Notiz 3 2" xfId="1167" xr:uid="{00000000-0005-0000-0000-000049010000}"/>
    <cellStyle name="Notiz 3 3" xfId="760" xr:uid="{00000000-0005-0000-0000-00004A010000}"/>
    <cellStyle name="Notiz 4" xfId="949" xr:uid="{00000000-0005-0000-0000-00004B010000}"/>
    <cellStyle name="Notiz 4 2" xfId="1338" xr:uid="{00000000-0005-0000-0000-00004C010000}"/>
    <cellStyle name="o.Tausender" xfId="422" xr:uid="{00000000-0005-0000-0000-00004D010000}"/>
    <cellStyle name="Percent_1 SubOverv.USd" xfId="458" xr:uid="{00000000-0005-0000-0000-00004E010000}"/>
    <cellStyle name="Prozent" xfId="7" builtinId="5" hidden="1"/>
    <cellStyle name="Prozent 2" xfId="711" xr:uid="{00000000-0005-0000-0000-000050010000}"/>
    <cellStyle name="Prozent 3" xfId="712" xr:uid="{00000000-0005-0000-0000-000051010000}"/>
    <cellStyle name="ProzVeränderung" xfId="386" xr:uid="{00000000-0005-0000-0000-000052010000}"/>
    <cellStyle name="row" xfId="351" xr:uid="{00000000-0005-0000-0000-000053010000}"/>
    <cellStyle name="RowCodes" xfId="333" xr:uid="{00000000-0005-0000-0000-000054010000}"/>
    <cellStyle name="Row-Col Headings" xfId="471" xr:uid="{00000000-0005-0000-0000-000055010000}"/>
    <cellStyle name="RowTitles" xfId="399" xr:uid="{00000000-0005-0000-0000-000056010000}"/>
    <cellStyle name="RowTitles1-Detail" xfId="435" xr:uid="{00000000-0005-0000-0000-000057010000}"/>
    <cellStyle name="RowTitles-Col2" xfId="363" xr:uid="{00000000-0005-0000-0000-000058010000}"/>
    <cellStyle name="RowTitles-Detail" xfId="417" xr:uid="{00000000-0005-0000-0000-000059010000}"/>
    <cellStyle name="Schlecht" xfId="14" builtinId="27" hidden="1"/>
    <cellStyle name="Schlecht" xfId="70" builtinId="27" customBuiltin="1"/>
    <cellStyle name="Schlecht 2" xfId="453" xr:uid="{00000000-0005-0000-0000-00005C010000}"/>
    <cellStyle name="Standard" xfId="0" builtinId="0" customBuiltin="1"/>
    <cellStyle name="Standard 10" xfId="288" xr:uid="{00000000-0005-0000-0000-00005E010000}"/>
    <cellStyle name="Standard 10 2" xfId="346" xr:uid="{00000000-0005-0000-0000-00005F010000}"/>
    <cellStyle name="Standard 10 2 2" xfId="408" xr:uid="{00000000-0005-0000-0000-000060010000}"/>
    <cellStyle name="Standard 10 2 3" xfId="931" xr:uid="{00000000-0005-0000-0000-000061010000}"/>
    <cellStyle name="Standard 10 2 4" xfId="1155" xr:uid="{00000000-0005-0000-0000-000062010000}"/>
    <cellStyle name="Standard 10 2 5" xfId="735" xr:uid="{00000000-0005-0000-0000-000063010000}"/>
    <cellStyle name="Standard 10 3" xfId="444" xr:uid="{00000000-0005-0000-0000-000064010000}"/>
    <cellStyle name="Standard 10 4" xfId="381" xr:uid="{00000000-0005-0000-0000-000065010000}"/>
    <cellStyle name="Standard 10 5" xfId="927" xr:uid="{00000000-0005-0000-0000-000066010000}"/>
    <cellStyle name="Standard 10 6" xfId="1144" xr:uid="{00000000-0005-0000-0000-000067010000}"/>
    <cellStyle name="Standard 10 7" xfId="721" xr:uid="{00000000-0005-0000-0000-000068010000}"/>
    <cellStyle name="Standard 11" xfId="372" xr:uid="{00000000-0005-0000-0000-000069010000}"/>
    <cellStyle name="Standard 11 2" xfId="426" xr:uid="{00000000-0005-0000-0000-00006A010000}"/>
    <cellStyle name="Standard 11 2 2" xfId="462" xr:uid="{00000000-0005-0000-0000-00006B010000}"/>
    <cellStyle name="Standard 11 2 3" xfId="936" xr:uid="{00000000-0005-0000-0000-00006C010000}"/>
    <cellStyle name="Standard 11 2 4" xfId="1159" xr:uid="{00000000-0005-0000-0000-00006D010000}"/>
    <cellStyle name="Standard 11 2 5" xfId="739" xr:uid="{00000000-0005-0000-0000-00006E010000}"/>
    <cellStyle name="Standard 11 3" xfId="390" xr:uid="{00000000-0005-0000-0000-00006F010000}"/>
    <cellStyle name="Standard 11 4" xfId="933" xr:uid="{00000000-0005-0000-0000-000070010000}"/>
    <cellStyle name="Standard 11 5" xfId="1148" xr:uid="{00000000-0005-0000-0000-000071010000}"/>
    <cellStyle name="Standard 11 6" xfId="727" xr:uid="{00000000-0005-0000-0000-000072010000}"/>
    <cellStyle name="Standard 12" xfId="355" xr:uid="{00000000-0005-0000-0000-000073010000}"/>
    <cellStyle name="Standard 12 2" xfId="337" xr:uid="{00000000-0005-0000-0000-000074010000}"/>
    <cellStyle name="Standard 12 2 2" xfId="328" xr:uid="{00000000-0005-0000-0000-000075010000}"/>
    <cellStyle name="Standard 12 2 2 2" xfId="282" xr:uid="{00000000-0005-0000-0000-000076010000}"/>
    <cellStyle name="Standard 12 2 3" xfId="930" xr:uid="{00000000-0005-0000-0000-000077010000}"/>
    <cellStyle name="Standard 12 2 4" xfId="1160" xr:uid="{00000000-0005-0000-0000-000078010000}"/>
    <cellStyle name="Standard 12 2 5" xfId="740" xr:uid="{00000000-0005-0000-0000-000079010000}"/>
    <cellStyle name="Standard 12 3" xfId="284" xr:uid="{00000000-0005-0000-0000-00007A010000}"/>
    <cellStyle name="Standard 12 4" xfId="932" xr:uid="{00000000-0005-0000-0000-00007B010000}"/>
    <cellStyle name="Standard 12 5" xfId="1149" xr:uid="{00000000-0005-0000-0000-00007C010000}"/>
    <cellStyle name="Standard 12 6" xfId="728" xr:uid="{00000000-0005-0000-0000-00007D010000}"/>
    <cellStyle name="Standard 13" xfId="322" xr:uid="{00000000-0005-0000-0000-00007E010000}"/>
    <cellStyle name="Standard 13 2" xfId="465" xr:uid="{00000000-0005-0000-0000-00007F010000}"/>
    <cellStyle name="Standard 13 2 2" xfId="702" xr:uid="{00000000-0005-0000-0000-000080010000}"/>
    <cellStyle name="Standard 13 3" xfId="281" xr:uid="{00000000-0005-0000-0000-000081010000}"/>
    <cellStyle name="Standard 13 4" xfId="928" xr:uid="{00000000-0005-0000-0000-000082010000}"/>
    <cellStyle name="Standard 13 5" xfId="1150" xr:uid="{00000000-0005-0000-0000-000083010000}"/>
    <cellStyle name="Standard 13 6" xfId="729" xr:uid="{00000000-0005-0000-0000-000084010000}"/>
    <cellStyle name="Standard 14" xfId="276" xr:uid="{00000000-0005-0000-0000-000085010000}"/>
    <cellStyle name="Standard 14 2" xfId="290" xr:uid="{00000000-0005-0000-0000-000086010000}"/>
    <cellStyle name="Standard 14 3" xfId="926" xr:uid="{00000000-0005-0000-0000-000087010000}"/>
    <cellStyle name="Standard 14 4" xfId="730" xr:uid="{00000000-0005-0000-0000-000088010000}"/>
    <cellStyle name="Standard 15" xfId="295" xr:uid="{00000000-0005-0000-0000-000089010000}"/>
    <cellStyle name="Standard 15 2" xfId="291" xr:uid="{00000000-0005-0000-0000-00008A010000}"/>
    <cellStyle name="Standard 16" xfId="289" xr:uid="{00000000-0005-0000-0000-00008B010000}"/>
    <cellStyle name="Standard 16 2" xfId="296" xr:uid="{00000000-0005-0000-0000-00008C010000}"/>
    <cellStyle name="Standard 16 3" xfId="297" xr:uid="{00000000-0005-0000-0000-00008D010000}"/>
    <cellStyle name="Standard 16 5" xfId="704" xr:uid="{00000000-0005-0000-0000-00008E010000}"/>
    <cellStyle name="Standard 17" xfId="292" xr:uid="{00000000-0005-0000-0000-00008F010000}"/>
    <cellStyle name="Standard 17 2" xfId="294" xr:uid="{00000000-0005-0000-0000-000090010000}"/>
    <cellStyle name="Standard 18" xfId="293" xr:uid="{00000000-0005-0000-0000-000091010000}"/>
    <cellStyle name="Standard 18 2" xfId="278" xr:uid="{00000000-0005-0000-0000-000092010000}"/>
    <cellStyle name="Standard 18 3" xfId="701" xr:uid="{00000000-0005-0000-0000-000093010000}"/>
    <cellStyle name="Standard 19" xfId="277" xr:uid="{00000000-0005-0000-0000-000094010000}"/>
    <cellStyle name="Standard 19 2" xfId="473" xr:uid="{00000000-0005-0000-0000-000095010000}"/>
    <cellStyle name="Standard 19 2 2" xfId="401" xr:uid="{00000000-0005-0000-0000-000096010000}"/>
    <cellStyle name="Standard 19 3" xfId="437" xr:uid="{00000000-0005-0000-0000-000097010000}"/>
    <cellStyle name="Standard 19 3 2" xfId="365" xr:uid="{00000000-0005-0000-0000-000098010000}"/>
    <cellStyle name="Standard 19 3 3" xfId="419" xr:uid="{00000000-0005-0000-0000-000099010000}"/>
    <cellStyle name="Standard 19 4" xfId="455" xr:uid="{00000000-0005-0000-0000-00009A010000}"/>
    <cellStyle name="Standard 19 5" xfId="383" xr:uid="{00000000-0005-0000-0000-00009B010000}"/>
    <cellStyle name="Standard 2" xfId="51" xr:uid="{00000000-0005-0000-0000-00009C010000}"/>
    <cellStyle name="Standard 2 10" xfId="266" xr:uid="{00000000-0005-0000-0000-00009D010000}"/>
    <cellStyle name="Standard 2 10 2" xfId="410" xr:uid="{00000000-0005-0000-0000-00009E010000}"/>
    <cellStyle name="Standard 2 10 3" xfId="348" xr:uid="{00000000-0005-0000-0000-00009F010000}"/>
    <cellStyle name="Standard 2 10 4" xfId="1113" xr:uid="{00000000-0005-0000-0000-0000A0010000}"/>
    <cellStyle name="Standard 2 10 4 2" xfId="1502" xr:uid="{00000000-0005-0000-0000-0000A1010000}"/>
    <cellStyle name="Standard 2 10 5" xfId="1319" xr:uid="{00000000-0005-0000-0000-0000A2010000}"/>
    <cellStyle name="Standard 2 10 6" xfId="1670" xr:uid="{00000000-0005-0000-0000-0000A3010000}"/>
    <cellStyle name="Standard 2 10 7" xfId="916" xr:uid="{00000000-0005-0000-0000-0000A4010000}"/>
    <cellStyle name="Standard 2 11" xfId="109" xr:uid="{00000000-0005-0000-0000-0000A5010000}"/>
    <cellStyle name="Standard 2 11 2" xfId="374" xr:uid="{00000000-0005-0000-0000-0000A6010000}"/>
    <cellStyle name="Standard 2 11 3" xfId="446" xr:uid="{00000000-0005-0000-0000-0000A7010000}"/>
    <cellStyle name="Standard 2 11 4" xfId="962" xr:uid="{00000000-0005-0000-0000-0000A8010000}"/>
    <cellStyle name="Standard 2 11 4 2" xfId="1351" xr:uid="{00000000-0005-0000-0000-0000A9010000}"/>
    <cellStyle name="Standard 2 11 5" xfId="1168" xr:uid="{00000000-0005-0000-0000-0000AA010000}"/>
    <cellStyle name="Standard 2 11 6" xfId="761" xr:uid="{00000000-0005-0000-0000-0000AB010000}"/>
    <cellStyle name="Standard 2 12" xfId="57" xr:uid="{00000000-0005-0000-0000-0000AC010000}"/>
    <cellStyle name="Standard 2 12 2" xfId="464" xr:uid="{00000000-0005-0000-0000-0000AD010000}"/>
    <cellStyle name="Standard 2 12 3" xfId="428" xr:uid="{00000000-0005-0000-0000-0000AE010000}"/>
    <cellStyle name="Standard 2 13" xfId="392" xr:uid="{00000000-0005-0000-0000-0000AF010000}"/>
    <cellStyle name="Standard 2 13 2" xfId="357" xr:uid="{00000000-0005-0000-0000-0000B0010000}"/>
    <cellStyle name="Standard 2 14" xfId="339" xr:uid="{00000000-0005-0000-0000-0000B1010000}"/>
    <cellStyle name="Standard 2 14 2" xfId="279" xr:uid="{00000000-0005-0000-0000-0000B2010000}"/>
    <cellStyle name="Standard 2 15" xfId="317" xr:uid="{00000000-0005-0000-0000-0000B3010000}"/>
    <cellStyle name="Standard 2 15 2" xfId="313" xr:uid="{00000000-0005-0000-0000-0000B4010000}"/>
    <cellStyle name="Standard 2 16" xfId="310" xr:uid="{00000000-0005-0000-0000-0000B5010000}"/>
    <cellStyle name="Standard 2 17" xfId="306" xr:uid="{00000000-0005-0000-0000-0000B6010000}"/>
    <cellStyle name="Standard 2 18" xfId="402" xr:uid="{00000000-0005-0000-0000-0000B7010000}"/>
    <cellStyle name="Standard 2 19" xfId="708" xr:uid="{00000000-0005-0000-0000-0000B8010000}"/>
    <cellStyle name="Standard 2 19 2" xfId="1516" xr:uid="{00000000-0005-0000-0000-0000B9010000}"/>
    <cellStyle name="Standard 2 2" xfId="52" xr:uid="{00000000-0005-0000-0000-0000BA010000}"/>
    <cellStyle name="Standard 2 2 10" xfId="709" xr:uid="{00000000-0005-0000-0000-0000BB010000}"/>
    <cellStyle name="Standard 2 2 10 2" xfId="1163" xr:uid="{00000000-0005-0000-0000-0000BC010000}"/>
    <cellStyle name="Standard 2 2 10 3" xfId="756" xr:uid="{00000000-0005-0000-0000-0000BD010000}"/>
    <cellStyle name="Standard 2 2 11" xfId="945" xr:uid="{00000000-0005-0000-0000-0000BE010000}"/>
    <cellStyle name="Standard 2 2 11 2" xfId="1334" xr:uid="{00000000-0005-0000-0000-0000BF010000}"/>
    <cellStyle name="Standard 2 2 12" xfId="1520" xr:uid="{00000000-0005-0000-0000-0000C0010000}"/>
    <cellStyle name="Standard 2 2 2" xfId="117" xr:uid="{00000000-0005-0000-0000-0000C1010000}"/>
    <cellStyle name="Standard 2 2 2 10" xfId="1524" xr:uid="{00000000-0005-0000-0000-0000C2010000}"/>
    <cellStyle name="Standard 2 2 2 11" xfId="769" xr:uid="{00000000-0005-0000-0000-0000C3010000}"/>
    <cellStyle name="Standard 2 2 2 2" xfId="129" xr:uid="{00000000-0005-0000-0000-0000C4010000}"/>
    <cellStyle name="Standard 2 2 2 2 2" xfId="148" xr:uid="{00000000-0005-0000-0000-0000C5010000}"/>
    <cellStyle name="Standard 2 2 2 2 2 2" xfId="186" xr:uid="{00000000-0005-0000-0000-0000C6010000}"/>
    <cellStyle name="Standard 2 2 2 2 2 2 2" xfId="263" xr:uid="{00000000-0005-0000-0000-0000C7010000}"/>
    <cellStyle name="Standard 2 2 2 2 2 2 2 2" xfId="1110" xr:uid="{00000000-0005-0000-0000-0000C8010000}"/>
    <cellStyle name="Standard 2 2 2 2 2 2 2 2 2" xfId="1499" xr:uid="{00000000-0005-0000-0000-0000C9010000}"/>
    <cellStyle name="Standard 2 2 2 2 2 2 2 3" xfId="1316" xr:uid="{00000000-0005-0000-0000-0000CA010000}"/>
    <cellStyle name="Standard 2 2 2 2 2 2 2 4" xfId="1667" xr:uid="{00000000-0005-0000-0000-0000CB010000}"/>
    <cellStyle name="Standard 2 2 2 2 2 2 2 5" xfId="913" xr:uid="{00000000-0005-0000-0000-0000CC010000}"/>
    <cellStyle name="Standard 2 2 2 2 2 2 3" xfId="1034" xr:uid="{00000000-0005-0000-0000-0000CD010000}"/>
    <cellStyle name="Standard 2 2 2 2 2 2 3 2" xfId="1423" xr:uid="{00000000-0005-0000-0000-0000CE010000}"/>
    <cellStyle name="Standard 2 2 2 2 2 2 4" xfId="1240" xr:uid="{00000000-0005-0000-0000-0000CF010000}"/>
    <cellStyle name="Standard 2 2 2 2 2 2 5" xfId="1591" xr:uid="{00000000-0005-0000-0000-0000D0010000}"/>
    <cellStyle name="Standard 2 2 2 2 2 2 6" xfId="836" xr:uid="{00000000-0005-0000-0000-0000D1010000}"/>
    <cellStyle name="Standard 2 2 2 2 2 3" xfId="225" xr:uid="{00000000-0005-0000-0000-0000D2010000}"/>
    <cellStyle name="Standard 2 2 2 2 2 3 2" xfId="1072" xr:uid="{00000000-0005-0000-0000-0000D3010000}"/>
    <cellStyle name="Standard 2 2 2 2 2 3 2 2" xfId="1461" xr:uid="{00000000-0005-0000-0000-0000D4010000}"/>
    <cellStyle name="Standard 2 2 2 2 2 3 3" xfId="1278" xr:uid="{00000000-0005-0000-0000-0000D5010000}"/>
    <cellStyle name="Standard 2 2 2 2 2 3 4" xfId="1629" xr:uid="{00000000-0005-0000-0000-0000D6010000}"/>
    <cellStyle name="Standard 2 2 2 2 2 3 5" xfId="875" xr:uid="{00000000-0005-0000-0000-0000D7010000}"/>
    <cellStyle name="Standard 2 2 2 2 2 4" xfId="996" xr:uid="{00000000-0005-0000-0000-0000D8010000}"/>
    <cellStyle name="Standard 2 2 2 2 2 4 2" xfId="1385" xr:uid="{00000000-0005-0000-0000-0000D9010000}"/>
    <cellStyle name="Standard 2 2 2 2 2 5" xfId="1202" xr:uid="{00000000-0005-0000-0000-0000DA010000}"/>
    <cellStyle name="Standard 2 2 2 2 2 6" xfId="1553" xr:uid="{00000000-0005-0000-0000-0000DB010000}"/>
    <cellStyle name="Standard 2 2 2 2 2 7" xfId="798" xr:uid="{00000000-0005-0000-0000-0000DC010000}"/>
    <cellStyle name="Standard 2 2 2 2 3" xfId="167" xr:uid="{00000000-0005-0000-0000-0000DD010000}"/>
    <cellStyle name="Standard 2 2 2 2 3 2" xfId="244" xr:uid="{00000000-0005-0000-0000-0000DE010000}"/>
    <cellStyle name="Standard 2 2 2 2 3 2 2" xfId="1091" xr:uid="{00000000-0005-0000-0000-0000DF010000}"/>
    <cellStyle name="Standard 2 2 2 2 3 2 2 2" xfId="1480" xr:uid="{00000000-0005-0000-0000-0000E0010000}"/>
    <cellStyle name="Standard 2 2 2 2 3 2 3" xfId="1297" xr:uid="{00000000-0005-0000-0000-0000E1010000}"/>
    <cellStyle name="Standard 2 2 2 2 3 2 4" xfId="1648" xr:uid="{00000000-0005-0000-0000-0000E2010000}"/>
    <cellStyle name="Standard 2 2 2 2 3 2 5" xfId="894" xr:uid="{00000000-0005-0000-0000-0000E3010000}"/>
    <cellStyle name="Standard 2 2 2 2 3 3" xfId="1015" xr:uid="{00000000-0005-0000-0000-0000E4010000}"/>
    <cellStyle name="Standard 2 2 2 2 3 3 2" xfId="1404" xr:uid="{00000000-0005-0000-0000-0000E5010000}"/>
    <cellStyle name="Standard 2 2 2 2 3 4" xfId="1221" xr:uid="{00000000-0005-0000-0000-0000E6010000}"/>
    <cellStyle name="Standard 2 2 2 2 3 5" xfId="1572" xr:uid="{00000000-0005-0000-0000-0000E7010000}"/>
    <cellStyle name="Standard 2 2 2 2 3 6" xfId="817" xr:uid="{00000000-0005-0000-0000-0000E8010000}"/>
    <cellStyle name="Standard 2 2 2 2 4" xfId="206" xr:uid="{00000000-0005-0000-0000-0000E9010000}"/>
    <cellStyle name="Standard 2 2 2 2 4 2" xfId="1053" xr:uid="{00000000-0005-0000-0000-0000EA010000}"/>
    <cellStyle name="Standard 2 2 2 2 4 2 2" xfId="1442" xr:uid="{00000000-0005-0000-0000-0000EB010000}"/>
    <cellStyle name="Standard 2 2 2 2 4 3" xfId="1259" xr:uid="{00000000-0005-0000-0000-0000EC010000}"/>
    <cellStyle name="Standard 2 2 2 2 4 4" xfId="1610" xr:uid="{00000000-0005-0000-0000-0000ED010000}"/>
    <cellStyle name="Standard 2 2 2 2 4 5" xfId="856" xr:uid="{00000000-0005-0000-0000-0000EE010000}"/>
    <cellStyle name="Standard 2 2 2 2 5" xfId="320" xr:uid="{00000000-0005-0000-0000-0000EF010000}"/>
    <cellStyle name="Standard 2 2 2 2 6" xfId="977" xr:uid="{00000000-0005-0000-0000-0000F0010000}"/>
    <cellStyle name="Standard 2 2 2 2 6 2" xfId="1366" xr:uid="{00000000-0005-0000-0000-0000F1010000}"/>
    <cellStyle name="Standard 2 2 2 2 7" xfId="1183" xr:uid="{00000000-0005-0000-0000-0000F2010000}"/>
    <cellStyle name="Standard 2 2 2 2 8" xfId="1534" xr:uid="{00000000-0005-0000-0000-0000F3010000}"/>
    <cellStyle name="Standard 2 2 2 2 9" xfId="779" xr:uid="{00000000-0005-0000-0000-0000F4010000}"/>
    <cellStyle name="Standard 2 2 2 3" xfId="138" xr:uid="{00000000-0005-0000-0000-0000F5010000}"/>
    <cellStyle name="Standard 2 2 2 3 2" xfId="176" xr:uid="{00000000-0005-0000-0000-0000F6010000}"/>
    <cellStyle name="Standard 2 2 2 3 2 2" xfId="253" xr:uid="{00000000-0005-0000-0000-0000F7010000}"/>
    <cellStyle name="Standard 2 2 2 3 2 2 2" xfId="1100" xr:uid="{00000000-0005-0000-0000-0000F8010000}"/>
    <cellStyle name="Standard 2 2 2 3 2 2 2 2" xfId="1489" xr:uid="{00000000-0005-0000-0000-0000F9010000}"/>
    <cellStyle name="Standard 2 2 2 3 2 2 3" xfId="1306" xr:uid="{00000000-0005-0000-0000-0000FA010000}"/>
    <cellStyle name="Standard 2 2 2 3 2 2 4" xfId="1657" xr:uid="{00000000-0005-0000-0000-0000FB010000}"/>
    <cellStyle name="Standard 2 2 2 3 2 2 5" xfId="903" xr:uid="{00000000-0005-0000-0000-0000FC010000}"/>
    <cellStyle name="Standard 2 2 2 3 2 3" xfId="1024" xr:uid="{00000000-0005-0000-0000-0000FD010000}"/>
    <cellStyle name="Standard 2 2 2 3 2 3 2" xfId="1413" xr:uid="{00000000-0005-0000-0000-0000FE010000}"/>
    <cellStyle name="Standard 2 2 2 3 2 4" xfId="1230" xr:uid="{00000000-0005-0000-0000-0000FF010000}"/>
    <cellStyle name="Standard 2 2 2 3 2 5" xfId="1581" xr:uid="{00000000-0005-0000-0000-000000020000}"/>
    <cellStyle name="Standard 2 2 2 3 2 6" xfId="826" xr:uid="{00000000-0005-0000-0000-000001020000}"/>
    <cellStyle name="Standard 2 2 2 3 3" xfId="215" xr:uid="{00000000-0005-0000-0000-000002020000}"/>
    <cellStyle name="Standard 2 2 2 3 3 2" xfId="1062" xr:uid="{00000000-0005-0000-0000-000003020000}"/>
    <cellStyle name="Standard 2 2 2 3 3 2 2" xfId="1451" xr:uid="{00000000-0005-0000-0000-000004020000}"/>
    <cellStyle name="Standard 2 2 2 3 3 3" xfId="1268" xr:uid="{00000000-0005-0000-0000-000005020000}"/>
    <cellStyle name="Standard 2 2 2 3 3 4" xfId="1619" xr:uid="{00000000-0005-0000-0000-000006020000}"/>
    <cellStyle name="Standard 2 2 2 3 3 5" xfId="865" xr:uid="{00000000-0005-0000-0000-000007020000}"/>
    <cellStyle name="Standard 2 2 2 3 4" xfId="316" xr:uid="{00000000-0005-0000-0000-000008020000}"/>
    <cellStyle name="Standard 2 2 2 3 5" xfId="986" xr:uid="{00000000-0005-0000-0000-000009020000}"/>
    <cellStyle name="Standard 2 2 2 3 5 2" xfId="1375" xr:uid="{00000000-0005-0000-0000-00000A020000}"/>
    <cellStyle name="Standard 2 2 2 3 6" xfId="1192" xr:uid="{00000000-0005-0000-0000-00000B020000}"/>
    <cellStyle name="Standard 2 2 2 3 7" xfId="1543" xr:uid="{00000000-0005-0000-0000-00000C020000}"/>
    <cellStyle name="Standard 2 2 2 3 8" xfId="788" xr:uid="{00000000-0005-0000-0000-00000D020000}"/>
    <cellStyle name="Standard 2 2 2 4" xfId="157" xr:uid="{00000000-0005-0000-0000-00000E020000}"/>
    <cellStyle name="Standard 2 2 2 4 2" xfId="234" xr:uid="{00000000-0005-0000-0000-00000F020000}"/>
    <cellStyle name="Standard 2 2 2 4 2 2" xfId="1081" xr:uid="{00000000-0005-0000-0000-000010020000}"/>
    <cellStyle name="Standard 2 2 2 4 2 2 2" xfId="1470" xr:uid="{00000000-0005-0000-0000-000011020000}"/>
    <cellStyle name="Standard 2 2 2 4 2 3" xfId="1287" xr:uid="{00000000-0005-0000-0000-000012020000}"/>
    <cellStyle name="Standard 2 2 2 4 2 4" xfId="1638" xr:uid="{00000000-0005-0000-0000-000013020000}"/>
    <cellStyle name="Standard 2 2 2 4 2 5" xfId="884" xr:uid="{00000000-0005-0000-0000-000014020000}"/>
    <cellStyle name="Standard 2 2 2 4 3" xfId="1005" xr:uid="{00000000-0005-0000-0000-000015020000}"/>
    <cellStyle name="Standard 2 2 2 4 3 2" xfId="1394" xr:uid="{00000000-0005-0000-0000-000016020000}"/>
    <cellStyle name="Standard 2 2 2 4 4" xfId="1211" xr:uid="{00000000-0005-0000-0000-000017020000}"/>
    <cellStyle name="Standard 2 2 2 4 5" xfId="1562" xr:uid="{00000000-0005-0000-0000-000018020000}"/>
    <cellStyle name="Standard 2 2 2 4 6" xfId="807" xr:uid="{00000000-0005-0000-0000-000019020000}"/>
    <cellStyle name="Standard 2 2 2 5" xfId="195" xr:uid="{00000000-0005-0000-0000-00001A020000}"/>
    <cellStyle name="Standard 2 2 2 5 2" xfId="1043" xr:uid="{00000000-0005-0000-0000-00001B020000}"/>
    <cellStyle name="Standard 2 2 2 5 2 2" xfId="1432" xr:uid="{00000000-0005-0000-0000-00001C020000}"/>
    <cellStyle name="Standard 2 2 2 5 3" xfId="1249" xr:uid="{00000000-0005-0000-0000-00001D020000}"/>
    <cellStyle name="Standard 2 2 2 5 4" xfId="1600" xr:uid="{00000000-0005-0000-0000-00001E020000}"/>
    <cellStyle name="Standard 2 2 2 5 5" xfId="845" xr:uid="{00000000-0005-0000-0000-00001F020000}"/>
    <cellStyle name="Standard 2 2 2 6" xfId="272" xr:uid="{00000000-0005-0000-0000-000020020000}"/>
    <cellStyle name="Standard 2 2 2 6 2" xfId="1119" xr:uid="{00000000-0005-0000-0000-000021020000}"/>
    <cellStyle name="Standard 2 2 2 6 2 2" xfId="1508" xr:uid="{00000000-0005-0000-0000-000022020000}"/>
    <cellStyle name="Standard 2 2 2 6 3" xfId="1325" xr:uid="{00000000-0005-0000-0000-000023020000}"/>
    <cellStyle name="Standard 2 2 2 6 4" xfId="1676" xr:uid="{00000000-0005-0000-0000-000024020000}"/>
    <cellStyle name="Standard 2 2 2 6 5" xfId="922" xr:uid="{00000000-0005-0000-0000-000025020000}"/>
    <cellStyle name="Standard 2 2 2 7" xfId="298" xr:uid="{00000000-0005-0000-0000-000026020000}"/>
    <cellStyle name="Standard 2 2 2 8" xfId="968" xr:uid="{00000000-0005-0000-0000-000027020000}"/>
    <cellStyle name="Standard 2 2 2 8 2" xfId="1357" xr:uid="{00000000-0005-0000-0000-000028020000}"/>
    <cellStyle name="Standard 2 2 2 9" xfId="1174" xr:uid="{00000000-0005-0000-0000-000029020000}"/>
    <cellStyle name="Standard 2 2 3" xfId="125" xr:uid="{00000000-0005-0000-0000-00002A020000}"/>
    <cellStyle name="Standard 2 2 3 2" xfId="144" xr:uid="{00000000-0005-0000-0000-00002B020000}"/>
    <cellStyle name="Standard 2 2 3 2 2" xfId="182" xr:uid="{00000000-0005-0000-0000-00002C020000}"/>
    <cellStyle name="Standard 2 2 3 2 2 2" xfId="259" xr:uid="{00000000-0005-0000-0000-00002D020000}"/>
    <cellStyle name="Standard 2 2 3 2 2 2 2" xfId="1106" xr:uid="{00000000-0005-0000-0000-00002E020000}"/>
    <cellStyle name="Standard 2 2 3 2 2 2 2 2" xfId="1495" xr:uid="{00000000-0005-0000-0000-00002F020000}"/>
    <cellStyle name="Standard 2 2 3 2 2 2 3" xfId="1312" xr:uid="{00000000-0005-0000-0000-000030020000}"/>
    <cellStyle name="Standard 2 2 3 2 2 2 4" xfId="1663" xr:uid="{00000000-0005-0000-0000-000031020000}"/>
    <cellStyle name="Standard 2 2 3 2 2 2 5" xfId="909" xr:uid="{00000000-0005-0000-0000-000032020000}"/>
    <cellStyle name="Standard 2 2 3 2 2 3" xfId="1030" xr:uid="{00000000-0005-0000-0000-000033020000}"/>
    <cellStyle name="Standard 2 2 3 2 2 3 2" xfId="1419" xr:uid="{00000000-0005-0000-0000-000034020000}"/>
    <cellStyle name="Standard 2 2 3 2 2 4" xfId="1236" xr:uid="{00000000-0005-0000-0000-000035020000}"/>
    <cellStyle name="Standard 2 2 3 2 2 5" xfId="1587" xr:uid="{00000000-0005-0000-0000-000036020000}"/>
    <cellStyle name="Standard 2 2 3 2 2 6" xfId="832" xr:uid="{00000000-0005-0000-0000-000037020000}"/>
    <cellStyle name="Standard 2 2 3 2 3" xfId="221" xr:uid="{00000000-0005-0000-0000-000038020000}"/>
    <cellStyle name="Standard 2 2 3 2 3 2" xfId="1068" xr:uid="{00000000-0005-0000-0000-000039020000}"/>
    <cellStyle name="Standard 2 2 3 2 3 2 2" xfId="1457" xr:uid="{00000000-0005-0000-0000-00003A020000}"/>
    <cellStyle name="Standard 2 2 3 2 3 3" xfId="1274" xr:uid="{00000000-0005-0000-0000-00003B020000}"/>
    <cellStyle name="Standard 2 2 3 2 3 4" xfId="1625" xr:uid="{00000000-0005-0000-0000-00003C020000}"/>
    <cellStyle name="Standard 2 2 3 2 3 5" xfId="871" xr:uid="{00000000-0005-0000-0000-00003D020000}"/>
    <cellStyle name="Standard 2 2 3 2 4" xfId="992" xr:uid="{00000000-0005-0000-0000-00003E020000}"/>
    <cellStyle name="Standard 2 2 3 2 4 2" xfId="1381" xr:uid="{00000000-0005-0000-0000-00003F020000}"/>
    <cellStyle name="Standard 2 2 3 2 5" xfId="1198" xr:uid="{00000000-0005-0000-0000-000040020000}"/>
    <cellStyle name="Standard 2 2 3 2 6" xfId="1549" xr:uid="{00000000-0005-0000-0000-000041020000}"/>
    <cellStyle name="Standard 2 2 3 2 7" xfId="794" xr:uid="{00000000-0005-0000-0000-000042020000}"/>
    <cellStyle name="Standard 2 2 3 3" xfId="163" xr:uid="{00000000-0005-0000-0000-000043020000}"/>
    <cellStyle name="Standard 2 2 3 3 2" xfId="240" xr:uid="{00000000-0005-0000-0000-000044020000}"/>
    <cellStyle name="Standard 2 2 3 3 2 2" xfId="1087" xr:uid="{00000000-0005-0000-0000-000045020000}"/>
    <cellStyle name="Standard 2 2 3 3 2 2 2" xfId="1476" xr:uid="{00000000-0005-0000-0000-000046020000}"/>
    <cellStyle name="Standard 2 2 3 3 2 3" xfId="1293" xr:uid="{00000000-0005-0000-0000-000047020000}"/>
    <cellStyle name="Standard 2 2 3 3 2 4" xfId="1644" xr:uid="{00000000-0005-0000-0000-000048020000}"/>
    <cellStyle name="Standard 2 2 3 3 2 5" xfId="890" xr:uid="{00000000-0005-0000-0000-000049020000}"/>
    <cellStyle name="Standard 2 2 3 3 3" xfId="1011" xr:uid="{00000000-0005-0000-0000-00004A020000}"/>
    <cellStyle name="Standard 2 2 3 3 3 2" xfId="1400" xr:uid="{00000000-0005-0000-0000-00004B020000}"/>
    <cellStyle name="Standard 2 2 3 3 4" xfId="1217" xr:uid="{00000000-0005-0000-0000-00004C020000}"/>
    <cellStyle name="Standard 2 2 3 3 5" xfId="1568" xr:uid="{00000000-0005-0000-0000-00004D020000}"/>
    <cellStyle name="Standard 2 2 3 3 6" xfId="813" xr:uid="{00000000-0005-0000-0000-00004E020000}"/>
    <cellStyle name="Standard 2 2 3 4" xfId="202" xr:uid="{00000000-0005-0000-0000-00004F020000}"/>
    <cellStyle name="Standard 2 2 3 4 2" xfId="1049" xr:uid="{00000000-0005-0000-0000-000050020000}"/>
    <cellStyle name="Standard 2 2 3 4 2 2" xfId="1438" xr:uid="{00000000-0005-0000-0000-000051020000}"/>
    <cellStyle name="Standard 2 2 3 4 3" xfId="1255" xr:uid="{00000000-0005-0000-0000-000052020000}"/>
    <cellStyle name="Standard 2 2 3 4 4" xfId="1606" xr:uid="{00000000-0005-0000-0000-000053020000}"/>
    <cellStyle name="Standard 2 2 3 4 5" xfId="852" xr:uid="{00000000-0005-0000-0000-000054020000}"/>
    <cellStyle name="Standard 2 2 3 5" xfId="312" xr:uid="{00000000-0005-0000-0000-000055020000}"/>
    <cellStyle name="Standard 2 2 3 6" xfId="973" xr:uid="{00000000-0005-0000-0000-000056020000}"/>
    <cellStyle name="Standard 2 2 3 6 2" xfId="1362" xr:uid="{00000000-0005-0000-0000-000057020000}"/>
    <cellStyle name="Standard 2 2 3 7" xfId="1179" xr:uid="{00000000-0005-0000-0000-000058020000}"/>
    <cellStyle name="Standard 2 2 3 8" xfId="1530" xr:uid="{00000000-0005-0000-0000-000059020000}"/>
    <cellStyle name="Standard 2 2 3 9" xfId="775" xr:uid="{00000000-0005-0000-0000-00005A020000}"/>
    <cellStyle name="Standard 2 2 4" xfId="134" xr:uid="{00000000-0005-0000-0000-00005B020000}"/>
    <cellStyle name="Standard 2 2 4 2" xfId="172" xr:uid="{00000000-0005-0000-0000-00005C020000}"/>
    <cellStyle name="Standard 2 2 4 2 2" xfId="249" xr:uid="{00000000-0005-0000-0000-00005D020000}"/>
    <cellStyle name="Standard 2 2 4 2 2 2" xfId="1096" xr:uid="{00000000-0005-0000-0000-00005E020000}"/>
    <cellStyle name="Standard 2 2 4 2 2 2 2" xfId="1485" xr:uid="{00000000-0005-0000-0000-00005F020000}"/>
    <cellStyle name="Standard 2 2 4 2 2 3" xfId="1302" xr:uid="{00000000-0005-0000-0000-000060020000}"/>
    <cellStyle name="Standard 2 2 4 2 2 4" xfId="1653" xr:uid="{00000000-0005-0000-0000-000061020000}"/>
    <cellStyle name="Standard 2 2 4 2 2 5" xfId="899" xr:uid="{00000000-0005-0000-0000-000062020000}"/>
    <cellStyle name="Standard 2 2 4 2 3" xfId="1020" xr:uid="{00000000-0005-0000-0000-000063020000}"/>
    <cellStyle name="Standard 2 2 4 2 3 2" xfId="1409" xr:uid="{00000000-0005-0000-0000-000064020000}"/>
    <cellStyle name="Standard 2 2 4 2 4" xfId="1226" xr:uid="{00000000-0005-0000-0000-000065020000}"/>
    <cellStyle name="Standard 2 2 4 2 5" xfId="1577" xr:uid="{00000000-0005-0000-0000-000066020000}"/>
    <cellStyle name="Standard 2 2 4 2 6" xfId="822" xr:uid="{00000000-0005-0000-0000-000067020000}"/>
    <cellStyle name="Standard 2 2 4 3" xfId="211" xr:uid="{00000000-0005-0000-0000-000068020000}"/>
    <cellStyle name="Standard 2 2 4 3 2" xfId="1058" xr:uid="{00000000-0005-0000-0000-000069020000}"/>
    <cellStyle name="Standard 2 2 4 3 2 2" xfId="1447" xr:uid="{00000000-0005-0000-0000-00006A020000}"/>
    <cellStyle name="Standard 2 2 4 3 3" xfId="1264" xr:uid="{00000000-0005-0000-0000-00006B020000}"/>
    <cellStyle name="Standard 2 2 4 3 4" xfId="1615" xr:uid="{00000000-0005-0000-0000-00006C020000}"/>
    <cellStyle name="Standard 2 2 4 3 5" xfId="861" xr:uid="{00000000-0005-0000-0000-00006D020000}"/>
    <cellStyle name="Standard 2 2 4 4" xfId="309" xr:uid="{00000000-0005-0000-0000-00006E020000}"/>
    <cellStyle name="Standard 2 2 4 5" xfId="982" xr:uid="{00000000-0005-0000-0000-00006F020000}"/>
    <cellStyle name="Standard 2 2 4 5 2" xfId="1371" xr:uid="{00000000-0005-0000-0000-000070020000}"/>
    <cellStyle name="Standard 2 2 4 6" xfId="1188" xr:uid="{00000000-0005-0000-0000-000071020000}"/>
    <cellStyle name="Standard 2 2 4 7" xfId="1539" xr:uid="{00000000-0005-0000-0000-000072020000}"/>
    <cellStyle name="Standard 2 2 4 8" xfId="784" xr:uid="{00000000-0005-0000-0000-000073020000}"/>
    <cellStyle name="Standard 2 2 5" xfId="153" xr:uid="{00000000-0005-0000-0000-000074020000}"/>
    <cellStyle name="Standard 2 2 5 2" xfId="230" xr:uid="{00000000-0005-0000-0000-000075020000}"/>
    <cellStyle name="Standard 2 2 5 2 2" xfId="1077" xr:uid="{00000000-0005-0000-0000-000076020000}"/>
    <cellStyle name="Standard 2 2 5 2 2 2" xfId="1466" xr:uid="{00000000-0005-0000-0000-000077020000}"/>
    <cellStyle name="Standard 2 2 5 2 3" xfId="1283" xr:uid="{00000000-0005-0000-0000-000078020000}"/>
    <cellStyle name="Standard 2 2 5 2 4" xfId="1634" xr:uid="{00000000-0005-0000-0000-000079020000}"/>
    <cellStyle name="Standard 2 2 5 2 5" xfId="880" xr:uid="{00000000-0005-0000-0000-00007A020000}"/>
    <cellStyle name="Standard 2 2 5 3" xfId="302" xr:uid="{00000000-0005-0000-0000-00007B020000}"/>
    <cellStyle name="Standard 2 2 5 4" xfId="1001" xr:uid="{00000000-0005-0000-0000-00007C020000}"/>
    <cellStyle name="Standard 2 2 5 4 2" xfId="1390" xr:uid="{00000000-0005-0000-0000-00007D020000}"/>
    <cellStyle name="Standard 2 2 5 5" xfId="1207" xr:uid="{00000000-0005-0000-0000-00007E020000}"/>
    <cellStyle name="Standard 2 2 5 6" xfId="1558" xr:uid="{00000000-0005-0000-0000-00007F020000}"/>
    <cellStyle name="Standard 2 2 5 7" xfId="803" xr:uid="{00000000-0005-0000-0000-000080020000}"/>
    <cellStyle name="Standard 2 2 6" xfId="191" xr:uid="{00000000-0005-0000-0000-000081020000}"/>
    <cellStyle name="Standard 2 2 6 2" xfId="1039" xr:uid="{00000000-0005-0000-0000-000082020000}"/>
    <cellStyle name="Standard 2 2 6 2 2" xfId="1428" xr:uid="{00000000-0005-0000-0000-000083020000}"/>
    <cellStyle name="Standard 2 2 6 3" xfId="1245" xr:uid="{00000000-0005-0000-0000-000084020000}"/>
    <cellStyle name="Standard 2 2 6 4" xfId="1596" xr:uid="{00000000-0005-0000-0000-000085020000}"/>
    <cellStyle name="Standard 2 2 6 5" xfId="841" xr:uid="{00000000-0005-0000-0000-000086020000}"/>
    <cellStyle name="Standard 2 2 7" xfId="268" xr:uid="{00000000-0005-0000-0000-000087020000}"/>
    <cellStyle name="Standard 2 2 7 2" xfId="1115" xr:uid="{00000000-0005-0000-0000-000088020000}"/>
    <cellStyle name="Standard 2 2 7 2 2" xfId="1504" xr:uid="{00000000-0005-0000-0000-000089020000}"/>
    <cellStyle name="Standard 2 2 7 3" xfId="1321" xr:uid="{00000000-0005-0000-0000-00008A020000}"/>
    <cellStyle name="Standard 2 2 7 4" xfId="1672" xr:uid="{00000000-0005-0000-0000-00008B020000}"/>
    <cellStyle name="Standard 2 2 7 5" xfId="918" xr:uid="{00000000-0005-0000-0000-00008C020000}"/>
    <cellStyle name="Standard 2 2 8" xfId="113" xr:uid="{00000000-0005-0000-0000-00008D020000}"/>
    <cellStyle name="Standard 2 2 8 2" xfId="964" xr:uid="{00000000-0005-0000-0000-00008E020000}"/>
    <cellStyle name="Standard 2 2 8 2 2" xfId="1353" xr:uid="{00000000-0005-0000-0000-00008F020000}"/>
    <cellStyle name="Standard 2 2 8 3" xfId="1170" xr:uid="{00000000-0005-0000-0000-000090020000}"/>
    <cellStyle name="Standard 2 2 8 4" xfId="765" xr:uid="{00000000-0005-0000-0000-000091020000}"/>
    <cellStyle name="Standard 2 2 9" xfId="60" xr:uid="{00000000-0005-0000-0000-000092020000}"/>
    <cellStyle name="Standard 2 20" xfId="1518" xr:uid="{00000000-0005-0000-0000-000093020000}"/>
    <cellStyle name="Standard 2 3" xfId="61" xr:uid="{00000000-0005-0000-0000-000094020000}"/>
    <cellStyle name="Standard 2 3 10" xfId="305" xr:uid="{00000000-0005-0000-0000-000095020000}"/>
    <cellStyle name="Standard 2 3 11" xfId="1517" xr:uid="{00000000-0005-0000-0000-000096020000}"/>
    <cellStyle name="Standard 2 3 12" xfId="1519" xr:uid="{00000000-0005-0000-0000-000097020000}"/>
    <cellStyle name="Standard 2 3 2" xfId="114" xr:uid="{00000000-0005-0000-0000-000098020000}"/>
    <cellStyle name="Standard 2 3 2 10" xfId="1171" xr:uid="{00000000-0005-0000-0000-000099020000}"/>
    <cellStyle name="Standard 2 3 2 11" xfId="1521" xr:uid="{00000000-0005-0000-0000-00009A020000}"/>
    <cellStyle name="Standard 2 3 2 12" xfId="766" xr:uid="{00000000-0005-0000-0000-00009B020000}"/>
    <cellStyle name="Standard 2 3 2 2" xfId="118" xr:uid="{00000000-0005-0000-0000-00009C020000}"/>
    <cellStyle name="Standard 2 3 2 2 10" xfId="770" xr:uid="{00000000-0005-0000-0000-00009D020000}"/>
    <cellStyle name="Standard 2 3 2 2 2" xfId="130" xr:uid="{00000000-0005-0000-0000-00009E020000}"/>
    <cellStyle name="Standard 2 3 2 2 2 2" xfId="149" xr:uid="{00000000-0005-0000-0000-00009F020000}"/>
    <cellStyle name="Standard 2 3 2 2 2 2 2" xfId="187" xr:uid="{00000000-0005-0000-0000-0000A0020000}"/>
    <cellStyle name="Standard 2 3 2 2 2 2 2 2" xfId="264" xr:uid="{00000000-0005-0000-0000-0000A1020000}"/>
    <cellStyle name="Standard 2 3 2 2 2 2 2 2 2" xfId="1111" xr:uid="{00000000-0005-0000-0000-0000A2020000}"/>
    <cellStyle name="Standard 2 3 2 2 2 2 2 2 2 2" xfId="1500" xr:uid="{00000000-0005-0000-0000-0000A3020000}"/>
    <cellStyle name="Standard 2 3 2 2 2 2 2 2 3" xfId="1317" xr:uid="{00000000-0005-0000-0000-0000A4020000}"/>
    <cellStyle name="Standard 2 3 2 2 2 2 2 2 4" xfId="1668" xr:uid="{00000000-0005-0000-0000-0000A5020000}"/>
    <cellStyle name="Standard 2 3 2 2 2 2 2 2 5" xfId="914" xr:uid="{00000000-0005-0000-0000-0000A6020000}"/>
    <cellStyle name="Standard 2 3 2 2 2 2 2 3" xfId="1035" xr:uid="{00000000-0005-0000-0000-0000A7020000}"/>
    <cellStyle name="Standard 2 3 2 2 2 2 2 3 2" xfId="1424" xr:uid="{00000000-0005-0000-0000-0000A8020000}"/>
    <cellStyle name="Standard 2 3 2 2 2 2 2 4" xfId="1241" xr:uid="{00000000-0005-0000-0000-0000A9020000}"/>
    <cellStyle name="Standard 2 3 2 2 2 2 2 5" xfId="1592" xr:uid="{00000000-0005-0000-0000-0000AA020000}"/>
    <cellStyle name="Standard 2 3 2 2 2 2 2 6" xfId="837" xr:uid="{00000000-0005-0000-0000-0000AB020000}"/>
    <cellStyle name="Standard 2 3 2 2 2 2 3" xfId="226" xr:uid="{00000000-0005-0000-0000-0000AC020000}"/>
    <cellStyle name="Standard 2 3 2 2 2 2 3 2" xfId="1073" xr:uid="{00000000-0005-0000-0000-0000AD020000}"/>
    <cellStyle name="Standard 2 3 2 2 2 2 3 2 2" xfId="1462" xr:uid="{00000000-0005-0000-0000-0000AE020000}"/>
    <cellStyle name="Standard 2 3 2 2 2 2 3 3" xfId="1279" xr:uid="{00000000-0005-0000-0000-0000AF020000}"/>
    <cellStyle name="Standard 2 3 2 2 2 2 3 4" xfId="1630" xr:uid="{00000000-0005-0000-0000-0000B0020000}"/>
    <cellStyle name="Standard 2 3 2 2 2 2 3 5" xfId="876" xr:uid="{00000000-0005-0000-0000-0000B1020000}"/>
    <cellStyle name="Standard 2 3 2 2 2 2 4" xfId="997" xr:uid="{00000000-0005-0000-0000-0000B2020000}"/>
    <cellStyle name="Standard 2 3 2 2 2 2 4 2" xfId="1386" xr:uid="{00000000-0005-0000-0000-0000B3020000}"/>
    <cellStyle name="Standard 2 3 2 2 2 2 5" xfId="1203" xr:uid="{00000000-0005-0000-0000-0000B4020000}"/>
    <cellStyle name="Standard 2 3 2 2 2 2 6" xfId="1554" xr:uid="{00000000-0005-0000-0000-0000B5020000}"/>
    <cellStyle name="Standard 2 3 2 2 2 2 7" xfId="799" xr:uid="{00000000-0005-0000-0000-0000B6020000}"/>
    <cellStyle name="Standard 2 3 2 2 2 3" xfId="168" xr:uid="{00000000-0005-0000-0000-0000B7020000}"/>
    <cellStyle name="Standard 2 3 2 2 2 3 2" xfId="245" xr:uid="{00000000-0005-0000-0000-0000B8020000}"/>
    <cellStyle name="Standard 2 3 2 2 2 3 2 2" xfId="1092" xr:uid="{00000000-0005-0000-0000-0000B9020000}"/>
    <cellStyle name="Standard 2 3 2 2 2 3 2 2 2" xfId="1481" xr:uid="{00000000-0005-0000-0000-0000BA020000}"/>
    <cellStyle name="Standard 2 3 2 2 2 3 2 3" xfId="1298" xr:uid="{00000000-0005-0000-0000-0000BB020000}"/>
    <cellStyle name="Standard 2 3 2 2 2 3 2 4" xfId="1649" xr:uid="{00000000-0005-0000-0000-0000BC020000}"/>
    <cellStyle name="Standard 2 3 2 2 2 3 2 5" xfId="895" xr:uid="{00000000-0005-0000-0000-0000BD020000}"/>
    <cellStyle name="Standard 2 3 2 2 2 3 3" xfId="1016" xr:uid="{00000000-0005-0000-0000-0000BE020000}"/>
    <cellStyle name="Standard 2 3 2 2 2 3 3 2" xfId="1405" xr:uid="{00000000-0005-0000-0000-0000BF020000}"/>
    <cellStyle name="Standard 2 3 2 2 2 3 4" xfId="1222" xr:uid="{00000000-0005-0000-0000-0000C0020000}"/>
    <cellStyle name="Standard 2 3 2 2 2 3 5" xfId="1573" xr:uid="{00000000-0005-0000-0000-0000C1020000}"/>
    <cellStyle name="Standard 2 3 2 2 2 3 6" xfId="818" xr:uid="{00000000-0005-0000-0000-0000C2020000}"/>
    <cellStyle name="Standard 2 3 2 2 2 4" xfId="207" xr:uid="{00000000-0005-0000-0000-0000C3020000}"/>
    <cellStyle name="Standard 2 3 2 2 2 4 2" xfId="1054" xr:uid="{00000000-0005-0000-0000-0000C4020000}"/>
    <cellStyle name="Standard 2 3 2 2 2 4 2 2" xfId="1443" xr:uid="{00000000-0005-0000-0000-0000C5020000}"/>
    <cellStyle name="Standard 2 3 2 2 2 4 3" xfId="1260" xr:uid="{00000000-0005-0000-0000-0000C6020000}"/>
    <cellStyle name="Standard 2 3 2 2 2 4 4" xfId="1611" xr:uid="{00000000-0005-0000-0000-0000C7020000}"/>
    <cellStyle name="Standard 2 3 2 2 2 4 5" xfId="857" xr:uid="{00000000-0005-0000-0000-0000C8020000}"/>
    <cellStyle name="Standard 2 3 2 2 2 5" xfId="978" xr:uid="{00000000-0005-0000-0000-0000C9020000}"/>
    <cellStyle name="Standard 2 3 2 2 2 5 2" xfId="1367" xr:uid="{00000000-0005-0000-0000-0000CA020000}"/>
    <cellStyle name="Standard 2 3 2 2 2 6" xfId="1184" xr:uid="{00000000-0005-0000-0000-0000CB020000}"/>
    <cellStyle name="Standard 2 3 2 2 2 7" xfId="1535" xr:uid="{00000000-0005-0000-0000-0000CC020000}"/>
    <cellStyle name="Standard 2 3 2 2 2 8" xfId="780" xr:uid="{00000000-0005-0000-0000-0000CD020000}"/>
    <cellStyle name="Standard 2 3 2 2 3" xfId="139" xr:uid="{00000000-0005-0000-0000-0000CE020000}"/>
    <cellStyle name="Standard 2 3 2 2 3 2" xfId="177" xr:uid="{00000000-0005-0000-0000-0000CF020000}"/>
    <cellStyle name="Standard 2 3 2 2 3 2 2" xfId="254" xr:uid="{00000000-0005-0000-0000-0000D0020000}"/>
    <cellStyle name="Standard 2 3 2 2 3 2 2 2" xfId="1101" xr:uid="{00000000-0005-0000-0000-0000D1020000}"/>
    <cellStyle name="Standard 2 3 2 2 3 2 2 2 2" xfId="1490" xr:uid="{00000000-0005-0000-0000-0000D2020000}"/>
    <cellStyle name="Standard 2 3 2 2 3 2 2 3" xfId="1307" xr:uid="{00000000-0005-0000-0000-0000D3020000}"/>
    <cellStyle name="Standard 2 3 2 2 3 2 2 4" xfId="1658" xr:uid="{00000000-0005-0000-0000-0000D4020000}"/>
    <cellStyle name="Standard 2 3 2 2 3 2 2 5" xfId="904" xr:uid="{00000000-0005-0000-0000-0000D5020000}"/>
    <cellStyle name="Standard 2 3 2 2 3 2 3" xfId="1025" xr:uid="{00000000-0005-0000-0000-0000D6020000}"/>
    <cellStyle name="Standard 2 3 2 2 3 2 3 2" xfId="1414" xr:uid="{00000000-0005-0000-0000-0000D7020000}"/>
    <cellStyle name="Standard 2 3 2 2 3 2 4" xfId="1231" xr:uid="{00000000-0005-0000-0000-0000D8020000}"/>
    <cellStyle name="Standard 2 3 2 2 3 2 5" xfId="1582" xr:uid="{00000000-0005-0000-0000-0000D9020000}"/>
    <cellStyle name="Standard 2 3 2 2 3 2 6" xfId="827" xr:uid="{00000000-0005-0000-0000-0000DA020000}"/>
    <cellStyle name="Standard 2 3 2 2 3 3" xfId="216" xr:uid="{00000000-0005-0000-0000-0000DB020000}"/>
    <cellStyle name="Standard 2 3 2 2 3 3 2" xfId="1063" xr:uid="{00000000-0005-0000-0000-0000DC020000}"/>
    <cellStyle name="Standard 2 3 2 2 3 3 2 2" xfId="1452" xr:uid="{00000000-0005-0000-0000-0000DD020000}"/>
    <cellStyle name="Standard 2 3 2 2 3 3 3" xfId="1269" xr:uid="{00000000-0005-0000-0000-0000DE020000}"/>
    <cellStyle name="Standard 2 3 2 2 3 3 4" xfId="1620" xr:uid="{00000000-0005-0000-0000-0000DF020000}"/>
    <cellStyle name="Standard 2 3 2 2 3 3 5" xfId="866" xr:uid="{00000000-0005-0000-0000-0000E0020000}"/>
    <cellStyle name="Standard 2 3 2 2 3 4" xfId="987" xr:uid="{00000000-0005-0000-0000-0000E1020000}"/>
    <cellStyle name="Standard 2 3 2 2 3 4 2" xfId="1376" xr:uid="{00000000-0005-0000-0000-0000E2020000}"/>
    <cellStyle name="Standard 2 3 2 2 3 5" xfId="1193" xr:uid="{00000000-0005-0000-0000-0000E3020000}"/>
    <cellStyle name="Standard 2 3 2 2 3 6" xfId="1544" xr:uid="{00000000-0005-0000-0000-0000E4020000}"/>
    <cellStyle name="Standard 2 3 2 2 3 7" xfId="789" xr:uid="{00000000-0005-0000-0000-0000E5020000}"/>
    <cellStyle name="Standard 2 3 2 2 4" xfId="158" xr:uid="{00000000-0005-0000-0000-0000E6020000}"/>
    <cellStyle name="Standard 2 3 2 2 4 2" xfId="235" xr:uid="{00000000-0005-0000-0000-0000E7020000}"/>
    <cellStyle name="Standard 2 3 2 2 4 2 2" xfId="1082" xr:uid="{00000000-0005-0000-0000-0000E8020000}"/>
    <cellStyle name="Standard 2 3 2 2 4 2 2 2" xfId="1471" xr:uid="{00000000-0005-0000-0000-0000E9020000}"/>
    <cellStyle name="Standard 2 3 2 2 4 2 3" xfId="1288" xr:uid="{00000000-0005-0000-0000-0000EA020000}"/>
    <cellStyle name="Standard 2 3 2 2 4 2 4" xfId="1639" xr:uid="{00000000-0005-0000-0000-0000EB020000}"/>
    <cellStyle name="Standard 2 3 2 2 4 2 5" xfId="885" xr:uid="{00000000-0005-0000-0000-0000EC020000}"/>
    <cellStyle name="Standard 2 3 2 2 4 3" xfId="1006" xr:uid="{00000000-0005-0000-0000-0000ED020000}"/>
    <cellStyle name="Standard 2 3 2 2 4 3 2" xfId="1395" xr:uid="{00000000-0005-0000-0000-0000EE020000}"/>
    <cellStyle name="Standard 2 3 2 2 4 4" xfId="1212" xr:uid="{00000000-0005-0000-0000-0000EF020000}"/>
    <cellStyle name="Standard 2 3 2 2 4 5" xfId="1563" xr:uid="{00000000-0005-0000-0000-0000F0020000}"/>
    <cellStyle name="Standard 2 3 2 2 4 6" xfId="808" xr:uid="{00000000-0005-0000-0000-0000F1020000}"/>
    <cellStyle name="Standard 2 3 2 2 5" xfId="196" xr:uid="{00000000-0005-0000-0000-0000F2020000}"/>
    <cellStyle name="Standard 2 3 2 2 5 2" xfId="1044" xr:uid="{00000000-0005-0000-0000-0000F3020000}"/>
    <cellStyle name="Standard 2 3 2 2 5 2 2" xfId="1433" xr:uid="{00000000-0005-0000-0000-0000F4020000}"/>
    <cellStyle name="Standard 2 3 2 2 5 3" xfId="1250" xr:uid="{00000000-0005-0000-0000-0000F5020000}"/>
    <cellStyle name="Standard 2 3 2 2 5 4" xfId="1601" xr:uid="{00000000-0005-0000-0000-0000F6020000}"/>
    <cellStyle name="Standard 2 3 2 2 5 5" xfId="846" xr:uid="{00000000-0005-0000-0000-0000F7020000}"/>
    <cellStyle name="Standard 2 3 2 2 6" xfId="273" xr:uid="{00000000-0005-0000-0000-0000F8020000}"/>
    <cellStyle name="Standard 2 3 2 2 6 2" xfId="1120" xr:uid="{00000000-0005-0000-0000-0000F9020000}"/>
    <cellStyle name="Standard 2 3 2 2 6 2 2" xfId="1509" xr:uid="{00000000-0005-0000-0000-0000FA020000}"/>
    <cellStyle name="Standard 2 3 2 2 6 3" xfId="1326" xr:uid="{00000000-0005-0000-0000-0000FB020000}"/>
    <cellStyle name="Standard 2 3 2 2 6 4" xfId="1677" xr:uid="{00000000-0005-0000-0000-0000FC020000}"/>
    <cellStyle name="Standard 2 3 2 2 6 5" xfId="923" xr:uid="{00000000-0005-0000-0000-0000FD020000}"/>
    <cellStyle name="Standard 2 3 2 2 7" xfId="969" xr:uid="{00000000-0005-0000-0000-0000FE020000}"/>
    <cellStyle name="Standard 2 3 2 2 7 2" xfId="1358" xr:uid="{00000000-0005-0000-0000-0000FF020000}"/>
    <cellStyle name="Standard 2 3 2 2 8" xfId="1175" xr:uid="{00000000-0005-0000-0000-000000030000}"/>
    <cellStyle name="Standard 2 3 2 2 9" xfId="1525" xr:uid="{00000000-0005-0000-0000-000001030000}"/>
    <cellStyle name="Standard 2 3 2 3" xfId="126" xr:uid="{00000000-0005-0000-0000-000002030000}"/>
    <cellStyle name="Standard 2 3 2 3 2" xfId="145" xr:uid="{00000000-0005-0000-0000-000003030000}"/>
    <cellStyle name="Standard 2 3 2 3 2 2" xfId="183" xr:uid="{00000000-0005-0000-0000-000004030000}"/>
    <cellStyle name="Standard 2 3 2 3 2 2 2" xfId="260" xr:uid="{00000000-0005-0000-0000-000005030000}"/>
    <cellStyle name="Standard 2 3 2 3 2 2 2 2" xfId="1107" xr:uid="{00000000-0005-0000-0000-000006030000}"/>
    <cellStyle name="Standard 2 3 2 3 2 2 2 2 2" xfId="1496" xr:uid="{00000000-0005-0000-0000-000007030000}"/>
    <cellStyle name="Standard 2 3 2 3 2 2 2 3" xfId="1313" xr:uid="{00000000-0005-0000-0000-000008030000}"/>
    <cellStyle name="Standard 2 3 2 3 2 2 2 4" xfId="1664" xr:uid="{00000000-0005-0000-0000-000009030000}"/>
    <cellStyle name="Standard 2 3 2 3 2 2 2 5" xfId="910" xr:uid="{00000000-0005-0000-0000-00000A030000}"/>
    <cellStyle name="Standard 2 3 2 3 2 2 3" xfId="1031" xr:uid="{00000000-0005-0000-0000-00000B030000}"/>
    <cellStyle name="Standard 2 3 2 3 2 2 3 2" xfId="1420" xr:uid="{00000000-0005-0000-0000-00000C030000}"/>
    <cellStyle name="Standard 2 3 2 3 2 2 4" xfId="1237" xr:uid="{00000000-0005-0000-0000-00000D030000}"/>
    <cellStyle name="Standard 2 3 2 3 2 2 5" xfId="1588" xr:uid="{00000000-0005-0000-0000-00000E030000}"/>
    <cellStyle name="Standard 2 3 2 3 2 2 6" xfId="833" xr:uid="{00000000-0005-0000-0000-00000F030000}"/>
    <cellStyle name="Standard 2 3 2 3 2 3" xfId="222" xr:uid="{00000000-0005-0000-0000-000010030000}"/>
    <cellStyle name="Standard 2 3 2 3 2 3 2" xfId="1069" xr:uid="{00000000-0005-0000-0000-000011030000}"/>
    <cellStyle name="Standard 2 3 2 3 2 3 2 2" xfId="1458" xr:uid="{00000000-0005-0000-0000-000012030000}"/>
    <cellStyle name="Standard 2 3 2 3 2 3 3" xfId="1275" xr:uid="{00000000-0005-0000-0000-000013030000}"/>
    <cellStyle name="Standard 2 3 2 3 2 3 4" xfId="1626" xr:uid="{00000000-0005-0000-0000-000014030000}"/>
    <cellStyle name="Standard 2 3 2 3 2 3 5" xfId="872" xr:uid="{00000000-0005-0000-0000-000015030000}"/>
    <cellStyle name="Standard 2 3 2 3 2 4" xfId="993" xr:uid="{00000000-0005-0000-0000-000016030000}"/>
    <cellStyle name="Standard 2 3 2 3 2 4 2" xfId="1382" xr:uid="{00000000-0005-0000-0000-000017030000}"/>
    <cellStyle name="Standard 2 3 2 3 2 5" xfId="1199" xr:uid="{00000000-0005-0000-0000-000018030000}"/>
    <cellStyle name="Standard 2 3 2 3 2 6" xfId="1550" xr:uid="{00000000-0005-0000-0000-000019030000}"/>
    <cellStyle name="Standard 2 3 2 3 2 7" xfId="795" xr:uid="{00000000-0005-0000-0000-00001A030000}"/>
    <cellStyle name="Standard 2 3 2 3 3" xfId="164" xr:uid="{00000000-0005-0000-0000-00001B030000}"/>
    <cellStyle name="Standard 2 3 2 3 3 2" xfId="241" xr:uid="{00000000-0005-0000-0000-00001C030000}"/>
    <cellStyle name="Standard 2 3 2 3 3 2 2" xfId="1088" xr:uid="{00000000-0005-0000-0000-00001D030000}"/>
    <cellStyle name="Standard 2 3 2 3 3 2 2 2" xfId="1477" xr:uid="{00000000-0005-0000-0000-00001E030000}"/>
    <cellStyle name="Standard 2 3 2 3 3 2 3" xfId="1294" xr:uid="{00000000-0005-0000-0000-00001F030000}"/>
    <cellStyle name="Standard 2 3 2 3 3 2 4" xfId="1645" xr:uid="{00000000-0005-0000-0000-000020030000}"/>
    <cellStyle name="Standard 2 3 2 3 3 2 5" xfId="891" xr:uid="{00000000-0005-0000-0000-000021030000}"/>
    <cellStyle name="Standard 2 3 2 3 3 3" xfId="1012" xr:uid="{00000000-0005-0000-0000-000022030000}"/>
    <cellStyle name="Standard 2 3 2 3 3 3 2" xfId="1401" xr:uid="{00000000-0005-0000-0000-000023030000}"/>
    <cellStyle name="Standard 2 3 2 3 3 4" xfId="1218" xr:uid="{00000000-0005-0000-0000-000024030000}"/>
    <cellStyle name="Standard 2 3 2 3 3 5" xfId="1569" xr:uid="{00000000-0005-0000-0000-000025030000}"/>
    <cellStyle name="Standard 2 3 2 3 3 6" xfId="814" xr:uid="{00000000-0005-0000-0000-000026030000}"/>
    <cellStyle name="Standard 2 3 2 3 4" xfId="203" xr:uid="{00000000-0005-0000-0000-000027030000}"/>
    <cellStyle name="Standard 2 3 2 3 4 2" xfId="1050" xr:uid="{00000000-0005-0000-0000-000028030000}"/>
    <cellStyle name="Standard 2 3 2 3 4 2 2" xfId="1439" xr:uid="{00000000-0005-0000-0000-000029030000}"/>
    <cellStyle name="Standard 2 3 2 3 4 3" xfId="1256" xr:uid="{00000000-0005-0000-0000-00002A030000}"/>
    <cellStyle name="Standard 2 3 2 3 4 4" xfId="1607" xr:uid="{00000000-0005-0000-0000-00002B030000}"/>
    <cellStyle name="Standard 2 3 2 3 4 5" xfId="853" xr:uid="{00000000-0005-0000-0000-00002C030000}"/>
    <cellStyle name="Standard 2 3 2 3 5" xfId="974" xr:uid="{00000000-0005-0000-0000-00002D030000}"/>
    <cellStyle name="Standard 2 3 2 3 5 2" xfId="1363" xr:uid="{00000000-0005-0000-0000-00002E030000}"/>
    <cellStyle name="Standard 2 3 2 3 6" xfId="1180" xr:uid="{00000000-0005-0000-0000-00002F030000}"/>
    <cellStyle name="Standard 2 3 2 3 7" xfId="1531" xr:uid="{00000000-0005-0000-0000-000030030000}"/>
    <cellStyle name="Standard 2 3 2 3 8" xfId="776" xr:uid="{00000000-0005-0000-0000-000031030000}"/>
    <cellStyle name="Standard 2 3 2 4" xfId="135" xr:uid="{00000000-0005-0000-0000-000032030000}"/>
    <cellStyle name="Standard 2 3 2 4 2" xfId="173" xr:uid="{00000000-0005-0000-0000-000033030000}"/>
    <cellStyle name="Standard 2 3 2 4 2 2" xfId="250" xr:uid="{00000000-0005-0000-0000-000034030000}"/>
    <cellStyle name="Standard 2 3 2 4 2 2 2" xfId="1097" xr:uid="{00000000-0005-0000-0000-000035030000}"/>
    <cellStyle name="Standard 2 3 2 4 2 2 2 2" xfId="1486" xr:uid="{00000000-0005-0000-0000-000036030000}"/>
    <cellStyle name="Standard 2 3 2 4 2 2 3" xfId="1303" xr:uid="{00000000-0005-0000-0000-000037030000}"/>
    <cellStyle name="Standard 2 3 2 4 2 2 4" xfId="1654" xr:uid="{00000000-0005-0000-0000-000038030000}"/>
    <cellStyle name="Standard 2 3 2 4 2 2 5" xfId="900" xr:uid="{00000000-0005-0000-0000-000039030000}"/>
    <cellStyle name="Standard 2 3 2 4 2 3" xfId="1021" xr:uid="{00000000-0005-0000-0000-00003A030000}"/>
    <cellStyle name="Standard 2 3 2 4 2 3 2" xfId="1410" xr:uid="{00000000-0005-0000-0000-00003B030000}"/>
    <cellStyle name="Standard 2 3 2 4 2 4" xfId="1227" xr:uid="{00000000-0005-0000-0000-00003C030000}"/>
    <cellStyle name="Standard 2 3 2 4 2 5" xfId="1578" xr:uid="{00000000-0005-0000-0000-00003D030000}"/>
    <cellStyle name="Standard 2 3 2 4 2 6" xfId="823" xr:uid="{00000000-0005-0000-0000-00003E030000}"/>
    <cellStyle name="Standard 2 3 2 4 3" xfId="212" xr:uid="{00000000-0005-0000-0000-00003F030000}"/>
    <cellStyle name="Standard 2 3 2 4 3 2" xfId="1059" xr:uid="{00000000-0005-0000-0000-000040030000}"/>
    <cellStyle name="Standard 2 3 2 4 3 2 2" xfId="1448" xr:uid="{00000000-0005-0000-0000-000041030000}"/>
    <cellStyle name="Standard 2 3 2 4 3 3" xfId="1265" xr:uid="{00000000-0005-0000-0000-000042030000}"/>
    <cellStyle name="Standard 2 3 2 4 3 4" xfId="1616" xr:uid="{00000000-0005-0000-0000-000043030000}"/>
    <cellStyle name="Standard 2 3 2 4 3 5" xfId="862" xr:uid="{00000000-0005-0000-0000-000044030000}"/>
    <cellStyle name="Standard 2 3 2 4 4" xfId="983" xr:uid="{00000000-0005-0000-0000-000045030000}"/>
    <cellStyle name="Standard 2 3 2 4 4 2" xfId="1372" xr:uid="{00000000-0005-0000-0000-000046030000}"/>
    <cellStyle name="Standard 2 3 2 4 5" xfId="1189" xr:uid="{00000000-0005-0000-0000-000047030000}"/>
    <cellStyle name="Standard 2 3 2 4 6" xfId="1540" xr:uid="{00000000-0005-0000-0000-000048030000}"/>
    <cellStyle name="Standard 2 3 2 4 7" xfId="785" xr:uid="{00000000-0005-0000-0000-000049030000}"/>
    <cellStyle name="Standard 2 3 2 5" xfId="154" xr:uid="{00000000-0005-0000-0000-00004A030000}"/>
    <cellStyle name="Standard 2 3 2 5 2" xfId="231" xr:uid="{00000000-0005-0000-0000-00004B030000}"/>
    <cellStyle name="Standard 2 3 2 5 2 2" xfId="1078" xr:uid="{00000000-0005-0000-0000-00004C030000}"/>
    <cellStyle name="Standard 2 3 2 5 2 2 2" xfId="1467" xr:uid="{00000000-0005-0000-0000-00004D030000}"/>
    <cellStyle name="Standard 2 3 2 5 2 3" xfId="1284" xr:uid="{00000000-0005-0000-0000-00004E030000}"/>
    <cellStyle name="Standard 2 3 2 5 2 4" xfId="1635" xr:uid="{00000000-0005-0000-0000-00004F030000}"/>
    <cellStyle name="Standard 2 3 2 5 2 5" xfId="881" xr:uid="{00000000-0005-0000-0000-000050030000}"/>
    <cellStyle name="Standard 2 3 2 5 3" xfId="1002" xr:uid="{00000000-0005-0000-0000-000051030000}"/>
    <cellStyle name="Standard 2 3 2 5 3 2" xfId="1391" xr:uid="{00000000-0005-0000-0000-000052030000}"/>
    <cellStyle name="Standard 2 3 2 5 4" xfId="1208" xr:uid="{00000000-0005-0000-0000-000053030000}"/>
    <cellStyle name="Standard 2 3 2 5 5" xfId="1559" xr:uid="{00000000-0005-0000-0000-000054030000}"/>
    <cellStyle name="Standard 2 3 2 5 6" xfId="804" xr:uid="{00000000-0005-0000-0000-000055030000}"/>
    <cellStyle name="Standard 2 3 2 6" xfId="192" xr:uid="{00000000-0005-0000-0000-000056030000}"/>
    <cellStyle name="Standard 2 3 2 6 2" xfId="1040" xr:uid="{00000000-0005-0000-0000-000057030000}"/>
    <cellStyle name="Standard 2 3 2 6 2 2" xfId="1429" xr:uid="{00000000-0005-0000-0000-000058030000}"/>
    <cellStyle name="Standard 2 3 2 6 3" xfId="1246" xr:uid="{00000000-0005-0000-0000-000059030000}"/>
    <cellStyle name="Standard 2 3 2 6 4" xfId="1597" xr:uid="{00000000-0005-0000-0000-00005A030000}"/>
    <cellStyle name="Standard 2 3 2 6 5" xfId="842" xr:uid="{00000000-0005-0000-0000-00005B030000}"/>
    <cellStyle name="Standard 2 3 2 7" xfId="269" xr:uid="{00000000-0005-0000-0000-00005C030000}"/>
    <cellStyle name="Standard 2 3 2 7 2" xfId="1116" xr:uid="{00000000-0005-0000-0000-00005D030000}"/>
    <cellStyle name="Standard 2 3 2 7 2 2" xfId="1505" xr:uid="{00000000-0005-0000-0000-00005E030000}"/>
    <cellStyle name="Standard 2 3 2 7 3" xfId="1322" xr:uid="{00000000-0005-0000-0000-00005F030000}"/>
    <cellStyle name="Standard 2 3 2 7 4" xfId="1673" xr:uid="{00000000-0005-0000-0000-000060030000}"/>
    <cellStyle name="Standard 2 3 2 7 5" xfId="919" xr:uid="{00000000-0005-0000-0000-000061030000}"/>
    <cellStyle name="Standard 2 3 2 8" xfId="301" xr:uid="{00000000-0005-0000-0000-000062030000}"/>
    <cellStyle name="Standard 2 3 2 9" xfId="965" xr:uid="{00000000-0005-0000-0000-000063030000}"/>
    <cellStyle name="Standard 2 3 2 9 2" xfId="1354" xr:uid="{00000000-0005-0000-0000-000064030000}"/>
    <cellStyle name="Standard 2 3 3" xfId="116" xr:uid="{00000000-0005-0000-0000-000065030000}"/>
    <cellStyle name="Standard 2 3 3 10" xfId="768" xr:uid="{00000000-0005-0000-0000-000066030000}"/>
    <cellStyle name="Standard 2 3 3 2" xfId="128" xr:uid="{00000000-0005-0000-0000-000067030000}"/>
    <cellStyle name="Standard 2 3 3 2 2" xfId="147" xr:uid="{00000000-0005-0000-0000-000068030000}"/>
    <cellStyle name="Standard 2 3 3 2 2 2" xfId="185" xr:uid="{00000000-0005-0000-0000-000069030000}"/>
    <cellStyle name="Standard 2 3 3 2 2 2 2" xfId="262" xr:uid="{00000000-0005-0000-0000-00006A030000}"/>
    <cellStyle name="Standard 2 3 3 2 2 2 2 2" xfId="1109" xr:uid="{00000000-0005-0000-0000-00006B030000}"/>
    <cellStyle name="Standard 2 3 3 2 2 2 2 2 2" xfId="1498" xr:uid="{00000000-0005-0000-0000-00006C030000}"/>
    <cellStyle name="Standard 2 3 3 2 2 2 2 3" xfId="1315" xr:uid="{00000000-0005-0000-0000-00006D030000}"/>
    <cellStyle name="Standard 2 3 3 2 2 2 2 4" xfId="1666" xr:uid="{00000000-0005-0000-0000-00006E030000}"/>
    <cellStyle name="Standard 2 3 3 2 2 2 2 5" xfId="912" xr:uid="{00000000-0005-0000-0000-00006F030000}"/>
    <cellStyle name="Standard 2 3 3 2 2 2 3" xfId="1033" xr:uid="{00000000-0005-0000-0000-000070030000}"/>
    <cellStyle name="Standard 2 3 3 2 2 2 3 2" xfId="1422" xr:uid="{00000000-0005-0000-0000-000071030000}"/>
    <cellStyle name="Standard 2 3 3 2 2 2 4" xfId="1239" xr:uid="{00000000-0005-0000-0000-000072030000}"/>
    <cellStyle name="Standard 2 3 3 2 2 2 5" xfId="1590" xr:uid="{00000000-0005-0000-0000-000073030000}"/>
    <cellStyle name="Standard 2 3 3 2 2 2 6" xfId="835" xr:uid="{00000000-0005-0000-0000-000074030000}"/>
    <cellStyle name="Standard 2 3 3 2 2 3" xfId="224" xr:uid="{00000000-0005-0000-0000-000075030000}"/>
    <cellStyle name="Standard 2 3 3 2 2 3 2" xfId="1071" xr:uid="{00000000-0005-0000-0000-000076030000}"/>
    <cellStyle name="Standard 2 3 3 2 2 3 2 2" xfId="1460" xr:uid="{00000000-0005-0000-0000-000077030000}"/>
    <cellStyle name="Standard 2 3 3 2 2 3 3" xfId="1277" xr:uid="{00000000-0005-0000-0000-000078030000}"/>
    <cellStyle name="Standard 2 3 3 2 2 3 4" xfId="1628" xr:uid="{00000000-0005-0000-0000-000079030000}"/>
    <cellStyle name="Standard 2 3 3 2 2 3 5" xfId="874" xr:uid="{00000000-0005-0000-0000-00007A030000}"/>
    <cellStyle name="Standard 2 3 3 2 2 4" xfId="995" xr:uid="{00000000-0005-0000-0000-00007B030000}"/>
    <cellStyle name="Standard 2 3 3 2 2 4 2" xfId="1384" xr:uid="{00000000-0005-0000-0000-00007C030000}"/>
    <cellStyle name="Standard 2 3 3 2 2 5" xfId="1201" xr:uid="{00000000-0005-0000-0000-00007D030000}"/>
    <cellStyle name="Standard 2 3 3 2 2 6" xfId="1552" xr:uid="{00000000-0005-0000-0000-00007E030000}"/>
    <cellStyle name="Standard 2 3 3 2 2 7" xfId="797" xr:uid="{00000000-0005-0000-0000-00007F030000}"/>
    <cellStyle name="Standard 2 3 3 2 3" xfId="166" xr:uid="{00000000-0005-0000-0000-000080030000}"/>
    <cellStyle name="Standard 2 3 3 2 3 2" xfId="243" xr:uid="{00000000-0005-0000-0000-000081030000}"/>
    <cellStyle name="Standard 2 3 3 2 3 2 2" xfId="1090" xr:uid="{00000000-0005-0000-0000-000082030000}"/>
    <cellStyle name="Standard 2 3 3 2 3 2 2 2" xfId="1479" xr:uid="{00000000-0005-0000-0000-000083030000}"/>
    <cellStyle name="Standard 2 3 3 2 3 2 3" xfId="1296" xr:uid="{00000000-0005-0000-0000-000084030000}"/>
    <cellStyle name="Standard 2 3 3 2 3 2 4" xfId="1647" xr:uid="{00000000-0005-0000-0000-000085030000}"/>
    <cellStyle name="Standard 2 3 3 2 3 2 5" xfId="893" xr:uid="{00000000-0005-0000-0000-000086030000}"/>
    <cellStyle name="Standard 2 3 3 2 3 3" xfId="1014" xr:uid="{00000000-0005-0000-0000-000087030000}"/>
    <cellStyle name="Standard 2 3 3 2 3 3 2" xfId="1403" xr:uid="{00000000-0005-0000-0000-000088030000}"/>
    <cellStyle name="Standard 2 3 3 2 3 4" xfId="1220" xr:uid="{00000000-0005-0000-0000-000089030000}"/>
    <cellStyle name="Standard 2 3 3 2 3 5" xfId="1571" xr:uid="{00000000-0005-0000-0000-00008A030000}"/>
    <cellStyle name="Standard 2 3 3 2 3 6" xfId="816" xr:uid="{00000000-0005-0000-0000-00008B030000}"/>
    <cellStyle name="Standard 2 3 3 2 4" xfId="205" xr:uid="{00000000-0005-0000-0000-00008C030000}"/>
    <cellStyle name="Standard 2 3 3 2 4 2" xfId="1052" xr:uid="{00000000-0005-0000-0000-00008D030000}"/>
    <cellStyle name="Standard 2 3 3 2 4 2 2" xfId="1441" xr:uid="{00000000-0005-0000-0000-00008E030000}"/>
    <cellStyle name="Standard 2 3 3 2 4 3" xfId="1258" xr:uid="{00000000-0005-0000-0000-00008F030000}"/>
    <cellStyle name="Standard 2 3 3 2 4 4" xfId="1609" xr:uid="{00000000-0005-0000-0000-000090030000}"/>
    <cellStyle name="Standard 2 3 3 2 4 5" xfId="855" xr:uid="{00000000-0005-0000-0000-000091030000}"/>
    <cellStyle name="Standard 2 3 3 2 5" xfId="976" xr:uid="{00000000-0005-0000-0000-000092030000}"/>
    <cellStyle name="Standard 2 3 3 2 5 2" xfId="1365" xr:uid="{00000000-0005-0000-0000-000093030000}"/>
    <cellStyle name="Standard 2 3 3 2 6" xfId="1182" xr:uid="{00000000-0005-0000-0000-000094030000}"/>
    <cellStyle name="Standard 2 3 3 2 7" xfId="1533" xr:uid="{00000000-0005-0000-0000-000095030000}"/>
    <cellStyle name="Standard 2 3 3 2 8" xfId="778" xr:uid="{00000000-0005-0000-0000-000096030000}"/>
    <cellStyle name="Standard 2 3 3 3" xfId="137" xr:uid="{00000000-0005-0000-0000-000097030000}"/>
    <cellStyle name="Standard 2 3 3 3 2" xfId="175" xr:uid="{00000000-0005-0000-0000-000098030000}"/>
    <cellStyle name="Standard 2 3 3 3 2 2" xfId="252" xr:uid="{00000000-0005-0000-0000-000099030000}"/>
    <cellStyle name="Standard 2 3 3 3 2 2 2" xfId="1099" xr:uid="{00000000-0005-0000-0000-00009A030000}"/>
    <cellStyle name="Standard 2 3 3 3 2 2 2 2" xfId="1488" xr:uid="{00000000-0005-0000-0000-00009B030000}"/>
    <cellStyle name="Standard 2 3 3 3 2 2 3" xfId="1305" xr:uid="{00000000-0005-0000-0000-00009C030000}"/>
    <cellStyle name="Standard 2 3 3 3 2 2 4" xfId="1656" xr:uid="{00000000-0005-0000-0000-00009D030000}"/>
    <cellStyle name="Standard 2 3 3 3 2 2 5" xfId="902" xr:uid="{00000000-0005-0000-0000-00009E030000}"/>
    <cellStyle name="Standard 2 3 3 3 2 3" xfId="1023" xr:uid="{00000000-0005-0000-0000-00009F030000}"/>
    <cellStyle name="Standard 2 3 3 3 2 3 2" xfId="1412" xr:uid="{00000000-0005-0000-0000-0000A0030000}"/>
    <cellStyle name="Standard 2 3 3 3 2 4" xfId="1229" xr:uid="{00000000-0005-0000-0000-0000A1030000}"/>
    <cellStyle name="Standard 2 3 3 3 2 5" xfId="1580" xr:uid="{00000000-0005-0000-0000-0000A2030000}"/>
    <cellStyle name="Standard 2 3 3 3 2 6" xfId="825" xr:uid="{00000000-0005-0000-0000-0000A3030000}"/>
    <cellStyle name="Standard 2 3 3 3 3" xfId="214" xr:uid="{00000000-0005-0000-0000-0000A4030000}"/>
    <cellStyle name="Standard 2 3 3 3 3 2" xfId="1061" xr:uid="{00000000-0005-0000-0000-0000A5030000}"/>
    <cellStyle name="Standard 2 3 3 3 3 2 2" xfId="1450" xr:uid="{00000000-0005-0000-0000-0000A6030000}"/>
    <cellStyle name="Standard 2 3 3 3 3 3" xfId="1267" xr:uid="{00000000-0005-0000-0000-0000A7030000}"/>
    <cellStyle name="Standard 2 3 3 3 3 4" xfId="1618" xr:uid="{00000000-0005-0000-0000-0000A8030000}"/>
    <cellStyle name="Standard 2 3 3 3 3 5" xfId="864" xr:uid="{00000000-0005-0000-0000-0000A9030000}"/>
    <cellStyle name="Standard 2 3 3 3 4" xfId="985" xr:uid="{00000000-0005-0000-0000-0000AA030000}"/>
    <cellStyle name="Standard 2 3 3 3 4 2" xfId="1374" xr:uid="{00000000-0005-0000-0000-0000AB030000}"/>
    <cellStyle name="Standard 2 3 3 3 5" xfId="1191" xr:uid="{00000000-0005-0000-0000-0000AC030000}"/>
    <cellStyle name="Standard 2 3 3 3 6" xfId="1542" xr:uid="{00000000-0005-0000-0000-0000AD030000}"/>
    <cellStyle name="Standard 2 3 3 3 7" xfId="787" xr:uid="{00000000-0005-0000-0000-0000AE030000}"/>
    <cellStyle name="Standard 2 3 3 4" xfId="156" xr:uid="{00000000-0005-0000-0000-0000AF030000}"/>
    <cellStyle name="Standard 2 3 3 4 2" xfId="233" xr:uid="{00000000-0005-0000-0000-0000B0030000}"/>
    <cellStyle name="Standard 2 3 3 4 2 2" xfId="1080" xr:uid="{00000000-0005-0000-0000-0000B1030000}"/>
    <cellStyle name="Standard 2 3 3 4 2 2 2" xfId="1469" xr:uid="{00000000-0005-0000-0000-0000B2030000}"/>
    <cellStyle name="Standard 2 3 3 4 2 3" xfId="1286" xr:uid="{00000000-0005-0000-0000-0000B3030000}"/>
    <cellStyle name="Standard 2 3 3 4 2 4" xfId="1637" xr:uid="{00000000-0005-0000-0000-0000B4030000}"/>
    <cellStyle name="Standard 2 3 3 4 2 5" xfId="883" xr:uid="{00000000-0005-0000-0000-0000B5030000}"/>
    <cellStyle name="Standard 2 3 3 4 3" xfId="1004" xr:uid="{00000000-0005-0000-0000-0000B6030000}"/>
    <cellStyle name="Standard 2 3 3 4 3 2" xfId="1393" xr:uid="{00000000-0005-0000-0000-0000B7030000}"/>
    <cellStyle name="Standard 2 3 3 4 4" xfId="1210" xr:uid="{00000000-0005-0000-0000-0000B8030000}"/>
    <cellStyle name="Standard 2 3 3 4 5" xfId="1561" xr:uid="{00000000-0005-0000-0000-0000B9030000}"/>
    <cellStyle name="Standard 2 3 3 4 6" xfId="806" xr:uid="{00000000-0005-0000-0000-0000BA030000}"/>
    <cellStyle name="Standard 2 3 3 5" xfId="194" xr:uid="{00000000-0005-0000-0000-0000BB030000}"/>
    <cellStyle name="Standard 2 3 3 5 2" xfId="1042" xr:uid="{00000000-0005-0000-0000-0000BC030000}"/>
    <cellStyle name="Standard 2 3 3 5 2 2" xfId="1431" xr:uid="{00000000-0005-0000-0000-0000BD030000}"/>
    <cellStyle name="Standard 2 3 3 5 3" xfId="1248" xr:uid="{00000000-0005-0000-0000-0000BE030000}"/>
    <cellStyle name="Standard 2 3 3 5 4" xfId="1599" xr:uid="{00000000-0005-0000-0000-0000BF030000}"/>
    <cellStyle name="Standard 2 3 3 5 5" xfId="844" xr:uid="{00000000-0005-0000-0000-0000C0030000}"/>
    <cellStyle name="Standard 2 3 3 6" xfId="271" xr:uid="{00000000-0005-0000-0000-0000C1030000}"/>
    <cellStyle name="Standard 2 3 3 6 2" xfId="1118" xr:uid="{00000000-0005-0000-0000-0000C2030000}"/>
    <cellStyle name="Standard 2 3 3 6 2 2" xfId="1507" xr:uid="{00000000-0005-0000-0000-0000C3030000}"/>
    <cellStyle name="Standard 2 3 3 6 3" xfId="1324" xr:uid="{00000000-0005-0000-0000-0000C4030000}"/>
    <cellStyle name="Standard 2 3 3 6 4" xfId="1675" xr:uid="{00000000-0005-0000-0000-0000C5030000}"/>
    <cellStyle name="Standard 2 3 3 6 5" xfId="921" xr:uid="{00000000-0005-0000-0000-0000C6030000}"/>
    <cellStyle name="Standard 2 3 3 7" xfId="967" xr:uid="{00000000-0005-0000-0000-0000C7030000}"/>
    <cellStyle name="Standard 2 3 3 7 2" xfId="1356" xr:uid="{00000000-0005-0000-0000-0000C8030000}"/>
    <cellStyle name="Standard 2 3 3 8" xfId="1173" xr:uid="{00000000-0005-0000-0000-0000C9030000}"/>
    <cellStyle name="Standard 2 3 3 9" xfId="1523" xr:uid="{00000000-0005-0000-0000-0000CA030000}"/>
    <cellStyle name="Standard 2 3 4" xfId="124" xr:uid="{00000000-0005-0000-0000-0000CB030000}"/>
    <cellStyle name="Standard 2 3 4 2" xfId="143" xr:uid="{00000000-0005-0000-0000-0000CC030000}"/>
    <cellStyle name="Standard 2 3 4 2 2" xfId="181" xr:uid="{00000000-0005-0000-0000-0000CD030000}"/>
    <cellStyle name="Standard 2 3 4 2 2 2" xfId="258" xr:uid="{00000000-0005-0000-0000-0000CE030000}"/>
    <cellStyle name="Standard 2 3 4 2 2 2 2" xfId="1105" xr:uid="{00000000-0005-0000-0000-0000CF030000}"/>
    <cellStyle name="Standard 2 3 4 2 2 2 2 2" xfId="1494" xr:uid="{00000000-0005-0000-0000-0000D0030000}"/>
    <cellStyle name="Standard 2 3 4 2 2 2 3" xfId="1311" xr:uid="{00000000-0005-0000-0000-0000D1030000}"/>
    <cellStyle name="Standard 2 3 4 2 2 2 4" xfId="1662" xr:uid="{00000000-0005-0000-0000-0000D2030000}"/>
    <cellStyle name="Standard 2 3 4 2 2 2 5" xfId="908" xr:uid="{00000000-0005-0000-0000-0000D3030000}"/>
    <cellStyle name="Standard 2 3 4 2 2 3" xfId="1029" xr:uid="{00000000-0005-0000-0000-0000D4030000}"/>
    <cellStyle name="Standard 2 3 4 2 2 3 2" xfId="1418" xr:uid="{00000000-0005-0000-0000-0000D5030000}"/>
    <cellStyle name="Standard 2 3 4 2 2 4" xfId="1235" xr:uid="{00000000-0005-0000-0000-0000D6030000}"/>
    <cellStyle name="Standard 2 3 4 2 2 5" xfId="1586" xr:uid="{00000000-0005-0000-0000-0000D7030000}"/>
    <cellStyle name="Standard 2 3 4 2 2 6" xfId="831" xr:uid="{00000000-0005-0000-0000-0000D8030000}"/>
    <cellStyle name="Standard 2 3 4 2 3" xfId="220" xr:uid="{00000000-0005-0000-0000-0000D9030000}"/>
    <cellStyle name="Standard 2 3 4 2 3 2" xfId="1067" xr:uid="{00000000-0005-0000-0000-0000DA030000}"/>
    <cellStyle name="Standard 2 3 4 2 3 2 2" xfId="1456" xr:uid="{00000000-0005-0000-0000-0000DB030000}"/>
    <cellStyle name="Standard 2 3 4 2 3 3" xfId="1273" xr:uid="{00000000-0005-0000-0000-0000DC030000}"/>
    <cellStyle name="Standard 2 3 4 2 3 4" xfId="1624" xr:uid="{00000000-0005-0000-0000-0000DD030000}"/>
    <cellStyle name="Standard 2 3 4 2 3 5" xfId="870" xr:uid="{00000000-0005-0000-0000-0000DE030000}"/>
    <cellStyle name="Standard 2 3 4 2 4" xfId="991" xr:uid="{00000000-0005-0000-0000-0000DF030000}"/>
    <cellStyle name="Standard 2 3 4 2 4 2" xfId="1380" xr:uid="{00000000-0005-0000-0000-0000E0030000}"/>
    <cellStyle name="Standard 2 3 4 2 5" xfId="1197" xr:uid="{00000000-0005-0000-0000-0000E1030000}"/>
    <cellStyle name="Standard 2 3 4 2 6" xfId="1548" xr:uid="{00000000-0005-0000-0000-0000E2030000}"/>
    <cellStyle name="Standard 2 3 4 2 7" xfId="793" xr:uid="{00000000-0005-0000-0000-0000E3030000}"/>
    <cellStyle name="Standard 2 3 4 3" xfId="162" xr:uid="{00000000-0005-0000-0000-0000E4030000}"/>
    <cellStyle name="Standard 2 3 4 3 2" xfId="239" xr:uid="{00000000-0005-0000-0000-0000E5030000}"/>
    <cellStyle name="Standard 2 3 4 3 2 2" xfId="1086" xr:uid="{00000000-0005-0000-0000-0000E6030000}"/>
    <cellStyle name="Standard 2 3 4 3 2 2 2" xfId="1475" xr:uid="{00000000-0005-0000-0000-0000E7030000}"/>
    <cellStyle name="Standard 2 3 4 3 2 3" xfId="1292" xr:uid="{00000000-0005-0000-0000-0000E8030000}"/>
    <cellStyle name="Standard 2 3 4 3 2 4" xfId="1643" xr:uid="{00000000-0005-0000-0000-0000E9030000}"/>
    <cellStyle name="Standard 2 3 4 3 2 5" xfId="889" xr:uid="{00000000-0005-0000-0000-0000EA030000}"/>
    <cellStyle name="Standard 2 3 4 3 3" xfId="1010" xr:uid="{00000000-0005-0000-0000-0000EB030000}"/>
    <cellStyle name="Standard 2 3 4 3 3 2" xfId="1399" xr:uid="{00000000-0005-0000-0000-0000EC030000}"/>
    <cellStyle name="Standard 2 3 4 3 4" xfId="1216" xr:uid="{00000000-0005-0000-0000-0000ED030000}"/>
    <cellStyle name="Standard 2 3 4 3 5" xfId="1567" xr:uid="{00000000-0005-0000-0000-0000EE030000}"/>
    <cellStyle name="Standard 2 3 4 3 6" xfId="812" xr:uid="{00000000-0005-0000-0000-0000EF030000}"/>
    <cellStyle name="Standard 2 3 4 4" xfId="201" xr:uid="{00000000-0005-0000-0000-0000F0030000}"/>
    <cellStyle name="Standard 2 3 4 4 2" xfId="1048" xr:uid="{00000000-0005-0000-0000-0000F1030000}"/>
    <cellStyle name="Standard 2 3 4 4 2 2" xfId="1437" xr:uid="{00000000-0005-0000-0000-0000F2030000}"/>
    <cellStyle name="Standard 2 3 4 4 3" xfId="1254" xr:uid="{00000000-0005-0000-0000-0000F3030000}"/>
    <cellStyle name="Standard 2 3 4 4 4" xfId="1605" xr:uid="{00000000-0005-0000-0000-0000F4030000}"/>
    <cellStyle name="Standard 2 3 4 4 5" xfId="851" xr:uid="{00000000-0005-0000-0000-0000F5030000}"/>
    <cellStyle name="Standard 2 3 4 5" xfId="972" xr:uid="{00000000-0005-0000-0000-0000F6030000}"/>
    <cellStyle name="Standard 2 3 4 5 2" xfId="1361" xr:uid="{00000000-0005-0000-0000-0000F7030000}"/>
    <cellStyle name="Standard 2 3 4 6" xfId="1178" xr:uid="{00000000-0005-0000-0000-0000F8030000}"/>
    <cellStyle name="Standard 2 3 4 7" xfId="1529" xr:uid="{00000000-0005-0000-0000-0000F9030000}"/>
    <cellStyle name="Standard 2 3 4 8" xfId="774" xr:uid="{00000000-0005-0000-0000-0000FA030000}"/>
    <cellStyle name="Standard 2 3 5" xfId="133" xr:uid="{00000000-0005-0000-0000-0000FB030000}"/>
    <cellStyle name="Standard 2 3 5 2" xfId="171" xr:uid="{00000000-0005-0000-0000-0000FC030000}"/>
    <cellStyle name="Standard 2 3 5 2 2" xfId="248" xr:uid="{00000000-0005-0000-0000-0000FD030000}"/>
    <cellStyle name="Standard 2 3 5 2 2 2" xfId="1095" xr:uid="{00000000-0005-0000-0000-0000FE030000}"/>
    <cellStyle name="Standard 2 3 5 2 2 2 2" xfId="1484" xr:uid="{00000000-0005-0000-0000-0000FF030000}"/>
    <cellStyle name="Standard 2 3 5 2 2 3" xfId="1301" xr:uid="{00000000-0005-0000-0000-000000040000}"/>
    <cellStyle name="Standard 2 3 5 2 2 4" xfId="1652" xr:uid="{00000000-0005-0000-0000-000001040000}"/>
    <cellStyle name="Standard 2 3 5 2 2 5" xfId="898" xr:uid="{00000000-0005-0000-0000-000002040000}"/>
    <cellStyle name="Standard 2 3 5 2 3" xfId="1019" xr:uid="{00000000-0005-0000-0000-000003040000}"/>
    <cellStyle name="Standard 2 3 5 2 3 2" xfId="1408" xr:uid="{00000000-0005-0000-0000-000004040000}"/>
    <cellStyle name="Standard 2 3 5 2 4" xfId="1225" xr:uid="{00000000-0005-0000-0000-000005040000}"/>
    <cellStyle name="Standard 2 3 5 2 5" xfId="1576" xr:uid="{00000000-0005-0000-0000-000006040000}"/>
    <cellStyle name="Standard 2 3 5 2 6" xfId="821" xr:uid="{00000000-0005-0000-0000-000007040000}"/>
    <cellStyle name="Standard 2 3 5 3" xfId="210" xr:uid="{00000000-0005-0000-0000-000008040000}"/>
    <cellStyle name="Standard 2 3 5 3 2" xfId="1057" xr:uid="{00000000-0005-0000-0000-000009040000}"/>
    <cellStyle name="Standard 2 3 5 3 2 2" xfId="1446" xr:uid="{00000000-0005-0000-0000-00000A040000}"/>
    <cellStyle name="Standard 2 3 5 3 3" xfId="1263" xr:uid="{00000000-0005-0000-0000-00000B040000}"/>
    <cellStyle name="Standard 2 3 5 3 4" xfId="1614" xr:uid="{00000000-0005-0000-0000-00000C040000}"/>
    <cellStyle name="Standard 2 3 5 3 5" xfId="860" xr:uid="{00000000-0005-0000-0000-00000D040000}"/>
    <cellStyle name="Standard 2 3 5 4" xfId="981" xr:uid="{00000000-0005-0000-0000-00000E040000}"/>
    <cellStyle name="Standard 2 3 5 4 2" xfId="1370" xr:uid="{00000000-0005-0000-0000-00000F040000}"/>
    <cellStyle name="Standard 2 3 5 5" xfId="1187" xr:uid="{00000000-0005-0000-0000-000010040000}"/>
    <cellStyle name="Standard 2 3 5 6" xfId="1538" xr:uid="{00000000-0005-0000-0000-000011040000}"/>
    <cellStyle name="Standard 2 3 5 7" xfId="783" xr:uid="{00000000-0005-0000-0000-000012040000}"/>
    <cellStyle name="Standard 2 3 6" xfId="152" xr:uid="{00000000-0005-0000-0000-000013040000}"/>
    <cellStyle name="Standard 2 3 6 2" xfId="229" xr:uid="{00000000-0005-0000-0000-000014040000}"/>
    <cellStyle name="Standard 2 3 6 2 2" xfId="1076" xr:uid="{00000000-0005-0000-0000-000015040000}"/>
    <cellStyle name="Standard 2 3 6 2 2 2" xfId="1465" xr:uid="{00000000-0005-0000-0000-000016040000}"/>
    <cellStyle name="Standard 2 3 6 2 3" xfId="1282" xr:uid="{00000000-0005-0000-0000-000017040000}"/>
    <cellStyle name="Standard 2 3 6 2 4" xfId="1633" xr:uid="{00000000-0005-0000-0000-000018040000}"/>
    <cellStyle name="Standard 2 3 6 2 5" xfId="879" xr:uid="{00000000-0005-0000-0000-000019040000}"/>
    <cellStyle name="Standard 2 3 6 3" xfId="1000" xr:uid="{00000000-0005-0000-0000-00001A040000}"/>
    <cellStyle name="Standard 2 3 6 3 2" xfId="1389" xr:uid="{00000000-0005-0000-0000-00001B040000}"/>
    <cellStyle name="Standard 2 3 6 4" xfId="1206" xr:uid="{00000000-0005-0000-0000-00001C040000}"/>
    <cellStyle name="Standard 2 3 6 5" xfId="1557" xr:uid="{00000000-0005-0000-0000-00001D040000}"/>
    <cellStyle name="Standard 2 3 6 6" xfId="802" xr:uid="{00000000-0005-0000-0000-00001E040000}"/>
    <cellStyle name="Standard 2 3 7" xfId="190" xr:uid="{00000000-0005-0000-0000-00001F040000}"/>
    <cellStyle name="Standard 2 3 7 2" xfId="1038" xr:uid="{00000000-0005-0000-0000-000020040000}"/>
    <cellStyle name="Standard 2 3 7 2 2" xfId="1427" xr:uid="{00000000-0005-0000-0000-000021040000}"/>
    <cellStyle name="Standard 2 3 7 3" xfId="1244" xr:uid="{00000000-0005-0000-0000-000022040000}"/>
    <cellStyle name="Standard 2 3 7 4" xfId="1595" xr:uid="{00000000-0005-0000-0000-000023040000}"/>
    <cellStyle name="Standard 2 3 7 5" xfId="840" xr:uid="{00000000-0005-0000-0000-000024040000}"/>
    <cellStyle name="Standard 2 3 8" xfId="267" xr:uid="{00000000-0005-0000-0000-000025040000}"/>
    <cellStyle name="Standard 2 3 8 2" xfId="1114" xr:uid="{00000000-0005-0000-0000-000026040000}"/>
    <cellStyle name="Standard 2 3 8 2 2" xfId="1503" xr:uid="{00000000-0005-0000-0000-000027040000}"/>
    <cellStyle name="Standard 2 3 8 3" xfId="1320" xr:uid="{00000000-0005-0000-0000-000028040000}"/>
    <cellStyle name="Standard 2 3 8 4" xfId="1671" xr:uid="{00000000-0005-0000-0000-000029040000}"/>
    <cellStyle name="Standard 2 3 8 5" xfId="917" xr:uid="{00000000-0005-0000-0000-00002A040000}"/>
    <cellStyle name="Standard 2 3 9" xfId="110" xr:uid="{00000000-0005-0000-0000-00002B040000}"/>
    <cellStyle name="Standard 2 3 9 2" xfId="963" xr:uid="{00000000-0005-0000-0000-00002C040000}"/>
    <cellStyle name="Standard 2 3 9 2 2" xfId="1352" xr:uid="{00000000-0005-0000-0000-00002D040000}"/>
    <cellStyle name="Standard 2 3 9 3" xfId="1169" xr:uid="{00000000-0005-0000-0000-00002E040000}"/>
    <cellStyle name="Standard 2 3 9 4" xfId="762" xr:uid="{00000000-0005-0000-0000-00002F040000}"/>
    <cellStyle name="Standard 2 4" xfId="62" xr:uid="{00000000-0005-0000-0000-000030040000}"/>
    <cellStyle name="Standard 2 4 2" xfId="127" xr:uid="{00000000-0005-0000-0000-000031040000}"/>
    <cellStyle name="Standard 2 4 2 2" xfId="146" xr:uid="{00000000-0005-0000-0000-000032040000}"/>
    <cellStyle name="Standard 2 4 2 2 2" xfId="184" xr:uid="{00000000-0005-0000-0000-000033040000}"/>
    <cellStyle name="Standard 2 4 2 2 2 2" xfId="261" xr:uid="{00000000-0005-0000-0000-000034040000}"/>
    <cellStyle name="Standard 2 4 2 2 2 2 2" xfId="1108" xr:uid="{00000000-0005-0000-0000-000035040000}"/>
    <cellStyle name="Standard 2 4 2 2 2 2 2 2" xfId="1497" xr:uid="{00000000-0005-0000-0000-000036040000}"/>
    <cellStyle name="Standard 2 4 2 2 2 2 3" xfId="1314" xr:uid="{00000000-0005-0000-0000-000037040000}"/>
    <cellStyle name="Standard 2 4 2 2 2 2 4" xfId="1665" xr:uid="{00000000-0005-0000-0000-000038040000}"/>
    <cellStyle name="Standard 2 4 2 2 2 2 5" xfId="911" xr:uid="{00000000-0005-0000-0000-000039040000}"/>
    <cellStyle name="Standard 2 4 2 2 2 3" xfId="1032" xr:uid="{00000000-0005-0000-0000-00003A040000}"/>
    <cellStyle name="Standard 2 4 2 2 2 3 2" xfId="1421" xr:uid="{00000000-0005-0000-0000-00003B040000}"/>
    <cellStyle name="Standard 2 4 2 2 2 4" xfId="1238" xr:uid="{00000000-0005-0000-0000-00003C040000}"/>
    <cellStyle name="Standard 2 4 2 2 2 5" xfId="1589" xr:uid="{00000000-0005-0000-0000-00003D040000}"/>
    <cellStyle name="Standard 2 4 2 2 2 6" xfId="834" xr:uid="{00000000-0005-0000-0000-00003E040000}"/>
    <cellStyle name="Standard 2 4 2 2 3" xfId="223" xr:uid="{00000000-0005-0000-0000-00003F040000}"/>
    <cellStyle name="Standard 2 4 2 2 3 2" xfId="1070" xr:uid="{00000000-0005-0000-0000-000040040000}"/>
    <cellStyle name="Standard 2 4 2 2 3 2 2" xfId="1459" xr:uid="{00000000-0005-0000-0000-000041040000}"/>
    <cellStyle name="Standard 2 4 2 2 3 3" xfId="1276" xr:uid="{00000000-0005-0000-0000-000042040000}"/>
    <cellStyle name="Standard 2 4 2 2 3 4" xfId="1627" xr:uid="{00000000-0005-0000-0000-000043040000}"/>
    <cellStyle name="Standard 2 4 2 2 3 5" xfId="873" xr:uid="{00000000-0005-0000-0000-000044040000}"/>
    <cellStyle name="Standard 2 4 2 2 4" xfId="994" xr:uid="{00000000-0005-0000-0000-000045040000}"/>
    <cellStyle name="Standard 2 4 2 2 4 2" xfId="1383" xr:uid="{00000000-0005-0000-0000-000046040000}"/>
    <cellStyle name="Standard 2 4 2 2 5" xfId="1200" xr:uid="{00000000-0005-0000-0000-000047040000}"/>
    <cellStyle name="Standard 2 4 2 2 6" xfId="1551" xr:uid="{00000000-0005-0000-0000-000048040000}"/>
    <cellStyle name="Standard 2 4 2 2 7" xfId="796" xr:uid="{00000000-0005-0000-0000-000049040000}"/>
    <cellStyle name="Standard 2 4 2 3" xfId="165" xr:uid="{00000000-0005-0000-0000-00004A040000}"/>
    <cellStyle name="Standard 2 4 2 3 2" xfId="242" xr:uid="{00000000-0005-0000-0000-00004B040000}"/>
    <cellStyle name="Standard 2 4 2 3 2 2" xfId="1089" xr:uid="{00000000-0005-0000-0000-00004C040000}"/>
    <cellStyle name="Standard 2 4 2 3 2 2 2" xfId="1478" xr:uid="{00000000-0005-0000-0000-00004D040000}"/>
    <cellStyle name="Standard 2 4 2 3 2 3" xfId="1295" xr:uid="{00000000-0005-0000-0000-00004E040000}"/>
    <cellStyle name="Standard 2 4 2 3 2 4" xfId="1646" xr:uid="{00000000-0005-0000-0000-00004F040000}"/>
    <cellStyle name="Standard 2 4 2 3 2 5" xfId="892" xr:uid="{00000000-0005-0000-0000-000050040000}"/>
    <cellStyle name="Standard 2 4 2 3 3" xfId="1013" xr:uid="{00000000-0005-0000-0000-000051040000}"/>
    <cellStyle name="Standard 2 4 2 3 3 2" xfId="1402" xr:uid="{00000000-0005-0000-0000-000052040000}"/>
    <cellStyle name="Standard 2 4 2 3 4" xfId="1219" xr:uid="{00000000-0005-0000-0000-000053040000}"/>
    <cellStyle name="Standard 2 4 2 3 5" xfId="1570" xr:uid="{00000000-0005-0000-0000-000054040000}"/>
    <cellStyle name="Standard 2 4 2 3 6" xfId="815" xr:uid="{00000000-0005-0000-0000-000055040000}"/>
    <cellStyle name="Standard 2 4 2 4" xfId="204" xr:uid="{00000000-0005-0000-0000-000056040000}"/>
    <cellStyle name="Standard 2 4 2 4 2" xfId="1051" xr:uid="{00000000-0005-0000-0000-000057040000}"/>
    <cellStyle name="Standard 2 4 2 4 2 2" xfId="1440" xr:uid="{00000000-0005-0000-0000-000058040000}"/>
    <cellStyle name="Standard 2 4 2 4 3" xfId="1257" xr:uid="{00000000-0005-0000-0000-000059040000}"/>
    <cellStyle name="Standard 2 4 2 4 4" xfId="1608" xr:uid="{00000000-0005-0000-0000-00005A040000}"/>
    <cellStyle name="Standard 2 4 2 4 5" xfId="854" xr:uid="{00000000-0005-0000-0000-00005B040000}"/>
    <cellStyle name="Standard 2 4 2 5" xfId="315" xr:uid="{00000000-0005-0000-0000-00005C040000}"/>
    <cellStyle name="Standard 2 4 2 6" xfId="975" xr:uid="{00000000-0005-0000-0000-00005D040000}"/>
    <cellStyle name="Standard 2 4 2 6 2" xfId="1364" xr:uid="{00000000-0005-0000-0000-00005E040000}"/>
    <cellStyle name="Standard 2 4 2 7" xfId="1181" xr:uid="{00000000-0005-0000-0000-00005F040000}"/>
    <cellStyle name="Standard 2 4 2 8" xfId="1532" xr:uid="{00000000-0005-0000-0000-000060040000}"/>
    <cellStyle name="Standard 2 4 2 9" xfId="777" xr:uid="{00000000-0005-0000-0000-000061040000}"/>
    <cellStyle name="Standard 2 4 3" xfId="136" xr:uid="{00000000-0005-0000-0000-000062040000}"/>
    <cellStyle name="Standard 2 4 3 2" xfId="174" xr:uid="{00000000-0005-0000-0000-000063040000}"/>
    <cellStyle name="Standard 2 4 3 2 2" xfId="251" xr:uid="{00000000-0005-0000-0000-000064040000}"/>
    <cellStyle name="Standard 2 4 3 2 2 2" xfId="1098" xr:uid="{00000000-0005-0000-0000-000065040000}"/>
    <cellStyle name="Standard 2 4 3 2 2 2 2" xfId="1487" xr:uid="{00000000-0005-0000-0000-000066040000}"/>
    <cellStyle name="Standard 2 4 3 2 2 3" xfId="1304" xr:uid="{00000000-0005-0000-0000-000067040000}"/>
    <cellStyle name="Standard 2 4 3 2 2 4" xfId="1655" xr:uid="{00000000-0005-0000-0000-000068040000}"/>
    <cellStyle name="Standard 2 4 3 2 2 5" xfId="901" xr:uid="{00000000-0005-0000-0000-000069040000}"/>
    <cellStyle name="Standard 2 4 3 2 3" xfId="1022" xr:uid="{00000000-0005-0000-0000-00006A040000}"/>
    <cellStyle name="Standard 2 4 3 2 3 2" xfId="1411" xr:uid="{00000000-0005-0000-0000-00006B040000}"/>
    <cellStyle name="Standard 2 4 3 2 4" xfId="1228" xr:uid="{00000000-0005-0000-0000-00006C040000}"/>
    <cellStyle name="Standard 2 4 3 2 5" xfId="1579" xr:uid="{00000000-0005-0000-0000-00006D040000}"/>
    <cellStyle name="Standard 2 4 3 2 6" xfId="824" xr:uid="{00000000-0005-0000-0000-00006E040000}"/>
    <cellStyle name="Standard 2 4 3 3" xfId="213" xr:uid="{00000000-0005-0000-0000-00006F040000}"/>
    <cellStyle name="Standard 2 4 3 3 2" xfId="1060" xr:uid="{00000000-0005-0000-0000-000070040000}"/>
    <cellStyle name="Standard 2 4 3 3 2 2" xfId="1449" xr:uid="{00000000-0005-0000-0000-000071040000}"/>
    <cellStyle name="Standard 2 4 3 3 3" xfId="1266" xr:uid="{00000000-0005-0000-0000-000072040000}"/>
    <cellStyle name="Standard 2 4 3 3 4" xfId="1617" xr:uid="{00000000-0005-0000-0000-000073040000}"/>
    <cellStyle name="Standard 2 4 3 3 5" xfId="863" xr:uid="{00000000-0005-0000-0000-000074040000}"/>
    <cellStyle name="Standard 2 4 3 4" xfId="984" xr:uid="{00000000-0005-0000-0000-000075040000}"/>
    <cellStyle name="Standard 2 4 3 4 2" xfId="1373" xr:uid="{00000000-0005-0000-0000-000076040000}"/>
    <cellStyle name="Standard 2 4 3 5" xfId="1190" xr:uid="{00000000-0005-0000-0000-000077040000}"/>
    <cellStyle name="Standard 2 4 3 6" xfId="1541" xr:uid="{00000000-0005-0000-0000-000078040000}"/>
    <cellStyle name="Standard 2 4 3 7" xfId="786" xr:uid="{00000000-0005-0000-0000-000079040000}"/>
    <cellStyle name="Standard 2 4 4" xfId="155" xr:uid="{00000000-0005-0000-0000-00007A040000}"/>
    <cellStyle name="Standard 2 4 4 2" xfId="232" xr:uid="{00000000-0005-0000-0000-00007B040000}"/>
    <cellStyle name="Standard 2 4 4 2 2" xfId="1079" xr:uid="{00000000-0005-0000-0000-00007C040000}"/>
    <cellStyle name="Standard 2 4 4 2 2 2" xfId="1468" xr:uid="{00000000-0005-0000-0000-00007D040000}"/>
    <cellStyle name="Standard 2 4 4 2 3" xfId="1285" xr:uid="{00000000-0005-0000-0000-00007E040000}"/>
    <cellStyle name="Standard 2 4 4 2 4" xfId="1636" xr:uid="{00000000-0005-0000-0000-00007F040000}"/>
    <cellStyle name="Standard 2 4 4 2 5" xfId="882" xr:uid="{00000000-0005-0000-0000-000080040000}"/>
    <cellStyle name="Standard 2 4 4 3" xfId="1003" xr:uid="{00000000-0005-0000-0000-000081040000}"/>
    <cellStyle name="Standard 2 4 4 3 2" xfId="1392" xr:uid="{00000000-0005-0000-0000-000082040000}"/>
    <cellStyle name="Standard 2 4 4 4" xfId="1209" xr:uid="{00000000-0005-0000-0000-000083040000}"/>
    <cellStyle name="Standard 2 4 4 5" xfId="1560" xr:uid="{00000000-0005-0000-0000-000084040000}"/>
    <cellStyle name="Standard 2 4 4 6" xfId="805" xr:uid="{00000000-0005-0000-0000-000085040000}"/>
    <cellStyle name="Standard 2 4 5" xfId="193" xr:uid="{00000000-0005-0000-0000-000086040000}"/>
    <cellStyle name="Standard 2 4 5 2" xfId="1041" xr:uid="{00000000-0005-0000-0000-000087040000}"/>
    <cellStyle name="Standard 2 4 5 2 2" xfId="1430" xr:uid="{00000000-0005-0000-0000-000088040000}"/>
    <cellStyle name="Standard 2 4 5 3" xfId="1247" xr:uid="{00000000-0005-0000-0000-000089040000}"/>
    <cellStyle name="Standard 2 4 5 4" xfId="1598" xr:uid="{00000000-0005-0000-0000-00008A040000}"/>
    <cellStyle name="Standard 2 4 5 5" xfId="843" xr:uid="{00000000-0005-0000-0000-00008B040000}"/>
    <cellStyle name="Standard 2 4 6" xfId="270" xr:uid="{00000000-0005-0000-0000-00008C040000}"/>
    <cellStyle name="Standard 2 4 6 2" xfId="1117" xr:uid="{00000000-0005-0000-0000-00008D040000}"/>
    <cellStyle name="Standard 2 4 6 2 2" xfId="1506" xr:uid="{00000000-0005-0000-0000-00008E040000}"/>
    <cellStyle name="Standard 2 4 6 3" xfId="1323" xr:uid="{00000000-0005-0000-0000-00008F040000}"/>
    <cellStyle name="Standard 2 4 6 4" xfId="1674" xr:uid="{00000000-0005-0000-0000-000090040000}"/>
    <cellStyle name="Standard 2 4 6 5" xfId="920" xr:uid="{00000000-0005-0000-0000-000091040000}"/>
    <cellStyle name="Standard 2 4 7" xfId="115" xr:uid="{00000000-0005-0000-0000-000092040000}"/>
    <cellStyle name="Standard 2 4 7 2" xfId="966" xr:uid="{00000000-0005-0000-0000-000093040000}"/>
    <cellStyle name="Standard 2 4 7 2 2" xfId="1355" xr:uid="{00000000-0005-0000-0000-000094040000}"/>
    <cellStyle name="Standard 2 4 7 3" xfId="1172" xr:uid="{00000000-0005-0000-0000-000095040000}"/>
    <cellStyle name="Standard 2 4 7 4" xfId="767" xr:uid="{00000000-0005-0000-0000-000096040000}"/>
    <cellStyle name="Standard 2 4 8" xfId="319" xr:uid="{00000000-0005-0000-0000-000097040000}"/>
    <cellStyle name="Standard 2 4 9" xfId="1522" xr:uid="{00000000-0005-0000-0000-000098040000}"/>
    <cellStyle name="Standard 2 5" xfId="105" xr:uid="{00000000-0005-0000-0000-000099040000}"/>
    <cellStyle name="Standard 2 5 2" xfId="308" xr:uid="{00000000-0005-0000-0000-00009A040000}"/>
    <cellStyle name="Standard 2 6" xfId="123" xr:uid="{00000000-0005-0000-0000-00009B040000}"/>
    <cellStyle name="Standard 2 6 2" xfId="142" xr:uid="{00000000-0005-0000-0000-00009C040000}"/>
    <cellStyle name="Standard 2 6 2 2" xfId="180" xr:uid="{00000000-0005-0000-0000-00009D040000}"/>
    <cellStyle name="Standard 2 6 2 2 2" xfId="257" xr:uid="{00000000-0005-0000-0000-00009E040000}"/>
    <cellStyle name="Standard 2 6 2 2 2 2" xfId="1104" xr:uid="{00000000-0005-0000-0000-00009F040000}"/>
    <cellStyle name="Standard 2 6 2 2 2 2 2" xfId="1493" xr:uid="{00000000-0005-0000-0000-0000A0040000}"/>
    <cellStyle name="Standard 2 6 2 2 2 3" xfId="1310" xr:uid="{00000000-0005-0000-0000-0000A1040000}"/>
    <cellStyle name="Standard 2 6 2 2 2 4" xfId="1661" xr:uid="{00000000-0005-0000-0000-0000A2040000}"/>
    <cellStyle name="Standard 2 6 2 2 2 5" xfId="907" xr:uid="{00000000-0005-0000-0000-0000A3040000}"/>
    <cellStyle name="Standard 2 6 2 2 3" xfId="1028" xr:uid="{00000000-0005-0000-0000-0000A4040000}"/>
    <cellStyle name="Standard 2 6 2 2 3 2" xfId="1417" xr:uid="{00000000-0005-0000-0000-0000A5040000}"/>
    <cellStyle name="Standard 2 6 2 2 4" xfId="1234" xr:uid="{00000000-0005-0000-0000-0000A6040000}"/>
    <cellStyle name="Standard 2 6 2 2 5" xfId="1585" xr:uid="{00000000-0005-0000-0000-0000A7040000}"/>
    <cellStyle name="Standard 2 6 2 2 6" xfId="830" xr:uid="{00000000-0005-0000-0000-0000A8040000}"/>
    <cellStyle name="Standard 2 6 2 3" xfId="219" xr:uid="{00000000-0005-0000-0000-0000A9040000}"/>
    <cellStyle name="Standard 2 6 2 3 2" xfId="1066" xr:uid="{00000000-0005-0000-0000-0000AA040000}"/>
    <cellStyle name="Standard 2 6 2 3 2 2" xfId="1455" xr:uid="{00000000-0005-0000-0000-0000AB040000}"/>
    <cellStyle name="Standard 2 6 2 3 3" xfId="1272" xr:uid="{00000000-0005-0000-0000-0000AC040000}"/>
    <cellStyle name="Standard 2 6 2 3 4" xfId="1623" xr:uid="{00000000-0005-0000-0000-0000AD040000}"/>
    <cellStyle name="Standard 2 6 2 3 5" xfId="869" xr:uid="{00000000-0005-0000-0000-0000AE040000}"/>
    <cellStyle name="Standard 2 6 2 4" xfId="300" xr:uid="{00000000-0005-0000-0000-0000AF040000}"/>
    <cellStyle name="Standard 2 6 2 5" xfId="990" xr:uid="{00000000-0005-0000-0000-0000B0040000}"/>
    <cellStyle name="Standard 2 6 2 5 2" xfId="1379" xr:uid="{00000000-0005-0000-0000-0000B1040000}"/>
    <cellStyle name="Standard 2 6 2 6" xfId="1196" xr:uid="{00000000-0005-0000-0000-0000B2040000}"/>
    <cellStyle name="Standard 2 6 2 7" xfId="1547" xr:uid="{00000000-0005-0000-0000-0000B3040000}"/>
    <cellStyle name="Standard 2 6 2 8" xfId="792" xr:uid="{00000000-0005-0000-0000-0000B4040000}"/>
    <cellStyle name="Standard 2 6 3" xfId="161" xr:uid="{00000000-0005-0000-0000-0000B5040000}"/>
    <cellStyle name="Standard 2 6 3 2" xfId="238" xr:uid="{00000000-0005-0000-0000-0000B6040000}"/>
    <cellStyle name="Standard 2 6 3 2 2" xfId="1085" xr:uid="{00000000-0005-0000-0000-0000B7040000}"/>
    <cellStyle name="Standard 2 6 3 2 2 2" xfId="1474" xr:uid="{00000000-0005-0000-0000-0000B8040000}"/>
    <cellStyle name="Standard 2 6 3 2 3" xfId="1291" xr:uid="{00000000-0005-0000-0000-0000B9040000}"/>
    <cellStyle name="Standard 2 6 3 2 4" xfId="1642" xr:uid="{00000000-0005-0000-0000-0000BA040000}"/>
    <cellStyle name="Standard 2 6 3 2 5" xfId="888" xr:uid="{00000000-0005-0000-0000-0000BB040000}"/>
    <cellStyle name="Standard 2 6 3 3" xfId="1009" xr:uid="{00000000-0005-0000-0000-0000BC040000}"/>
    <cellStyle name="Standard 2 6 3 3 2" xfId="1398" xr:uid="{00000000-0005-0000-0000-0000BD040000}"/>
    <cellStyle name="Standard 2 6 3 4" xfId="1215" xr:uid="{00000000-0005-0000-0000-0000BE040000}"/>
    <cellStyle name="Standard 2 6 3 5" xfId="1566" xr:uid="{00000000-0005-0000-0000-0000BF040000}"/>
    <cellStyle name="Standard 2 6 3 6" xfId="811" xr:uid="{00000000-0005-0000-0000-0000C0040000}"/>
    <cellStyle name="Standard 2 6 4" xfId="200" xr:uid="{00000000-0005-0000-0000-0000C1040000}"/>
    <cellStyle name="Standard 2 6 4 2" xfId="1047" xr:uid="{00000000-0005-0000-0000-0000C2040000}"/>
    <cellStyle name="Standard 2 6 4 2 2" xfId="1436" xr:uid="{00000000-0005-0000-0000-0000C3040000}"/>
    <cellStyle name="Standard 2 6 4 3" xfId="1253" xr:uid="{00000000-0005-0000-0000-0000C4040000}"/>
    <cellStyle name="Standard 2 6 4 4" xfId="1604" xr:uid="{00000000-0005-0000-0000-0000C5040000}"/>
    <cellStyle name="Standard 2 6 4 5" xfId="850" xr:uid="{00000000-0005-0000-0000-0000C6040000}"/>
    <cellStyle name="Standard 2 6 5" xfId="304" xr:uid="{00000000-0005-0000-0000-0000C7040000}"/>
    <cellStyle name="Standard 2 6 6" xfId="971" xr:uid="{00000000-0005-0000-0000-0000C8040000}"/>
    <cellStyle name="Standard 2 6 6 2" xfId="1360" xr:uid="{00000000-0005-0000-0000-0000C9040000}"/>
    <cellStyle name="Standard 2 6 7" xfId="1177" xr:uid="{00000000-0005-0000-0000-0000CA040000}"/>
    <cellStyle name="Standard 2 6 8" xfId="1528" xr:uid="{00000000-0005-0000-0000-0000CB040000}"/>
    <cellStyle name="Standard 2 6 9" xfId="773" xr:uid="{00000000-0005-0000-0000-0000CC040000}"/>
    <cellStyle name="Standard 2 7" xfId="132" xr:uid="{00000000-0005-0000-0000-0000CD040000}"/>
    <cellStyle name="Standard 2 7 2" xfId="170" xr:uid="{00000000-0005-0000-0000-0000CE040000}"/>
    <cellStyle name="Standard 2 7 2 2" xfId="247" xr:uid="{00000000-0005-0000-0000-0000CF040000}"/>
    <cellStyle name="Standard 2 7 2 2 2" xfId="1094" xr:uid="{00000000-0005-0000-0000-0000D0040000}"/>
    <cellStyle name="Standard 2 7 2 2 2 2" xfId="1483" xr:uid="{00000000-0005-0000-0000-0000D1040000}"/>
    <cellStyle name="Standard 2 7 2 2 3" xfId="1300" xr:uid="{00000000-0005-0000-0000-0000D2040000}"/>
    <cellStyle name="Standard 2 7 2 2 4" xfId="1651" xr:uid="{00000000-0005-0000-0000-0000D3040000}"/>
    <cellStyle name="Standard 2 7 2 2 5" xfId="897" xr:uid="{00000000-0005-0000-0000-0000D4040000}"/>
    <cellStyle name="Standard 2 7 2 3" xfId="314" xr:uid="{00000000-0005-0000-0000-0000D5040000}"/>
    <cellStyle name="Standard 2 7 2 4" xfId="1018" xr:uid="{00000000-0005-0000-0000-0000D6040000}"/>
    <cellStyle name="Standard 2 7 2 4 2" xfId="1407" xr:uid="{00000000-0005-0000-0000-0000D7040000}"/>
    <cellStyle name="Standard 2 7 2 5" xfId="1224" xr:uid="{00000000-0005-0000-0000-0000D8040000}"/>
    <cellStyle name="Standard 2 7 2 6" xfId="1575" xr:uid="{00000000-0005-0000-0000-0000D9040000}"/>
    <cellStyle name="Standard 2 7 2 7" xfId="820" xr:uid="{00000000-0005-0000-0000-0000DA040000}"/>
    <cellStyle name="Standard 2 7 3" xfId="209" xr:uid="{00000000-0005-0000-0000-0000DB040000}"/>
    <cellStyle name="Standard 2 7 3 2" xfId="1056" xr:uid="{00000000-0005-0000-0000-0000DC040000}"/>
    <cellStyle name="Standard 2 7 3 2 2" xfId="1445" xr:uid="{00000000-0005-0000-0000-0000DD040000}"/>
    <cellStyle name="Standard 2 7 3 3" xfId="1262" xr:uid="{00000000-0005-0000-0000-0000DE040000}"/>
    <cellStyle name="Standard 2 7 3 4" xfId="1613" xr:uid="{00000000-0005-0000-0000-0000DF040000}"/>
    <cellStyle name="Standard 2 7 3 5" xfId="859" xr:uid="{00000000-0005-0000-0000-0000E0040000}"/>
    <cellStyle name="Standard 2 7 4" xfId="318" xr:uid="{00000000-0005-0000-0000-0000E1040000}"/>
    <cellStyle name="Standard 2 7 5" xfId="980" xr:uid="{00000000-0005-0000-0000-0000E2040000}"/>
    <cellStyle name="Standard 2 7 5 2" xfId="1369" xr:uid="{00000000-0005-0000-0000-0000E3040000}"/>
    <cellStyle name="Standard 2 7 6" xfId="1186" xr:uid="{00000000-0005-0000-0000-0000E4040000}"/>
    <cellStyle name="Standard 2 7 7" xfId="1537" xr:uid="{00000000-0005-0000-0000-0000E5040000}"/>
    <cellStyle name="Standard 2 7 8" xfId="782" xr:uid="{00000000-0005-0000-0000-0000E6040000}"/>
    <cellStyle name="Standard 2 8" xfId="151" xr:uid="{00000000-0005-0000-0000-0000E7040000}"/>
    <cellStyle name="Standard 2 8 2" xfId="228" xr:uid="{00000000-0005-0000-0000-0000E8040000}"/>
    <cellStyle name="Standard 2 8 2 2" xfId="307" xr:uid="{00000000-0005-0000-0000-0000E9040000}"/>
    <cellStyle name="Standard 2 8 2 3" xfId="1075" xr:uid="{00000000-0005-0000-0000-0000EA040000}"/>
    <cellStyle name="Standard 2 8 2 3 2" xfId="1464" xr:uid="{00000000-0005-0000-0000-0000EB040000}"/>
    <cellStyle name="Standard 2 8 2 4" xfId="1281" xr:uid="{00000000-0005-0000-0000-0000EC040000}"/>
    <cellStyle name="Standard 2 8 2 5" xfId="1632" xr:uid="{00000000-0005-0000-0000-0000ED040000}"/>
    <cellStyle name="Standard 2 8 2 6" xfId="878" xr:uid="{00000000-0005-0000-0000-0000EE040000}"/>
    <cellStyle name="Standard 2 8 3" xfId="311" xr:uid="{00000000-0005-0000-0000-0000EF040000}"/>
    <cellStyle name="Standard 2 8 4" xfId="999" xr:uid="{00000000-0005-0000-0000-0000F0040000}"/>
    <cellStyle name="Standard 2 8 4 2" xfId="1388" xr:uid="{00000000-0005-0000-0000-0000F1040000}"/>
    <cellStyle name="Standard 2 8 5" xfId="1205" xr:uid="{00000000-0005-0000-0000-0000F2040000}"/>
    <cellStyle name="Standard 2 8 6" xfId="1556" xr:uid="{00000000-0005-0000-0000-0000F3040000}"/>
    <cellStyle name="Standard 2 8 7" xfId="801" xr:uid="{00000000-0005-0000-0000-0000F4040000}"/>
    <cellStyle name="Standard 2 9" xfId="189" xr:uid="{00000000-0005-0000-0000-0000F5040000}"/>
    <cellStyle name="Standard 2 9 2" xfId="299" xr:uid="{00000000-0005-0000-0000-0000F6040000}"/>
    <cellStyle name="Standard 2 9 3" xfId="303" xr:uid="{00000000-0005-0000-0000-0000F7040000}"/>
    <cellStyle name="Standard 2 9 4" xfId="1037" xr:uid="{00000000-0005-0000-0000-0000F8040000}"/>
    <cellStyle name="Standard 2 9 4 2" xfId="1426" xr:uid="{00000000-0005-0000-0000-0000F9040000}"/>
    <cellStyle name="Standard 2 9 5" xfId="1243" xr:uid="{00000000-0005-0000-0000-0000FA040000}"/>
    <cellStyle name="Standard 2 9 6" xfId="1594" xr:uid="{00000000-0005-0000-0000-0000FB040000}"/>
    <cellStyle name="Standard 2 9 7" xfId="839" xr:uid="{00000000-0005-0000-0000-0000FC040000}"/>
    <cellStyle name="Standard 2_0200" xfId="719" xr:uid="{00000000-0005-0000-0000-0000FD040000}"/>
    <cellStyle name="Standard 20" xfId="474" xr:uid="{00000000-0005-0000-0000-0000FE040000}"/>
    <cellStyle name="Standard 20 2" xfId="475" xr:uid="{00000000-0005-0000-0000-0000FF040000}"/>
    <cellStyle name="Standard 21" xfId="476" xr:uid="{00000000-0005-0000-0000-000000050000}"/>
    <cellStyle name="Standard 21 2" xfId="477" xr:uid="{00000000-0005-0000-0000-000001050000}"/>
    <cellStyle name="Standard 21 2 2" xfId="478" xr:uid="{00000000-0005-0000-0000-000002050000}"/>
    <cellStyle name="Standard 21 3" xfId="479" xr:uid="{00000000-0005-0000-0000-000003050000}"/>
    <cellStyle name="Standard 22" xfId="480" xr:uid="{00000000-0005-0000-0000-000004050000}"/>
    <cellStyle name="Standard 22 2" xfId="481" xr:uid="{00000000-0005-0000-0000-000005050000}"/>
    <cellStyle name="Standard 23" xfId="482" xr:uid="{00000000-0005-0000-0000-000006050000}"/>
    <cellStyle name="Standard 23 2" xfId="483" xr:uid="{00000000-0005-0000-0000-000007050000}"/>
    <cellStyle name="Standard 24" xfId="484" xr:uid="{00000000-0005-0000-0000-000008050000}"/>
    <cellStyle name="Standard 24 2" xfId="485" xr:uid="{00000000-0005-0000-0000-000009050000}"/>
    <cellStyle name="Standard 25" xfId="486" xr:uid="{00000000-0005-0000-0000-00000A050000}"/>
    <cellStyle name="Standard 25 2" xfId="487" xr:uid="{00000000-0005-0000-0000-00000B050000}"/>
    <cellStyle name="Standard 26" xfId="488" xr:uid="{00000000-0005-0000-0000-00000C050000}"/>
    <cellStyle name="Standard 26 2" xfId="489" xr:uid="{00000000-0005-0000-0000-00000D050000}"/>
    <cellStyle name="Standard 27" xfId="490" xr:uid="{00000000-0005-0000-0000-00000E050000}"/>
    <cellStyle name="Standard 27 2" xfId="491" xr:uid="{00000000-0005-0000-0000-00000F050000}"/>
    <cellStyle name="Standard 28" xfId="492" xr:uid="{00000000-0005-0000-0000-000010050000}"/>
    <cellStyle name="Standard 28 2" xfId="493" xr:uid="{00000000-0005-0000-0000-000011050000}"/>
    <cellStyle name="Standard 29" xfId="494" xr:uid="{00000000-0005-0000-0000-000012050000}"/>
    <cellStyle name="Standard 29 2" xfId="495" xr:uid="{00000000-0005-0000-0000-000013050000}"/>
    <cellStyle name="Standard 29 2 2" xfId="496" xr:uid="{00000000-0005-0000-0000-000014050000}"/>
    <cellStyle name="Standard 3" xfId="53" xr:uid="{00000000-0005-0000-0000-000015050000}"/>
    <cellStyle name="Standard 3 2" xfId="50" xr:uid="{00000000-0005-0000-0000-000016050000}"/>
    <cellStyle name="Standard 3 2 2" xfId="498" xr:uid="{00000000-0005-0000-0000-000017050000}"/>
    <cellStyle name="Standard 3 2 2 2" xfId="499" xr:uid="{00000000-0005-0000-0000-000018050000}"/>
    <cellStyle name="Standard 3 2 3" xfId="500" xr:uid="{00000000-0005-0000-0000-000019050000}"/>
    <cellStyle name="Standard 3 2 4" xfId="497" xr:uid="{00000000-0005-0000-0000-00001A050000}"/>
    <cellStyle name="Standard 3 2 5" xfId="755" xr:uid="{00000000-0005-0000-0000-00001B050000}"/>
    <cellStyle name="Standard 3 2 6" xfId="713" xr:uid="{00000000-0005-0000-0000-00001C050000}"/>
    <cellStyle name="Standard 3 3" xfId="63" xr:uid="{00000000-0005-0000-0000-00001D050000}"/>
    <cellStyle name="Standard 3 3 2" xfId="119" xr:uid="{00000000-0005-0000-0000-00001E050000}"/>
    <cellStyle name="Standard 3 4" xfId="106" xr:uid="{00000000-0005-0000-0000-00001F050000}"/>
    <cellStyle name="Standard 3 4 2" xfId="501" xr:uid="{00000000-0005-0000-0000-000020050000}"/>
    <cellStyle name="Standard 3 5" xfId="58" xr:uid="{00000000-0005-0000-0000-000021050000}"/>
    <cellStyle name="Standard 3 5 2" xfId="502" xr:uid="{00000000-0005-0000-0000-000022050000}"/>
    <cellStyle name="Standard 3 5 3" xfId="948" xr:uid="{00000000-0005-0000-0000-000023050000}"/>
    <cellStyle name="Standard 3 5 3 2" xfId="1337" xr:uid="{00000000-0005-0000-0000-000024050000}"/>
    <cellStyle name="Standard 3 5 4" xfId="1166" xr:uid="{00000000-0005-0000-0000-000025050000}"/>
    <cellStyle name="Standard 3 5 5" xfId="759" xr:uid="{00000000-0005-0000-0000-000026050000}"/>
    <cellStyle name="Standard 3 6" xfId="438" xr:uid="{00000000-0005-0000-0000-000027050000}"/>
    <cellStyle name="Standard 30" xfId="503" xr:uid="{00000000-0005-0000-0000-000028050000}"/>
    <cellStyle name="Standard 30 2" xfId="504" xr:uid="{00000000-0005-0000-0000-000029050000}"/>
    <cellStyle name="Standard 31" xfId="505" xr:uid="{00000000-0005-0000-0000-00002A050000}"/>
    <cellStyle name="Standard 31 2" xfId="506" xr:uid="{00000000-0005-0000-0000-00002B050000}"/>
    <cellStyle name="Standard 32" xfId="507" xr:uid="{00000000-0005-0000-0000-00002C050000}"/>
    <cellStyle name="Standard 32 2" xfId="508" xr:uid="{00000000-0005-0000-0000-00002D050000}"/>
    <cellStyle name="Standard 33" xfId="509" xr:uid="{00000000-0005-0000-0000-00002E050000}"/>
    <cellStyle name="Standard 33 2" xfId="510" xr:uid="{00000000-0005-0000-0000-00002F050000}"/>
    <cellStyle name="Standard 34" xfId="511" xr:uid="{00000000-0005-0000-0000-000030050000}"/>
    <cellStyle name="Standard 34 2" xfId="512" xr:uid="{00000000-0005-0000-0000-000031050000}"/>
    <cellStyle name="Standard 35" xfId="513" xr:uid="{00000000-0005-0000-0000-000032050000}"/>
    <cellStyle name="Standard 35 2" xfId="514" xr:uid="{00000000-0005-0000-0000-000033050000}"/>
    <cellStyle name="Standard 36" xfId="515" xr:uid="{00000000-0005-0000-0000-000034050000}"/>
    <cellStyle name="Standard 36 2" xfId="516" xr:uid="{00000000-0005-0000-0000-000035050000}"/>
    <cellStyle name="Standard 37" xfId="517" xr:uid="{00000000-0005-0000-0000-000036050000}"/>
    <cellStyle name="Standard 37 2" xfId="518" xr:uid="{00000000-0005-0000-0000-000037050000}"/>
    <cellStyle name="Standard 38" xfId="519" xr:uid="{00000000-0005-0000-0000-000038050000}"/>
    <cellStyle name="Standard 38 2" xfId="520" xr:uid="{00000000-0005-0000-0000-000039050000}"/>
    <cellStyle name="Standard 39" xfId="521" xr:uid="{00000000-0005-0000-0000-00003A050000}"/>
    <cellStyle name="Standard 39 2" xfId="522" xr:uid="{00000000-0005-0000-0000-00003B050000}"/>
    <cellStyle name="Standard 4" xfId="54" xr:uid="{00000000-0005-0000-0000-00003C050000}"/>
    <cellStyle name="Standard 4 2" xfId="107" xr:uid="{00000000-0005-0000-0000-00003D050000}"/>
    <cellStyle name="Standard 4 2 2" xfId="112" xr:uid="{00000000-0005-0000-0000-00003E050000}"/>
    <cellStyle name="Standard 4 2 2 2" xfId="526" xr:uid="{00000000-0005-0000-0000-00003F050000}"/>
    <cellStyle name="Standard 4 2 2 3" xfId="525" xr:uid="{00000000-0005-0000-0000-000040050000}"/>
    <cellStyle name="Standard 4 2 2 4" xfId="764" xr:uid="{00000000-0005-0000-0000-000041050000}"/>
    <cellStyle name="Standard 4 2 3" xfId="527" xr:uid="{00000000-0005-0000-0000-000042050000}"/>
    <cellStyle name="Standard 4 2 4" xfId="524" xr:uid="{00000000-0005-0000-0000-000043050000}"/>
    <cellStyle name="Standard 4 3" xfId="120" xr:uid="{00000000-0005-0000-0000-000044050000}"/>
    <cellStyle name="Standard 4 3 2" xfId="529" xr:uid="{00000000-0005-0000-0000-000045050000}"/>
    <cellStyle name="Standard 4 3 3" xfId="528" xr:uid="{00000000-0005-0000-0000-000046050000}"/>
    <cellStyle name="Standard 4 3 4" xfId="393" xr:uid="{00000000-0005-0000-0000-000047050000}"/>
    <cellStyle name="Standard 4 3 4 2" xfId="1123" xr:uid="{00000000-0005-0000-0000-000048050000}"/>
    <cellStyle name="Standard 4 3 4 2 2" xfId="1512" xr:uid="{00000000-0005-0000-0000-000049050000}"/>
    <cellStyle name="Standard 4 3 4 3" xfId="1329" xr:uid="{00000000-0005-0000-0000-00004A050000}"/>
    <cellStyle name="Standard 4 3 4 4" xfId="934" xr:uid="{00000000-0005-0000-0000-00004B050000}"/>
    <cellStyle name="Standard 4 4" xfId="108" xr:uid="{00000000-0005-0000-0000-00004C050000}"/>
    <cellStyle name="Standard 4 4 2" xfId="530" xr:uid="{00000000-0005-0000-0000-00004D050000}"/>
    <cellStyle name="Standard 4 5" xfId="56" xr:uid="{00000000-0005-0000-0000-00004E050000}"/>
    <cellStyle name="Standard 4 5 2" xfId="523" xr:uid="{00000000-0005-0000-0000-00004F050000}"/>
    <cellStyle name="Standard 4 6" xfId="705" xr:uid="{00000000-0005-0000-0000-000050050000}"/>
    <cellStyle name="Standard 4 6 2" xfId="1164" xr:uid="{00000000-0005-0000-0000-000051050000}"/>
    <cellStyle name="Standard 4 6 3" xfId="757" xr:uid="{00000000-0005-0000-0000-000052050000}"/>
    <cellStyle name="Standard 4 7" xfId="946" xr:uid="{00000000-0005-0000-0000-000053050000}"/>
    <cellStyle name="Standard 4 7 2" xfId="1335" xr:uid="{00000000-0005-0000-0000-000054050000}"/>
    <cellStyle name="Standard 40" xfId="531" xr:uid="{00000000-0005-0000-0000-000055050000}"/>
    <cellStyle name="Standard 40 2" xfId="532" xr:uid="{00000000-0005-0000-0000-000056050000}"/>
    <cellStyle name="Standard 41" xfId="533" xr:uid="{00000000-0005-0000-0000-000057050000}"/>
    <cellStyle name="Standard 41 2" xfId="534" xr:uid="{00000000-0005-0000-0000-000058050000}"/>
    <cellStyle name="Standard 42" xfId="535" xr:uid="{00000000-0005-0000-0000-000059050000}"/>
    <cellStyle name="Standard 42 2" xfId="536" xr:uid="{00000000-0005-0000-0000-00005A050000}"/>
    <cellStyle name="Standard 43" xfId="537" xr:uid="{00000000-0005-0000-0000-00005B050000}"/>
    <cellStyle name="Standard 43 2" xfId="538" xr:uid="{00000000-0005-0000-0000-00005C050000}"/>
    <cellStyle name="Standard 44" xfId="539" xr:uid="{00000000-0005-0000-0000-00005D050000}"/>
    <cellStyle name="Standard 44 2" xfId="540" xr:uid="{00000000-0005-0000-0000-00005E050000}"/>
    <cellStyle name="Standard 45" xfId="541" xr:uid="{00000000-0005-0000-0000-00005F050000}"/>
    <cellStyle name="Standard 45 2" xfId="542" xr:uid="{00000000-0005-0000-0000-000060050000}"/>
    <cellStyle name="Standard 46" xfId="543" xr:uid="{00000000-0005-0000-0000-000061050000}"/>
    <cellStyle name="Standard 46 2" xfId="544" xr:uid="{00000000-0005-0000-0000-000062050000}"/>
    <cellStyle name="Standard 47" xfId="545" xr:uid="{00000000-0005-0000-0000-000063050000}"/>
    <cellStyle name="Standard 47 2" xfId="546" xr:uid="{00000000-0005-0000-0000-000064050000}"/>
    <cellStyle name="Standard 48" xfId="547" xr:uid="{00000000-0005-0000-0000-000065050000}"/>
    <cellStyle name="Standard 48 2" xfId="548" xr:uid="{00000000-0005-0000-0000-000066050000}"/>
    <cellStyle name="Standard 49" xfId="549" xr:uid="{00000000-0005-0000-0000-000067050000}"/>
    <cellStyle name="Standard 49 2" xfId="550" xr:uid="{00000000-0005-0000-0000-000068050000}"/>
    <cellStyle name="Standard 5" xfId="55" xr:uid="{00000000-0005-0000-0000-000069050000}"/>
    <cellStyle name="Standard 5 2" xfId="111" xr:uid="{00000000-0005-0000-0000-00006A050000}"/>
    <cellStyle name="Standard 5 2 2" xfId="552" xr:uid="{00000000-0005-0000-0000-00006B050000}"/>
    <cellStyle name="Standard 5 2 2 2" xfId="553" xr:uid="{00000000-0005-0000-0000-00006C050000}"/>
    <cellStyle name="Standard 5 2 2 3" xfId="938" xr:uid="{00000000-0005-0000-0000-00006D050000}"/>
    <cellStyle name="Standard 5 2 2 4" xfId="1156" xr:uid="{00000000-0005-0000-0000-00006E050000}"/>
    <cellStyle name="Standard 5 2 2 5" xfId="736" xr:uid="{00000000-0005-0000-0000-00006F050000}"/>
    <cellStyle name="Standard 5 2 3" xfId="554" xr:uid="{00000000-0005-0000-0000-000070050000}"/>
    <cellStyle name="Standard 5 2 4" xfId="763" xr:uid="{00000000-0005-0000-0000-000071050000}"/>
    <cellStyle name="Standard 5 2 5" xfId="1145" xr:uid="{00000000-0005-0000-0000-000072050000}"/>
    <cellStyle name="Standard 5 2 6" xfId="723" xr:uid="{00000000-0005-0000-0000-000073050000}"/>
    <cellStyle name="Standard 5 3" xfId="275" xr:uid="{00000000-0005-0000-0000-000074050000}"/>
    <cellStyle name="Standard 5 3 2" xfId="556" xr:uid="{00000000-0005-0000-0000-000075050000}"/>
    <cellStyle name="Standard 5 3 3" xfId="555" xr:uid="{00000000-0005-0000-0000-000076050000}"/>
    <cellStyle name="Standard 5 3 4" xfId="925" xr:uid="{00000000-0005-0000-0000-000077050000}"/>
    <cellStyle name="Standard 5 3 5" xfId="1151" xr:uid="{00000000-0005-0000-0000-000078050000}"/>
    <cellStyle name="Standard 5 3 6" xfId="731" xr:uid="{00000000-0005-0000-0000-000079050000}"/>
    <cellStyle name="Standard 5 4" xfId="59" xr:uid="{00000000-0005-0000-0000-00007A050000}"/>
    <cellStyle name="Standard 5 4 2" xfId="557" xr:uid="{00000000-0005-0000-0000-00007B050000}"/>
    <cellStyle name="Standard 5 5" xfId="551" xr:uid="{00000000-0005-0000-0000-00007C050000}"/>
    <cellStyle name="Standard 5 6" xfId="706" xr:uid="{00000000-0005-0000-0000-00007D050000}"/>
    <cellStyle name="Standard 5 6 2" xfId="1165" xr:uid="{00000000-0005-0000-0000-00007E050000}"/>
    <cellStyle name="Standard 5 6 3" xfId="758" xr:uid="{00000000-0005-0000-0000-00007F050000}"/>
    <cellStyle name="Standard 5 7" xfId="947" xr:uid="{00000000-0005-0000-0000-000080050000}"/>
    <cellStyle name="Standard 5 7 2" xfId="1336" xr:uid="{00000000-0005-0000-0000-000081050000}"/>
    <cellStyle name="Standard 5 8" xfId="1140" xr:uid="{00000000-0005-0000-0000-000082050000}"/>
    <cellStyle name="Standard 5 9" xfId="714" xr:uid="{00000000-0005-0000-0000-000083050000}"/>
    <cellStyle name="Standard 5_0200" xfId="722" xr:uid="{00000000-0005-0000-0000-000084050000}"/>
    <cellStyle name="Standard 50" xfId="366" xr:uid="{00000000-0005-0000-0000-000085050000}"/>
    <cellStyle name="Standard 50 2" xfId="558" xr:uid="{00000000-0005-0000-0000-000086050000}"/>
    <cellStyle name="Standard 50 2 2" xfId="559" xr:uid="{00000000-0005-0000-0000-000087050000}"/>
    <cellStyle name="Standard 50 2 2 2" xfId="560" xr:uid="{00000000-0005-0000-0000-000088050000}"/>
    <cellStyle name="Standard 50 2 3" xfId="561" xr:uid="{00000000-0005-0000-0000-000089050000}"/>
    <cellStyle name="Standard 50 3" xfId="562" xr:uid="{00000000-0005-0000-0000-00008A050000}"/>
    <cellStyle name="Standard 50 4" xfId="563" xr:uid="{00000000-0005-0000-0000-00008B050000}"/>
    <cellStyle name="Standard 51" xfId="564" xr:uid="{00000000-0005-0000-0000-00008C050000}"/>
    <cellStyle name="Standard 51 2" xfId="565" xr:uid="{00000000-0005-0000-0000-00008D050000}"/>
    <cellStyle name="Standard 52" xfId="566" xr:uid="{00000000-0005-0000-0000-00008E050000}"/>
    <cellStyle name="Standard 52 2" xfId="567" xr:uid="{00000000-0005-0000-0000-00008F050000}"/>
    <cellStyle name="Standard 53" xfId="568" xr:uid="{00000000-0005-0000-0000-000090050000}"/>
    <cellStyle name="Standard 53 2" xfId="569" xr:uid="{00000000-0005-0000-0000-000091050000}"/>
    <cellStyle name="Standard 54" xfId="570" xr:uid="{00000000-0005-0000-0000-000092050000}"/>
    <cellStyle name="Standard 54 2" xfId="571" xr:uid="{00000000-0005-0000-0000-000093050000}"/>
    <cellStyle name="Standard 55" xfId="572" xr:uid="{00000000-0005-0000-0000-000094050000}"/>
    <cellStyle name="Standard 55 2" xfId="573" xr:uid="{00000000-0005-0000-0000-000095050000}"/>
    <cellStyle name="Standard 56" xfId="574" xr:uid="{00000000-0005-0000-0000-000096050000}"/>
    <cellStyle name="Standard 56 2" xfId="575" xr:uid="{00000000-0005-0000-0000-000097050000}"/>
    <cellStyle name="Standard 57" xfId="576" xr:uid="{00000000-0005-0000-0000-000098050000}"/>
    <cellStyle name="Standard 57 2" xfId="577" xr:uid="{00000000-0005-0000-0000-000099050000}"/>
    <cellStyle name="Standard 58" xfId="578" xr:uid="{00000000-0005-0000-0000-00009A050000}"/>
    <cellStyle name="Standard 58 2" xfId="579" xr:uid="{00000000-0005-0000-0000-00009B050000}"/>
    <cellStyle name="Standard 59" xfId="580" xr:uid="{00000000-0005-0000-0000-00009C050000}"/>
    <cellStyle name="Standard 59 2" xfId="581" xr:uid="{00000000-0005-0000-0000-00009D050000}"/>
    <cellStyle name="Standard 59 2 2" xfId="582" xr:uid="{00000000-0005-0000-0000-00009E050000}"/>
    <cellStyle name="Standard 59 2 2 2" xfId="583" xr:uid="{00000000-0005-0000-0000-00009F050000}"/>
    <cellStyle name="Standard 59 2 2 3" xfId="584" xr:uid="{00000000-0005-0000-0000-0000A0050000}"/>
    <cellStyle name="Standard 59 2 3" xfId="585" xr:uid="{00000000-0005-0000-0000-0000A1050000}"/>
    <cellStyle name="Standard 59 3" xfId="586" xr:uid="{00000000-0005-0000-0000-0000A2050000}"/>
    <cellStyle name="Standard 59 3 2" xfId="587" xr:uid="{00000000-0005-0000-0000-0000A3050000}"/>
    <cellStyle name="Standard 59 3 2 2" xfId="588" xr:uid="{00000000-0005-0000-0000-0000A4050000}"/>
    <cellStyle name="Standard 59 3 3" xfId="589" xr:uid="{00000000-0005-0000-0000-0000A5050000}"/>
    <cellStyle name="Standard 59 4" xfId="590" xr:uid="{00000000-0005-0000-0000-0000A6050000}"/>
    <cellStyle name="Standard 6" xfId="122" xr:uid="{00000000-0005-0000-0000-0000A7050000}"/>
    <cellStyle name="Standard 6 10" xfId="715" xr:uid="{00000000-0005-0000-0000-0000A8050000}"/>
    <cellStyle name="Standard 6 2" xfId="592" xr:uid="{00000000-0005-0000-0000-0000A9050000}"/>
    <cellStyle name="Standard 6 2 2" xfId="593" xr:uid="{00000000-0005-0000-0000-0000AA050000}"/>
    <cellStyle name="Standard 6 2 2 2" xfId="940" xr:uid="{00000000-0005-0000-0000-0000AB050000}"/>
    <cellStyle name="Standard 6 2 2 3" xfId="1157" xr:uid="{00000000-0005-0000-0000-0000AC050000}"/>
    <cellStyle name="Standard 6 2 2 4" xfId="737" xr:uid="{00000000-0005-0000-0000-0000AD050000}"/>
    <cellStyle name="Standard 6 2 3" xfId="939" xr:uid="{00000000-0005-0000-0000-0000AE050000}"/>
    <cellStyle name="Standard 6 2 4" xfId="1146" xr:uid="{00000000-0005-0000-0000-0000AF050000}"/>
    <cellStyle name="Standard 6 2 5" xfId="724" xr:uid="{00000000-0005-0000-0000-0000B0050000}"/>
    <cellStyle name="Standard 6 3" xfId="594" xr:uid="{00000000-0005-0000-0000-0000B1050000}"/>
    <cellStyle name="Standard 6 3 2" xfId="595" xr:uid="{00000000-0005-0000-0000-0000B2050000}"/>
    <cellStyle name="Standard 6 3 2 2" xfId="596" xr:uid="{00000000-0005-0000-0000-0000B3050000}"/>
    <cellStyle name="Standard 6 3 3" xfId="597" xr:uid="{00000000-0005-0000-0000-0000B4050000}"/>
    <cellStyle name="Standard 6 3 4" xfId="941" xr:uid="{00000000-0005-0000-0000-0000B5050000}"/>
    <cellStyle name="Standard 6 3 5" xfId="1152" xr:uid="{00000000-0005-0000-0000-0000B6050000}"/>
    <cellStyle name="Standard 6 3 6" xfId="732" xr:uid="{00000000-0005-0000-0000-0000B7050000}"/>
    <cellStyle name="Standard 6 4" xfId="598" xr:uid="{00000000-0005-0000-0000-0000B8050000}"/>
    <cellStyle name="Standard 6 4 2" xfId="599" xr:uid="{00000000-0005-0000-0000-0000B9050000}"/>
    <cellStyle name="Standard 6 5" xfId="600" xr:uid="{00000000-0005-0000-0000-0000BA050000}"/>
    <cellStyle name="Standard 6 6" xfId="591" xr:uid="{00000000-0005-0000-0000-0000BB050000}"/>
    <cellStyle name="Standard 6 7" xfId="429" xr:uid="{00000000-0005-0000-0000-0000BC050000}"/>
    <cellStyle name="Standard 6 7 2" xfId="1125" xr:uid="{00000000-0005-0000-0000-0000BD050000}"/>
    <cellStyle name="Standard 6 7 2 2" xfId="1514" xr:uid="{00000000-0005-0000-0000-0000BE050000}"/>
    <cellStyle name="Standard 6 7 3" xfId="1331" xr:uid="{00000000-0005-0000-0000-0000BF050000}"/>
    <cellStyle name="Standard 6 7 4" xfId="937" xr:uid="{00000000-0005-0000-0000-0000C0050000}"/>
    <cellStyle name="Standard 6 8" xfId="772" xr:uid="{00000000-0005-0000-0000-0000C1050000}"/>
    <cellStyle name="Standard 6 9" xfId="1141" xr:uid="{00000000-0005-0000-0000-0000C2050000}"/>
    <cellStyle name="Standard 6_0200" xfId="726" xr:uid="{00000000-0005-0000-0000-0000C3050000}"/>
    <cellStyle name="Standard 60" xfId="601" xr:uid="{00000000-0005-0000-0000-0000C4050000}"/>
    <cellStyle name="Standard 60 2" xfId="602" xr:uid="{00000000-0005-0000-0000-0000C5050000}"/>
    <cellStyle name="Standard 60 2 2" xfId="603" xr:uid="{00000000-0005-0000-0000-0000C6050000}"/>
    <cellStyle name="Standard 60 3" xfId="604" xr:uid="{00000000-0005-0000-0000-0000C7050000}"/>
    <cellStyle name="Standard 61" xfId="605" xr:uid="{00000000-0005-0000-0000-0000C8050000}"/>
    <cellStyle name="Standard 61 2" xfId="606" xr:uid="{00000000-0005-0000-0000-0000C9050000}"/>
    <cellStyle name="Standard 61 2 2" xfId="607" xr:uid="{00000000-0005-0000-0000-0000CA050000}"/>
    <cellStyle name="Standard 61 3" xfId="608" xr:uid="{00000000-0005-0000-0000-0000CB050000}"/>
    <cellStyle name="Standard 62" xfId="609" xr:uid="{00000000-0005-0000-0000-0000CC050000}"/>
    <cellStyle name="Standard 62 2" xfId="610" xr:uid="{00000000-0005-0000-0000-0000CD050000}"/>
    <cellStyle name="Standard 62 3" xfId="611" xr:uid="{00000000-0005-0000-0000-0000CE050000}"/>
    <cellStyle name="Standard 63" xfId="612" xr:uid="{00000000-0005-0000-0000-0000CF050000}"/>
    <cellStyle name="Standard 63 2" xfId="613" xr:uid="{00000000-0005-0000-0000-0000D0050000}"/>
    <cellStyle name="Standard 64" xfId="614" xr:uid="{00000000-0005-0000-0000-0000D1050000}"/>
    <cellStyle name="Standard 64 2" xfId="615" xr:uid="{00000000-0005-0000-0000-0000D2050000}"/>
    <cellStyle name="Standard 65" xfId="616" xr:uid="{00000000-0005-0000-0000-0000D3050000}"/>
    <cellStyle name="Standard 65 2" xfId="617" xr:uid="{00000000-0005-0000-0000-0000D4050000}"/>
    <cellStyle name="Standard 66" xfId="447" xr:uid="{00000000-0005-0000-0000-0000D5050000}"/>
    <cellStyle name="Standard 67" xfId="707" xr:uid="{00000000-0005-0000-0000-0000D6050000}"/>
    <cellStyle name="Standard 67 2" xfId="1161" xr:uid="{00000000-0005-0000-0000-0000D7050000}"/>
    <cellStyle name="Standard 67 3" xfId="753" xr:uid="{00000000-0005-0000-0000-0000D8050000}"/>
    <cellStyle name="Standard 68" xfId="943" xr:uid="{00000000-0005-0000-0000-0000D9050000}"/>
    <cellStyle name="Standard 68 2" xfId="1332" xr:uid="{00000000-0005-0000-0000-0000DA050000}"/>
    <cellStyle name="Standard 69" xfId="1139" xr:uid="{00000000-0005-0000-0000-0000DB050000}"/>
    <cellStyle name="Standard 7" xfId="121" xr:uid="{00000000-0005-0000-0000-0000DC050000}"/>
    <cellStyle name="Standard 7 10" xfId="970" xr:uid="{00000000-0005-0000-0000-0000DD050000}"/>
    <cellStyle name="Standard 7 10 2" xfId="1359" xr:uid="{00000000-0005-0000-0000-0000DE050000}"/>
    <cellStyle name="Standard 7 11" xfId="1142" xr:uid="{00000000-0005-0000-0000-0000DF050000}"/>
    <cellStyle name="Standard 7 12" xfId="1527" xr:uid="{00000000-0005-0000-0000-0000E0050000}"/>
    <cellStyle name="Standard 7 13" xfId="716" xr:uid="{00000000-0005-0000-0000-0000E1050000}"/>
    <cellStyle name="Standard 7 2" xfId="141" xr:uid="{00000000-0005-0000-0000-0000E2050000}"/>
    <cellStyle name="Standard 7 2 2" xfId="179" xr:uid="{00000000-0005-0000-0000-0000E3050000}"/>
    <cellStyle name="Standard 7 2 2 2" xfId="256" xr:uid="{00000000-0005-0000-0000-0000E4050000}"/>
    <cellStyle name="Standard 7 2 2 2 2" xfId="1103" xr:uid="{00000000-0005-0000-0000-0000E5050000}"/>
    <cellStyle name="Standard 7 2 2 2 2 2" xfId="1492" xr:uid="{00000000-0005-0000-0000-0000E6050000}"/>
    <cellStyle name="Standard 7 2 2 2 3" xfId="1309" xr:uid="{00000000-0005-0000-0000-0000E7050000}"/>
    <cellStyle name="Standard 7 2 2 2 4" xfId="1660" xr:uid="{00000000-0005-0000-0000-0000E8050000}"/>
    <cellStyle name="Standard 7 2 2 2 5" xfId="906" xr:uid="{00000000-0005-0000-0000-0000E9050000}"/>
    <cellStyle name="Standard 7 2 2 3" xfId="620" xr:uid="{00000000-0005-0000-0000-0000EA050000}"/>
    <cellStyle name="Standard 7 2 2 4" xfId="829" xr:uid="{00000000-0005-0000-0000-0000EB050000}"/>
    <cellStyle name="Standard 7 2 2 4 2" xfId="1233" xr:uid="{00000000-0005-0000-0000-0000EC050000}"/>
    <cellStyle name="Standard 7 2 2 5" xfId="1027" xr:uid="{00000000-0005-0000-0000-0000ED050000}"/>
    <cellStyle name="Standard 7 2 2 5 2" xfId="1416" xr:uid="{00000000-0005-0000-0000-0000EE050000}"/>
    <cellStyle name="Standard 7 2 2 6" xfId="1158" xr:uid="{00000000-0005-0000-0000-0000EF050000}"/>
    <cellStyle name="Standard 7 2 2 7" xfId="1584" xr:uid="{00000000-0005-0000-0000-0000F0050000}"/>
    <cellStyle name="Standard 7 2 2 8" xfId="738" xr:uid="{00000000-0005-0000-0000-0000F1050000}"/>
    <cellStyle name="Standard 7 2 3" xfId="218" xr:uid="{00000000-0005-0000-0000-0000F2050000}"/>
    <cellStyle name="Standard 7 2 3 2" xfId="621" xr:uid="{00000000-0005-0000-0000-0000F3050000}"/>
    <cellStyle name="Standard 7 2 3 3" xfId="1065" xr:uid="{00000000-0005-0000-0000-0000F4050000}"/>
    <cellStyle name="Standard 7 2 3 3 2" xfId="1454" xr:uid="{00000000-0005-0000-0000-0000F5050000}"/>
    <cellStyle name="Standard 7 2 3 4" xfId="1271" xr:uid="{00000000-0005-0000-0000-0000F6050000}"/>
    <cellStyle name="Standard 7 2 3 5" xfId="1622" xr:uid="{00000000-0005-0000-0000-0000F7050000}"/>
    <cellStyle name="Standard 7 2 3 6" xfId="868" xr:uid="{00000000-0005-0000-0000-0000F8050000}"/>
    <cellStyle name="Standard 7 2 4" xfId="619" xr:uid="{00000000-0005-0000-0000-0000F9050000}"/>
    <cellStyle name="Standard 7 2 5" xfId="791" xr:uid="{00000000-0005-0000-0000-0000FA050000}"/>
    <cellStyle name="Standard 7 2 5 2" xfId="1195" xr:uid="{00000000-0005-0000-0000-0000FB050000}"/>
    <cellStyle name="Standard 7 2 6" xfId="989" xr:uid="{00000000-0005-0000-0000-0000FC050000}"/>
    <cellStyle name="Standard 7 2 6 2" xfId="1378" xr:uid="{00000000-0005-0000-0000-0000FD050000}"/>
    <cellStyle name="Standard 7 2 7" xfId="1147" xr:uid="{00000000-0005-0000-0000-0000FE050000}"/>
    <cellStyle name="Standard 7 2 8" xfId="1546" xr:uid="{00000000-0005-0000-0000-0000FF050000}"/>
    <cellStyle name="Standard 7 2 9" xfId="725" xr:uid="{00000000-0005-0000-0000-000000060000}"/>
    <cellStyle name="Standard 7 3" xfId="160" xr:uid="{00000000-0005-0000-0000-000001060000}"/>
    <cellStyle name="Standard 7 3 2" xfId="237" xr:uid="{00000000-0005-0000-0000-000002060000}"/>
    <cellStyle name="Standard 7 3 2 2" xfId="623" xr:uid="{00000000-0005-0000-0000-000003060000}"/>
    <cellStyle name="Standard 7 3 2 3" xfId="1084" xr:uid="{00000000-0005-0000-0000-000004060000}"/>
    <cellStyle name="Standard 7 3 2 3 2" xfId="1473" xr:uid="{00000000-0005-0000-0000-000005060000}"/>
    <cellStyle name="Standard 7 3 2 4" xfId="1290" xr:uid="{00000000-0005-0000-0000-000006060000}"/>
    <cellStyle name="Standard 7 3 2 5" xfId="1641" xr:uid="{00000000-0005-0000-0000-000007060000}"/>
    <cellStyle name="Standard 7 3 2 6" xfId="887" xr:uid="{00000000-0005-0000-0000-000008060000}"/>
    <cellStyle name="Standard 7 3 3" xfId="622" xr:uid="{00000000-0005-0000-0000-000009060000}"/>
    <cellStyle name="Standard 7 3 4" xfId="810" xr:uid="{00000000-0005-0000-0000-00000A060000}"/>
    <cellStyle name="Standard 7 3 4 2" xfId="1214" xr:uid="{00000000-0005-0000-0000-00000B060000}"/>
    <cellStyle name="Standard 7 3 5" xfId="1008" xr:uid="{00000000-0005-0000-0000-00000C060000}"/>
    <cellStyle name="Standard 7 3 5 2" xfId="1397" xr:uid="{00000000-0005-0000-0000-00000D060000}"/>
    <cellStyle name="Standard 7 3 6" xfId="1153" xr:uid="{00000000-0005-0000-0000-00000E060000}"/>
    <cellStyle name="Standard 7 3 7" xfId="1565" xr:uid="{00000000-0005-0000-0000-00000F060000}"/>
    <cellStyle name="Standard 7 3 8" xfId="733" xr:uid="{00000000-0005-0000-0000-000010060000}"/>
    <cellStyle name="Standard 7 4" xfId="199" xr:uid="{00000000-0005-0000-0000-000011060000}"/>
    <cellStyle name="Standard 7 4 2" xfId="625" xr:uid="{00000000-0005-0000-0000-000012060000}"/>
    <cellStyle name="Standard 7 4 3" xfId="624" xr:uid="{00000000-0005-0000-0000-000013060000}"/>
    <cellStyle name="Standard 7 4 4" xfId="1046" xr:uid="{00000000-0005-0000-0000-000014060000}"/>
    <cellStyle name="Standard 7 4 4 2" xfId="1435" xr:uid="{00000000-0005-0000-0000-000015060000}"/>
    <cellStyle name="Standard 7 4 5" xfId="1252" xr:uid="{00000000-0005-0000-0000-000016060000}"/>
    <cellStyle name="Standard 7 4 6" xfId="1603" xr:uid="{00000000-0005-0000-0000-000017060000}"/>
    <cellStyle name="Standard 7 4 7" xfId="849" xr:uid="{00000000-0005-0000-0000-000018060000}"/>
    <cellStyle name="Standard 7 5" xfId="626" xr:uid="{00000000-0005-0000-0000-000019060000}"/>
    <cellStyle name="Standard 7 5 2" xfId="627" xr:uid="{00000000-0005-0000-0000-00001A060000}"/>
    <cellStyle name="Standard 7 5 2 2" xfId="628" xr:uid="{00000000-0005-0000-0000-00001B060000}"/>
    <cellStyle name="Standard 7 5 3" xfId="629" xr:uid="{00000000-0005-0000-0000-00001C060000}"/>
    <cellStyle name="Standard 7 6" xfId="630" xr:uid="{00000000-0005-0000-0000-00001D060000}"/>
    <cellStyle name="Standard 7 6 2" xfId="631" xr:uid="{00000000-0005-0000-0000-00001E060000}"/>
    <cellStyle name="Standard 7 7" xfId="632" xr:uid="{00000000-0005-0000-0000-00001F060000}"/>
    <cellStyle name="Standard 7 7 2" xfId="633" xr:uid="{00000000-0005-0000-0000-000020060000}"/>
    <cellStyle name="Standard 7 8" xfId="618" xr:uid="{00000000-0005-0000-0000-000021060000}"/>
    <cellStyle name="Standard 7 9" xfId="771" xr:uid="{00000000-0005-0000-0000-000022060000}"/>
    <cellStyle name="Standard 7 9 2" xfId="1176" xr:uid="{00000000-0005-0000-0000-000023060000}"/>
    <cellStyle name="Standard 7_0200" xfId="720" xr:uid="{00000000-0005-0000-0000-000024060000}"/>
    <cellStyle name="Standard 70" xfId="1126" xr:uid="{00000000-0005-0000-0000-000025060000}"/>
    <cellStyle name="Standard 71" xfId="1515" xr:uid="{00000000-0005-0000-0000-000026060000}"/>
    <cellStyle name="Standard 8" xfId="198" xr:uid="{00000000-0005-0000-0000-000027060000}"/>
    <cellStyle name="Standard 8 10" xfId="635" xr:uid="{00000000-0005-0000-0000-000028060000}"/>
    <cellStyle name="Standard 8 10 2" xfId="636" xr:uid="{00000000-0005-0000-0000-000029060000}"/>
    <cellStyle name="Standard 8 11" xfId="637" xr:uid="{00000000-0005-0000-0000-00002A060000}"/>
    <cellStyle name="Standard 8 12" xfId="634" xr:uid="{00000000-0005-0000-0000-00002B060000}"/>
    <cellStyle name="Standard 8 13" xfId="411" xr:uid="{00000000-0005-0000-0000-00002C060000}"/>
    <cellStyle name="Standard 8 13 2" xfId="1124" xr:uid="{00000000-0005-0000-0000-00002D060000}"/>
    <cellStyle name="Standard 8 13 2 2" xfId="1513" xr:uid="{00000000-0005-0000-0000-00002E060000}"/>
    <cellStyle name="Standard 8 13 3" xfId="1330" xr:uid="{00000000-0005-0000-0000-00002F060000}"/>
    <cellStyle name="Standard 8 13 4" xfId="935" xr:uid="{00000000-0005-0000-0000-000030060000}"/>
    <cellStyle name="Standard 8 14" xfId="848" xr:uid="{00000000-0005-0000-0000-000031060000}"/>
    <cellStyle name="Standard 8 15" xfId="1143" xr:uid="{00000000-0005-0000-0000-000032060000}"/>
    <cellStyle name="Standard 8 16" xfId="717" xr:uid="{00000000-0005-0000-0000-000033060000}"/>
    <cellStyle name="Standard 8 2" xfId="638" xr:uid="{00000000-0005-0000-0000-000034060000}"/>
    <cellStyle name="Standard 8 2 2" xfId="639" xr:uid="{00000000-0005-0000-0000-000035060000}"/>
    <cellStyle name="Standard 8 2 3" xfId="942" xr:uid="{00000000-0005-0000-0000-000036060000}"/>
    <cellStyle name="Standard 8 2 4" xfId="1154" xr:uid="{00000000-0005-0000-0000-000037060000}"/>
    <cellStyle name="Standard 8 2 5" xfId="734" xr:uid="{00000000-0005-0000-0000-000038060000}"/>
    <cellStyle name="Standard 8 3" xfId="640" xr:uid="{00000000-0005-0000-0000-000039060000}"/>
    <cellStyle name="Standard 8 3 2" xfId="641" xr:uid="{00000000-0005-0000-0000-00003A060000}"/>
    <cellStyle name="Standard 8 4" xfId="642" xr:uid="{00000000-0005-0000-0000-00003B060000}"/>
    <cellStyle name="Standard 8 4 2" xfId="643" xr:uid="{00000000-0005-0000-0000-00003C060000}"/>
    <cellStyle name="Standard 8 4 2 2" xfId="644" xr:uid="{00000000-0005-0000-0000-00003D060000}"/>
    <cellStyle name="Standard 8 4 3" xfId="645" xr:uid="{00000000-0005-0000-0000-00003E060000}"/>
    <cellStyle name="Standard 8 5" xfId="646" xr:uid="{00000000-0005-0000-0000-00003F060000}"/>
    <cellStyle name="Standard 8 5 2" xfId="647" xr:uid="{00000000-0005-0000-0000-000040060000}"/>
    <cellStyle name="Standard 8 6" xfId="648" xr:uid="{00000000-0005-0000-0000-000041060000}"/>
    <cellStyle name="Standard 8 6 2" xfId="649" xr:uid="{00000000-0005-0000-0000-000042060000}"/>
    <cellStyle name="Standard 8 7" xfId="650" xr:uid="{00000000-0005-0000-0000-000043060000}"/>
    <cellStyle name="Standard 8 7 2" xfId="651" xr:uid="{00000000-0005-0000-0000-000044060000}"/>
    <cellStyle name="Standard 8 8" xfId="652" xr:uid="{00000000-0005-0000-0000-000045060000}"/>
    <cellStyle name="Standard 8 8 2" xfId="653" xr:uid="{00000000-0005-0000-0000-000046060000}"/>
    <cellStyle name="Standard 8 9" xfId="654" xr:uid="{00000000-0005-0000-0000-000047060000}"/>
    <cellStyle name="Standard 8 9 2" xfId="655" xr:uid="{00000000-0005-0000-0000-000048060000}"/>
    <cellStyle name="Standard 9" xfId="330" xr:uid="{00000000-0005-0000-0000-000049060000}"/>
    <cellStyle name="Standard 9 2" xfId="657" xr:uid="{00000000-0005-0000-0000-00004A060000}"/>
    <cellStyle name="Standard 9 2 2" xfId="658" xr:uid="{00000000-0005-0000-0000-00004B060000}"/>
    <cellStyle name="Standard 9 3" xfId="659" xr:uid="{00000000-0005-0000-0000-00004C060000}"/>
    <cellStyle name="Standard 9 4" xfId="656" xr:uid="{00000000-0005-0000-0000-00004D060000}"/>
    <cellStyle name="Standard 9 5" xfId="929" xr:uid="{00000000-0005-0000-0000-00004E060000}"/>
    <cellStyle name="Standard 9 5 2" xfId="1328" xr:uid="{00000000-0005-0000-0000-00004F060000}"/>
    <cellStyle name="Standard 9 6" xfId="1122" xr:uid="{00000000-0005-0000-0000-000050060000}"/>
    <cellStyle name="Standard 9 6 2" xfId="1511" xr:uid="{00000000-0005-0000-0000-000051060000}"/>
    <cellStyle name="Standard 9 7" xfId="718" xr:uid="{00000000-0005-0000-0000-000052060000}"/>
    <cellStyle name="Stil 1" xfId="340" xr:uid="{00000000-0005-0000-0000-000054060000}"/>
    <cellStyle name="Stil 2" xfId="660" xr:uid="{00000000-0005-0000-0000-000055060000}"/>
    <cellStyle name="Tabelle grau" xfId="661" xr:uid="{00000000-0005-0000-0000-000056060000}"/>
    <cellStyle name="Tabelle grau 2" xfId="662" xr:uid="{00000000-0005-0000-0000-000057060000}"/>
    <cellStyle name="Tabelle Weiss" xfId="663" xr:uid="{00000000-0005-0000-0000-000058060000}"/>
    <cellStyle name="Tausender" xfId="664" xr:uid="{00000000-0005-0000-0000-000059060000}"/>
    <cellStyle name="Tausender 2" xfId="665" xr:uid="{00000000-0005-0000-0000-00005A060000}"/>
    <cellStyle name="tausender 2 2" xfId="666" xr:uid="{00000000-0005-0000-0000-00005B060000}"/>
    <cellStyle name="Tausender 3" xfId="667" xr:uid="{00000000-0005-0000-0000-00005C060000}"/>
    <cellStyle name="Tausender Komma" xfId="668" xr:uid="{00000000-0005-0000-0000-00005D060000}"/>
    <cellStyle name="tausender mit komma" xfId="669" xr:uid="{00000000-0005-0000-0000-00005E060000}"/>
    <cellStyle name="Tausender_Komma" xfId="670" xr:uid="{00000000-0005-0000-0000-00005F060000}"/>
    <cellStyle name="temp" xfId="671" xr:uid="{00000000-0005-0000-0000-000060060000}"/>
    <cellStyle name="Text grau" xfId="672" xr:uid="{00000000-0005-0000-0000-000061060000}"/>
    <cellStyle name="Text grau 2" xfId="673" xr:uid="{00000000-0005-0000-0000-000062060000}"/>
    <cellStyle name="Text grau 3" xfId="674" xr:uid="{00000000-0005-0000-0000-000063060000}"/>
    <cellStyle name="Text weiß" xfId="675" xr:uid="{00000000-0005-0000-0000-000064060000}"/>
    <cellStyle name="Textkasten rot" xfId="676" xr:uid="{00000000-0005-0000-0000-000065060000}"/>
    <cellStyle name="title1" xfId="677" xr:uid="{00000000-0005-0000-0000-000066060000}"/>
    <cellStyle name="Trennstrich grau" xfId="678" xr:uid="{00000000-0005-0000-0000-000067060000}"/>
    <cellStyle name="Trennstrich grau 2" xfId="679" xr:uid="{00000000-0005-0000-0000-000068060000}"/>
    <cellStyle name="Trennstrich weiß" xfId="680" xr:uid="{00000000-0005-0000-0000-000069060000}"/>
    <cellStyle name="TxtAus" xfId="681" xr:uid="{00000000-0005-0000-0000-00006A060000}"/>
    <cellStyle name="TxtEin" xfId="682" xr:uid="{00000000-0005-0000-0000-00006B060000}"/>
    <cellStyle name="Überschrift" xfId="8" builtinId="15" hidden="1"/>
    <cellStyle name="Überschrift" xfId="64" builtinId="15" customBuiltin="1"/>
    <cellStyle name="Überschrift 1" xfId="9" builtinId="16" hidden="1"/>
    <cellStyle name="Überschrift 1" xfId="65" builtinId="16" customBuiltin="1"/>
    <cellStyle name="Überschrift 1 2" xfId="683" xr:uid="{00000000-0005-0000-0000-000070060000}"/>
    <cellStyle name="Überschrift 2" xfId="10" builtinId="17" hidden="1"/>
    <cellStyle name="Überschrift 2" xfId="66" builtinId="17" customBuiltin="1"/>
    <cellStyle name="Überschrift 2 2" xfId="684" xr:uid="{00000000-0005-0000-0000-000073060000}"/>
    <cellStyle name="Überschrift 3" xfId="11" builtinId="18" hidden="1"/>
    <cellStyle name="Überschrift 3" xfId="67" builtinId="18" customBuiltin="1"/>
    <cellStyle name="Überschrift 3 2" xfId="685" xr:uid="{00000000-0005-0000-0000-000076060000}"/>
    <cellStyle name="Überschrift 4" xfId="12" builtinId="19" hidden="1"/>
    <cellStyle name="Überschrift 4" xfId="68" builtinId="19" customBuiltin="1"/>
    <cellStyle name="Überschrift 4 2" xfId="686" xr:uid="{00000000-0005-0000-0000-000079060000}"/>
    <cellStyle name="Überschrift 5" xfId="687" xr:uid="{00000000-0005-0000-0000-00007A060000}"/>
    <cellStyle name="Überschrift Hintergrund Grau" xfId="688" xr:uid="{00000000-0005-0000-0000-00007B060000}"/>
    <cellStyle name="Überschriften" xfId="689" xr:uid="{00000000-0005-0000-0000-00007C060000}"/>
    <cellStyle name="Verknüpfte Zelle" xfId="18" builtinId="24" hidden="1"/>
    <cellStyle name="Verknüpfte Zelle" xfId="75" builtinId="24" customBuiltin="1"/>
    <cellStyle name="Verknüpfte Zelle 2" xfId="690" xr:uid="{00000000-0005-0000-0000-00007F060000}"/>
    <cellStyle name="Versuch" xfId="691" xr:uid="{00000000-0005-0000-0000-000080060000}"/>
    <cellStyle name="Währung" xfId="5" builtinId="4" hidden="1"/>
    <cellStyle name="Währung [0]" xfId="6" builtinId="7" hidden="1"/>
    <cellStyle name="Währung 2" xfId="692" xr:uid="{00000000-0005-0000-0000-000083060000}"/>
    <cellStyle name="Warnender Text" xfId="2" builtinId="11" hidden="1"/>
    <cellStyle name="Warnender Text" xfId="77" builtinId="11" customBuiltin="1"/>
    <cellStyle name="Warnender Text 2" xfId="693" xr:uid="{00000000-0005-0000-0000-000086060000}"/>
    <cellStyle name="WisysEin" xfId="694" xr:uid="{00000000-0005-0000-0000-000087060000}"/>
    <cellStyle name="WzAus" xfId="695" xr:uid="{00000000-0005-0000-0000-000088060000}"/>
    <cellStyle name="WzEin" xfId="696" xr:uid="{00000000-0005-0000-0000-000089060000}"/>
    <cellStyle name="Zelle mit 2.Komma" xfId="697" xr:uid="{00000000-0005-0000-0000-00008A060000}"/>
    <cellStyle name="Zelle mit Rand" xfId="698" xr:uid="{00000000-0005-0000-0000-00008B060000}"/>
    <cellStyle name="Zelle überprüfen" xfId="19" builtinId="23" hidden="1"/>
    <cellStyle name="Zelle überprüfen" xfId="76" builtinId="23" customBuiltin="1"/>
    <cellStyle name="Zelle überprüfen 2" xfId="699" xr:uid="{00000000-0005-0000-0000-00008E060000}"/>
    <cellStyle name="Zwischenüberschrift" xfId="700" xr:uid="{00000000-0005-0000-0000-00008F060000}"/>
  </cellStyles>
  <dxfs count="4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5C5854"/>
      <color rgb="FFD92401"/>
      <color rgb="FFFF0000"/>
      <color rgb="FFFF6600"/>
      <color rgb="FFFFCC33"/>
      <color rgb="FF224169"/>
      <color rgb="FFEBEBEB"/>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1_1'!$C$1</c:f>
              <c:strCache>
                <c:ptCount val="1"/>
                <c:pt idx="0">
                  <c:v>1 - 2 Räume</c:v>
                </c:pt>
              </c:strCache>
            </c:strRef>
          </c:tx>
          <c:spPr>
            <a:solidFill>
              <a:srgbClr val="224169"/>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1_1'!$B$2:$B$5</c:f>
              <c:strCache>
                <c:ptCount val="4"/>
                <c:pt idx="0">
                  <c:v>NEUMÜNSTER</c:v>
                </c:pt>
                <c:pt idx="1">
                  <c:v>LÜBECK</c:v>
                </c:pt>
                <c:pt idx="2">
                  <c:v>KIEL</c:v>
                </c:pt>
                <c:pt idx="3">
                  <c:v>FLENSBURG</c:v>
                </c:pt>
              </c:strCache>
            </c:strRef>
          </c:cat>
          <c:val>
            <c:numRef>
              <c:f>'Grafikdaten 1_1'!$C$2:$C$5</c:f>
              <c:numCache>
                <c:formatCode>General</c:formatCode>
                <c:ptCount val="4"/>
                <c:pt idx="0">
                  <c:v>12.571643333646529</c:v>
                </c:pt>
                <c:pt idx="1">
                  <c:v>17.984118092853141</c:v>
                </c:pt>
                <c:pt idx="2">
                  <c:v>19.684206687816797</c:v>
                </c:pt>
                <c:pt idx="3">
                  <c:v>18.320859095346567</c:v>
                </c:pt>
              </c:numCache>
            </c:numRef>
          </c:val>
          <c:extLst>
            <c:ext xmlns:c16="http://schemas.microsoft.com/office/drawing/2014/chart" uri="{C3380CC4-5D6E-409C-BE32-E72D297353CC}">
              <c16:uniqueId val="{00000000-BA83-47BC-B133-81060F4BC109}"/>
            </c:ext>
          </c:extLst>
        </c:ser>
        <c:ser>
          <c:idx val="1"/>
          <c:order val="1"/>
          <c:tx>
            <c:strRef>
              <c:f>'Grafikdaten 1_1'!$D$1</c:f>
              <c:strCache>
                <c:ptCount val="1"/>
                <c:pt idx="0">
                  <c:v>3 Räume</c:v>
                </c:pt>
              </c:strCache>
            </c:strRef>
          </c:tx>
          <c:spPr>
            <a:solidFill>
              <a:srgbClr val="D92401"/>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1_1'!$B$2:$B$5</c:f>
              <c:strCache>
                <c:ptCount val="4"/>
                <c:pt idx="0">
                  <c:v>NEUMÜNSTER</c:v>
                </c:pt>
                <c:pt idx="1">
                  <c:v>LÜBECK</c:v>
                </c:pt>
                <c:pt idx="2">
                  <c:v>KIEL</c:v>
                </c:pt>
                <c:pt idx="3">
                  <c:v>FLENSBURG</c:v>
                </c:pt>
              </c:strCache>
            </c:strRef>
          </c:cat>
          <c:val>
            <c:numRef>
              <c:f>'Grafikdaten 1_1'!$D$2:$D$5</c:f>
              <c:numCache>
                <c:formatCode>General</c:formatCode>
                <c:ptCount val="4"/>
                <c:pt idx="0">
                  <c:v>26.846283942497418</c:v>
                </c:pt>
                <c:pt idx="1">
                  <c:v>26.828725822926618</c:v>
                </c:pt>
                <c:pt idx="2">
                  <c:v>30.678627429529961</c:v>
                </c:pt>
                <c:pt idx="3">
                  <c:v>28.835588905265979</c:v>
                </c:pt>
              </c:numCache>
            </c:numRef>
          </c:val>
          <c:extLst>
            <c:ext xmlns:c16="http://schemas.microsoft.com/office/drawing/2014/chart" uri="{C3380CC4-5D6E-409C-BE32-E72D297353CC}">
              <c16:uniqueId val="{00000001-BA83-47BC-B133-81060F4BC109}"/>
            </c:ext>
          </c:extLst>
        </c:ser>
        <c:ser>
          <c:idx val="2"/>
          <c:order val="2"/>
          <c:tx>
            <c:strRef>
              <c:f>'Grafikdaten 1_1'!$E$1</c:f>
              <c:strCache>
                <c:ptCount val="1"/>
                <c:pt idx="0">
                  <c:v>4 Räume</c:v>
                </c:pt>
              </c:strCache>
            </c:strRef>
          </c:tx>
          <c:spPr>
            <a:solidFill>
              <a:srgbClr val="5C5854"/>
            </a:solidFill>
            <a:ln>
              <a:noFill/>
            </a:ln>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1_1'!$B$2:$B$5</c:f>
              <c:strCache>
                <c:ptCount val="4"/>
                <c:pt idx="0">
                  <c:v>NEUMÜNSTER</c:v>
                </c:pt>
                <c:pt idx="1">
                  <c:v>LÜBECK</c:v>
                </c:pt>
                <c:pt idx="2">
                  <c:v>KIEL</c:v>
                </c:pt>
                <c:pt idx="3">
                  <c:v>FLENSBURG</c:v>
                </c:pt>
              </c:strCache>
            </c:strRef>
          </c:cat>
          <c:val>
            <c:numRef>
              <c:f>'Grafikdaten 1_1'!$E$2:$E$5</c:f>
              <c:numCache>
                <c:formatCode>General</c:formatCode>
                <c:ptCount val="4"/>
                <c:pt idx="0">
                  <c:v>26.557361646152401</c:v>
                </c:pt>
                <c:pt idx="1">
                  <c:v>27.27684602458071</c:v>
                </c:pt>
                <c:pt idx="2">
                  <c:v>25.313058381650439</c:v>
                </c:pt>
                <c:pt idx="3">
                  <c:v>25.604410329051895</c:v>
                </c:pt>
              </c:numCache>
            </c:numRef>
          </c:val>
          <c:extLst>
            <c:ext xmlns:c16="http://schemas.microsoft.com/office/drawing/2014/chart" uri="{C3380CC4-5D6E-409C-BE32-E72D297353CC}">
              <c16:uniqueId val="{00000002-BA83-47BC-B133-81060F4BC109}"/>
            </c:ext>
          </c:extLst>
        </c:ser>
        <c:ser>
          <c:idx val="3"/>
          <c:order val="3"/>
          <c:tx>
            <c:strRef>
              <c:f>'Grafikdaten 1_1'!$F$1</c:f>
              <c:strCache>
                <c:ptCount val="1"/>
                <c:pt idx="0">
                  <c:v>5 Räume und mehr</c:v>
                </c:pt>
              </c:strCache>
            </c:strRef>
          </c:tx>
          <c:spPr>
            <a:solidFill>
              <a:srgbClr val="FFCC33"/>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1_1'!$B$2:$B$5</c:f>
              <c:strCache>
                <c:ptCount val="4"/>
                <c:pt idx="0">
                  <c:v>NEUMÜNSTER</c:v>
                </c:pt>
                <c:pt idx="1">
                  <c:v>LÜBECK</c:v>
                </c:pt>
                <c:pt idx="2">
                  <c:v>KIEL</c:v>
                </c:pt>
                <c:pt idx="3">
                  <c:v>FLENSBURG</c:v>
                </c:pt>
              </c:strCache>
            </c:strRef>
          </c:cat>
          <c:val>
            <c:numRef>
              <c:f>'Grafikdaten 1_1'!$F$2:$F$5</c:f>
              <c:numCache>
                <c:formatCode>General</c:formatCode>
                <c:ptCount val="4"/>
                <c:pt idx="0">
                  <c:v>34.024711077703657</c:v>
                </c:pt>
                <c:pt idx="1">
                  <c:v>27.910310059639524</c:v>
                </c:pt>
                <c:pt idx="2">
                  <c:v>24.32410750100281</c:v>
                </c:pt>
                <c:pt idx="3">
                  <c:v>27.23914167033556</c:v>
                </c:pt>
              </c:numCache>
            </c:numRef>
          </c:val>
          <c:extLst>
            <c:ext xmlns:c16="http://schemas.microsoft.com/office/drawing/2014/chart" uri="{C3380CC4-5D6E-409C-BE32-E72D297353CC}">
              <c16:uniqueId val="{00000003-BA83-47BC-B133-81060F4BC109}"/>
            </c:ext>
          </c:extLst>
        </c:ser>
        <c:dLbls>
          <c:showLegendKey val="0"/>
          <c:showVal val="0"/>
          <c:showCatName val="0"/>
          <c:showSerName val="0"/>
          <c:showPercent val="0"/>
          <c:showBubbleSize val="0"/>
        </c:dLbls>
        <c:gapWidth val="80"/>
        <c:overlap val="100"/>
        <c:axId val="38399360"/>
        <c:axId val="39609472"/>
      </c:barChart>
      <c:catAx>
        <c:axId val="38399360"/>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pPr>
            <a:endParaRPr lang="de-DE"/>
          </a:p>
        </c:txPr>
        <c:crossAx val="39609472"/>
        <c:crosses val="autoZero"/>
        <c:auto val="1"/>
        <c:lblAlgn val="ctr"/>
        <c:lblOffset val="100"/>
        <c:noMultiLvlLbl val="0"/>
      </c:catAx>
      <c:valAx>
        <c:axId val="39609472"/>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38399360"/>
        <c:crosses val="autoZero"/>
        <c:crossBetween val="between"/>
      </c:valAx>
      <c:spPr>
        <a:noFill/>
        <a:ln>
          <a:noFill/>
        </a:ln>
        <a:effectLst/>
      </c:spPr>
    </c:plotArea>
    <c:legend>
      <c:legendPos val="r"/>
      <c:layout>
        <c:manualLayout>
          <c:xMode val="edge"/>
          <c:yMode val="edge"/>
          <c:x val="0.76564560249905078"/>
          <c:y val="0.38269197050653819"/>
          <c:w val="0.22613497117807463"/>
          <c:h val="0.34797670791690893"/>
        </c:manualLayout>
      </c:layout>
      <c:overlay val="1"/>
      <c:spPr>
        <a:noFill/>
        <a:ln>
          <a:noFill/>
        </a:ln>
        <a:effectLst/>
      </c:spPr>
      <c:txPr>
        <a:bodyPr/>
        <a:lstStyle/>
        <a:p>
          <a:pPr>
            <a:defRPr sz="800"/>
          </a:pPr>
          <a:endParaRPr lang="de-DE"/>
        </a:p>
      </c:txPr>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3_1'!$C$6</c:f>
              <c:strCache>
                <c:ptCount val="1"/>
                <c:pt idx="0">
                  <c:v>1 - 2</c:v>
                </c:pt>
              </c:strCache>
            </c:strRef>
          </c:tx>
          <c:spPr>
            <a:solidFill>
              <a:srgbClr val="224169"/>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3_1'!$C$7:$C$17</c:f>
              <c:numCache>
                <c:formatCode>General</c:formatCode>
                <c:ptCount val="11"/>
                <c:pt idx="0">
                  <c:v>21.043324491600355</c:v>
                </c:pt>
                <c:pt idx="1">
                  <c:v>11.337209302325581</c:v>
                </c:pt>
                <c:pt idx="2">
                  <c:v>17.707150964812712</c:v>
                </c:pt>
                <c:pt idx="3">
                  <c:v>17.904612978889759</c:v>
                </c:pt>
                <c:pt idx="4">
                  <c:v>19.023904382470118</c:v>
                </c:pt>
                <c:pt idx="5">
                  <c:v>26.356589147286826</c:v>
                </c:pt>
                <c:pt idx="6">
                  <c:v>27.089552238805968</c:v>
                </c:pt>
                <c:pt idx="7">
                  <c:v>28.191489361702125</c:v>
                </c:pt>
                <c:pt idx="8">
                  <c:v>24.677419354838708</c:v>
                </c:pt>
                <c:pt idx="9">
                  <c:v>20.0218818380744</c:v>
                </c:pt>
                <c:pt idx="10">
                  <c:v>15.861027190332328</c:v>
                </c:pt>
              </c:numCache>
            </c:numRef>
          </c:val>
          <c:extLst>
            <c:ext xmlns:c16="http://schemas.microsoft.com/office/drawing/2014/chart" uri="{C3380CC4-5D6E-409C-BE32-E72D297353CC}">
              <c16:uniqueId val="{00000000-E45A-4922-834A-346571E1CEF5}"/>
            </c:ext>
          </c:extLst>
        </c:ser>
        <c:ser>
          <c:idx val="1"/>
          <c:order val="1"/>
          <c:tx>
            <c:strRef>
              <c:f>'Grafikdaten 3_1'!$D$6</c:f>
              <c:strCache>
                <c:ptCount val="1"/>
                <c:pt idx="0">
                  <c:v>3 - 4</c:v>
                </c:pt>
              </c:strCache>
            </c:strRef>
          </c:tx>
          <c:spPr>
            <a:solidFill>
              <a:srgbClr val="D92401"/>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3_1'!$D$7:$D$17</c:f>
              <c:numCache>
                <c:formatCode>General</c:formatCode>
                <c:ptCount val="11"/>
                <c:pt idx="0">
                  <c:v>42.970822281167109</c:v>
                </c:pt>
                <c:pt idx="1">
                  <c:v>40.988372093023258</c:v>
                </c:pt>
                <c:pt idx="2">
                  <c:v>38.365493757094207</c:v>
                </c:pt>
                <c:pt idx="3">
                  <c:v>48.788115715402661</c:v>
                </c:pt>
                <c:pt idx="4">
                  <c:v>45.617529880478088</c:v>
                </c:pt>
                <c:pt idx="5">
                  <c:v>37.209302325581397</c:v>
                </c:pt>
                <c:pt idx="6">
                  <c:v>42.611940298507463</c:v>
                </c:pt>
                <c:pt idx="7">
                  <c:v>47.73936170212766</c:v>
                </c:pt>
                <c:pt idx="8">
                  <c:v>44.354838709677416</c:v>
                </c:pt>
                <c:pt idx="9">
                  <c:v>35.448577680525162</c:v>
                </c:pt>
                <c:pt idx="10">
                  <c:v>55.740181268882175</c:v>
                </c:pt>
              </c:numCache>
            </c:numRef>
          </c:val>
          <c:extLst>
            <c:ext xmlns:c16="http://schemas.microsoft.com/office/drawing/2014/chart" uri="{C3380CC4-5D6E-409C-BE32-E72D297353CC}">
              <c16:uniqueId val="{00000001-E45A-4922-834A-346571E1CEF5}"/>
            </c:ext>
          </c:extLst>
        </c:ser>
        <c:ser>
          <c:idx val="2"/>
          <c:order val="2"/>
          <c:tx>
            <c:strRef>
              <c:f>'Grafikdaten 3_1'!$E$6</c:f>
              <c:strCache>
                <c:ptCount val="1"/>
                <c:pt idx="0">
                  <c:v>5 und mehr</c:v>
                </c:pt>
              </c:strCache>
            </c:strRef>
          </c:tx>
          <c:spPr>
            <a:solidFill>
              <a:srgbClr val="5C5854"/>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3_1'!$E$7:$E$17</c:f>
              <c:numCache>
                <c:formatCode>General</c:formatCode>
                <c:ptCount val="11"/>
                <c:pt idx="0">
                  <c:v>35.985853227232539</c:v>
                </c:pt>
                <c:pt idx="1">
                  <c:v>47.674418604651166</c:v>
                </c:pt>
                <c:pt idx="2">
                  <c:v>43.927355278093074</c:v>
                </c:pt>
                <c:pt idx="3">
                  <c:v>33.307271305707587</c:v>
                </c:pt>
                <c:pt idx="4">
                  <c:v>35.358565737051798</c:v>
                </c:pt>
                <c:pt idx="5">
                  <c:v>36.434108527131784</c:v>
                </c:pt>
                <c:pt idx="6">
                  <c:v>30.298507462686569</c:v>
                </c:pt>
                <c:pt idx="7">
                  <c:v>24.069148936170212</c:v>
                </c:pt>
                <c:pt idx="8">
                  <c:v>30.967741935483872</c:v>
                </c:pt>
                <c:pt idx="9">
                  <c:v>44.529540481400439</c:v>
                </c:pt>
                <c:pt idx="10">
                  <c:v>28.398791540785499</c:v>
                </c:pt>
              </c:numCache>
            </c:numRef>
          </c:val>
          <c:extLst>
            <c:ext xmlns:c16="http://schemas.microsoft.com/office/drawing/2014/chart" uri="{C3380CC4-5D6E-409C-BE32-E72D297353CC}">
              <c16:uniqueId val="{00000002-E45A-4922-834A-346571E1CEF5}"/>
            </c:ext>
          </c:extLst>
        </c:ser>
        <c:dLbls>
          <c:showLegendKey val="0"/>
          <c:showVal val="0"/>
          <c:showCatName val="0"/>
          <c:showSerName val="0"/>
          <c:showPercent val="0"/>
          <c:showBubbleSize val="0"/>
        </c:dLbls>
        <c:gapWidth val="40"/>
        <c:overlap val="100"/>
        <c:axId val="38177792"/>
        <c:axId val="38191872"/>
      </c:barChart>
      <c:catAx>
        <c:axId val="38177792"/>
        <c:scaling>
          <c:orientation val="minMax"/>
        </c:scaling>
        <c:delete val="0"/>
        <c:axPos val="l"/>
        <c:numFmt formatCode="General" sourceLinked="1"/>
        <c:majorTickMark val="out"/>
        <c:minorTickMark val="none"/>
        <c:tickLblPos val="low"/>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38191872"/>
        <c:crosses val="autoZero"/>
        <c:auto val="1"/>
        <c:lblAlgn val="ctr"/>
        <c:lblOffset val="100"/>
        <c:noMultiLvlLbl val="0"/>
      </c:catAx>
      <c:valAx>
        <c:axId val="38191872"/>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38177792"/>
        <c:crosses val="autoZero"/>
        <c:crossBetween val="between"/>
      </c:valAx>
      <c:spPr>
        <a:noFill/>
      </c:spPr>
    </c:plotArea>
    <c:legend>
      <c:legendPos val="r"/>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3_1'!$C$18</c:f>
              <c:strCache>
                <c:ptCount val="1"/>
                <c:pt idx="0">
                  <c:v>1 - 2</c:v>
                </c:pt>
              </c:strCache>
            </c:strRef>
          </c:tx>
          <c:spPr>
            <a:solidFill>
              <a:srgbClr val="224169"/>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3_1'!$C$19:$C$36</c:f>
              <c:numCache>
                <c:formatCode>General</c:formatCode>
                <c:ptCount val="18"/>
                <c:pt idx="0">
                  <c:v>17.159763313609467</c:v>
                </c:pt>
                <c:pt idx="1">
                  <c:v>5.2631578947368416</c:v>
                </c:pt>
                <c:pt idx="2">
                  <c:v>43.225806451612904</c:v>
                </c:pt>
                <c:pt idx="3">
                  <c:v>41.666666666666671</c:v>
                </c:pt>
                <c:pt idx="4">
                  <c:v>20.762711864406779</c:v>
                </c:pt>
                <c:pt idx="5">
                  <c:v>0</c:v>
                </c:pt>
                <c:pt idx="6">
                  <c:v>34.615384615384613</c:v>
                </c:pt>
                <c:pt idx="7">
                  <c:v>38.064516129032256</c:v>
                </c:pt>
                <c:pt idx="8">
                  <c:v>8.8235294117647065</c:v>
                </c:pt>
                <c:pt idx="9">
                  <c:v>47.560975609756099</c:v>
                </c:pt>
                <c:pt idx="10">
                  <c:v>21.359223300970871</c:v>
                </c:pt>
                <c:pt idx="11">
                  <c:v>38.82352941176471</c:v>
                </c:pt>
                <c:pt idx="12">
                  <c:v>39.215686274509807</c:v>
                </c:pt>
                <c:pt idx="13">
                  <c:v>13.939393939393941</c:v>
                </c:pt>
                <c:pt idx="14">
                  <c:v>0</c:v>
                </c:pt>
                <c:pt idx="15">
                  <c:v>30.76923076923077</c:v>
                </c:pt>
                <c:pt idx="16">
                  <c:v>31.972789115646261</c:v>
                </c:pt>
                <c:pt idx="17">
                  <c:v>14.516129032258066</c:v>
                </c:pt>
              </c:numCache>
            </c:numRef>
          </c:val>
          <c:extLst>
            <c:ext xmlns:c16="http://schemas.microsoft.com/office/drawing/2014/chart" uri="{C3380CC4-5D6E-409C-BE32-E72D297353CC}">
              <c16:uniqueId val="{00000000-4690-439D-8E15-29BD85490D67}"/>
            </c:ext>
          </c:extLst>
        </c:ser>
        <c:ser>
          <c:idx val="1"/>
          <c:order val="1"/>
          <c:tx>
            <c:strRef>
              <c:f>'Grafikdaten 3_1'!$D$18</c:f>
              <c:strCache>
                <c:ptCount val="1"/>
                <c:pt idx="0">
                  <c:v>3 - 4</c:v>
                </c:pt>
              </c:strCache>
            </c:strRef>
          </c:tx>
          <c:spPr>
            <a:solidFill>
              <a:srgbClr val="D92401"/>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3_1'!$D$19:$D$36</c:f>
              <c:numCache>
                <c:formatCode>General</c:formatCode>
                <c:ptCount val="18"/>
                <c:pt idx="0">
                  <c:v>57.396449704142015</c:v>
                </c:pt>
                <c:pt idx="1">
                  <c:v>14.035087719298245</c:v>
                </c:pt>
                <c:pt idx="2">
                  <c:v>28.387096774193548</c:v>
                </c:pt>
                <c:pt idx="3">
                  <c:v>16.666666666666664</c:v>
                </c:pt>
                <c:pt idx="4">
                  <c:v>45.762711864406782</c:v>
                </c:pt>
                <c:pt idx="5">
                  <c:v>-66.666666666666657</c:v>
                </c:pt>
                <c:pt idx="6">
                  <c:v>30.76923076923077</c:v>
                </c:pt>
                <c:pt idx="7">
                  <c:v>60.645161290322577</c:v>
                </c:pt>
                <c:pt idx="8">
                  <c:v>61.764705882352942</c:v>
                </c:pt>
                <c:pt idx="9">
                  <c:v>51.219512195121951</c:v>
                </c:pt>
                <c:pt idx="10">
                  <c:v>64.077669902912632</c:v>
                </c:pt>
                <c:pt idx="11">
                  <c:v>38.82352941176471</c:v>
                </c:pt>
                <c:pt idx="12">
                  <c:v>42.483660130718953</c:v>
                </c:pt>
                <c:pt idx="13">
                  <c:v>40.606060606060609</c:v>
                </c:pt>
                <c:pt idx="14">
                  <c:v>0</c:v>
                </c:pt>
                <c:pt idx="15">
                  <c:v>41.025641025641022</c:v>
                </c:pt>
                <c:pt idx="16">
                  <c:v>49.65986394557823</c:v>
                </c:pt>
                <c:pt idx="17">
                  <c:v>64.516129032258064</c:v>
                </c:pt>
              </c:numCache>
            </c:numRef>
          </c:val>
          <c:extLst>
            <c:ext xmlns:c16="http://schemas.microsoft.com/office/drawing/2014/chart" uri="{C3380CC4-5D6E-409C-BE32-E72D297353CC}">
              <c16:uniqueId val="{00000001-4690-439D-8E15-29BD85490D67}"/>
            </c:ext>
          </c:extLst>
        </c:ser>
        <c:ser>
          <c:idx val="2"/>
          <c:order val="2"/>
          <c:tx>
            <c:strRef>
              <c:f>'Grafikdaten 3_1'!$E$18</c:f>
              <c:strCache>
                <c:ptCount val="1"/>
                <c:pt idx="0">
                  <c:v>5 und mehr</c:v>
                </c:pt>
              </c:strCache>
            </c:strRef>
          </c:tx>
          <c:spPr>
            <a:solidFill>
              <a:srgbClr val="5C5854"/>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3_1'!$E$19:$E$36</c:f>
              <c:numCache>
                <c:formatCode>General</c:formatCode>
                <c:ptCount val="18"/>
                <c:pt idx="0">
                  <c:v>25.443786982248522</c:v>
                </c:pt>
                <c:pt idx="1">
                  <c:v>80.701754385964904</c:v>
                </c:pt>
                <c:pt idx="2">
                  <c:v>28.387096774193548</c:v>
                </c:pt>
                <c:pt idx="3">
                  <c:v>41.666666666666671</c:v>
                </c:pt>
                <c:pt idx="4">
                  <c:v>33.474576271186443</c:v>
                </c:pt>
                <c:pt idx="5">
                  <c:v>166.66666666666669</c:v>
                </c:pt>
                <c:pt idx="6">
                  <c:v>34.615384615384613</c:v>
                </c:pt>
                <c:pt idx="7">
                  <c:v>1.2903225806451613</c:v>
                </c:pt>
                <c:pt idx="8">
                  <c:v>29.411764705882355</c:v>
                </c:pt>
                <c:pt idx="9">
                  <c:v>1.2195121951219512</c:v>
                </c:pt>
                <c:pt idx="10">
                  <c:v>14.563106796116504</c:v>
                </c:pt>
                <c:pt idx="11">
                  <c:v>22.352941176470591</c:v>
                </c:pt>
                <c:pt idx="12">
                  <c:v>18.300653594771241</c:v>
                </c:pt>
                <c:pt idx="13">
                  <c:v>45.454545454545453</c:v>
                </c:pt>
                <c:pt idx="14">
                  <c:v>100</c:v>
                </c:pt>
                <c:pt idx="15">
                  <c:v>28.205128205128204</c:v>
                </c:pt>
                <c:pt idx="16">
                  <c:v>18.367346938775512</c:v>
                </c:pt>
                <c:pt idx="17">
                  <c:v>20.967741935483872</c:v>
                </c:pt>
              </c:numCache>
            </c:numRef>
          </c:val>
          <c:extLst>
            <c:ext xmlns:c16="http://schemas.microsoft.com/office/drawing/2014/chart" uri="{C3380CC4-5D6E-409C-BE32-E72D297353CC}">
              <c16:uniqueId val="{00000002-4690-439D-8E15-29BD85490D67}"/>
            </c:ext>
          </c:extLst>
        </c:ser>
        <c:dLbls>
          <c:showLegendKey val="0"/>
          <c:showVal val="0"/>
          <c:showCatName val="0"/>
          <c:showSerName val="0"/>
          <c:showPercent val="0"/>
          <c:showBubbleSize val="0"/>
        </c:dLbls>
        <c:gapWidth val="40"/>
        <c:overlap val="100"/>
        <c:axId val="43572608"/>
        <c:axId val="55817344"/>
      </c:barChart>
      <c:catAx>
        <c:axId val="43572608"/>
        <c:scaling>
          <c:orientation val="minMax"/>
        </c:scaling>
        <c:delete val="0"/>
        <c:axPos val="l"/>
        <c:numFmt formatCode="General" sourceLinked="1"/>
        <c:majorTickMark val="out"/>
        <c:minorTickMark val="none"/>
        <c:tickLblPos val="low"/>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55817344"/>
        <c:crosses val="autoZero"/>
        <c:auto val="1"/>
        <c:lblAlgn val="ctr"/>
        <c:lblOffset val="100"/>
        <c:noMultiLvlLbl val="0"/>
      </c:catAx>
      <c:valAx>
        <c:axId val="55817344"/>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3572608"/>
        <c:crosses val="autoZero"/>
        <c:crossBetween val="between"/>
      </c:valAx>
      <c:spPr>
        <a:noFill/>
      </c:spPr>
    </c:plotArea>
    <c:legend>
      <c:legendPos val="r"/>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1.4867107128850273E-2"/>
          <c:y val="1.9075083735111673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1"/>
              <c:layout>
                <c:manualLayout>
                  <c:x val="-5.6394766920872365E-3"/>
                  <c:y val="6.47436279780151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8C-44E0-8FDD-3E4F58D3B370}"/>
                </c:ext>
              </c:extLst>
            </c:dLbl>
            <c:dLbl>
              <c:idx val="6"/>
              <c:layout>
                <c:manualLayout>
                  <c:x val="8.4592150381307529E-3"/>
                  <c:y val="-5.17949023824125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8C-44E0-8FDD-3E4F58D3B370}"/>
                </c:ext>
              </c:extLst>
            </c:dLbl>
            <c:dLbl>
              <c:idx val="11"/>
              <c:layout>
                <c:manualLayout>
                  <c:x val="-1.6918430076261738E-2"/>
                  <c:y val="-2.9134632590107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8C-44E0-8FDD-3E4F58D3B370}"/>
                </c:ext>
              </c:extLst>
            </c:dLbl>
            <c:dLbl>
              <c:idx val="12"/>
              <c:layout>
                <c:manualLayout>
                  <c:x val="-1.1278953384174473E-2"/>
                  <c:y val="-3.23718139890072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8C-44E0-8FDD-3E4F58D3B370}"/>
                </c:ext>
              </c:extLst>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3_1'!$A$9:$A$12,'Tabelle 3_1'!$A$14:$A$24)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3_1'!$B$39:$B$53</c:f>
              <c:numCache>
                <c:formatCode>General</c:formatCode>
                <c:ptCount val="15"/>
                <c:pt idx="0">
                  <c:v>2.5715829281469476</c:v>
                </c:pt>
                <c:pt idx="1">
                  <c:v>1.9942111360948178</c:v>
                </c:pt>
                <c:pt idx="2">
                  <c:v>3.8194364841009651</c:v>
                </c:pt>
                <c:pt idx="3">
                  <c:v>2.8678523810721743</c:v>
                </c:pt>
                <c:pt idx="4">
                  <c:v>4.4657380297518703</c:v>
                </c:pt>
                <c:pt idx="5">
                  <c:v>4.231464027646874</c:v>
                </c:pt>
                <c:pt idx="6">
                  <c:v>6.4835574380483072</c:v>
                </c:pt>
                <c:pt idx="7">
                  <c:v>3.3103150201860454</c:v>
                </c:pt>
                <c:pt idx="8">
                  <c:v>3.8835252848228974</c:v>
                </c:pt>
                <c:pt idx="9">
                  <c:v>3.4586259960690504</c:v>
                </c:pt>
                <c:pt idx="10">
                  <c:v>3.3371687474684477</c:v>
                </c:pt>
                <c:pt idx="11">
                  <c:v>5.6251759384191269</c:v>
                </c:pt>
                <c:pt idx="12">
                  <c:v>2.7895911406796072</c:v>
                </c:pt>
                <c:pt idx="13">
                  <c:v>2.2579841261450393</c:v>
                </c:pt>
                <c:pt idx="14">
                  <c:v>4.3674109681295947</c:v>
                </c:pt>
              </c:numCache>
            </c:numRef>
          </c:val>
          <c:extLst>
            <c:ext xmlns:c16="http://schemas.microsoft.com/office/drawing/2014/chart" uri="{C3380CC4-5D6E-409C-BE32-E72D297353CC}">
              <c16:uniqueId val="{00000000-848E-408A-A9F0-289CD6B27CC1}"/>
            </c:ext>
          </c:extLst>
        </c:ser>
        <c:ser>
          <c:idx val="1"/>
          <c:order val="1"/>
          <c:tx>
            <c:v>Schleswig-Holstein</c:v>
          </c:tx>
          <c:spPr>
            <a:ln w="25400">
              <a:solidFill>
                <a:srgbClr val="224169"/>
              </a:solidFill>
              <a:prstDash val="dash"/>
            </a:ln>
          </c:spPr>
          <c:marker>
            <c:symbol val="none"/>
          </c:marker>
          <c:cat>
            <c:strRef>
              <c:f>('Tabelle 3_1'!$A$9:$A$12,'Tabelle 3_1'!$A$14:$A$24)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3_1'!$C$39:$C$53</c:f>
              <c:numCache>
                <c:formatCode>General</c:formatCode>
                <c:ptCount val="15"/>
                <c:pt idx="0">
                  <c:v>3.7250234485841118</c:v>
                </c:pt>
                <c:pt idx="1">
                  <c:v>3.7250234485841118</c:v>
                </c:pt>
                <c:pt idx="2">
                  <c:v>3.7250234485841118</c:v>
                </c:pt>
                <c:pt idx="3">
                  <c:v>3.7250234485841118</c:v>
                </c:pt>
                <c:pt idx="4">
                  <c:v>3.7250234485841118</c:v>
                </c:pt>
                <c:pt idx="5">
                  <c:v>3.7250234485841118</c:v>
                </c:pt>
                <c:pt idx="6">
                  <c:v>3.7250234485841118</c:v>
                </c:pt>
                <c:pt idx="7">
                  <c:v>3.7250234485841118</c:v>
                </c:pt>
                <c:pt idx="8">
                  <c:v>3.7250234485841118</c:v>
                </c:pt>
                <c:pt idx="9">
                  <c:v>3.7250234485841118</c:v>
                </c:pt>
                <c:pt idx="10">
                  <c:v>3.7250234485841118</c:v>
                </c:pt>
                <c:pt idx="11">
                  <c:v>3.7250234485841118</c:v>
                </c:pt>
                <c:pt idx="12">
                  <c:v>3.7250234485841118</c:v>
                </c:pt>
                <c:pt idx="13">
                  <c:v>3.7250234485841118</c:v>
                </c:pt>
                <c:pt idx="14">
                  <c:v>3.7250234485841118</c:v>
                </c:pt>
              </c:numCache>
            </c:numRef>
          </c:val>
          <c:extLst>
            <c:ext xmlns:c16="http://schemas.microsoft.com/office/drawing/2014/chart" uri="{C3380CC4-5D6E-409C-BE32-E72D297353CC}">
              <c16:uniqueId val="{00000001-848E-408A-A9F0-289CD6B27CC1}"/>
            </c:ext>
          </c:extLst>
        </c:ser>
        <c:dLbls>
          <c:showLegendKey val="0"/>
          <c:showVal val="0"/>
          <c:showCatName val="0"/>
          <c:showSerName val="0"/>
          <c:showPercent val="0"/>
          <c:showBubbleSize val="0"/>
        </c:dLbls>
        <c:axId val="56006912"/>
        <c:axId val="56016896"/>
      </c:radarChart>
      <c:catAx>
        <c:axId val="56006912"/>
        <c:scaling>
          <c:orientation val="minMax"/>
        </c:scaling>
        <c:delete val="0"/>
        <c:axPos val="b"/>
        <c:majorGridlines/>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56016896"/>
        <c:crosses val="autoZero"/>
        <c:auto val="1"/>
        <c:lblAlgn val="ctr"/>
        <c:lblOffset val="100"/>
        <c:noMultiLvlLbl val="0"/>
      </c:catAx>
      <c:valAx>
        <c:axId val="56016896"/>
        <c:scaling>
          <c:orientation val="minMax"/>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56006912"/>
        <c:crosses val="autoZero"/>
        <c:crossBetween val="between"/>
      </c:valAx>
      <c:spPr>
        <a:noFill/>
      </c:spPr>
    </c:plotArea>
    <c:legend>
      <c:legendPos val="r"/>
      <c:legendEntry>
        <c:idx val="0"/>
        <c:delete val="1"/>
      </c:legendEntry>
      <c:layout>
        <c:manualLayout>
          <c:xMode val="edge"/>
          <c:yMode val="edge"/>
          <c:x val="0.66711359355942579"/>
          <c:y val="0.91553208367610761"/>
          <c:w val="0.32395110093996871"/>
          <c:h val="7.7203304344419632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1_1'!$C$6</c:f>
              <c:strCache>
                <c:ptCount val="1"/>
                <c:pt idx="0">
                  <c:v>1 - 2 Räume</c:v>
                </c:pt>
              </c:strCache>
            </c:strRef>
          </c:tx>
          <c:spPr>
            <a:solidFill>
              <a:srgbClr val="224169"/>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1_1'!$C$7:$C$17</c:f>
              <c:numCache>
                <c:formatCode>General</c:formatCode>
                <c:ptCount val="11"/>
                <c:pt idx="0">
                  <c:v>9.3224208194531339</c:v>
                </c:pt>
                <c:pt idx="1">
                  <c:v>8.931386253457454</c:v>
                </c:pt>
                <c:pt idx="2">
                  <c:v>10.217510239690073</c:v>
                </c:pt>
                <c:pt idx="3">
                  <c:v>7.1442161339421624</c:v>
                </c:pt>
                <c:pt idx="4">
                  <c:v>9.2901069993956842</c:v>
                </c:pt>
                <c:pt idx="5">
                  <c:v>8.2424693194496097</c:v>
                </c:pt>
                <c:pt idx="6">
                  <c:v>11.990415195177489</c:v>
                </c:pt>
                <c:pt idx="7">
                  <c:v>13.283462912376551</c:v>
                </c:pt>
                <c:pt idx="8">
                  <c:v>11.139742509004522</c:v>
                </c:pt>
                <c:pt idx="9">
                  <c:v>10.082644628099173</c:v>
                </c:pt>
                <c:pt idx="10">
                  <c:v>7.6058346128536956</c:v>
                </c:pt>
              </c:numCache>
            </c:numRef>
          </c:val>
          <c:extLst>
            <c:ext xmlns:c16="http://schemas.microsoft.com/office/drawing/2014/chart" uri="{C3380CC4-5D6E-409C-BE32-E72D297353CC}">
              <c16:uniqueId val="{00000000-C83E-42C4-B984-395E661FE6A6}"/>
            </c:ext>
          </c:extLst>
        </c:ser>
        <c:ser>
          <c:idx val="1"/>
          <c:order val="1"/>
          <c:tx>
            <c:strRef>
              <c:f>'Grafikdaten 1_1'!$D$6</c:f>
              <c:strCache>
                <c:ptCount val="1"/>
                <c:pt idx="0">
                  <c:v>3 Räume</c:v>
                </c:pt>
              </c:strCache>
            </c:strRef>
          </c:tx>
          <c:spPr>
            <a:solidFill>
              <a:srgbClr val="D92401"/>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1_1'!$D$7:$D$17</c:f>
              <c:numCache>
                <c:formatCode>General</c:formatCode>
                <c:ptCount val="11"/>
                <c:pt idx="0">
                  <c:v>16.07453878282632</c:v>
                </c:pt>
                <c:pt idx="1">
                  <c:v>17.642685066769769</c:v>
                </c:pt>
                <c:pt idx="2">
                  <c:v>18.335329518401871</c:v>
                </c:pt>
                <c:pt idx="3">
                  <c:v>17.064307458143073</c:v>
                </c:pt>
                <c:pt idx="4">
                  <c:v>17.272759589065444</c:v>
                </c:pt>
                <c:pt idx="5">
                  <c:v>18.012644105615472</c:v>
                </c:pt>
                <c:pt idx="6">
                  <c:v>20.271109466249317</c:v>
                </c:pt>
                <c:pt idx="7">
                  <c:v>22.070182811515025</c:v>
                </c:pt>
                <c:pt idx="8">
                  <c:v>19.544601118859685</c:v>
                </c:pt>
                <c:pt idx="9">
                  <c:v>18.101708665010392</c:v>
                </c:pt>
                <c:pt idx="10">
                  <c:v>14.993693792498355</c:v>
                </c:pt>
              </c:numCache>
            </c:numRef>
          </c:val>
          <c:extLst>
            <c:ext xmlns:c16="http://schemas.microsoft.com/office/drawing/2014/chart" uri="{C3380CC4-5D6E-409C-BE32-E72D297353CC}">
              <c16:uniqueId val="{00000001-C83E-42C4-B984-395E661FE6A6}"/>
            </c:ext>
          </c:extLst>
        </c:ser>
        <c:ser>
          <c:idx val="2"/>
          <c:order val="2"/>
          <c:tx>
            <c:strRef>
              <c:f>'Grafikdaten 1_1'!$E$6</c:f>
              <c:strCache>
                <c:ptCount val="1"/>
                <c:pt idx="0">
                  <c:v>4 Räume</c:v>
                </c:pt>
              </c:strCache>
            </c:strRef>
          </c:tx>
          <c:spPr>
            <a:solidFill>
              <a:srgbClr val="5C5854"/>
            </a:solidFill>
            <a:ln>
              <a:noFill/>
            </a:ln>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1_1'!$E$7:$E$17</c:f>
              <c:numCache>
                <c:formatCode>General</c:formatCode>
                <c:ptCount val="11"/>
                <c:pt idx="0">
                  <c:v>23.829413057814904</c:v>
                </c:pt>
                <c:pt idx="1">
                  <c:v>22.52475983701633</c:v>
                </c:pt>
                <c:pt idx="2">
                  <c:v>23.580120954028597</c:v>
                </c:pt>
                <c:pt idx="3">
                  <c:v>22.021499238964992</c:v>
                </c:pt>
                <c:pt idx="4">
                  <c:v>21.748249262379581</c:v>
                </c:pt>
                <c:pt idx="5">
                  <c:v>22.301227222015619</c:v>
                </c:pt>
                <c:pt idx="6">
                  <c:v>24.412397518489012</c:v>
                </c:pt>
                <c:pt idx="7">
                  <c:v>23.133431393149824</c:v>
                </c:pt>
                <c:pt idx="8">
                  <c:v>22.096520806192046</c:v>
                </c:pt>
                <c:pt idx="9">
                  <c:v>23.210464939410841</c:v>
                </c:pt>
                <c:pt idx="10">
                  <c:v>21.490458433867076</c:v>
                </c:pt>
              </c:numCache>
            </c:numRef>
          </c:val>
          <c:extLst>
            <c:ext xmlns:c16="http://schemas.microsoft.com/office/drawing/2014/chart" uri="{C3380CC4-5D6E-409C-BE32-E72D297353CC}">
              <c16:uniqueId val="{00000002-C83E-42C4-B984-395E661FE6A6}"/>
            </c:ext>
          </c:extLst>
        </c:ser>
        <c:ser>
          <c:idx val="3"/>
          <c:order val="3"/>
          <c:tx>
            <c:strRef>
              <c:f>'Grafikdaten 1_1'!$F$6</c:f>
              <c:strCache>
                <c:ptCount val="1"/>
                <c:pt idx="0">
                  <c:v>5 Räume und mehr</c:v>
                </c:pt>
              </c:strCache>
            </c:strRef>
          </c:tx>
          <c:spPr>
            <a:solidFill>
              <a:srgbClr val="FFCC33"/>
            </a:solidFill>
          </c:spPr>
          <c:invertIfNegative val="0"/>
          <c:dLbls>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1_1'!$F$7:$F$17</c:f>
              <c:numCache>
                <c:formatCode>General</c:formatCode>
                <c:ptCount val="11"/>
                <c:pt idx="0">
                  <c:v>50.773627339905644</c:v>
                </c:pt>
                <c:pt idx="1">
                  <c:v>50.901168842756448</c:v>
                </c:pt>
                <c:pt idx="2">
                  <c:v>47.867039287879457</c:v>
                </c:pt>
                <c:pt idx="3">
                  <c:v>53.769977168949765</c:v>
                </c:pt>
                <c:pt idx="4">
                  <c:v>51.688884149159286</c:v>
                </c:pt>
                <c:pt idx="5">
                  <c:v>51.443659352919305</c:v>
                </c:pt>
                <c:pt idx="6">
                  <c:v>43.32607782008418</c:v>
                </c:pt>
                <c:pt idx="7">
                  <c:v>41.512922882958605</c:v>
                </c:pt>
                <c:pt idx="8">
                  <c:v>47.219135565943745</c:v>
                </c:pt>
                <c:pt idx="9">
                  <c:v>48.605181767479593</c:v>
                </c:pt>
                <c:pt idx="10">
                  <c:v>55.910013160780871</c:v>
                </c:pt>
              </c:numCache>
            </c:numRef>
          </c:val>
          <c:extLst>
            <c:ext xmlns:c16="http://schemas.microsoft.com/office/drawing/2014/chart" uri="{C3380CC4-5D6E-409C-BE32-E72D297353CC}">
              <c16:uniqueId val="{00000003-C83E-42C4-B984-395E661FE6A6}"/>
            </c:ext>
          </c:extLst>
        </c:ser>
        <c:dLbls>
          <c:showLegendKey val="0"/>
          <c:showVal val="0"/>
          <c:showCatName val="0"/>
          <c:showSerName val="0"/>
          <c:showPercent val="0"/>
          <c:showBubbleSize val="0"/>
        </c:dLbls>
        <c:gapWidth val="40"/>
        <c:overlap val="100"/>
        <c:axId val="40051840"/>
        <c:axId val="40053376"/>
      </c:barChart>
      <c:catAx>
        <c:axId val="40051840"/>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0053376"/>
        <c:crosses val="autoZero"/>
        <c:auto val="1"/>
        <c:lblAlgn val="ctr"/>
        <c:lblOffset val="100"/>
        <c:noMultiLvlLbl val="0"/>
      </c:catAx>
      <c:valAx>
        <c:axId val="40053376"/>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0051840"/>
        <c:crosses val="autoZero"/>
        <c:crossBetween val="between"/>
      </c:valAx>
      <c:spPr>
        <a:noFill/>
      </c:spPr>
    </c:plotArea>
    <c:legend>
      <c:legendPos val="r"/>
      <c:layout>
        <c:manualLayout>
          <c:xMode val="edge"/>
          <c:yMode val="edge"/>
          <c:x val="0.76608161068044789"/>
          <c:y val="0.38706721321378945"/>
          <c:w val="0.22571425495262704"/>
          <c:h val="0.33499820542069558"/>
        </c:manualLayout>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1_1'!$C$18</c:f>
              <c:strCache>
                <c:ptCount val="1"/>
                <c:pt idx="0">
                  <c:v>1 - 2 Räume</c:v>
                </c:pt>
              </c:strCache>
            </c:strRef>
          </c:tx>
          <c:spPr>
            <a:solidFill>
              <a:srgbClr val="224169"/>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1_1'!$C$19:$C$36</c:f>
              <c:numCache>
                <c:formatCode>General</c:formatCode>
                <c:ptCount val="18"/>
                <c:pt idx="0">
                  <c:v>9.9149934046607058</c:v>
                </c:pt>
                <c:pt idx="1">
                  <c:v>11.749432002596558</c:v>
                </c:pt>
                <c:pt idx="2">
                  <c:v>13.56973173416768</c:v>
                </c:pt>
                <c:pt idx="3">
                  <c:v>15.017618435035516</c:v>
                </c:pt>
                <c:pt idx="4">
                  <c:v>13.506943608751113</c:v>
                </c:pt>
                <c:pt idx="5">
                  <c:v>14.198087678152623</c:v>
                </c:pt>
                <c:pt idx="6">
                  <c:v>8.7455630239407895</c:v>
                </c:pt>
                <c:pt idx="7">
                  <c:v>12.918930360544698</c:v>
                </c:pt>
                <c:pt idx="8">
                  <c:v>18.267921257892784</c:v>
                </c:pt>
                <c:pt idx="9">
                  <c:v>14.067756826539393</c:v>
                </c:pt>
                <c:pt idx="10">
                  <c:v>15.84426851751437</c:v>
                </c:pt>
                <c:pt idx="11">
                  <c:v>10.941314766253731</c:v>
                </c:pt>
                <c:pt idx="12">
                  <c:v>17.275147795478134</c:v>
                </c:pt>
                <c:pt idx="13">
                  <c:v>13.618332370498749</c:v>
                </c:pt>
                <c:pt idx="14">
                  <c:v>14.071000461041955</c:v>
                </c:pt>
                <c:pt idx="15">
                  <c:v>12.050520059435364</c:v>
                </c:pt>
                <c:pt idx="16">
                  <c:v>18.543659364393704</c:v>
                </c:pt>
                <c:pt idx="17">
                  <c:v>13.002559233880953</c:v>
                </c:pt>
              </c:numCache>
            </c:numRef>
          </c:val>
          <c:extLst>
            <c:ext xmlns:c16="http://schemas.microsoft.com/office/drawing/2014/chart" uri="{C3380CC4-5D6E-409C-BE32-E72D297353CC}">
              <c16:uniqueId val="{00000000-8059-4AA2-A6A1-DCBB3B44CEEB}"/>
            </c:ext>
          </c:extLst>
        </c:ser>
        <c:ser>
          <c:idx val="1"/>
          <c:order val="1"/>
          <c:tx>
            <c:strRef>
              <c:f>'Grafikdaten 1_1'!$D$18</c:f>
              <c:strCache>
                <c:ptCount val="1"/>
                <c:pt idx="0">
                  <c:v>3 Räume</c:v>
                </c:pt>
              </c:strCache>
            </c:strRef>
          </c:tx>
          <c:spPr>
            <a:solidFill>
              <a:srgbClr val="D92401"/>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1_1'!$D$19:$D$36</c:f>
              <c:numCache>
                <c:formatCode>General</c:formatCode>
                <c:ptCount val="18"/>
                <c:pt idx="0">
                  <c:v>19.873955737945185</c:v>
                </c:pt>
                <c:pt idx="1">
                  <c:v>14.703018500486856</c:v>
                </c:pt>
                <c:pt idx="2">
                  <c:v>17.996407671359872</c:v>
                </c:pt>
                <c:pt idx="3">
                  <c:v>24.112086805749762</c:v>
                </c:pt>
                <c:pt idx="4">
                  <c:v>22.765890875833353</c:v>
                </c:pt>
                <c:pt idx="5">
                  <c:v>22.812556377412953</c:v>
                </c:pt>
                <c:pt idx="6">
                  <c:v>16.411147194320673</c:v>
                </c:pt>
                <c:pt idx="7">
                  <c:v>27.030268820997673</c:v>
                </c:pt>
                <c:pt idx="8">
                  <c:v>29.336387272502169</c:v>
                </c:pt>
                <c:pt idx="9">
                  <c:v>22.658633909709724</c:v>
                </c:pt>
                <c:pt idx="10">
                  <c:v>28.126016701008567</c:v>
                </c:pt>
                <c:pt idx="11">
                  <c:v>17.885884799710645</c:v>
                </c:pt>
                <c:pt idx="12">
                  <c:v>23.669840696782344</c:v>
                </c:pt>
                <c:pt idx="13">
                  <c:v>21.910263816676295</c:v>
                </c:pt>
                <c:pt idx="14">
                  <c:v>24.186260949746426</c:v>
                </c:pt>
                <c:pt idx="15">
                  <c:v>21.656760772659734</c:v>
                </c:pt>
                <c:pt idx="16">
                  <c:v>22.634989200863931</c:v>
                </c:pt>
                <c:pt idx="17">
                  <c:v>21.49756460001651</c:v>
                </c:pt>
              </c:numCache>
            </c:numRef>
          </c:val>
          <c:extLst>
            <c:ext xmlns:c16="http://schemas.microsoft.com/office/drawing/2014/chart" uri="{C3380CC4-5D6E-409C-BE32-E72D297353CC}">
              <c16:uniqueId val="{00000001-8059-4AA2-A6A1-DCBB3B44CEEB}"/>
            </c:ext>
          </c:extLst>
        </c:ser>
        <c:ser>
          <c:idx val="2"/>
          <c:order val="2"/>
          <c:tx>
            <c:strRef>
              <c:f>'Grafikdaten 1_1'!$E$18</c:f>
              <c:strCache>
                <c:ptCount val="1"/>
                <c:pt idx="0">
                  <c:v>4 Räume</c:v>
                </c:pt>
              </c:strCache>
            </c:strRef>
          </c:tx>
          <c:spPr>
            <a:solidFill>
              <a:srgbClr val="5C5854"/>
            </a:solidFill>
            <a:ln>
              <a:noFill/>
            </a:ln>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1_1'!$E$19:$E$36</c:f>
              <c:numCache>
                <c:formatCode>General</c:formatCode>
                <c:ptCount val="18"/>
                <c:pt idx="0">
                  <c:v>25.377399970687382</c:v>
                </c:pt>
                <c:pt idx="1">
                  <c:v>23.612463485881207</c:v>
                </c:pt>
                <c:pt idx="2">
                  <c:v>22.857639492438729</c:v>
                </c:pt>
                <c:pt idx="3">
                  <c:v>26.069690698584928</c:v>
                </c:pt>
                <c:pt idx="4">
                  <c:v>26.24611904016944</c:v>
                </c:pt>
                <c:pt idx="5">
                  <c:v>23.236514522821576</c:v>
                </c:pt>
                <c:pt idx="6">
                  <c:v>22.052715051733252</c:v>
                </c:pt>
                <c:pt idx="7">
                  <c:v>26.677485359486347</c:v>
                </c:pt>
                <c:pt idx="8">
                  <c:v>24.501671412653213</c:v>
                </c:pt>
                <c:pt idx="9">
                  <c:v>25.577028401533525</c:v>
                </c:pt>
                <c:pt idx="10">
                  <c:v>25.30636590391498</c:v>
                </c:pt>
                <c:pt idx="11">
                  <c:v>24.730988335292523</c:v>
                </c:pt>
                <c:pt idx="12">
                  <c:v>24.324202355701971</c:v>
                </c:pt>
                <c:pt idx="13">
                  <c:v>26.762950125168494</c:v>
                </c:pt>
                <c:pt idx="14">
                  <c:v>25.65237436606731</c:v>
                </c:pt>
                <c:pt idx="15">
                  <c:v>25.965824665676081</c:v>
                </c:pt>
                <c:pt idx="16">
                  <c:v>25.584696081456343</c:v>
                </c:pt>
                <c:pt idx="17">
                  <c:v>25.881284570296376</c:v>
                </c:pt>
              </c:numCache>
            </c:numRef>
          </c:val>
          <c:extLst>
            <c:ext xmlns:c16="http://schemas.microsoft.com/office/drawing/2014/chart" uri="{C3380CC4-5D6E-409C-BE32-E72D297353CC}">
              <c16:uniqueId val="{00000002-8059-4AA2-A6A1-DCBB3B44CEEB}"/>
            </c:ext>
          </c:extLst>
        </c:ser>
        <c:ser>
          <c:idx val="3"/>
          <c:order val="3"/>
          <c:tx>
            <c:strRef>
              <c:f>'Grafikdaten 1_1'!$F$18</c:f>
              <c:strCache>
                <c:ptCount val="1"/>
                <c:pt idx="0">
                  <c:v>5 Räume und mehr</c:v>
                </c:pt>
              </c:strCache>
            </c:strRef>
          </c:tx>
          <c:spPr>
            <a:solidFill>
              <a:srgbClr val="FFCC33"/>
            </a:solidFill>
          </c:spPr>
          <c:invertIfNegative val="0"/>
          <c:dLbls>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1_1'!$F$19:$F$36</c:f>
              <c:numCache>
                <c:formatCode>General</c:formatCode>
                <c:ptCount val="18"/>
                <c:pt idx="0">
                  <c:v>44.833650886706728</c:v>
                </c:pt>
                <c:pt idx="1">
                  <c:v>49.935086011035381</c:v>
                </c:pt>
                <c:pt idx="2">
                  <c:v>45.57622110203372</c:v>
                </c:pt>
                <c:pt idx="3">
                  <c:v>34.800604060629794</c:v>
                </c:pt>
                <c:pt idx="4">
                  <c:v>37.481046475246096</c:v>
                </c:pt>
                <c:pt idx="5">
                  <c:v>39.752841421612843</c:v>
                </c:pt>
                <c:pt idx="6">
                  <c:v>52.790574730005289</c:v>
                </c:pt>
                <c:pt idx="7">
                  <c:v>33.373315458971284</c:v>
                </c:pt>
                <c:pt idx="8">
                  <c:v>27.894020056951842</c:v>
                </c:pt>
                <c:pt idx="9">
                  <c:v>37.696580862217353</c:v>
                </c:pt>
                <c:pt idx="10">
                  <c:v>30.723348877562085</c:v>
                </c:pt>
                <c:pt idx="11">
                  <c:v>46.441812098743107</c:v>
                </c:pt>
                <c:pt idx="12">
                  <c:v>34.730809152037544</c:v>
                </c:pt>
                <c:pt idx="13">
                  <c:v>37.708453687656466</c:v>
                </c:pt>
                <c:pt idx="14">
                  <c:v>36.090364223144306</c:v>
                </c:pt>
                <c:pt idx="15">
                  <c:v>40.326894502228825</c:v>
                </c:pt>
                <c:pt idx="16">
                  <c:v>33.236655353286018</c:v>
                </c:pt>
                <c:pt idx="17">
                  <c:v>39.618591595806159</c:v>
                </c:pt>
              </c:numCache>
            </c:numRef>
          </c:val>
          <c:extLst>
            <c:ext xmlns:c16="http://schemas.microsoft.com/office/drawing/2014/chart" uri="{C3380CC4-5D6E-409C-BE32-E72D297353CC}">
              <c16:uniqueId val="{00000003-8059-4AA2-A6A1-DCBB3B44CEEB}"/>
            </c:ext>
          </c:extLst>
        </c:ser>
        <c:dLbls>
          <c:showLegendKey val="0"/>
          <c:showVal val="0"/>
          <c:showCatName val="0"/>
          <c:showSerName val="0"/>
          <c:showPercent val="0"/>
          <c:showBubbleSize val="0"/>
        </c:dLbls>
        <c:gapWidth val="40"/>
        <c:overlap val="100"/>
        <c:axId val="43321984"/>
        <c:axId val="43336064"/>
      </c:barChart>
      <c:catAx>
        <c:axId val="43321984"/>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43336064"/>
        <c:crosses val="autoZero"/>
        <c:auto val="1"/>
        <c:lblAlgn val="ctr"/>
        <c:lblOffset val="100"/>
        <c:noMultiLvlLbl val="0"/>
      </c:catAx>
      <c:valAx>
        <c:axId val="43336064"/>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3321984"/>
        <c:crosses val="autoZero"/>
        <c:crossBetween val="between"/>
      </c:valAx>
      <c:spPr>
        <a:noFill/>
      </c:spPr>
    </c:plotArea>
    <c:legend>
      <c:legendPos val="r"/>
      <c:layout>
        <c:manualLayout>
          <c:xMode val="edge"/>
          <c:yMode val="edge"/>
          <c:x val="0.76863338108857837"/>
          <c:y val="0.42124447831285738"/>
          <c:w val="0.22589286791795751"/>
          <c:h val="0.23361646500504929"/>
        </c:manualLayout>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1.5592447495787165E-2"/>
          <c:y val="2.309114899895064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0"/>
              <c:layout>
                <c:manualLayout>
                  <c:x val="2.8197383460436183E-3"/>
                  <c:y val="-1.3352566636667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7D-4F0F-9B13-AC3DF34309B0}"/>
                </c:ext>
              </c:extLst>
            </c:dLbl>
            <c:dLbl>
              <c:idx val="4"/>
              <c:layout>
                <c:manualLayout>
                  <c:x val="0"/>
                  <c:y val="-4.0057699910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7D-4F0F-9B13-AC3DF34309B0}"/>
                </c:ext>
              </c:extLst>
            </c:dLbl>
            <c:dLbl>
              <c:idx val="7"/>
              <c:layout>
                <c:manualLayout>
                  <c:x val="3.3836860152523317E-2"/>
                  <c:y val="-2.3366991614167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7D-4F0F-9B13-AC3DF34309B0}"/>
                </c:ext>
              </c:extLst>
            </c:dLbl>
            <c:dLbl>
              <c:idx val="11"/>
              <c:layout>
                <c:manualLayout>
                  <c:x val="-1.4098691730218119E-2"/>
                  <c:y val="-3.33814165916679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7D-4F0F-9B13-AC3DF34309B0}"/>
                </c:ext>
              </c:extLst>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1_1'!$A$7:$A$10,'Tabelle 1_1'!$A$12:$A$22)</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1_1'!$O$40:$O$54</c:f>
              <c:numCache>
                <c:formatCode>General</c:formatCode>
                <c:ptCount val="15"/>
                <c:pt idx="0">
                  <c:v>44.446807131280387</c:v>
                </c:pt>
                <c:pt idx="1">
                  <c:v>39.716236673300578</c:v>
                </c:pt>
                <c:pt idx="2">
                  <c:v>41.700543341204522</c:v>
                </c:pt>
                <c:pt idx="3">
                  <c:v>44.04991069407059</c:v>
                </c:pt>
                <c:pt idx="4">
                  <c:v>55.799566734687843</c:v>
                </c:pt>
                <c:pt idx="5">
                  <c:v>48.142436380772857</c:v>
                </c:pt>
                <c:pt idx="6">
                  <c:v>60.410096839265748</c:v>
                </c:pt>
                <c:pt idx="7">
                  <c:v>54.326920621199768</c:v>
                </c:pt>
                <c:pt idx="8">
                  <c:v>46.461794927513736</c:v>
                </c:pt>
                <c:pt idx="9">
                  <c:v>51.087265552389802</c:v>
                </c:pt>
                <c:pt idx="10">
                  <c:v>51.265156158707285</c:v>
                </c:pt>
                <c:pt idx="11">
                  <c:v>54.19440588629282</c:v>
                </c:pt>
                <c:pt idx="12">
                  <c:v>46.893953429618087</c:v>
                </c:pt>
                <c:pt idx="13">
                  <c:v>50.548365415839115</c:v>
                </c:pt>
                <c:pt idx="14">
                  <c:v>48.179660688865319</c:v>
                </c:pt>
              </c:numCache>
            </c:numRef>
          </c:val>
          <c:extLst>
            <c:ext xmlns:c16="http://schemas.microsoft.com/office/drawing/2014/chart" uri="{C3380CC4-5D6E-409C-BE32-E72D297353CC}">
              <c16:uniqueId val="{00000000-265E-4BAE-B9E0-F849DE000EAF}"/>
            </c:ext>
          </c:extLst>
        </c:ser>
        <c:ser>
          <c:idx val="1"/>
          <c:order val="1"/>
          <c:tx>
            <c:v>Schleswig-Holstein</c:v>
          </c:tx>
          <c:spPr>
            <a:ln w="25400">
              <a:solidFill>
                <a:srgbClr val="224169"/>
              </a:solidFill>
              <a:prstDash val="dash"/>
            </a:ln>
          </c:spPr>
          <c:marker>
            <c:symbol val="none"/>
          </c:marker>
          <c:cat>
            <c:strRef>
              <c:f>('Tabelle 1_1'!$A$7:$A$10,'Tabelle 1_1'!$A$12:$A$22)</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1_1'!$P$40:$P$54</c:f>
              <c:numCache>
                <c:formatCode>General</c:formatCode>
                <c:ptCount val="15"/>
                <c:pt idx="0">
                  <c:v>48.868495599792773</c:v>
                </c:pt>
                <c:pt idx="1">
                  <c:v>48.868495599792773</c:v>
                </c:pt>
                <c:pt idx="2">
                  <c:v>48.868495599792773</c:v>
                </c:pt>
                <c:pt idx="3">
                  <c:v>48.868495599792773</c:v>
                </c:pt>
                <c:pt idx="4">
                  <c:v>48.868495599792773</c:v>
                </c:pt>
                <c:pt idx="5">
                  <c:v>48.868495599792773</c:v>
                </c:pt>
                <c:pt idx="6">
                  <c:v>48.868495599792773</c:v>
                </c:pt>
                <c:pt idx="7">
                  <c:v>48.868495599792773</c:v>
                </c:pt>
                <c:pt idx="8">
                  <c:v>48.868495599792773</c:v>
                </c:pt>
                <c:pt idx="9">
                  <c:v>48.868495599792773</c:v>
                </c:pt>
                <c:pt idx="10">
                  <c:v>48.868495599792773</c:v>
                </c:pt>
                <c:pt idx="11">
                  <c:v>48.868495599792773</c:v>
                </c:pt>
                <c:pt idx="12">
                  <c:v>48.868495599792773</c:v>
                </c:pt>
                <c:pt idx="13">
                  <c:v>48.868495599792773</c:v>
                </c:pt>
                <c:pt idx="14">
                  <c:v>48.868495599792773</c:v>
                </c:pt>
              </c:numCache>
            </c:numRef>
          </c:val>
          <c:extLst>
            <c:ext xmlns:c16="http://schemas.microsoft.com/office/drawing/2014/chart" uri="{C3380CC4-5D6E-409C-BE32-E72D297353CC}">
              <c16:uniqueId val="{00000001-265E-4BAE-B9E0-F849DE000EAF}"/>
            </c:ext>
          </c:extLst>
        </c:ser>
        <c:dLbls>
          <c:showLegendKey val="0"/>
          <c:showVal val="0"/>
          <c:showCatName val="0"/>
          <c:showSerName val="0"/>
          <c:showPercent val="0"/>
          <c:showBubbleSize val="0"/>
        </c:dLbls>
        <c:axId val="43359616"/>
        <c:axId val="43361408"/>
      </c:radarChart>
      <c:catAx>
        <c:axId val="43359616"/>
        <c:scaling>
          <c:orientation val="minMax"/>
        </c:scaling>
        <c:delete val="0"/>
        <c:axPos val="b"/>
        <c:majorGridlines/>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43361408"/>
        <c:crosses val="autoZero"/>
        <c:auto val="1"/>
        <c:lblAlgn val="ctr"/>
        <c:lblOffset val="100"/>
        <c:noMultiLvlLbl val="0"/>
      </c:catAx>
      <c:valAx>
        <c:axId val="43361408"/>
        <c:scaling>
          <c:orientation val="minMax"/>
          <c:max val="60"/>
          <c:min val="30"/>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43359616"/>
        <c:crosses val="autoZero"/>
        <c:crossBetween val="between"/>
      </c:valAx>
      <c:spPr>
        <a:noFill/>
      </c:spPr>
    </c:plotArea>
    <c:legend>
      <c:legendPos val="r"/>
      <c:legendEntry>
        <c:idx val="0"/>
        <c:delete val="1"/>
      </c:legendEntry>
      <c:layout>
        <c:manualLayout>
          <c:xMode val="edge"/>
          <c:yMode val="edge"/>
          <c:x val="0.68448590665297271"/>
          <c:y val="0.89630304750805578"/>
          <c:w val="0.28789776881754514"/>
          <c:h val="9.8119898200580702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2_1'!$B$1</c:f>
              <c:strCache>
                <c:ptCount val="1"/>
                <c:pt idx="0">
                  <c:v>Wohnungen, Neubau</c:v>
                </c:pt>
              </c:strCache>
            </c:strRef>
          </c:tx>
          <c:spPr>
            <a:solidFill>
              <a:srgbClr val="224169"/>
            </a:solidFill>
          </c:spPr>
          <c:invertIfNegative val="0"/>
          <c:cat>
            <c:strRef>
              <c:f>'Grafikdaten 2_1'!$A$2:$A$5</c:f>
              <c:strCache>
                <c:ptCount val="4"/>
                <c:pt idx="0">
                  <c:v>FLENSBURG</c:v>
                </c:pt>
                <c:pt idx="1">
                  <c:v>NEUMÜNSTER</c:v>
                </c:pt>
                <c:pt idx="2">
                  <c:v>KIEL</c:v>
                </c:pt>
                <c:pt idx="3">
                  <c:v>LÜBECK</c:v>
                </c:pt>
              </c:strCache>
            </c:strRef>
          </c:cat>
          <c:val>
            <c:numRef>
              <c:f>'Grafikdaten 2_1'!$B$2:$B$5</c:f>
              <c:numCache>
                <c:formatCode>General</c:formatCode>
                <c:ptCount val="4"/>
                <c:pt idx="0">
                  <c:v>213</c:v>
                </c:pt>
                <c:pt idx="1">
                  <c:v>333</c:v>
                </c:pt>
                <c:pt idx="2">
                  <c:v>374</c:v>
                </c:pt>
                <c:pt idx="3">
                  <c:v>476</c:v>
                </c:pt>
              </c:numCache>
            </c:numRef>
          </c:val>
          <c:extLst>
            <c:ext xmlns:c16="http://schemas.microsoft.com/office/drawing/2014/chart" uri="{C3380CC4-5D6E-409C-BE32-E72D297353CC}">
              <c16:uniqueId val="{00000000-32E0-462C-8FE7-39BE288713E2}"/>
            </c:ext>
          </c:extLst>
        </c:ser>
        <c:ser>
          <c:idx val="1"/>
          <c:order val="1"/>
          <c:tx>
            <c:strRef>
              <c:f>'Grafikdaten 2_1'!$C$1</c:f>
              <c:strCache>
                <c:ptCount val="1"/>
                <c:pt idx="0">
                  <c:v>Wohnungen durch Baumaßnahmen</c:v>
                </c:pt>
              </c:strCache>
            </c:strRef>
          </c:tx>
          <c:spPr>
            <a:solidFill>
              <a:srgbClr val="D92401"/>
            </a:solidFill>
          </c:spPr>
          <c:invertIfNegative val="0"/>
          <c:cat>
            <c:strRef>
              <c:f>'Grafikdaten 2_1'!$A$2:$A$5</c:f>
              <c:strCache>
                <c:ptCount val="4"/>
                <c:pt idx="0">
                  <c:v>FLENSBURG</c:v>
                </c:pt>
                <c:pt idx="1">
                  <c:v>NEUMÜNSTER</c:v>
                </c:pt>
                <c:pt idx="2">
                  <c:v>KIEL</c:v>
                </c:pt>
                <c:pt idx="3">
                  <c:v>LÜBECK</c:v>
                </c:pt>
              </c:strCache>
            </c:strRef>
          </c:cat>
          <c:val>
            <c:numRef>
              <c:f>'Grafikdaten 2_1'!$C$2:$C$5</c:f>
              <c:numCache>
                <c:formatCode>General</c:formatCode>
                <c:ptCount val="4"/>
                <c:pt idx="0">
                  <c:v>49</c:v>
                </c:pt>
                <c:pt idx="1">
                  <c:v>56</c:v>
                </c:pt>
                <c:pt idx="2">
                  <c:v>153</c:v>
                </c:pt>
                <c:pt idx="3">
                  <c:v>63</c:v>
                </c:pt>
              </c:numCache>
            </c:numRef>
          </c:val>
          <c:extLst>
            <c:ext xmlns:c16="http://schemas.microsoft.com/office/drawing/2014/chart" uri="{C3380CC4-5D6E-409C-BE32-E72D297353CC}">
              <c16:uniqueId val="{00000001-32E0-462C-8FE7-39BE288713E2}"/>
            </c:ext>
          </c:extLst>
        </c:ser>
        <c:ser>
          <c:idx val="2"/>
          <c:order val="2"/>
          <c:tx>
            <c:strRef>
              <c:f>'Grafikdaten 2_1'!$D$1</c:f>
              <c:strCache>
                <c:ptCount val="1"/>
              </c:strCache>
            </c:strRef>
          </c:tx>
          <c:spPr>
            <a:noFill/>
            <a:ln>
              <a:noFill/>
            </a:ln>
          </c:spPr>
          <c:invertIfNegative val="0"/>
          <c:dLbls>
            <c:numFmt formatCode="###\ ###\ ##0&quot;  &quot;;\-###\ ###\ ##0&quot;  &quot;;&quot;0&quot;" sourceLinked="0"/>
            <c:spPr>
              <a:noFill/>
              <a:ln>
                <a:noFill/>
              </a:ln>
              <a:effectLst/>
            </c:spPr>
            <c:txPr>
              <a:bodyPr/>
              <a:lstStyle/>
              <a:p>
                <a:pPr>
                  <a:defRPr sz="800">
                    <a:solidFill>
                      <a:sysClr val="windowText" lastClr="000000"/>
                    </a:solidFill>
                  </a:defRPr>
                </a:pPr>
                <a:endParaRPr lang="de-DE"/>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'Grafikdaten 2_1'!$A$2:$A$5</c:f>
              <c:strCache>
                <c:ptCount val="4"/>
                <c:pt idx="0">
                  <c:v>FLENSBURG</c:v>
                </c:pt>
                <c:pt idx="1">
                  <c:v>NEUMÜNSTER</c:v>
                </c:pt>
                <c:pt idx="2">
                  <c:v>KIEL</c:v>
                </c:pt>
                <c:pt idx="3">
                  <c:v>LÜBECK</c:v>
                </c:pt>
              </c:strCache>
            </c:strRef>
          </c:cat>
          <c:val>
            <c:numRef>
              <c:f>'Grafikdaten 2_1'!$D$2:$D$5</c:f>
              <c:numCache>
                <c:formatCode>General</c:formatCode>
                <c:ptCount val="4"/>
                <c:pt idx="0">
                  <c:v>262</c:v>
                </c:pt>
                <c:pt idx="1">
                  <c:v>389</c:v>
                </c:pt>
                <c:pt idx="2">
                  <c:v>527</c:v>
                </c:pt>
                <c:pt idx="3">
                  <c:v>539</c:v>
                </c:pt>
              </c:numCache>
            </c:numRef>
          </c:val>
          <c:extLst>
            <c:ext xmlns:c16="http://schemas.microsoft.com/office/drawing/2014/chart" uri="{C3380CC4-5D6E-409C-BE32-E72D297353CC}">
              <c16:uniqueId val="{00000002-32E0-462C-8FE7-39BE288713E2}"/>
            </c:ext>
          </c:extLst>
        </c:ser>
        <c:dLbls>
          <c:showLegendKey val="0"/>
          <c:showVal val="0"/>
          <c:showCatName val="0"/>
          <c:showSerName val="0"/>
          <c:showPercent val="0"/>
          <c:showBubbleSize val="0"/>
        </c:dLbls>
        <c:gapWidth val="80"/>
        <c:overlap val="100"/>
        <c:axId val="42517248"/>
        <c:axId val="42518784"/>
      </c:barChart>
      <c:catAx>
        <c:axId val="42517248"/>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pPr>
            <a:endParaRPr lang="de-DE"/>
          </a:p>
        </c:txPr>
        <c:crossAx val="42518784"/>
        <c:crosses val="autoZero"/>
        <c:auto val="1"/>
        <c:lblAlgn val="ctr"/>
        <c:lblOffset val="100"/>
        <c:noMultiLvlLbl val="0"/>
      </c:catAx>
      <c:valAx>
        <c:axId val="42518784"/>
        <c:scaling>
          <c:orientation val="minMax"/>
          <c:max val="10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42517248"/>
        <c:crosses val="autoZero"/>
        <c:crossBetween val="between"/>
      </c:valAx>
      <c:spPr>
        <a:noFill/>
        <a:ln>
          <a:noFill/>
        </a:ln>
        <a:effectLst/>
      </c:spPr>
    </c:plotArea>
    <c:legend>
      <c:legendPos val="r"/>
      <c:overlay val="1"/>
      <c:spPr>
        <a:noFill/>
        <a:ln>
          <a:noFill/>
        </a:ln>
        <a:effectLst/>
      </c:spPr>
      <c:txPr>
        <a:bodyPr/>
        <a:lstStyle/>
        <a:p>
          <a:pPr>
            <a:defRPr sz="800"/>
          </a:pPr>
          <a:endParaRPr lang="de-DE"/>
        </a:p>
      </c:txPr>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2_1'!$B$6</c:f>
              <c:strCache>
                <c:ptCount val="1"/>
                <c:pt idx="0">
                  <c:v>Wohnungen, Neubau</c:v>
                </c:pt>
              </c:strCache>
            </c:strRef>
          </c:tx>
          <c:spPr>
            <a:solidFill>
              <a:srgbClr val="224169"/>
            </a:solidFill>
          </c:spPr>
          <c:invertIfNegative val="0"/>
          <c:cat>
            <c:strRef>
              <c:f>'Grafikdaten 2_1'!$A$7:$A$17</c:f>
              <c:strCache>
                <c:ptCount val="11"/>
                <c:pt idx="0">
                  <c:v>Steinburg</c:v>
                </c:pt>
                <c:pt idx="1">
                  <c:v>Plön</c:v>
                </c:pt>
                <c:pt idx="2">
                  <c:v>Dithmarschen</c:v>
                </c:pt>
                <c:pt idx="3">
                  <c:v>Herzogtum Lauenburg</c:v>
                </c:pt>
                <c:pt idx="4">
                  <c:v>Stormarn</c:v>
                </c:pt>
                <c:pt idx="5">
                  <c:v>Rendsburg-Eckernförde</c:v>
                </c:pt>
                <c:pt idx="6">
                  <c:v>Ostholstein</c:v>
                </c:pt>
                <c:pt idx="7">
                  <c:v>Schleswig-Flensburg</c:v>
                </c:pt>
                <c:pt idx="8">
                  <c:v>Nordfriesland</c:v>
                </c:pt>
                <c:pt idx="9">
                  <c:v>Pinneberg</c:v>
                </c:pt>
                <c:pt idx="10">
                  <c:v>Segeberg</c:v>
                </c:pt>
              </c:strCache>
            </c:strRef>
          </c:cat>
          <c:val>
            <c:numRef>
              <c:f>'Grafikdaten 2_1'!$B$7:$B$17</c:f>
              <c:numCache>
                <c:formatCode>General</c:formatCode>
                <c:ptCount val="11"/>
                <c:pt idx="0">
                  <c:v>548</c:v>
                </c:pt>
                <c:pt idx="1">
                  <c:v>617</c:v>
                </c:pt>
                <c:pt idx="2">
                  <c:v>638</c:v>
                </c:pt>
                <c:pt idx="3">
                  <c:v>1131</c:v>
                </c:pt>
                <c:pt idx="4">
                  <c:v>1184</c:v>
                </c:pt>
                <c:pt idx="5">
                  <c:v>1169</c:v>
                </c:pt>
                <c:pt idx="6">
                  <c:v>1103</c:v>
                </c:pt>
                <c:pt idx="7">
                  <c:v>1255</c:v>
                </c:pt>
                <c:pt idx="8">
                  <c:v>1319</c:v>
                </c:pt>
                <c:pt idx="9">
                  <c:v>1533</c:v>
                </c:pt>
                <c:pt idx="10">
                  <c:v>1756</c:v>
                </c:pt>
              </c:numCache>
            </c:numRef>
          </c:val>
          <c:extLst>
            <c:ext xmlns:c16="http://schemas.microsoft.com/office/drawing/2014/chart" uri="{C3380CC4-5D6E-409C-BE32-E72D297353CC}">
              <c16:uniqueId val="{00000000-F872-4B33-ACC8-9E5AD1D810D2}"/>
            </c:ext>
          </c:extLst>
        </c:ser>
        <c:ser>
          <c:idx val="1"/>
          <c:order val="1"/>
          <c:tx>
            <c:strRef>
              <c:f>'Grafikdaten 2_1'!$C$6</c:f>
              <c:strCache>
                <c:ptCount val="1"/>
                <c:pt idx="0">
                  <c:v>Wohnungen durch Baumaßnahmen</c:v>
                </c:pt>
              </c:strCache>
            </c:strRef>
          </c:tx>
          <c:spPr>
            <a:solidFill>
              <a:srgbClr val="D92401"/>
            </a:solidFill>
          </c:spPr>
          <c:invertIfNegative val="0"/>
          <c:cat>
            <c:strRef>
              <c:f>'Grafikdaten 2_1'!$A$7:$A$17</c:f>
              <c:strCache>
                <c:ptCount val="11"/>
                <c:pt idx="0">
                  <c:v>Steinburg</c:v>
                </c:pt>
                <c:pt idx="1">
                  <c:v>Plön</c:v>
                </c:pt>
                <c:pt idx="2">
                  <c:v>Dithmarschen</c:v>
                </c:pt>
                <c:pt idx="3">
                  <c:v>Herzogtum Lauenburg</c:v>
                </c:pt>
                <c:pt idx="4">
                  <c:v>Stormarn</c:v>
                </c:pt>
                <c:pt idx="5">
                  <c:v>Rendsburg-Eckernförde</c:v>
                </c:pt>
                <c:pt idx="6">
                  <c:v>Ostholstein</c:v>
                </c:pt>
                <c:pt idx="7">
                  <c:v>Schleswig-Flensburg</c:v>
                </c:pt>
                <c:pt idx="8">
                  <c:v>Nordfriesland</c:v>
                </c:pt>
                <c:pt idx="9">
                  <c:v>Pinneberg</c:v>
                </c:pt>
                <c:pt idx="10">
                  <c:v>Segeberg</c:v>
                </c:pt>
              </c:strCache>
            </c:strRef>
          </c:cat>
          <c:val>
            <c:numRef>
              <c:f>'Grafikdaten 2_1'!$C$7:$C$17</c:f>
              <c:numCache>
                <c:formatCode>General</c:formatCode>
                <c:ptCount val="11"/>
                <c:pt idx="0">
                  <c:v>56</c:v>
                </c:pt>
                <c:pt idx="1">
                  <c:v>87</c:v>
                </c:pt>
                <c:pt idx="2">
                  <c:v>67</c:v>
                </c:pt>
                <c:pt idx="3">
                  <c:v>64</c:v>
                </c:pt>
                <c:pt idx="4">
                  <c:v>74</c:v>
                </c:pt>
                <c:pt idx="5">
                  <c:v>111</c:v>
                </c:pt>
                <c:pt idx="6">
                  <c:v>217</c:v>
                </c:pt>
                <c:pt idx="7">
                  <c:v>193</c:v>
                </c:pt>
                <c:pt idx="8">
                  <c:v>269</c:v>
                </c:pt>
                <c:pt idx="9">
                  <c:v>74</c:v>
                </c:pt>
                <c:pt idx="10">
                  <c:v>99</c:v>
                </c:pt>
              </c:numCache>
            </c:numRef>
          </c:val>
          <c:extLst>
            <c:ext xmlns:c16="http://schemas.microsoft.com/office/drawing/2014/chart" uri="{C3380CC4-5D6E-409C-BE32-E72D297353CC}">
              <c16:uniqueId val="{00000001-F872-4B33-ACC8-9E5AD1D810D2}"/>
            </c:ext>
          </c:extLst>
        </c:ser>
        <c:ser>
          <c:idx val="2"/>
          <c:order val="2"/>
          <c:tx>
            <c:strRef>
              <c:f>'Grafikdaten 2_1'!$D$6</c:f>
              <c:strCache>
                <c:ptCount val="1"/>
              </c:strCache>
            </c:strRef>
          </c:tx>
          <c:spPr>
            <a:noFill/>
            <a:ln>
              <a:noFill/>
            </a:ln>
          </c:spPr>
          <c:invertIfNegative val="0"/>
          <c:dLbls>
            <c:dLbl>
              <c:idx val="8"/>
              <c:numFmt formatCode="###\ ###\ ##0&quot;  &quot;;\-###\ ###\ ##0&quot;  &quot;;&quot;0&quot;" sourceLinked="0"/>
              <c:spPr>
                <a:noFill/>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F872-4B33-ACC8-9E5AD1D810D2}"/>
                </c:ext>
              </c:extLst>
            </c:dLbl>
            <c:numFmt formatCode="###\ ###\ ##0&quot;  &quot;;\-###\ ###\ ##0&quot;  &quot;;&quot;0&quot;" sourceLinked="0"/>
            <c:spPr>
              <a:noFill/>
              <a:ln>
                <a:noFill/>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2_1'!$A$7:$A$17</c:f>
              <c:strCache>
                <c:ptCount val="11"/>
                <c:pt idx="0">
                  <c:v>Steinburg</c:v>
                </c:pt>
                <c:pt idx="1">
                  <c:v>Plön</c:v>
                </c:pt>
                <c:pt idx="2">
                  <c:v>Dithmarschen</c:v>
                </c:pt>
                <c:pt idx="3">
                  <c:v>Herzogtum Lauenburg</c:v>
                </c:pt>
                <c:pt idx="4">
                  <c:v>Stormarn</c:v>
                </c:pt>
                <c:pt idx="5">
                  <c:v>Rendsburg-Eckernförde</c:v>
                </c:pt>
                <c:pt idx="6">
                  <c:v>Ostholstein</c:v>
                </c:pt>
                <c:pt idx="7">
                  <c:v>Schleswig-Flensburg</c:v>
                </c:pt>
                <c:pt idx="8">
                  <c:v>Nordfriesland</c:v>
                </c:pt>
                <c:pt idx="9">
                  <c:v>Pinneberg</c:v>
                </c:pt>
                <c:pt idx="10">
                  <c:v>Segeberg</c:v>
                </c:pt>
              </c:strCache>
            </c:strRef>
          </c:cat>
          <c:val>
            <c:numRef>
              <c:f>'Grafikdaten 2_1'!$D$7:$D$17</c:f>
              <c:numCache>
                <c:formatCode>General</c:formatCode>
                <c:ptCount val="11"/>
                <c:pt idx="0">
                  <c:v>604</c:v>
                </c:pt>
                <c:pt idx="1">
                  <c:v>704</c:v>
                </c:pt>
                <c:pt idx="2">
                  <c:v>705</c:v>
                </c:pt>
                <c:pt idx="3">
                  <c:v>1195</c:v>
                </c:pt>
                <c:pt idx="4">
                  <c:v>1258</c:v>
                </c:pt>
                <c:pt idx="5">
                  <c:v>1280</c:v>
                </c:pt>
                <c:pt idx="6">
                  <c:v>1320</c:v>
                </c:pt>
                <c:pt idx="7">
                  <c:v>1448</c:v>
                </c:pt>
                <c:pt idx="8">
                  <c:v>1588</c:v>
                </c:pt>
                <c:pt idx="9">
                  <c:v>1607</c:v>
                </c:pt>
                <c:pt idx="10">
                  <c:v>1855</c:v>
                </c:pt>
              </c:numCache>
            </c:numRef>
          </c:val>
          <c:extLst>
            <c:ext xmlns:c16="http://schemas.microsoft.com/office/drawing/2014/chart" uri="{C3380CC4-5D6E-409C-BE32-E72D297353CC}">
              <c16:uniqueId val="{00000003-F872-4B33-ACC8-9E5AD1D810D2}"/>
            </c:ext>
          </c:extLst>
        </c:ser>
        <c:dLbls>
          <c:showLegendKey val="0"/>
          <c:showVal val="0"/>
          <c:showCatName val="0"/>
          <c:showSerName val="0"/>
          <c:showPercent val="0"/>
          <c:showBubbleSize val="0"/>
        </c:dLbls>
        <c:gapWidth val="40"/>
        <c:overlap val="100"/>
        <c:axId val="39887616"/>
        <c:axId val="39889152"/>
      </c:barChart>
      <c:catAx>
        <c:axId val="39887616"/>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39889152"/>
        <c:crosses val="autoZero"/>
        <c:auto val="1"/>
        <c:lblAlgn val="ctr"/>
        <c:lblOffset val="100"/>
        <c:noMultiLvlLbl val="0"/>
      </c:catAx>
      <c:valAx>
        <c:axId val="39889152"/>
        <c:scaling>
          <c:orientation val="minMax"/>
          <c:max val="20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39887616"/>
        <c:crosses val="autoZero"/>
        <c:crossBetween val="between"/>
      </c:valAx>
      <c:spPr>
        <a:noFill/>
      </c:spPr>
    </c:plotArea>
    <c:legend>
      <c:legendPos val="r"/>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2_1'!$B$18</c:f>
              <c:strCache>
                <c:ptCount val="1"/>
                <c:pt idx="0">
                  <c:v>Wohnungen, Neubau</c:v>
                </c:pt>
              </c:strCache>
            </c:strRef>
          </c:tx>
          <c:spPr>
            <a:solidFill>
              <a:srgbClr val="224169"/>
            </a:solidFill>
          </c:spPr>
          <c:invertIfNegative val="0"/>
          <c:cat>
            <c:strRef>
              <c:f>'Grafikdaten 2_1'!$A$19:$A$36</c:f>
              <c:strCache>
                <c:ptCount val="18"/>
                <c:pt idx="0">
                  <c:v>Rendsburg, Stadt</c:v>
                </c:pt>
                <c:pt idx="1">
                  <c:v>Kaltenkirchen, Stadt</c:v>
                </c:pt>
                <c:pt idx="2">
                  <c:v>Bad Schwartau, Stadt</c:v>
                </c:pt>
                <c:pt idx="3">
                  <c:v>Wedel, Stadt</c:v>
                </c:pt>
                <c:pt idx="4">
                  <c:v>Husum, Stadt</c:v>
                </c:pt>
                <c:pt idx="5">
                  <c:v>Reinbek, Stadt</c:v>
                </c:pt>
                <c:pt idx="6">
                  <c:v>Bad Oldesloe, Stadt</c:v>
                </c:pt>
                <c:pt idx="7">
                  <c:v>Heide, Stadt</c:v>
                </c:pt>
                <c:pt idx="8">
                  <c:v>Ahrensburg, Stadt</c:v>
                </c:pt>
                <c:pt idx="9">
                  <c:v>Elmshorn, Stadt</c:v>
                </c:pt>
                <c:pt idx="10">
                  <c:v>Henstedt-Ulzburg</c:v>
                </c:pt>
                <c:pt idx="11">
                  <c:v>Itzehoe, Stadt</c:v>
                </c:pt>
                <c:pt idx="12">
                  <c:v>Quickborn, Stadt</c:v>
                </c:pt>
                <c:pt idx="13">
                  <c:v>Schleswig, Stadt</c:v>
                </c:pt>
                <c:pt idx="14">
                  <c:v>Eckernförde, Stadt</c:v>
                </c:pt>
                <c:pt idx="15">
                  <c:v>Pinneberg, Stadt</c:v>
                </c:pt>
                <c:pt idx="16">
                  <c:v>Geesthacht, Stadt</c:v>
                </c:pt>
                <c:pt idx="17">
                  <c:v>Norderstedt, Stadt</c:v>
                </c:pt>
              </c:strCache>
            </c:strRef>
          </c:cat>
          <c:val>
            <c:numRef>
              <c:f>'Grafikdaten 2_1'!$B$19:$B$36</c:f>
              <c:numCache>
                <c:formatCode>General</c:formatCode>
                <c:ptCount val="18"/>
                <c:pt idx="0">
                  <c:v>37</c:v>
                </c:pt>
                <c:pt idx="1">
                  <c:v>61</c:v>
                </c:pt>
                <c:pt idx="2">
                  <c:v>71</c:v>
                </c:pt>
                <c:pt idx="3">
                  <c:v>79</c:v>
                </c:pt>
                <c:pt idx="4">
                  <c:v>83</c:v>
                </c:pt>
                <c:pt idx="5">
                  <c:v>90</c:v>
                </c:pt>
                <c:pt idx="6">
                  <c:v>88</c:v>
                </c:pt>
                <c:pt idx="7">
                  <c:v>117</c:v>
                </c:pt>
                <c:pt idx="8">
                  <c:v>157</c:v>
                </c:pt>
                <c:pt idx="9">
                  <c:v>150</c:v>
                </c:pt>
                <c:pt idx="10">
                  <c:v>165</c:v>
                </c:pt>
                <c:pt idx="11">
                  <c:v>182</c:v>
                </c:pt>
                <c:pt idx="12">
                  <c:v>196</c:v>
                </c:pt>
                <c:pt idx="13">
                  <c:v>224</c:v>
                </c:pt>
                <c:pt idx="14">
                  <c:v>250</c:v>
                </c:pt>
                <c:pt idx="15">
                  <c:v>284</c:v>
                </c:pt>
                <c:pt idx="16">
                  <c:v>384</c:v>
                </c:pt>
                <c:pt idx="17">
                  <c:v>860</c:v>
                </c:pt>
              </c:numCache>
            </c:numRef>
          </c:val>
          <c:extLst>
            <c:ext xmlns:c16="http://schemas.microsoft.com/office/drawing/2014/chart" uri="{C3380CC4-5D6E-409C-BE32-E72D297353CC}">
              <c16:uniqueId val="{00000000-E1D6-4CC3-BF16-3C5C46F03F70}"/>
            </c:ext>
          </c:extLst>
        </c:ser>
        <c:ser>
          <c:idx val="1"/>
          <c:order val="1"/>
          <c:tx>
            <c:strRef>
              <c:f>'Grafikdaten 2_1'!$C$18</c:f>
              <c:strCache>
                <c:ptCount val="1"/>
                <c:pt idx="0">
                  <c:v>Wohnungen durch Baumaßnahmen</c:v>
                </c:pt>
              </c:strCache>
            </c:strRef>
          </c:tx>
          <c:spPr>
            <a:solidFill>
              <a:srgbClr val="D92401"/>
            </a:solidFill>
          </c:spPr>
          <c:invertIfNegative val="0"/>
          <c:cat>
            <c:strRef>
              <c:f>'Grafikdaten 2_1'!$A$19:$A$36</c:f>
              <c:strCache>
                <c:ptCount val="18"/>
                <c:pt idx="0">
                  <c:v>Rendsburg, Stadt</c:v>
                </c:pt>
                <c:pt idx="1">
                  <c:v>Kaltenkirchen, Stadt</c:v>
                </c:pt>
                <c:pt idx="2">
                  <c:v>Bad Schwartau, Stadt</c:v>
                </c:pt>
                <c:pt idx="3">
                  <c:v>Wedel, Stadt</c:v>
                </c:pt>
                <c:pt idx="4">
                  <c:v>Husum, Stadt</c:v>
                </c:pt>
                <c:pt idx="5">
                  <c:v>Reinbek, Stadt</c:v>
                </c:pt>
                <c:pt idx="6">
                  <c:v>Bad Oldesloe, Stadt</c:v>
                </c:pt>
                <c:pt idx="7">
                  <c:v>Heide, Stadt</c:v>
                </c:pt>
                <c:pt idx="8">
                  <c:v>Ahrensburg, Stadt</c:v>
                </c:pt>
                <c:pt idx="9">
                  <c:v>Elmshorn, Stadt</c:v>
                </c:pt>
                <c:pt idx="10">
                  <c:v>Henstedt-Ulzburg</c:v>
                </c:pt>
                <c:pt idx="11">
                  <c:v>Itzehoe, Stadt</c:v>
                </c:pt>
                <c:pt idx="12">
                  <c:v>Quickborn, Stadt</c:v>
                </c:pt>
                <c:pt idx="13">
                  <c:v>Schleswig, Stadt</c:v>
                </c:pt>
                <c:pt idx="14">
                  <c:v>Eckernförde, Stadt</c:v>
                </c:pt>
                <c:pt idx="15">
                  <c:v>Pinneberg, Stadt</c:v>
                </c:pt>
                <c:pt idx="16">
                  <c:v>Geesthacht, Stadt</c:v>
                </c:pt>
                <c:pt idx="17">
                  <c:v>Norderstedt, Stadt</c:v>
                </c:pt>
              </c:strCache>
            </c:strRef>
          </c:cat>
          <c:val>
            <c:numRef>
              <c:f>'Grafikdaten 2_1'!$C$19:$C$36</c:f>
              <c:numCache>
                <c:formatCode>General</c:formatCode>
                <c:ptCount val="18"/>
                <c:pt idx="0">
                  <c:v>1</c:v>
                </c:pt>
                <c:pt idx="1">
                  <c:v>3</c:v>
                </c:pt>
                <c:pt idx="2">
                  <c:v>6</c:v>
                </c:pt>
                <c:pt idx="3">
                  <c:v>6</c:v>
                </c:pt>
                <c:pt idx="4">
                  <c:v>6</c:v>
                </c:pt>
                <c:pt idx="5">
                  <c:v>7</c:v>
                </c:pt>
                <c:pt idx="6">
                  <c:v>19</c:v>
                </c:pt>
                <c:pt idx="7">
                  <c:v>4</c:v>
                </c:pt>
                <c:pt idx="8">
                  <c:v>2</c:v>
                </c:pt>
                <c:pt idx="9">
                  <c:v>12</c:v>
                </c:pt>
                <c:pt idx="10">
                  <c:v>4</c:v>
                </c:pt>
                <c:pt idx="11">
                  <c:v>8</c:v>
                </c:pt>
                <c:pt idx="12">
                  <c:v>15</c:v>
                </c:pt>
                <c:pt idx="13">
                  <c:v>21</c:v>
                </c:pt>
                <c:pt idx="14">
                  <c:v>18</c:v>
                </c:pt>
                <c:pt idx="15">
                  <c:v>2</c:v>
                </c:pt>
                <c:pt idx="16">
                  <c:v>0</c:v>
                </c:pt>
                <c:pt idx="17">
                  <c:v>9</c:v>
                </c:pt>
              </c:numCache>
            </c:numRef>
          </c:val>
          <c:extLst>
            <c:ext xmlns:c16="http://schemas.microsoft.com/office/drawing/2014/chart" uri="{C3380CC4-5D6E-409C-BE32-E72D297353CC}">
              <c16:uniqueId val="{00000001-E1D6-4CC3-BF16-3C5C46F03F70}"/>
            </c:ext>
          </c:extLst>
        </c:ser>
        <c:ser>
          <c:idx val="2"/>
          <c:order val="2"/>
          <c:tx>
            <c:strRef>
              <c:f>'Grafikdaten 2_1'!$D$18</c:f>
              <c:strCache>
                <c:ptCount val="1"/>
              </c:strCache>
            </c:strRef>
          </c:tx>
          <c:spPr>
            <a:noFill/>
            <a:ln>
              <a:noFill/>
            </a:ln>
          </c:spPr>
          <c:invertIfNegative val="0"/>
          <c:dLbls>
            <c:numFmt formatCode="###\ ###\ ##0&quot;  &quot;;\-###\ ###\ ##0&quot;  &quot;;&quot;0&quot;" sourceLinked="0"/>
            <c:spPr>
              <a:noFill/>
              <a:ln>
                <a:noFill/>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2_1'!$A$19:$A$36</c:f>
              <c:strCache>
                <c:ptCount val="18"/>
                <c:pt idx="0">
                  <c:v>Rendsburg, Stadt</c:v>
                </c:pt>
                <c:pt idx="1">
                  <c:v>Kaltenkirchen, Stadt</c:v>
                </c:pt>
                <c:pt idx="2">
                  <c:v>Bad Schwartau, Stadt</c:v>
                </c:pt>
                <c:pt idx="3">
                  <c:v>Wedel, Stadt</c:v>
                </c:pt>
                <c:pt idx="4">
                  <c:v>Husum, Stadt</c:v>
                </c:pt>
                <c:pt idx="5">
                  <c:v>Reinbek, Stadt</c:v>
                </c:pt>
                <c:pt idx="6">
                  <c:v>Bad Oldesloe, Stadt</c:v>
                </c:pt>
                <c:pt idx="7">
                  <c:v>Heide, Stadt</c:v>
                </c:pt>
                <c:pt idx="8">
                  <c:v>Ahrensburg, Stadt</c:v>
                </c:pt>
                <c:pt idx="9">
                  <c:v>Elmshorn, Stadt</c:v>
                </c:pt>
                <c:pt idx="10">
                  <c:v>Henstedt-Ulzburg</c:v>
                </c:pt>
                <c:pt idx="11">
                  <c:v>Itzehoe, Stadt</c:v>
                </c:pt>
                <c:pt idx="12">
                  <c:v>Quickborn, Stadt</c:v>
                </c:pt>
                <c:pt idx="13">
                  <c:v>Schleswig, Stadt</c:v>
                </c:pt>
                <c:pt idx="14">
                  <c:v>Eckernförde, Stadt</c:v>
                </c:pt>
                <c:pt idx="15">
                  <c:v>Pinneberg, Stadt</c:v>
                </c:pt>
                <c:pt idx="16">
                  <c:v>Geesthacht, Stadt</c:v>
                </c:pt>
                <c:pt idx="17">
                  <c:v>Norderstedt, Stadt</c:v>
                </c:pt>
              </c:strCache>
            </c:strRef>
          </c:cat>
          <c:val>
            <c:numRef>
              <c:f>'Grafikdaten 2_1'!$D$19:$D$36</c:f>
              <c:numCache>
                <c:formatCode>General</c:formatCode>
                <c:ptCount val="18"/>
                <c:pt idx="0">
                  <c:v>38</c:v>
                </c:pt>
                <c:pt idx="1">
                  <c:v>64</c:v>
                </c:pt>
                <c:pt idx="2">
                  <c:v>77</c:v>
                </c:pt>
                <c:pt idx="3">
                  <c:v>85</c:v>
                </c:pt>
                <c:pt idx="4">
                  <c:v>89</c:v>
                </c:pt>
                <c:pt idx="5">
                  <c:v>97</c:v>
                </c:pt>
                <c:pt idx="6">
                  <c:v>107</c:v>
                </c:pt>
                <c:pt idx="7">
                  <c:v>121</c:v>
                </c:pt>
                <c:pt idx="8">
                  <c:v>159</c:v>
                </c:pt>
                <c:pt idx="9">
                  <c:v>162</c:v>
                </c:pt>
                <c:pt idx="10">
                  <c:v>169</c:v>
                </c:pt>
                <c:pt idx="11">
                  <c:v>190</c:v>
                </c:pt>
                <c:pt idx="12">
                  <c:v>211</c:v>
                </c:pt>
                <c:pt idx="13">
                  <c:v>245</c:v>
                </c:pt>
                <c:pt idx="14">
                  <c:v>268</c:v>
                </c:pt>
                <c:pt idx="15">
                  <c:v>286</c:v>
                </c:pt>
                <c:pt idx="16">
                  <c:v>384</c:v>
                </c:pt>
                <c:pt idx="17">
                  <c:v>869</c:v>
                </c:pt>
              </c:numCache>
            </c:numRef>
          </c:val>
          <c:extLst>
            <c:ext xmlns:c16="http://schemas.microsoft.com/office/drawing/2014/chart" uri="{C3380CC4-5D6E-409C-BE32-E72D297353CC}">
              <c16:uniqueId val="{00000002-E1D6-4CC3-BF16-3C5C46F03F70}"/>
            </c:ext>
          </c:extLst>
        </c:ser>
        <c:dLbls>
          <c:showLegendKey val="0"/>
          <c:showVal val="0"/>
          <c:showCatName val="0"/>
          <c:showSerName val="0"/>
          <c:showPercent val="0"/>
          <c:showBubbleSize val="0"/>
        </c:dLbls>
        <c:gapWidth val="40"/>
        <c:overlap val="100"/>
        <c:axId val="43507712"/>
        <c:axId val="43509248"/>
      </c:barChart>
      <c:catAx>
        <c:axId val="43507712"/>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43509248"/>
        <c:crosses val="autoZero"/>
        <c:auto val="1"/>
        <c:lblAlgn val="ctr"/>
        <c:lblOffset val="100"/>
        <c:noMultiLvlLbl val="0"/>
      </c:catAx>
      <c:valAx>
        <c:axId val="43509248"/>
        <c:scaling>
          <c:orientation val="minMax"/>
          <c:max val="10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43507712"/>
        <c:crosses val="autoZero"/>
        <c:crossBetween val="between"/>
      </c:valAx>
      <c:spPr>
        <a:noFill/>
      </c:spPr>
    </c:plotArea>
    <c:legend>
      <c:legendPos val="r"/>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2.1948549534756421E-2"/>
          <c:y val="2.6080170855922458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6"/>
              <c:layout>
                <c:manualLayout>
                  <c:x val="1.1278953384174473E-2"/>
                  <c:y val="-5.9243226096874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EE-4598-A644-9DBA2C4479FB}"/>
                </c:ext>
              </c:extLst>
            </c:dLbl>
            <c:dLbl>
              <c:idx val="11"/>
              <c:layout>
                <c:manualLayout>
                  <c:x val="1.409869173021809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EE-4598-A644-9DBA2C4479FB}"/>
                </c:ext>
              </c:extLst>
            </c:dLbl>
            <c:dLbl>
              <c:idx val="12"/>
              <c:layout>
                <c:manualLayout>
                  <c:x val="1.4098691730218093E-2"/>
                  <c:y val="3.29129033871518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EE-4598-A644-9DBA2C4479FB}"/>
                </c:ext>
              </c:extLst>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2_1'!$A$8:$A$11,'Tabelle 2_1'!$A$13:$A$23)</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2_1'!$A$40:$A$54</c:f>
              <c:numCache>
                <c:formatCode>General</c:formatCode>
                <c:ptCount val="15"/>
                <c:pt idx="0">
                  <c:v>2.3014586709886551</c:v>
                </c:pt>
                <c:pt idx="1">
                  <c:v>1.5097873783389917</c:v>
                </c:pt>
                <c:pt idx="2">
                  <c:v>2.1825351337719803</c:v>
                </c:pt>
                <c:pt idx="3">
                  <c:v>4.1885738723554127</c:v>
                </c:pt>
                <c:pt idx="4">
                  <c:v>4.7171206340756511</c:v>
                </c:pt>
                <c:pt idx="5">
                  <c:v>5.5519557021677661</c:v>
                </c:pt>
                <c:pt idx="6">
                  <c:v>7.8027484131256539</c:v>
                </c:pt>
                <c:pt idx="7">
                  <c:v>5.4173256190878458</c:v>
                </c:pt>
                <c:pt idx="8">
                  <c:v>4.7589482507062373</c:v>
                </c:pt>
                <c:pt idx="9">
                  <c:v>4.7003793823229163</c:v>
                </c:pt>
                <c:pt idx="10">
                  <c:v>4.1902795550919603</c:v>
                </c:pt>
                <c:pt idx="11">
                  <c:v>6.091109407002592</c:v>
                </c:pt>
                <c:pt idx="12">
                  <c:v>6.1616629472118127</c:v>
                </c:pt>
                <c:pt idx="13">
                  <c:v>4.1383789335367274</c:v>
                </c:pt>
                <c:pt idx="14">
                  <c:v>4.7747133760530387</c:v>
                </c:pt>
              </c:numCache>
            </c:numRef>
          </c:val>
          <c:extLst>
            <c:ext xmlns:c16="http://schemas.microsoft.com/office/drawing/2014/chart" uri="{C3380CC4-5D6E-409C-BE32-E72D297353CC}">
              <c16:uniqueId val="{00000000-266F-4ACC-A73C-134CE900EAFC}"/>
            </c:ext>
          </c:extLst>
        </c:ser>
        <c:ser>
          <c:idx val="1"/>
          <c:order val="1"/>
          <c:tx>
            <c:v>Schleswig-Holstein</c:v>
          </c:tx>
          <c:spPr>
            <a:ln w="25400">
              <a:solidFill>
                <a:srgbClr val="224169"/>
              </a:solidFill>
              <a:prstDash val="dash"/>
            </a:ln>
          </c:spPr>
          <c:marker>
            <c:symbol val="none"/>
          </c:marker>
          <c:cat>
            <c:strRef>
              <c:f>('Tabelle 2_1'!$A$8:$A$11,'Tabelle 2_1'!$A$13:$A$23)</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2_1'!$B$40:$B$54</c:f>
              <c:numCache>
                <c:formatCode>General</c:formatCode>
                <c:ptCount val="15"/>
                <c:pt idx="0">
                  <c:v>4.6216566720956767</c:v>
                </c:pt>
                <c:pt idx="1">
                  <c:v>4.6216566720956767</c:v>
                </c:pt>
                <c:pt idx="2">
                  <c:v>4.6216566720956767</c:v>
                </c:pt>
                <c:pt idx="3">
                  <c:v>4.6216566720956767</c:v>
                </c:pt>
                <c:pt idx="4">
                  <c:v>4.6216566720956767</c:v>
                </c:pt>
                <c:pt idx="5">
                  <c:v>4.6216566720956767</c:v>
                </c:pt>
                <c:pt idx="6">
                  <c:v>4.6216566720956767</c:v>
                </c:pt>
                <c:pt idx="7">
                  <c:v>4.6216566720956767</c:v>
                </c:pt>
                <c:pt idx="8">
                  <c:v>4.6216566720956767</c:v>
                </c:pt>
                <c:pt idx="9">
                  <c:v>4.6216566720956767</c:v>
                </c:pt>
                <c:pt idx="10">
                  <c:v>4.6216566720956767</c:v>
                </c:pt>
                <c:pt idx="11">
                  <c:v>4.6216566720956767</c:v>
                </c:pt>
                <c:pt idx="12">
                  <c:v>4.6216566720956767</c:v>
                </c:pt>
                <c:pt idx="13">
                  <c:v>4.6216566720956767</c:v>
                </c:pt>
                <c:pt idx="14">
                  <c:v>4.6216566720956767</c:v>
                </c:pt>
              </c:numCache>
            </c:numRef>
          </c:val>
          <c:extLst>
            <c:ext xmlns:c16="http://schemas.microsoft.com/office/drawing/2014/chart" uri="{C3380CC4-5D6E-409C-BE32-E72D297353CC}">
              <c16:uniqueId val="{00000001-266F-4ACC-A73C-134CE900EAFC}"/>
            </c:ext>
          </c:extLst>
        </c:ser>
        <c:dLbls>
          <c:showLegendKey val="0"/>
          <c:showVal val="0"/>
          <c:showCatName val="0"/>
          <c:showSerName val="0"/>
          <c:showPercent val="0"/>
          <c:showBubbleSize val="0"/>
        </c:dLbls>
        <c:axId val="55792768"/>
        <c:axId val="55794304"/>
      </c:radarChart>
      <c:catAx>
        <c:axId val="55792768"/>
        <c:scaling>
          <c:orientation val="minMax"/>
        </c:scaling>
        <c:delete val="0"/>
        <c:axPos val="b"/>
        <c:majorGridlines/>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55794304"/>
        <c:crosses val="autoZero"/>
        <c:auto val="1"/>
        <c:lblAlgn val="ctr"/>
        <c:lblOffset val="100"/>
        <c:noMultiLvlLbl val="0"/>
      </c:catAx>
      <c:valAx>
        <c:axId val="55794304"/>
        <c:scaling>
          <c:orientation val="minMax"/>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55792768"/>
        <c:crosses val="autoZero"/>
        <c:crossBetween val="between"/>
      </c:valAx>
      <c:spPr>
        <a:noFill/>
      </c:spPr>
    </c:plotArea>
    <c:legend>
      <c:legendPos val="r"/>
      <c:legendEntry>
        <c:idx val="0"/>
        <c:delete val="1"/>
      </c:legendEntry>
      <c:layout>
        <c:manualLayout>
          <c:xMode val="edge"/>
          <c:yMode val="edge"/>
          <c:x val="0.67527081457812943"/>
          <c:y val="0.90239526745203358"/>
          <c:w val="0.30753073969202127"/>
          <c:h val="9.0581191885897985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3_1'!$C$1</c:f>
              <c:strCache>
                <c:ptCount val="1"/>
                <c:pt idx="0">
                  <c:v>1 - 2</c:v>
                </c:pt>
              </c:strCache>
            </c:strRef>
          </c:tx>
          <c:spPr>
            <a:solidFill>
              <a:srgbClr val="224169"/>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3_1'!$B$2:$B$5</c:f>
              <c:strCache>
                <c:ptCount val="4"/>
                <c:pt idx="0">
                  <c:v>NEUMÜNSTER</c:v>
                </c:pt>
                <c:pt idx="1">
                  <c:v>LÜBECK</c:v>
                </c:pt>
                <c:pt idx="2">
                  <c:v>KIEL</c:v>
                </c:pt>
                <c:pt idx="3">
                  <c:v>FLENSBURG</c:v>
                </c:pt>
              </c:strCache>
            </c:strRef>
          </c:cat>
          <c:val>
            <c:numRef>
              <c:f>'Grafikdaten 3_1'!$C$2:$C$5</c:f>
              <c:numCache>
                <c:formatCode>General</c:formatCode>
                <c:ptCount val="4"/>
                <c:pt idx="0">
                  <c:v>46.511627906976742</c:v>
                </c:pt>
                <c:pt idx="1">
                  <c:v>29.391891891891891</c:v>
                </c:pt>
                <c:pt idx="2">
                  <c:v>70.727272727272734</c:v>
                </c:pt>
                <c:pt idx="3">
                  <c:v>40.458015267175576</c:v>
                </c:pt>
              </c:numCache>
            </c:numRef>
          </c:val>
          <c:extLst>
            <c:ext xmlns:c16="http://schemas.microsoft.com/office/drawing/2014/chart" uri="{C3380CC4-5D6E-409C-BE32-E72D297353CC}">
              <c16:uniqueId val="{00000000-A614-4B40-9850-B119FBC036BD}"/>
            </c:ext>
          </c:extLst>
        </c:ser>
        <c:ser>
          <c:idx val="1"/>
          <c:order val="1"/>
          <c:tx>
            <c:strRef>
              <c:f>'Grafikdaten 3_1'!$D$1</c:f>
              <c:strCache>
                <c:ptCount val="1"/>
                <c:pt idx="0">
                  <c:v>3 - 4</c:v>
                </c:pt>
              </c:strCache>
            </c:strRef>
          </c:tx>
          <c:spPr>
            <a:solidFill>
              <a:srgbClr val="D92401"/>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3_1'!$B$2:$B$5</c:f>
              <c:strCache>
                <c:ptCount val="4"/>
                <c:pt idx="0">
                  <c:v>NEUMÜNSTER</c:v>
                </c:pt>
                <c:pt idx="1">
                  <c:v>LÜBECK</c:v>
                </c:pt>
                <c:pt idx="2">
                  <c:v>KIEL</c:v>
                </c:pt>
                <c:pt idx="3">
                  <c:v>FLENSBURG</c:v>
                </c:pt>
              </c:strCache>
            </c:strRef>
          </c:cat>
          <c:val>
            <c:numRef>
              <c:f>'Grafikdaten 3_1'!$D$2:$D$5</c:f>
              <c:numCache>
                <c:formatCode>General</c:formatCode>
                <c:ptCount val="4"/>
                <c:pt idx="0">
                  <c:v>36.046511627906973</c:v>
                </c:pt>
                <c:pt idx="1">
                  <c:v>52.927927927927932</c:v>
                </c:pt>
                <c:pt idx="2">
                  <c:v>23.09090909090909</c:v>
                </c:pt>
                <c:pt idx="3">
                  <c:v>42.366412213740453</c:v>
                </c:pt>
              </c:numCache>
            </c:numRef>
          </c:val>
          <c:extLst>
            <c:ext xmlns:c16="http://schemas.microsoft.com/office/drawing/2014/chart" uri="{C3380CC4-5D6E-409C-BE32-E72D297353CC}">
              <c16:uniqueId val="{00000001-A614-4B40-9850-B119FBC036BD}"/>
            </c:ext>
          </c:extLst>
        </c:ser>
        <c:ser>
          <c:idx val="2"/>
          <c:order val="2"/>
          <c:tx>
            <c:strRef>
              <c:f>'Grafikdaten 3_1'!$E$1</c:f>
              <c:strCache>
                <c:ptCount val="1"/>
                <c:pt idx="0">
                  <c:v>5 und mehr</c:v>
                </c:pt>
              </c:strCache>
            </c:strRef>
          </c:tx>
          <c:spPr>
            <a:solidFill>
              <a:srgbClr val="5C5854"/>
            </a:solidFill>
          </c:spPr>
          <c:invertIfNegative val="0"/>
          <c:dLbls>
            <c:numFmt formatCode="#,##0.0" sourceLinked="0"/>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 3_1'!$B$2:$B$5</c:f>
              <c:strCache>
                <c:ptCount val="4"/>
                <c:pt idx="0">
                  <c:v>NEUMÜNSTER</c:v>
                </c:pt>
                <c:pt idx="1">
                  <c:v>LÜBECK</c:v>
                </c:pt>
                <c:pt idx="2">
                  <c:v>KIEL</c:v>
                </c:pt>
                <c:pt idx="3">
                  <c:v>FLENSBURG</c:v>
                </c:pt>
              </c:strCache>
            </c:strRef>
          </c:cat>
          <c:val>
            <c:numRef>
              <c:f>'Grafikdaten 3_1'!$E$2:$E$5</c:f>
              <c:numCache>
                <c:formatCode>General</c:formatCode>
                <c:ptCount val="4"/>
                <c:pt idx="0">
                  <c:v>17.441860465116278</c:v>
                </c:pt>
                <c:pt idx="1">
                  <c:v>17.68018018018018</c:v>
                </c:pt>
                <c:pt idx="2">
                  <c:v>6.1818181818181817</c:v>
                </c:pt>
                <c:pt idx="3">
                  <c:v>17.175572519083971</c:v>
                </c:pt>
              </c:numCache>
            </c:numRef>
          </c:val>
          <c:extLst>
            <c:ext xmlns:c16="http://schemas.microsoft.com/office/drawing/2014/chart" uri="{C3380CC4-5D6E-409C-BE32-E72D297353CC}">
              <c16:uniqueId val="{00000002-A614-4B40-9850-B119FBC036BD}"/>
            </c:ext>
          </c:extLst>
        </c:ser>
        <c:dLbls>
          <c:showLegendKey val="0"/>
          <c:showVal val="0"/>
          <c:showCatName val="0"/>
          <c:showSerName val="0"/>
          <c:showPercent val="0"/>
          <c:showBubbleSize val="0"/>
        </c:dLbls>
        <c:gapWidth val="80"/>
        <c:overlap val="100"/>
        <c:axId val="43616896"/>
        <c:axId val="43626880"/>
      </c:barChart>
      <c:catAx>
        <c:axId val="43616896"/>
        <c:scaling>
          <c:orientation val="minMax"/>
        </c:scaling>
        <c:delete val="0"/>
        <c:axPos val="l"/>
        <c:numFmt formatCode="General" sourceLinked="1"/>
        <c:majorTickMark val="out"/>
        <c:minorTickMark val="none"/>
        <c:tickLblPos val="low"/>
        <c:spPr>
          <a:ln w="3175">
            <a:solidFill>
              <a:schemeClr val="tx2"/>
            </a:solidFill>
          </a:ln>
        </c:spPr>
        <c:txPr>
          <a:bodyPr anchor="t" anchorCtr="1"/>
          <a:lstStyle/>
          <a:p>
            <a:pPr>
              <a:defRPr sz="800"/>
            </a:pPr>
            <a:endParaRPr lang="de-DE"/>
          </a:p>
        </c:txPr>
        <c:crossAx val="43626880"/>
        <c:crosses val="autoZero"/>
        <c:auto val="1"/>
        <c:lblAlgn val="ctr"/>
        <c:lblOffset val="100"/>
        <c:noMultiLvlLbl val="0"/>
      </c:catAx>
      <c:valAx>
        <c:axId val="43626880"/>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43616896"/>
        <c:crosses val="autoZero"/>
        <c:crossBetween val="between"/>
      </c:valAx>
      <c:spPr>
        <a:noFill/>
        <a:ln>
          <a:noFill/>
        </a:ln>
        <a:effectLst/>
      </c:spPr>
    </c:plotArea>
    <c:legend>
      <c:legendPos val="r"/>
      <c:overlay val="0"/>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19047</xdr:colOff>
      <xdr:row>0</xdr:row>
      <xdr:rowOff>0</xdr:rowOff>
    </xdr:from>
    <xdr:ext cx="6444000" cy="9877425"/>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19047" y="0"/>
          <a:ext cx="6444000" cy="98774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lvl="0" indent="0"/>
          <a:r>
            <a:rPr lang="de-DE" sz="1200" b="1" baseline="0">
              <a:solidFill>
                <a:schemeClr val="dk1"/>
              </a:solidFill>
              <a:latin typeface="Arial" pitchFamily="34" charset="0"/>
              <a:ea typeface="+mn-ea"/>
              <a:cs typeface="Arial" pitchFamily="34" charset="0"/>
            </a:rPr>
            <a:t>Wohngebäude- und Wohnungsbestand</a:t>
          </a:r>
        </a:p>
        <a:p>
          <a:pPr marL="0" lvl="0" indent="0"/>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Die Fortschreibung des Wohngebäude- und Woh- nungsbestands erfolgt unter Verwendung der Ergebnisse der Bautätigkeitsstatistik. Sie stellt also keine eigenständige statistische Erhebung, sondern eine Ergebnisermittlung aus vorhandenen statistischen Daten dar. Die Fortschreibung des Wohnungsbestandes erfolgt jeweils zwischen den Wohnungszählungen. Als Anfangsbestand findet das jeweils letzte Zählungsergebnis Verwendung, das bis zur nächsten Zählung mit den jährlichen Ergebnissen der Bautätigkeitsstatistik fortgeschrieben wird. </a:t>
          </a:r>
        </a:p>
        <a:p>
          <a:pPr lvl="0"/>
          <a:endParaRPr lang="de-DE" sz="800" b="1" baseline="0">
            <a:solidFill>
              <a:schemeClr val="dk1"/>
            </a:solidFill>
            <a:latin typeface="Arial" pitchFamily="34" charset="0"/>
            <a:ea typeface="+mn-ea"/>
            <a:cs typeface="Arial" pitchFamily="34" charset="0"/>
          </a:endParaRPr>
        </a:p>
        <a:p>
          <a:pPr lvl="0"/>
          <a:r>
            <a:rPr lang="de-DE" sz="1200" b="1" baseline="0">
              <a:latin typeface="Arial" pitchFamily="34" charset="0"/>
              <a:cs typeface="Arial" pitchFamily="34" charset="0"/>
            </a:rPr>
            <a:t>Wohngebäude</a:t>
          </a:r>
        </a:p>
        <a:p>
          <a:pPr lvl="0"/>
          <a:endParaRPr lang="de-DE" sz="8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Wohngebäude sind Gebäude, die mindestens zur Hälfte – gemessen am Anteil der Wohnfläche an der Gesamtnutzfläche – Wohnzwecken dienen. Zu den Wohngebäuden zählen auch Wohnheime. Außerdem Ferien-, Sommer- und Wochenend- häuser mit einer Mindestgröße von 50 m² Wohnfläche. </a:t>
          </a:r>
        </a:p>
        <a:p>
          <a:pPr lvl="0"/>
          <a:endParaRPr lang="de-DE" sz="800" b="1" baseline="0">
            <a:solidFill>
              <a:schemeClr val="dk1"/>
            </a:solidFill>
            <a:latin typeface="Arial" pitchFamily="34" charset="0"/>
            <a:ea typeface="+mn-ea"/>
            <a:cs typeface="Arial" pitchFamily="34" charset="0"/>
          </a:endParaRPr>
        </a:p>
        <a:p>
          <a:pPr lvl="0" algn="l"/>
          <a:r>
            <a:rPr lang="de-DE" sz="1200" b="1" baseline="0">
              <a:latin typeface="Arial" pitchFamily="34" charset="0"/>
              <a:cs typeface="Arial" pitchFamily="34" charset="0"/>
            </a:rPr>
            <a:t>Wohnungen</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Beginnend mit dem Berichtsjahr 2012 gelten auch </a:t>
          </a:r>
          <a:r>
            <a:rPr lang="de-DE" sz="1000">
              <a:solidFill>
                <a:schemeClr val="dk1"/>
              </a:solidFill>
              <a:effectLst/>
              <a:latin typeface="Arial" panose="020B0604020202020204" pitchFamily="34" charset="0"/>
              <a:ea typeface="+mn-ea"/>
              <a:cs typeface="Arial" panose="020B0604020202020204" pitchFamily="34" charset="0"/>
            </a:rPr>
            <a:t>„sonstige Wohneinheiten“</a:t>
          </a:r>
          <a:r>
            <a:rPr lang="de-DE" sz="1000" baseline="0">
              <a:latin typeface="Arial" pitchFamily="34" charset="0"/>
              <a:cs typeface="Arial" pitchFamily="34" charset="0"/>
            </a:rPr>
            <a:t> (d.h. Wohneinheiten ohne Küche oder fest installierte Kochgelegenheit) als Wohnung. </a:t>
          </a:r>
        </a:p>
        <a:p>
          <a:pPr lvl="0"/>
          <a:endParaRPr lang="de-DE" sz="800" b="1" baseline="0">
            <a:latin typeface="Arial" pitchFamily="34" charset="0"/>
            <a:cs typeface="Arial" pitchFamily="34" charset="0"/>
          </a:endParaRPr>
        </a:p>
        <a:p>
          <a:pPr marL="0" lvl="0" indent="0" algn="l"/>
          <a:r>
            <a:rPr lang="de-DE" sz="1200" b="1" baseline="0">
              <a:solidFill>
                <a:schemeClr val="dk1"/>
              </a:solidFill>
              <a:latin typeface="Arial" pitchFamily="34" charset="0"/>
              <a:ea typeface="+mn-ea"/>
              <a:cs typeface="Arial" pitchFamily="34" charset="0"/>
            </a:rPr>
            <a:t>Räume </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Räume sind alle zu Wohnzwecken bestimmte Zimmer mit einer Wohnfläche von mindestens </a:t>
          </a:r>
        </a:p>
        <a:p>
          <a:pPr lvl="0"/>
          <a:r>
            <a:rPr lang="de-DE" sz="1000" baseline="0">
              <a:latin typeface="Arial" pitchFamily="34" charset="0"/>
              <a:cs typeface="Arial" pitchFamily="34" charset="0"/>
            </a:rPr>
            <a:t>6 m</a:t>
          </a:r>
          <a:r>
            <a:rPr lang="de-DE" sz="1000" baseline="30000">
              <a:latin typeface="Arial" pitchFamily="34" charset="0"/>
              <a:cs typeface="Arial" pitchFamily="34" charset="0"/>
            </a:rPr>
            <a:t>2</a:t>
          </a:r>
          <a:r>
            <a:rPr lang="de-DE" sz="1000" baseline="0">
              <a:latin typeface="Arial" pitchFamily="34" charset="0"/>
              <a:cs typeface="Arial" pitchFamily="34" charset="0"/>
            </a:rPr>
            <a:t> sowie abgeschlossene Küchen unabhängig von deren Größe.</a:t>
          </a:r>
        </a:p>
        <a:p>
          <a:pPr lvl="0"/>
          <a:endParaRPr lang="de-DE" sz="800" baseline="0">
            <a:latin typeface="Arial" pitchFamily="34" charset="0"/>
            <a:cs typeface="Arial" pitchFamily="34" charset="0"/>
          </a:endParaRPr>
        </a:p>
        <a:p>
          <a:pPr marL="0" lvl="0" indent="0" algn="l"/>
          <a:r>
            <a:rPr lang="de-DE" sz="1200" b="1" baseline="0">
              <a:solidFill>
                <a:schemeClr val="dk1"/>
              </a:solidFill>
              <a:latin typeface="Arial" pitchFamily="34" charset="0"/>
              <a:ea typeface="+mn-ea"/>
              <a:cs typeface="Arial" pitchFamily="34" charset="0"/>
            </a:rPr>
            <a:t>Wohnfläche</a:t>
          </a:r>
        </a:p>
        <a:p>
          <a:pPr marL="0" lvl="0" indent="0" algn="l"/>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lvl="0" indent="0"/>
          <a:endParaRPr lang="de-DE" sz="800" baseline="0">
            <a:solidFill>
              <a:schemeClr val="dk1"/>
            </a:solidFill>
            <a:latin typeface="Arial" pitchFamily="34" charset="0"/>
            <a:ea typeface="+mn-ea"/>
            <a:cs typeface="Arial" pitchFamily="34" charset="0"/>
          </a:endParaRPr>
        </a:p>
        <a:p>
          <a:pPr marL="0" lvl="0" indent="0" algn="l"/>
          <a:r>
            <a:rPr lang="de-DE" sz="1200" b="1" baseline="0">
              <a:solidFill>
                <a:schemeClr val="dk1"/>
              </a:solidFill>
              <a:latin typeface="Arial" pitchFamily="34" charset="0"/>
              <a:ea typeface="+mn-ea"/>
              <a:cs typeface="Arial" pitchFamily="34" charset="0"/>
            </a:rPr>
            <a:t>Baugenehmigung</a:t>
          </a:r>
        </a:p>
        <a:p>
          <a:pPr marL="0" lvl="0" indent="0" algn="l"/>
          <a:endParaRPr lang="de-DE" sz="800" b="1" baseline="0">
            <a:solidFill>
              <a:schemeClr val="dk1"/>
            </a:solidFill>
            <a:latin typeface="Arial" pitchFamily="34" charset="0"/>
            <a:ea typeface="+mn-ea"/>
            <a:cs typeface="Arial" pitchFamily="34" charset="0"/>
          </a:endParaRPr>
        </a:p>
        <a:p>
          <a:pPr marL="0" lvl="0" indent="0" algn="l"/>
          <a:r>
            <a:rPr lang="de-DE" sz="1000" baseline="0">
              <a:solidFill>
                <a:schemeClr val="dk1"/>
              </a:solidFill>
              <a:latin typeface="Arial" pitchFamily="34" charset="0"/>
              <a:ea typeface="+mn-ea"/>
              <a:cs typeface="Arial" pitchFamily="34" charset="0"/>
            </a:rPr>
            <a:t>Baumaßnahmen, durch die Wohn- oder Nutzraum zu- oder abgeht bzw. bauliche Veränderungen vorgenommen werden, sind genehmigungs- bzw. anzeigepflichtig.</a:t>
          </a: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r>
            <a:rPr lang="de-DE" sz="1200" b="1" baseline="0">
              <a:solidFill>
                <a:schemeClr val="dk1"/>
              </a:solidFill>
              <a:latin typeface="Arial" pitchFamily="34" charset="0"/>
              <a:ea typeface="+mn-ea"/>
              <a:cs typeface="Arial" pitchFamily="34" charset="0"/>
            </a:rPr>
            <a:t>Rauminhalt</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Rauminhalt ist das von den äußeren Abstellräumen, Begrenzungsflächen eines Gebäudes eingeschlossene Volumen (Bruttorauminhalt); d. h. </a:t>
          </a:r>
        </a:p>
        <a:p>
          <a:pPr lvl="0"/>
          <a:r>
            <a:rPr lang="de-DE" sz="1000" baseline="0">
              <a:latin typeface="Arial" pitchFamily="34" charset="0"/>
              <a:cs typeface="Arial" pitchFamily="34" charset="0"/>
            </a:rPr>
            <a:t>das Produkt aus der überbauten Fläche und der anzusetzenden Höhe, es umfasst auch den Rauminhalt der Konstruktion (DIN 277 Teil 1 in der jeweils gültigen Fassung).</a:t>
          </a:r>
        </a:p>
        <a:p>
          <a:pPr lvl="0"/>
          <a:endParaRPr lang="de-DE" sz="800" baseline="0">
            <a:latin typeface="Arial" pitchFamily="34" charset="0"/>
            <a:cs typeface="Arial" pitchFamily="34" charset="0"/>
          </a:endParaRPr>
        </a:p>
        <a:p>
          <a:pPr marL="0" lvl="0" indent="0"/>
          <a:r>
            <a:rPr lang="de-DE" sz="1200" b="1" baseline="0">
              <a:solidFill>
                <a:schemeClr val="dk1"/>
              </a:solidFill>
              <a:latin typeface="Arial" pitchFamily="34" charset="0"/>
              <a:ea typeface="+mn-ea"/>
              <a:cs typeface="Arial" pitchFamily="34" charset="0"/>
            </a:rPr>
            <a:t>Veranschlagte Kosten</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Veranschlagte Kosten des Bauwerkes sind die Kosten des Bauwerkes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p>
        <a:p>
          <a:pPr lvl="0"/>
          <a:endParaRPr lang="de-DE" sz="8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Baumaßnahmen an bestehenden Gebäuden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Baumaßnahmen an bestehenden Gebäuden sind bauliche Veränderungen durch Umbau, Ausbau, Erweiterung oder Wiederherstellung. 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Baufertigstellung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Ein Bauvorhaben gilt als fertig gestellt, wenn die Arbeiten am Bauvorhaben weitgehend abgeschlossen sind und das Gebäude bzw. die Wohnungen bezogen werden. Entscheidend für die Fertigstellung ist die Ingebrauchnahme und nicht die Schlussabnahme des Bauobjekts durch die Bauaufsichtsbehörde.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Nichtwohngebäude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8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Nichtwohngebäude sind Gebäude, die ausschließlich</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oder überwiegend für Nichtwohnzwecke (gemessen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an der Gesamtnutzfläche) bestimmt sind. Hierzu zählen zum Beispiel Anstaltsgebäude, Büro- und Verwaltungsgebäude, landwirtschaftliche Betriebsgebäude und nichtlandwirtschaftliche Betriebsgebäude wie Fabrikgebäude, Handelsgebäude, Lagergebäude, Hotels.</a:t>
          </a:r>
          <a:endParaRPr lang="de-DE" sz="1000" baseline="0">
            <a:solidFill>
              <a:schemeClr val="dk1"/>
            </a:solidFill>
            <a:latin typeface="Arial" pitchFamily="34" charset="0"/>
            <a:ea typeface="+mn-ea"/>
            <a:cs typeface="Arial" pitchFamily="34" charset="0"/>
          </a:endParaRPr>
        </a:p>
        <a:p>
          <a:pPr marL="0" lvl="0" indent="0"/>
          <a:endParaRPr lang="de-DE" sz="1000" baseline="0">
            <a:solidFill>
              <a:schemeClr val="dk1"/>
            </a:solidFill>
            <a:latin typeface="Arial" pitchFamily="34" charset="0"/>
            <a:ea typeface="+mn-ea"/>
            <a:cs typeface="Arial" pitchFamily="34" charset="0"/>
          </a:endParaRPr>
        </a:p>
        <a:p>
          <a:pPr marL="0" lvl="0" indent="0"/>
          <a:endParaRPr lang="de-DE" sz="1000" baseline="0">
            <a:solidFill>
              <a:schemeClr val="dk1"/>
            </a:solidFill>
            <a:latin typeface="Arial" pitchFamily="34" charset="0"/>
            <a:ea typeface="+mn-ea"/>
            <a:cs typeface="Arial" pitchFamily="34" charset="0"/>
          </a:endParaRPr>
        </a:p>
        <a:p>
          <a:pPr lvl="0"/>
          <a:endParaRPr lang="de-DE" sz="1000" b="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9524</xdr:colOff>
      <xdr:row>4</xdr:row>
      <xdr:rowOff>9523</xdr:rowOff>
    </xdr:from>
    <xdr:to>
      <xdr:col>7</xdr:col>
      <xdr:colOff>740529</xdr:colOff>
      <xdr:row>52</xdr:row>
      <xdr:rowOff>148566</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33" t="11174" r="7849" b="13920"/>
        <a:stretch/>
      </xdr:blipFill>
      <xdr:spPr>
        <a:xfrm>
          <a:off x="9524" y="695323"/>
          <a:ext cx="6331705" cy="79114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6052</xdr:colOff>
      <xdr:row>1</xdr:row>
      <xdr:rowOff>166137</xdr:rowOff>
    </xdr:from>
    <xdr:to>
      <xdr:col>12</xdr:col>
      <xdr:colOff>832</xdr:colOff>
      <xdr:row>13</xdr:row>
      <xdr:rowOff>47397</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829775</xdr:colOff>
      <xdr:row>15</xdr:row>
      <xdr:rowOff>17970</xdr:rowOff>
    </xdr:from>
    <xdr:to>
      <xdr:col>11</xdr:col>
      <xdr:colOff>4727015</xdr:colOff>
      <xdr:row>29</xdr:row>
      <xdr:rowOff>28914</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15492</xdr:colOff>
      <xdr:row>31</xdr:row>
      <xdr:rowOff>17862</xdr:rowOff>
    </xdr:from>
    <xdr:to>
      <xdr:col>12</xdr:col>
      <xdr:colOff>15240</xdr:colOff>
      <xdr:row>52</xdr:row>
      <xdr:rowOff>45642</xdr:rowOff>
    </xdr:to>
    <xdr:graphicFrame macro="">
      <xdr:nvGraphicFramePr>
        <xdr:cNvPr id="4" name="Diagramm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xdr:row>
      <xdr:rowOff>85725</xdr:rowOff>
    </xdr:from>
    <xdr:to>
      <xdr:col>15</xdr:col>
      <xdr:colOff>0</xdr:colOff>
      <xdr:row>23</xdr:row>
      <xdr:rowOff>161880</xdr:rowOff>
    </xdr:to>
    <xdr:graphicFrame macro="">
      <xdr:nvGraphicFramePr>
        <xdr:cNvPr id="6" name="Diagramm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21</xdr:row>
      <xdr:rowOff>91440</xdr:rowOff>
    </xdr:from>
    <xdr:to>
      <xdr:col>14</xdr:col>
      <xdr:colOff>2141220</xdr:colOff>
      <xdr:row>23</xdr:row>
      <xdr:rowOff>68580</xdr:rowOff>
    </xdr:to>
    <xdr:sp macro="" textlink="">
      <xdr:nvSpPr>
        <xdr:cNvPr id="7" name="Textfeld 6">
          <a:extLst>
            <a:ext uri="{FF2B5EF4-FFF2-40B4-BE49-F238E27FC236}">
              <a16:creationId xmlns:a16="http://schemas.microsoft.com/office/drawing/2014/main" id="{00000000-0008-0000-0700-000007000000}"/>
            </a:ext>
          </a:extLst>
        </xdr:cNvPr>
        <xdr:cNvSpPr txBox="1"/>
      </xdr:nvSpPr>
      <xdr:spPr>
        <a:xfrm>
          <a:off x="13403580" y="6080760"/>
          <a:ext cx="214122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Grafikmittelpunkt beginnt bei 30 m</a:t>
          </a:r>
          <a:r>
            <a:rPr lang="de-DE" sz="800" baseline="30000">
              <a:latin typeface="Arial" panose="020B0604020202020204" pitchFamily="34" charset="0"/>
              <a:cs typeface="Arial" panose="020B0604020202020204" pitchFamily="34" charset="0"/>
            </a:rPr>
            <a:t>2</a:t>
          </a:r>
        </a:p>
      </xdr:txBody>
    </xdr:sp>
    <xdr:clientData/>
  </xdr:twoCellAnchor>
  <xdr:twoCellAnchor>
    <xdr:from>
      <xdr:col>13</xdr:col>
      <xdr:colOff>19050</xdr:colOff>
      <xdr:row>26</xdr:row>
      <xdr:rowOff>0</xdr:rowOff>
    </xdr:from>
    <xdr:to>
      <xdr:col>15</xdr:col>
      <xdr:colOff>17145</xdr:colOff>
      <xdr:row>32</xdr:row>
      <xdr:rowOff>121920</xdr:rowOff>
    </xdr:to>
    <xdr:sp macro="" textlink="">
      <xdr:nvSpPr>
        <xdr:cNvPr id="8" name="Textfeld 7">
          <a:extLst>
            <a:ext uri="{FF2B5EF4-FFF2-40B4-BE49-F238E27FC236}">
              <a16:creationId xmlns:a16="http://schemas.microsoft.com/office/drawing/2014/main" id="{00000000-0008-0000-0700-000008000000}"/>
            </a:ext>
          </a:extLst>
        </xdr:cNvPr>
        <xdr:cNvSpPr txBox="1"/>
      </xdr:nvSpPr>
      <xdr:spPr>
        <a:xfrm>
          <a:off x="12239625" y="4486275"/>
          <a:ext cx="5303520" cy="1093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Wohngebäude- und Wohnungsbestand</a:t>
          </a:r>
          <a:r>
            <a:rPr lang="de-DE" sz="800">
              <a:latin typeface="Arial" panose="020B0604020202020204" pitchFamily="34" charset="0"/>
              <a:cs typeface="Arial" panose="020B0604020202020204" pitchFamily="34" charset="0"/>
            </a:rPr>
            <a:t>	</a:t>
          </a:r>
        </a:p>
        <a:p>
          <a:pPr marL="90000">
            <a:spcAft>
              <a:spcPts val="600"/>
            </a:spcAft>
          </a:pPr>
          <a:r>
            <a:rPr lang="de-DE" sz="800">
              <a:latin typeface="Arial" panose="020B0604020202020204" pitchFamily="34" charset="0"/>
              <a:cs typeface="Arial" panose="020B0604020202020204" pitchFamily="34" charset="0"/>
            </a:rPr>
            <a:t>Fortschreibungsergebnisse auf Grundlage der endgültigen Ergebnisse der Gebäude- und Wohnungszählung 2011</a:t>
          </a:r>
        </a:p>
        <a:p>
          <a:r>
            <a:rPr lang="de-DE" sz="800" b="1" baseline="30000">
              <a:latin typeface="Arial" panose="020B0604020202020204" pitchFamily="34" charset="0"/>
              <a:cs typeface="Arial" panose="020B0604020202020204" pitchFamily="34" charset="0"/>
            </a:rPr>
            <a:t>2</a:t>
          </a:r>
          <a:r>
            <a:rPr lang="de-DE" sz="800" b="1">
              <a:latin typeface="Arial" panose="020B0604020202020204" pitchFamily="34" charset="0"/>
              <a:cs typeface="Arial" panose="020B0604020202020204" pitchFamily="34" charset="0"/>
            </a:rPr>
            <a:t>  Wohnungen</a:t>
          </a:r>
          <a:r>
            <a:rPr lang="de-DE" sz="800">
              <a:latin typeface="Arial" panose="020B0604020202020204" pitchFamily="34" charset="0"/>
              <a:cs typeface="Arial" panose="020B0604020202020204" pitchFamily="34" charset="0"/>
            </a:rPr>
            <a:t>	</a:t>
          </a:r>
        </a:p>
        <a:p>
          <a:pPr marL="90000"/>
          <a:r>
            <a:rPr lang="de-DE" sz="800">
              <a:latin typeface="Arial" panose="020B0604020202020204" pitchFamily="34" charset="0"/>
              <a:cs typeface="Arial" panose="020B0604020202020204" pitchFamily="34" charset="0"/>
            </a:rPr>
            <a:t>in Wohn- und Nichtwohngebäuden, einschließlich Wohnheimen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6052</xdr:colOff>
      <xdr:row>1</xdr:row>
      <xdr:rowOff>166137</xdr:rowOff>
    </xdr:from>
    <xdr:to>
      <xdr:col>13</xdr:col>
      <xdr:colOff>15240</xdr:colOff>
      <xdr:row>13</xdr:row>
      <xdr:rowOff>93117</xdr:rowOff>
    </xdr:to>
    <xdr:graphicFrame macro="">
      <xdr:nvGraphicFramePr>
        <xdr:cNvPr id="7" name="Diagramm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14435</xdr:colOff>
      <xdr:row>15</xdr:row>
      <xdr:rowOff>101790</xdr:rowOff>
    </xdr:from>
    <xdr:to>
      <xdr:col>13</xdr:col>
      <xdr:colOff>10235</xdr:colOff>
      <xdr:row>29</xdr:row>
      <xdr:rowOff>112734</xdr:rowOff>
    </xdr:to>
    <xdr:graphicFrame macro="">
      <xdr:nvGraphicFramePr>
        <xdr:cNvPr id="8" name="Diagramm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7872</xdr:colOff>
      <xdr:row>31</xdr:row>
      <xdr:rowOff>63582</xdr:rowOff>
    </xdr:from>
    <xdr:to>
      <xdr:col>13</xdr:col>
      <xdr:colOff>7620</xdr:colOff>
      <xdr:row>52</xdr:row>
      <xdr:rowOff>38100</xdr:rowOff>
    </xdr:to>
    <xdr:graphicFrame macro="">
      <xdr:nvGraphicFramePr>
        <xdr:cNvPr id="9" name="Diagramm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1</xdr:row>
      <xdr:rowOff>152400</xdr:rowOff>
    </xdr:from>
    <xdr:to>
      <xdr:col>16</xdr:col>
      <xdr:colOff>0</xdr:colOff>
      <xdr:row>24</xdr:row>
      <xdr:rowOff>32340</xdr:rowOff>
    </xdr:to>
    <xdr:graphicFrame macro="">
      <xdr:nvGraphicFramePr>
        <xdr:cNvPr id="10" name="Diagramm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17145</xdr:colOff>
      <xdr:row>26</xdr:row>
      <xdr:rowOff>0</xdr:rowOff>
    </xdr:from>
    <xdr:to>
      <xdr:col>16</xdr:col>
      <xdr:colOff>15240</xdr:colOff>
      <xdr:row>32</xdr:row>
      <xdr:rowOff>121920</xdr:rowOff>
    </xdr:to>
    <xdr:sp macro="" textlink="">
      <xdr:nvSpPr>
        <xdr:cNvPr id="6" name="Textfeld 5">
          <a:extLst>
            <a:ext uri="{FF2B5EF4-FFF2-40B4-BE49-F238E27FC236}">
              <a16:creationId xmlns:a16="http://schemas.microsoft.com/office/drawing/2014/main" id="{00000000-0008-0000-0900-000006000000}"/>
            </a:ext>
          </a:extLst>
        </xdr:cNvPr>
        <xdr:cNvSpPr txBox="1"/>
      </xdr:nvSpPr>
      <xdr:spPr>
        <a:xfrm>
          <a:off x="12513945" y="4594860"/>
          <a:ext cx="5454015" cy="1127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Baugenehmigungen</a:t>
          </a:r>
          <a:r>
            <a:rPr lang="de-DE" sz="800">
              <a:latin typeface="Arial" panose="020B0604020202020204" pitchFamily="34" charset="0"/>
              <a:cs typeface="Arial" panose="020B0604020202020204" pitchFamily="34" charset="0"/>
            </a:rPr>
            <a:t>	</a:t>
          </a:r>
        </a:p>
        <a:p>
          <a:pPr marL="90000">
            <a:spcAft>
              <a:spcPts val="600"/>
            </a:spcAft>
          </a:pPr>
          <a:r>
            <a:rPr lang="de-DE" sz="800">
              <a:latin typeface="Arial" panose="020B0604020202020204" pitchFamily="34" charset="0"/>
              <a:cs typeface="Arial" panose="020B0604020202020204" pitchFamily="34" charset="0"/>
            </a:rPr>
            <a:t>einschließlich Wohnheime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6052</xdr:colOff>
      <xdr:row>2</xdr:row>
      <xdr:rowOff>13737</xdr:rowOff>
    </xdr:from>
    <xdr:to>
      <xdr:col>13</xdr:col>
      <xdr:colOff>15240</xdr:colOff>
      <xdr:row>13</xdr:row>
      <xdr:rowOff>161697</xdr:rowOff>
    </xdr:to>
    <xdr:graphicFrame macro="">
      <xdr:nvGraphicFramePr>
        <xdr:cNvPr id="7" name="Diagramm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6815</xdr:colOff>
      <xdr:row>16</xdr:row>
      <xdr:rowOff>25590</xdr:rowOff>
    </xdr:from>
    <xdr:to>
      <xdr:col>13</xdr:col>
      <xdr:colOff>2615</xdr:colOff>
      <xdr:row>30</xdr:row>
      <xdr:rowOff>36534</xdr:rowOff>
    </xdr:to>
    <xdr:graphicFrame macro="">
      <xdr:nvGraphicFramePr>
        <xdr:cNvPr id="8" name="Diagramm 7">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7872</xdr:colOff>
      <xdr:row>32</xdr:row>
      <xdr:rowOff>2622</xdr:rowOff>
    </xdr:from>
    <xdr:to>
      <xdr:col>13</xdr:col>
      <xdr:colOff>7620</xdr:colOff>
      <xdr:row>52</xdr:row>
      <xdr:rowOff>160020</xdr:rowOff>
    </xdr:to>
    <xdr:graphicFrame macro="">
      <xdr:nvGraphicFramePr>
        <xdr:cNvPr id="9" name="Diagramm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2</xdr:row>
      <xdr:rowOff>0</xdr:rowOff>
    </xdr:from>
    <xdr:to>
      <xdr:col>16</xdr:col>
      <xdr:colOff>0</xdr:colOff>
      <xdr:row>24</xdr:row>
      <xdr:rowOff>24720</xdr:rowOff>
    </xdr:to>
    <xdr:graphicFrame macro="">
      <xdr:nvGraphicFramePr>
        <xdr:cNvPr id="10" name="Diagramm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15240</xdr:colOff>
      <xdr:row>26</xdr:row>
      <xdr:rowOff>129540</xdr:rowOff>
    </xdr:from>
    <xdr:to>
      <xdr:col>15</xdr:col>
      <xdr:colOff>4632960</xdr:colOff>
      <xdr:row>33</xdr:row>
      <xdr:rowOff>83820</xdr:rowOff>
    </xdr:to>
    <xdr:sp macro="" textlink="">
      <xdr:nvSpPr>
        <xdr:cNvPr id="13" name="Textfeld 12">
          <a:extLst>
            <a:ext uri="{FF2B5EF4-FFF2-40B4-BE49-F238E27FC236}">
              <a16:creationId xmlns:a16="http://schemas.microsoft.com/office/drawing/2014/main" id="{00000000-0008-0000-0B00-00000D000000}"/>
            </a:ext>
          </a:extLst>
        </xdr:cNvPr>
        <xdr:cNvSpPr txBox="1"/>
      </xdr:nvSpPr>
      <xdr:spPr>
        <a:xfrm>
          <a:off x="12512040" y="4594860"/>
          <a:ext cx="5433060" cy="1127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a:t>
          </a:r>
          <a:r>
            <a:rPr lang="de-DE" sz="800" b="1" baseline="0">
              <a:latin typeface="Arial" panose="020B0604020202020204" pitchFamily="34" charset="0"/>
              <a:cs typeface="Arial" panose="020B0604020202020204" pitchFamily="34" charset="0"/>
            </a:rPr>
            <a:t>Wohngebäude</a:t>
          </a:r>
          <a:r>
            <a:rPr lang="de-DE" sz="800">
              <a:latin typeface="Arial" panose="020B0604020202020204" pitchFamily="34" charset="0"/>
              <a:cs typeface="Arial" panose="020B0604020202020204" pitchFamily="34" charset="0"/>
            </a:rPr>
            <a:t>	</a:t>
          </a:r>
        </a:p>
        <a:p>
          <a:pPr marL="90000">
            <a:spcAft>
              <a:spcPts val="600"/>
            </a:spcAft>
          </a:pPr>
          <a:r>
            <a:rPr lang="de-DE" sz="800">
              <a:solidFill>
                <a:schemeClr val="dk1"/>
              </a:solidFill>
              <a:latin typeface="Arial" panose="020B0604020202020204" pitchFamily="34" charset="0"/>
              <a:ea typeface="+mn-ea"/>
              <a:cs typeface="Arial" panose="020B0604020202020204" pitchFamily="34" charset="0"/>
            </a:rPr>
            <a:t>einschließlich W</a:t>
          </a:r>
          <a:r>
            <a:rPr lang="de-DE" sz="800">
              <a:latin typeface="Arial" panose="020B0604020202020204" pitchFamily="34" charset="0"/>
              <a:cs typeface="Arial" panose="020B0604020202020204" pitchFamily="34" charset="0"/>
            </a:rPr>
            <a:t>ohnheime</a:t>
          </a:r>
        </a:p>
        <a:p>
          <a:pPr marL="0">
            <a:spcAft>
              <a:spcPts val="0"/>
            </a:spcAft>
          </a:pPr>
          <a:r>
            <a:rPr lang="de-DE" sz="800" b="1" baseline="30000">
              <a:latin typeface="Arial" panose="020B0604020202020204" pitchFamily="34" charset="0"/>
              <a:cs typeface="Arial" panose="020B0604020202020204" pitchFamily="34" charset="0"/>
            </a:rPr>
            <a:t>2</a:t>
          </a:r>
          <a:r>
            <a:rPr lang="de-DE" sz="800" b="1">
              <a:latin typeface="Arial" panose="020B0604020202020204" pitchFamily="34" charset="0"/>
              <a:cs typeface="Arial" panose="020B0604020202020204" pitchFamily="34" charset="0"/>
            </a:rPr>
            <a:t>  Alle Baumaßnahmen</a:t>
          </a:r>
        </a:p>
        <a:p>
          <a:pPr marL="90000">
            <a:spcAft>
              <a:spcPts val="600"/>
            </a:spcAft>
          </a:pPr>
          <a:r>
            <a:rPr lang="de-DE" sz="800">
              <a:latin typeface="Arial" panose="020B0604020202020204" pitchFamily="34" charset="0"/>
              <a:cs typeface="Arial" panose="020B0604020202020204" pitchFamily="34" charset="0"/>
            </a:rPr>
            <a:t>Neubau und Baumaßnahmen an bestehenden Gebäuden</a:t>
          </a:r>
        </a:p>
        <a:p>
          <a:r>
            <a:rPr lang="de-DE" sz="800" b="1" baseline="30000">
              <a:solidFill>
                <a:schemeClr val="dk1"/>
              </a:solidFill>
              <a:latin typeface="Arial" panose="020B0604020202020204" pitchFamily="34" charset="0"/>
              <a:ea typeface="+mn-ea"/>
              <a:cs typeface="Arial" panose="020B0604020202020204" pitchFamily="34" charset="0"/>
            </a:rPr>
            <a:t>3</a:t>
          </a:r>
          <a:r>
            <a:rPr lang="de-DE" sz="800" b="1">
              <a:solidFill>
                <a:schemeClr val="dk1"/>
              </a:solidFill>
              <a:effectLst/>
              <a:latin typeface="Arial" panose="020B0604020202020204" pitchFamily="34" charset="0"/>
              <a:ea typeface="+mn-ea"/>
              <a:cs typeface="Arial" panose="020B0604020202020204" pitchFamily="34" charset="0"/>
            </a:rPr>
            <a:t>  Räume</a:t>
          </a:r>
          <a:r>
            <a:rPr lang="de-DE" sz="800">
              <a:solidFill>
                <a:schemeClr val="dk1"/>
              </a:solidFill>
              <a:effectLst/>
              <a:latin typeface="Arial" panose="020B0604020202020204" pitchFamily="34" charset="0"/>
              <a:ea typeface="+mn-ea"/>
              <a:cs typeface="Arial" panose="020B0604020202020204" pitchFamily="34" charset="0"/>
            </a:rPr>
            <a:t>	</a:t>
          </a:r>
          <a:endParaRPr lang="de-DE" sz="800">
            <a:effectLst/>
            <a:latin typeface="Arial" panose="020B0604020202020204" pitchFamily="34" charset="0"/>
            <a:cs typeface="Arial" panose="020B0604020202020204" pitchFamily="34" charset="0"/>
          </a:endParaRPr>
        </a:p>
        <a:p>
          <a:pPr marL="90000" indent="0">
            <a:spcAft>
              <a:spcPts val="600"/>
            </a:spcAft>
          </a:pPr>
          <a:r>
            <a:rPr lang="de-DE" sz="800">
              <a:solidFill>
                <a:schemeClr val="dk1"/>
              </a:solidFill>
              <a:latin typeface="Arial" panose="020B0604020202020204" pitchFamily="34" charset="0"/>
              <a:ea typeface="+mn-ea"/>
              <a:cs typeface="Arial" panose="020B0604020202020204" pitchFamily="34" charset="0"/>
            </a:rPr>
            <a:t>einschließlich Küchen</a:t>
          </a:r>
        </a:p>
        <a:p>
          <a:pPr marL="90000" indent="0">
            <a:spcAft>
              <a:spcPts val="600"/>
            </a:spcAft>
          </a:pPr>
          <a:endParaRPr lang="de-DE" sz="80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 Id="rId6" Type="http://schemas.openxmlformats.org/officeDocument/2006/relationships/printerSettings" Target="../printerSettings/printerSettings2.bin"/><Relationship Id="rId5" Type="http://schemas.openxmlformats.org/officeDocument/2006/relationships/hyperlink" Target="http://region.statistik-nord.de/main/1" TargetMode="External"/><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showGridLines="0" tabSelected="1" view="pageLayout" zoomScaleNormal="100" zoomScaleSheetLayoutView="100" workbookViewId="0"/>
  </sheetViews>
  <sheetFormatPr baseColWidth="10" defaultColWidth="11.28515625" defaultRowHeight="12.75"/>
  <cols>
    <col min="1" max="7" width="13.140625" customWidth="1"/>
    <col min="8" max="51" width="12.140625" customWidth="1"/>
  </cols>
  <sheetData>
    <row r="1" spans="1:7">
      <c r="A1" s="103"/>
    </row>
    <row r="2" spans="1:7">
      <c r="A2" s="117"/>
      <c r="B2" s="117"/>
      <c r="C2" s="117"/>
      <c r="D2" s="117"/>
      <c r="E2" s="117"/>
    </row>
    <row r="3" spans="1:7" ht="20.25">
      <c r="A3" s="132"/>
      <c r="B3" s="132"/>
      <c r="C3" s="132"/>
      <c r="D3" s="132"/>
      <c r="E3" s="117"/>
    </row>
    <row r="4" spans="1:7" ht="20.25">
      <c r="A4" s="132"/>
      <c r="B4" s="132"/>
      <c r="C4" s="132"/>
      <c r="D4" s="132"/>
      <c r="E4" s="117"/>
    </row>
    <row r="5" spans="1:7">
      <c r="A5" s="117"/>
      <c r="B5" s="117"/>
      <c r="C5" s="117"/>
      <c r="D5" s="117"/>
      <c r="E5" s="117"/>
    </row>
    <row r="6" spans="1:7">
      <c r="A6" s="117"/>
      <c r="B6" s="117"/>
      <c r="C6" s="117"/>
      <c r="D6" s="117"/>
      <c r="E6" s="117"/>
    </row>
    <row r="7" spans="1:7">
      <c r="A7" s="117"/>
      <c r="B7" s="117"/>
      <c r="C7" s="117"/>
      <c r="D7" s="117"/>
      <c r="E7" s="117"/>
    </row>
    <row r="11" spans="1:7" ht="15">
      <c r="A11" s="1"/>
      <c r="F11" s="2"/>
      <c r="G11" s="3"/>
    </row>
    <row r="13" spans="1:7">
      <c r="A13" s="5"/>
    </row>
    <row r="15" spans="1:7" ht="23.25">
      <c r="A15" s="137"/>
      <c r="B15" s="137"/>
      <c r="C15" s="137"/>
      <c r="D15" s="137"/>
      <c r="E15" s="137"/>
      <c r="F15" s="137"/>
      <c r="G15" s="137"/>
    </row>
    <row r="16" spans="1:7" ht="15" customHeight="1">
      <c r="D16" s="135"/>
      <c r="E16" s="135"/>
      <c r="F16" s="135"/>
      <c r="G16" s="135"/>
    </row>
    <row r="17" spans="1:7" ht="15" customHeight="1"/>
    <row r="18" spans="1:7" ht="37.5">
      <c r="A18" s="136" t="s">
        <v>80</v>
      </c>
      <c r="B18" s="136"/>
      <c r="C18" s="136"/>
      <c r="D18" s="136"/>
      <c r="E18" s="136"/>
      <c r="F18" s="136"/>
      <c r="G18" s="136"/>
    </row>
    <row r="19" spans="1:7" ht="37.5">
      <c r="A19" s="136" t="s">
        <v>81</v>
      </c>
      <c r="B19" s="136"/>
      <c r="C19" s="136"/>
      <c r="D19" s="136"/>
      <c r="E19" s="136"/>
      <c r="F19" s="136"/>
      <c r="G19" s="136"/>
    </row>
    <row r="20" spans="1:7" ht="28.35" customHeight="1">
      <c r="A20" s="139" t="s">
        <v>142</v>
      </c>
      <c r="B20" s="136"/>
      <c r="C20" s="136"/>
      <c r="D20" s="136"/>
      <c r="E20" s="136"/>
      <c r="F20" s="136"/>
      <c r="G20" s="136"/>
    </row>
    <row r="21" spans="1:7" ht="15" customHeight="1">
      <c r="A21" s="9"/>
      <c r="B21" s="9"/>
      <c r="C21" s="9"/>
      <c r="D21" s="9"/>
      <c r="E21" s="9"/>
      <c r="F21" s="9"/>
      <c r="G21" s="80"/>
    </row>
    <row r="22" spans="1:7" ht="15">
      <c r="A22" s="80"/>
      <c r="B22" s="80"/>
      <c r="C22" s="80"/>
      <c r="D22" s="80"/>
      <c r="E22" s="140" t="s">
        <v>157</v>
      </c>
      <c r="F22" s="140"/>
      <c r="G22" s="140"/>
    </row>
    <row r="29" spans="1:7" ht="22.7" customHeight="1">
      <c r="A29" s="137" t="s">
        <v>84</v>
      </c>
      <c r="B29" s="138"/>
      <c r="C29" s="138"/>
      <c r="D29" s="138"/>
      <c r="E29" s="138"/>
      <c r="F29" s="138"/>
      <c r="G29" s="138"/>
    </row>
    <row r="30" spans="1:7" ht="22.7" customHeight="1">
      <c r="A30" s="137" t="s">
        <v>93</v>
      </c>
      <c r="B30" s="138"/>
      <c r="C30" s="138"/>
      <c r="D30" s="138"/>
      <c r="E30" s="138"/>
      <c r="F30" s="138"/>
      <c r="G30" s="138"/>
    </row>
  </sheetData>
  <mergeCells count="8">
    <mergeCell ref="A15:G15"/>
    <mergeCell ref="D16:G16"/>
    <mergeCell ref="A18:G18"/>
    <mergeCell ref="A19:G19"/>
    <mergeCell ref="A30:G30"/>
    <mergeCell ref="A29:G29"/>
    <mergeCell ref="A20:G20"/>
    <mergeCell ref="E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Standard"&amp;8SH.regional Band 2 - 2022</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61"/>
  <sheetViews>
    <sheetView zoomScaleNormal="100" zoomScaleSheetLayoutView="100" workbookViewId="0">
      <selection sqref="A1:K1"/>
    </sheetView>
  </sheetViews>
  <sheetFormatPr baseColWidth="10" defaultColWidth="10.28515625" defaultRowHeight="12.75"/>
  <cols>
    <col min="1" max="1" width="21" style="4" customWidth="1"/>
    <col min="2" max="6" width="7.140625" style="50" customWidth="1"/>
    <col min="7" max="7" width="6.42578125" style="117" customWidth="1"/>
    <col min="8" max="8" width="7.140625" style="50" customWidth="1"/>
    <col min="9" max="10" width="6.7109375" style="50" customWidth="1"/>
    <col min="11" max="11" width="6.5703125" style="50" customWidth="1"/>
    <col min="12" max="12" width="11.85546875" style="54" customWidth="1"/>
    <col min="13" max="13" width="67.5703125" style="54" customWidth="1"/>
    <col min="14" max="15" width="11.85546875" style="54" customWidth="1"/>
    <col min="16" max="16" width="67.5703125" style="54" customWidth="1"/>
    <col min="17" max="17" width="11.85546875" style="54" customWidth="1"/>
    <col min="18" max="19" width="12.28515625" style="125" hidden="1" customWidth="1"/>
    <col min="20" max="16384" width="10.28515625" style="50"/>
  </cols>
  <sheetData>
    <row r="1" spans="1:19" ht="13.9" customHeight="1">
      <c r="A1" s="158" t="s">
        <v>154</v>
      </c>
      <c r="B1" s="158"/>
      <c r="C1" s="158"/>
      <c r="D1" s="158"/>
      <c r="E1" s="158"/>
      <c r="F1" s="158"/>
      <c r="G1" s="158"/>
      <c r="H1" s="158"/>
      <c r="I1" s="158"/>
      <c r="J1" s="158"/>
      <c r="K1" s="138"/>
      <c r="L1" s="156" t="s">
        <v>155</v>
      </c>
      <c r="M1" s="156"/>
      <c r="N1" s="156"/>
      <c r="O1" s="156" t="s">
        <v>156</v>
      </c>
      <c r="P1" s="156"/>
      <c r="Q1" s="156"/>
    </row>
    <row r="2" spans="1:19" ht="6.75" customHeight="1"/>
    <row r="3" spans="1:19" s="51" customFormat="1" ht="13.9" customHeight="1">
      <c r="A3" s="160" t="s">
        <v>129</v>
      </c>
      <c r="B3" s="165" t="s">
        <v>121</v>
      </c>
      <c r="C3" s="166"/>
      <c r="D3" s="166"/>
      <c r="E3" s="166"/>
      <c r="F3" s="166"/>
      <c r="G3" s="167"/>
      <c r="H3" s="165" t="s">
        <v>132</v>
      </c>
      <c r="I3" s="166"/>
      <c r="J3" s="166"/>
      <c r="K3" s="166"/>
      <c r="L3" s="79"/>
      <c r="M3" s="79"/>
      <c r="N3" s="79"/>
      <c r="O3" s="79"/>
      <c r="P3" s="79"/>
      <c r="Q3" s="79"/>
      <c r="R3" s="178"/>
      <c r="S3" s="178"/>
    </row>
    <row r="4" spans="1:19" s="118" customFormat="1" ht="23.45" customHeight="1">
      <c r="A4" s="169"/>
      <c r="B4" s="165" t="s">
        <v>133</v>
      </c>
      <c r="C4" s="166"/>
      <c r="D4" s="166"/>
      <c r="E4" s="166"/>
      <c r="F4" s="174" t="s">
        <v>127</v>
      </c>
      <c r="G4" s="182"/>
      <c r="H4" s="174" t="s">
        <v>123</v>
      </c>
      <c r="I4" s="181"/>
      <c r="J4" s="181"/>
      <c r="K4" s="181"/>
      <c r="L4" s="106"/>
      <c r="M4" s="106"/>
      <c r="N4" s="106"/>
      <c r="O4" s="106"/>
      <c r="P4" s="106"/>
      <c r="Q4" s="106"/>
      <c r="R4" s="178"/>
      <c r="S4" s="178"/>
    </row>
    <row r="5" spans="1:19" s="51" customFormat="1" ht="16.149999999999999" customHeight="1">
      <c r="A5" s="161"/>
      <c r="B5" s="174" t="s">
        <v>126</v>
      </c>
      <c r="C5" s="165" t="s">
        <v>134</v>
      </c>
      <c r="D5" s="166"/>
      <c r="E5" s="166"/>
      <c r="F5" s="183"/>
      <c r="G5" s="184"/>
      <c r="H5" s="174" t="s">
        <v>126</v>
      </c>
      <c r="I5" s="165" t="s">
        <v>135</v>
      </c>
      <c r="J5" s="166"/>
      <c r="K5" s="166"/>
      <c r="L5" s="97"/>
      <c r="M5" s="97"/>
      <c r="N5" s="97"/>
      <c r="O5" s="97"/>
      <c r="P5" s="97"/>
      <c r="Q5" s="97"/>
      <c r="R5" s="179"/>
      <c r="S5" s="179"/>
    </row>
    <row r="6" spans="1:19" s="51" customFormat="1" ht="24" customHeight="1">
      <c r="A6" s="161"/>
      <c r="B6" s="180"/>
      <c r="C6" s="124">
        <v>1</v>
      </c>
      <c r="D6" s="124">
        <v>2</v>
      </c>
      <c r="E6" s="124" t="s">
        <v>122</v>
      </c>
      <c r="F6" s="180"/>
      <c r="G6" s="185"/>
      <c r="H6" s="180"/>
      <c r="I6" s="124" t="s">
        <v>94</v>
      </c>
      <c r="J6" s="124" t="s">
        <v>124</v>
      </c>
      <c r="K6" s="124" t="s">
        <v>125</v>
      </c>
      <c r="L6" s="79"/>
      <c r="M6" s="79"/>
      <c r="N6" s="79"/>
      <c r="O6" s="79"/>
      <c r="P6" s="79"/>
      <c r="Q6" s="79"/>
      <c r="R6" s="106"/>
      <c r="S6" s="106"/>
    </row>
    <row r="7" spans="1:19" s="51" customFormat="1" ht="24" customHeight="1">
      <c r="A7" s="162"/>
      <c r="B7" s="119" t="s">
        <v>72</v>
      </c>
      <c r="C7" s="119" t="s">
        <v>72</v>
      </c>
      <c r="D7" s="119" t="s">
        <v>72</v>
      </c>
      <c r="E7" s="119" t="s">
        <v>72</v>
      </c>
      <c r="F7" s="119" t="s">
        <v>72</v>
      </c>
      <c r="G7" s="119" t="s">
        <v>78</v>
      </c>
      <c r="H7" s="119" t="s">
        <v>72</v>
      </c>
      <c r="I7" s="119" t="s">
        <v>72</v>
      </c>
      <c r="J7" s="119" t="s">
        <v>72</v>
      </c>
      <c r="K7" s="124" t="s">
        <v>72</v>
      </c>
      <c r="L7" s="98"/>
      <c r="M7" s="98"/>
      <c r="N7" s="98"/>
      <c r="O7" s="98"/>
      <c r="P7" s="98"/>
      <c r="Q7" s="98"/>
      <c r="R7" s="106"/>
      <c r="S7" s="106"/>
    </row>
    <row r="8" spans="1:19" ht="5.85" customHeight="1">
      <c r="A8" s="48"/>
      <c r="B8" s="53"/>
      <c r="C8" s="53"/>
      <c r="D8" s="53"/>
      <c r="E8" s="53"/>
      <c r="F8" s="53"/>
      <c r="G8" s="120"/>
      <c r="H8" s="53"/>
      <c r="I8" s="53"/>
      <c r="J8" s="56"/>
      <c r="K8" s="57"/>
      <c r="L8" s="99"/>
      <c r="M8" s="99"/>
      <c r="N8" s="99"/>
      <c r="O8" s="99"/>
      <c r="P8" s="99"/>
      <c r="Q8" s="99"/>
    </row>
    <row r="9" spans="1:19" ht="14.25" customHeight="1">
      <c r="A9" s="38" t="s">
        <v>74</v>
      </c>
      <c r="B9" s="69">
        <v>53</v>
      </c>
      <c r="C9" s="69">
        <v>34</v>
      </c>
      <c r="D9" s="69">
        <v>2</v>
      </c>
      <c r="E9" s="69">
        <v>17</v>
      </c>
      <c r="F9" s="69">
        <v>238</v>
      </c>
      <c r="G9" s="70">
        <v>2.5715829281469476</v>
      </c>
      <c r="H9" s="69">
        <v>262</v>
      </c>
      <c r="I9" s="69">
        <v>106</v>
      </c>
      <c r="J9" s="130">
        <v>111</v>
      </c>
      <c r="K9" s="131">
        <v>45</v>
      </c>
      <c r="L9" s="99"/>
      <c r="M9" s="99"/>
      <c r="N9" s="99"/>
      <c r="O9" s="99"/>
      <c r="P9" s="99"/>
      <c r="Q9" s="99"/>
    </row>
    <row r="10" spans="1:19">
      <c r="A10" s="38" t="s">
        <v>75</v>
      </c>
      <c r="B10" s="69">
        <v>51</v>
      </c>
      <c r="C10" s="69">
        <v>26</v>
      </c>
      <c r="D10" s="69">
        <v>4</v>
      </c>
      <c r="E10" s="69">
        <v>21</v>
      </c>
      <c r="F10" s="69">
        <v>494</v>
      </c>
      <c r="G10" s="70">
        <v>1.9942111360948178</v>
      </c>
      <c r="H10" s="69">
        <v>550</v>
      </c>
      <c r="I10" s="69">
        <v>389</v>
      </c>
      <c r="J10" s="130">
        <v>127</v>
      </c>
      <c r="K10" s="131">
        <v>34</v>
      </c>
      <c r="L10" s="99"/>
      <c r="M10" s="99"/>
      <c r="N10" s="99"/>
      <c r="O10" s="99"/>
      <c r="P10" s="99"/>
      <c r="Q10" s="99"/>
    </row>
    <row r="11" spans="1:19">
      <c r="A11" s="38" t="s">
        <v>76</v>
      </c>
      <c r="B11" s="69">
        <v>185</v>
      </c>
      <c r="C11" s="69">
        <v>113</v>
      </c>
      <c r="D11" s="69">
        <v>10</v>
      </c>
      <c r="E11" s="69">
        <v>62</v>
      </c>
      <c r="F11" s="69">
        <v>833</v>
      </c>
      <c r="G11" s="70">
        <v>3.8194364841009651</v>
      </c>
      <c r="H11" s="69">
        <v>888</v>
      </c>
      <c r="I11" s="69">
        <v>261</v>
      </c>
      <c r="J11" s="130">
        <v>470</v>
      </c>
      <c r="K11" s="131">
        <v>157</v>
      </c>
      <c r="L11" s="99"/>
      <c r="M11" s="99"/>
      <c r="N11" s="99"/>
      <c r="O11" s="99"/>
      <c r="P11" s="99"/>
      <c r="Q11" s="99"/>
    </row>
    <row r="12" spans="1:19">
      <c r="A12" s="38" t="s">
        <v>77</v>
      </c>
      <c r="B12" s="69">
        <v>52</v>
      </c>
      <c r="C12" s="69">
        <v>33</v>
      </c>
      <c r="D12" s="69">
        <v>7</v>
      </c>
      <c r="E12" s="69">
        <v>12</v>
      </c>
      <c r="F12" s="69">
        <v>228</v>
      </c>
      <c r="G12" s="70">
        <v>2.8678523810721743</v>
      </c>
      <c r="H12" s="69">
        <v>258</v>
      </c>
      <c r="I12" s="69">
        <v>120</v>
      </c>
      <c r="J12" s="130">
        <v>93</v>
      </c>
      <c r="K12" s="131">
        <v>45</v>
      </c>
      <c r="L12" s="99"/>
      <c r="M12" s="99"/>
      <c r="N12" s="99"/>
      <c r="O12" s="99"/>
      <c r="P12" s="99"/>
      <c r="Q12" s="99"/>
    </row>
    <row r="13" spans="1:19" s="51" customFormat="1" ht="7.15" customHeight="1">
      <c r="A13" s="38"/>
      <c r="B13" s="37"/>
      <c r="C13" s="37"/>
      <c r="D13" s="37"/>
      <c r="E13" s="37"/>
      <c r="F13" s="70"/>
      <c r="G13" s="70"/>
      <c r="H13" s="37"/>
      <c r="I13" s="37"/>
      <c r="J13" s="61"/>
      <c r="K13" s="62"/>
      <c r="L13" s="99"/>
      <c r="M13" s="99"/>
      <c r="N13" s="99"/>
      <c r="O13" s="99"/>
      <c r="P13" s="99"/>
      <c r="Q13" s="99"/>
      <c r="R13" s="126"/>
      <c r="S13" s="126"/>
    </row>
    <row r="14" spans="1:19">
      <c r="A14" s="38" t="s">
        <v>40</v>
      </c>
      <c r="B14" s="69">
        <v>359</v>
      </c>
      <c r="C14" s="69">
        <v>272</v>
      </c>
      <c r="D14" s="69">
        <v>48</v>
      </c>
      <c r="E14" s="69">
        <v>39</v>
      </c>
      <c r="F14" s="69">
        <v>604</v>
      </c>
      <c r="G14" s="70">
        <v>4.4657380297518703</v>
      </c>
      <c r="H14" s="69">
        <v>662</v>
      </c>
      <c r="I14" s="69">
        <v>105</v>
      </c>
      <c r="J14" s="130">
        <v>369</v>
      </c>
      <c r="K14" s="131">
        <v>188</v>
      </c>
      <c r="L14" s="99"/>
      <c r="M14" s="99"/>
      <c r="N14" s="99"/>
      <c r="O14" s="99"/>
      <c r="P14" s="99"/>
      <c r="Q14" s="99"/>
    </row>
    <row r="15" spans="1:19">
      <c r="A15" s="38" t="s">
        <v>41</v>
      </c>
      <c r="B15" s="69">
        <v>490</v>
      </c>
      <c r="C15" s="69">
        <v>400</v>
      </c>
      <c r="D15" s="69">
        <v>50</v>
      </c>
      <c r="E15" s="69">
        <v>40</v>
      </c>
      <c r="F15" s="69">
        <v>862</v>
      </c>
      <c r="G15" s="70">
        <v>4.231464027646874</v>
      </c>
      <c r="H15" s="69">
        <v>914</v>
      </c>
      <c r="I15" s="69">
        <v>183</v>
      </c>
      <c r="J15" s="130">
        <v>324</v>
      </c>
      <c r="K15" s="131">
        <v>407</v>
      </c>
      <c r="L15" s="99"/>
      <c r="M15" s="99"/>
      <c r="N15" s="99"/>
      <c r="O15" s="99"/>
      <c r="P15" s="99"/>
      <c r="Q15" s="99"/>
    </row>
    <row r="16" spans="1:19">
      <c r="A16" s="38" t="s">
        <v>42</v>
      </c>
      <c r="B16" s="69">
        <v>602</v>
      </c>
      <c r="C16" s="69">
        <v>411</v>
      </c>
      <c r="D16" s="69">
        <v>105</v>
      </c>
      <c r="E16" s="69">
        <v>86</v>
      </c>
      <c r="F16" s="69">
        <v>1096</v>
      </c>
      <c r="G16" s="70">
        <v>6.4835574380483072</v>
      </c>
      <c r="H16" s="69">
        <v>1240</v>
      </c>
      <c r="I16" s="69">
        <v>306</v>
      </c>
      <c r="J16" s="130">
        <v>550</v>
      </c>
      <c r="K16" s="131">
        <v>384</v>
      </c>
      <c r="L16" s="99"/>
      <c r="M16" s="99"/>
      <c r="N16" s="99"/>
      <c r="O16" s="99"/>
      <c r="P16" s="99"/>
      <c r="Q16" s="99"/>
    </row>
    <row r="17" spans="1:19">
      <c r="A17" s="38" t="s">
        <v>43</v>
      </c>
      <c r="B17" s="69">
        <v>261</v>
      </c>
      <c r="C17" s="69">
        <v>176</v>
      </c>
      <c r="D17" s="69">
        <v>40</v>
      </c>
      <c r="E17" s="69">
        <v>45</v>
      </c>
      <c r="F17" s="69">
        <v>674</v>
      </c>
      <c r="G17" s="70">
        <v>3.3103150201860454</v>
      </c>
      <c r="H17" s="69">
        <v>752</v>
      </c>
      <c r="I17" s="69">
        <v>212</v>
      </c>
      <c r="J17" s="130">
        <v>359</v>
      </c>
      <c r="K17" s="131">
        <v>181</v>
      </c>
      <c r="L17" s="99"/>
      <c r="M17" s="99"/>
      <c r="N17" s="99"/>
      <c r="O17" s="99"/>
      <c r="P17" s="99"/>
      <c r="Q17" s="99"/>
    </row>
    <row r="18" spans="1:19">
      <c r="A18" s="38" t="s">
        <v>44</v>
      </c>
      <c r="B18" s="69">
        <v>520</v>
      </c>
      <c r="C18" s="69">
        <v>398</v>
      </c>
      <c r="D18" s="69">
        <v>36</v>
      </c>
      <c r="E18" s="69">
        <v>86</v>
      </c>
      <c r="F18" s="69">
        <v>1251</v>
      </c>
      <c r="G18" s="70">
        <v>3.8835252848228974</v>
      </c>
      <c r="H18" s="69">
        <v>1340</v>
      </c>
      <c r="I18" s="69">
        <v>363</v>
      </c>
      <c r="J18" s="130">
        <v>571</v>
      </c>
      <c r="K18" s="131">
        <v>406</v>
      </c>
      <c r="L18" s="99"/>
      <c r="M18" s="99"/>
      <c r="N18" s="99"/>
      <c r="O18" s="99"/>
      <c r="P18" s="99"/>
      <c r="Q18" s="99"/>
    </row>
    <row r="19" spans="1:19">
      <c r="A19" s="38" t="s">
        <v>45</v>
      </c>
      <c r="B19" s="69">
        <v>231</v>
      </c>
      <c r="C19" s="69">
        <v>180</v>
      </c>
      <c r="D19" s="69">
        <v>27</v>
      </c>
      <c r="E19" s="69">
        <v>24</v>
      </c>
      <c r="F19" s="69">
        <v>454</v>
      </c>
      <c r="G19" s="70">
        <v>3.4586259960690504</v>
      </c>
      <c r="H19" s="69">
        <v>516</v>
      </c>
      <c r="I19" s="69">
        <v>136</v>
      </c>
      <c r="J19" s="130">
        <v>192</v>
      </c>
      <c r="K19" s="131">
        <v>188</v>
      </c>
      <c r="L19" s="99"/>
      <c r="M19" s="99"/>
      <c r="N19" s="99"/>
      <c r="O19" s="99"/>
      <c r="P19" s="99"/>
      <c r="Q19" s="99"/>
    </row>
    <row r="20" spans="1:19">
      <c r="A20" s="38" t="s">
        <v>46</v>
      </c>
      <c r="B20" s="69">
        <v>532</v>
      </c>
      <c r="C20" s="69">
        <v>438</v>
      </c>
      <c r="D20" s="69">
        <v>46</v>
      </c>
      <c r="E20" s="69">
        <v>48</v>
      </c>
      <c r="F20" s="69">
        <v>931</v>
      </c>
      <c r="G20" s="70">
        <v>3.3371687474684477</v>
      </c>
      <c r="H20" s="69">
        <v>1004</v>
      </c>
      <c r="I20" s="69">
        <v>191</v>
      </c>
      <c r="J20" s="130">
        <v>458</v>
      </c>
      <c r="K20" s="131">
        <v>355</v>
      </c>
      <c r="L20" s="99"/>
      <c r="M20" s="99"/>
      <c r="N20" s="99"/>
      <c r="O20" s="99"/>
      <c r="P20" s="99"/>
      <c r="Q20" s="99"/>
    </row>
    <row r="21" spans="1:19">
      <c r="A21" s="38" t="s">
        <v>47</v>
      </c>
      <c r="B21" s="69">
        <v>650</v>
      </c>
      <c r="C21" s="69">
        <v>481</v>
      </c>
      <c r="D21" s="69">
        <v>95</v>
      </c>
      <c r="E21" s="69">
        <v>74</v>
      </c>
      <c r="F21" s="69">
        <v>1159</v>
      </c>
      <c r="G21" s="70">
        <v>5.6251759384191269</v>
      </c>
      <c r="H21" s="69">
        <v>1279</v>
      </c>
      <c r="I21" s="69">
        <v>229</v>
      </c>
      <c r="J21" s="130">
        <v>624</v>
      </c>
      <c r="K21" s="131">
        <v>426</v>
      </c>
      <c r="L21" s="99"/>
      <c r="M21" s="99"/>
      <c r="N21" s="99"/>
      <c r="O21" s="99"/>
      <c r="P21" s="99"/>
      <c r="Q21" s="99"/>
    </row>
    <row r="22" spans="1:19">
      <c r="A22" s="38" t="s">
        <v>48</v>
      </c>
      <c r="B22" s="69">
        <v>458</v>
      </c>
      <c r="C22" s="69">
        <v>390</v>
      </c>
      <c r="D22" s="69">
        <v>36</v>
      </c>
      <c r="E22" s="69">
        <v>32</v>
      </c>
      <c r="F22" s="69">
        <v>795</v>
      </c>
      <c r="G22" s="70">
        <v>2.7895911406796072</v>
      </c>
      <c r="H22" s="69">
        <v>881</v>
      </c>
      <c r="I22" s="69">
        <v>156</v>
      </c>
      <c r="J22" s="130">
        <v>338</v>
      </c>
      <c r="K22" s="131">
        <v>387</v>
      </c>
      <c r="L22" s="99"/>
      <c r="M22" s="99"/>
      <c r="N22" s="99"/>
      <c r="O22" s="99"/>
      <c r="P22" s="99"/>
      <c r="Q22" s="99"/>
    </row>
    <row r="23" spans="1:19">
      <c r="A23" s="38" t="s">
        <v>49</v>
      </c>
      <c r="B23" s="69">
        <v>210</v>
      </c>
      <c r="C23" s="69">
        <v>175</v>
      </c>
      <c r="D23" s="69">
        <v>23</v>
      </c>
      <c r="E23" s="69">
        <v>12</v>
      </c>
      <c r="F23" s="69">
        <v>299</v>
      </c>
      <c r="G23" s="70">
        <v>2.2579841261450393</v>
      </c>
      <c r="H23" s="69">
        <v>344</v>
      </c>
      <c r="I23" s="69">
        <v>39</v>
      </c>
      <c r="J23" s="130">
        <v>141</v>
      </c>
      <c r="K23" s="131">
        <v>164</v>
      </c>
      <c r="L23" s="99"/>
      <c r="M23" s="99"/>
      <c r="N23" s="99"/>
      <c r="O23" s="99"/>
      <c r="P23" s="99"/>
      <c r="Q23" s="99"/>
    </row>
    <row r="24" spans="1:19">
      <c r="A24" s="38" t="s">
        <v>89</v>
      </c>
      <c r="B24" s="69">
        <v>489</v>
      </c>
      <c r="C24" s="69">
        <v>380</v>
      </c>
      <c r="D24" s="69">
        <v>50</v>
      </c>
      <c r="E24" s="69">
        <v>59</v>
      </c>
      <c r="F24" s="69">
        <v>1083</v>
      </c>
      <c r="G24" s="70">
        <v>4.3674109681295947</v>
      </c>
      <c r="H24" s="69">
        <v>1131</v>
      </c>
      <c r="I24" s="69">
        <v>238</v>
      </c>
      <c r="J24" s="130">
        <v>486</v>
      </c>
      <c r="K24" s="131">
        <v>407</v>
      </c>
      <c r="L24" s="99"/>
      <c r="M24" s="99"/>
      <c r="N24" s="99"/>
      <c r="O24" s="99"/>
      <c r="P24" s="99"/>
      <c r="Q24" s="99"/>
    </row>
    <row r="25" spans="1:19" s="51" customFormat="1" ht="5.85" customHeight="1">
      <c r="A25" s="55"/>
      <c r="B25" s="37"/>
      <c r="C25" s="37"/>
      <c r="D25" s="37"/>
      <c r="E25" s="37"/>
      <c r="F25" s="70"/>
      <c r="G25" s="70"/>
      <c r="H25" s="37"/>
      <c r="I25" s="37"/>
      <c r="J25" s="61"/>
      <c r="K25" s="62"/>
      <c r="L25" s="99"/>
      <c r="M25" s="99"/>
      <c r="N25" s="99"/>
      <c r="O25" s="99"/>
      <c r="P25" s="99"/>
      <c r="Q25" s="99"/>
      <c r="R25" s="126"/>
      <c r="S25" s="126"/>
    </row>
    <row r="26" spans="1:19">
      <c r="A26" s="44" t="s">
        <v>51</v>
      </c>
      <c r="B26" s="69">
        <v>17</v>
      </c>
      <c r="C26" s="69">
        <v>5</v>
      </c>
      <c r="D26" s="69">
        <v>5</v>
      </c>
      <c r="E26" s="69">
        <v>7</v>
      </c>
      <c r="F26" s="69">
        <v>51</v>
      </c>
      <c r="G26" s="70">
        <v>2.3062313466582256</v>
      </c>
      <c r="H26" s="69">
        <v>62</v>
      </c>
      <c r="I26" s="69">
        <v>9</v>
      </c>
      <c r="J26" s="130">
        <v>40</v>
      </c>
      <c r="K26" s="131">
        <v>13</v>
      </c>
      <c r="L26" s="99"/>
      <c r="M26" s="99"/>
      <c r="N26" s="99"/>
      <c r="O26" s="99"/>
      <c r="P26" s="99"/>
      <c r="Q26" s="99"/>
    </row>
    <row r="27" spans="1:19">
      <c r="A27" s="44" t="s">
        <v>52</v>
      </c>
      <c r="B27" s="69">
        <v>48</v>
      </c>
      <c r="C27" s="69">
        <v>35</v>
      </c>
      <c r="D27" s="69">
        <v>1</v>
      </c>
      <c r="E27" s="69">
        <v>12</v>
      </c>
      <c r="F27" s="69">
        <v>126</v>
      </c>
      <c r="G27" s="70">
        <v>3.8965858485898073</v>
      </c>
      <c r="H27" s="69">
        <v>147</v>
      </c>
      <c r="I27" s="69">
        <v>47</v>
      </c>
      <c r="J27" s="130">
        <v>73</v>
      </c>
      <c r="K27" s="131">
        <v>27</v>
      </c>
      <c r="L27" s="99"/>
      <c r="M27" s="99"/>
      <c r="N27" s="99"/>
      <c r="O27" s="99"/>
      <c r="P27" s="99"/>
      <c r="Q27" s="99"/>
    </row>
    <row r="28" spans="1:19">
      <c r="A28" s="44" t="s">
        <v>53</v>
      </c>
      <c r="B28" s="69">
        <v>55</v>
      </c>
      <c r="C28" s="69">
        <v>42</v>
      </c>
      <c r="D28" s="69">
        <v>4</v>
      </c>
      <c r="E28" s="69">
        <v>9</v>
      </c>
      <c r="F28" s="69">
        <v>110</v>
      </c>
      <c r="G28" s="70">
        <v>4.6345060037918691</v>
      </c>
      <c r="H28" s="69">
        <v>117</v>
      </c>
      <c r="I28" s="69">
        <v>36</v>
      </c>
      <c r="J28" s="130">
        <v>48</v>
      </c>
      <c r="K28" s="131">
        <v>33</v>
      </c>
      <c r="L28" s="99"/>
      <c r="M28" s="99"/>
      <c r="N28" s="99"/>
      <c r="O28" s="99"/>
      <c r="P28" s="99"/>
      <c r="Q28" s="99"/>
    </row>
    <row r="29" spans="1:19">
      <c r="A29" s="44" t="s">
        <v>54</v>
      </c>
      <c r="B29" s="69">
        <v>7</v>
      </c>
      <c r="C29" s="69">
        <v>5</v>
      </c>
      <c r="D29" s="69">
        <v>1</v>
      </c>
      <c r="E29" s="69">
        <v>1</v>
      </c>
      <c r="F29" s="69">
        <v>10</v>
      </c>
      <c r="G29" s="70">
        <v>0.49370525796099729</v>
      </c>
      <c r="H29" s="69">
        <v>12</v>
      </c>
      <c r="I29" s="69">
        <v>0</v>
      </c>
      <c r="J29" s="130">
        <v>0</v>
      </c>
      <c r="K29" s="131">
        <v>12</v>
      </c>
      <c r="L29" s="99"/>
      <c r="M29" s="99"/>
      <c r="N29" s="99"/>
      <c r="O29" s="99"/>
      <c r="P29" s="99"/>
      <c r="Q29" s="99"/>
    </row>
    <row r="30" spans="1:19">
      <c r="A30" s="44" t="s">
        <v>55</v>
      </c>
      <c r="B30" s="69">
        <v>84</v>
      </c>
      <c r="C30" s="69">
        <v>66</v>
      </c>
      <c r="D30" s="69">
        <v>9</v>
      </c>
      <c r="E30" s="69">
        <v>9</v>
      </c>
      <c r="F30" s="69">
        <v>155</v>
      </c>
      <c r="G30" s="70">
        <v>3.0528637831875836</v>
      </c>
      <c r="H30" s="69">
        <v>165</v>
      </c>
      <c r="I30" s="69">
        <v>23</v>
      </c>
      <c r="J30" s="130">
        <v>67</v>
      </c>
      <c r="K30" s="131">
        <v>75</v>
      </c>
      <c r="L30" s="99"/>
      <c r="M30" s="99"/>
      <c r="N30" s="99"/>
      <c r="O30" s="99"/>
      <c r="P30" s="99"/>
      <c r="Q30" s="99"/>
    </row>
    <row r="31" spans="1:19">
      <c r="A31" s="44" t="s">
        <v>56</v>
      </c>
      <c r="B31" s="69">
        <v>74</v>
      </c>
      <c r="C31" s="69">
        <v>54</v>
      </c>
      <c r="D31" s="69">
        <v>3</v>
      </c>
      <c r="E31" s="69">
        <v>17</v>
      </c>
      <c r="F31" s="69">
        <v>303</v>
      </c>
      <c r="G31" s="70">
        <v>6.842972966869171</v>
      </c>
      <c r="H31" s="69">
        <v>306</v>
      </c>
      <c r="I31" s="69">
        <v>120</v>
      </c>
      <c r="J31" s="130">
        <v>130</v>
      </c>
      <c r="K31" s="131">
        <v>56</v>
      </c>
      <c r="L31" s="99"/>
      <c r="M31" s="99"/>
      <c r="N31" s="99"/>
      <c r="O31" s="99"/>
      <c r="P31" s="99"/>
      <c r="Q31" s="99"/>
    </row>
    <row r="32" spans="1:19">
      <c r="A32" s="44" t="s">
        <v>57</v>
      </c>
      <c r="B32" s="69">
        <v>29</v>
      </c>
      <c r="C32" s="69">
        <v>21</v>
      </c>
      <c r="D32" s="69">
        <v>3</v>
      </c>
      <c r="E32" s="69">
        <v>5</v>
      </c>
      <c r="F32" s="69">
        <v>68</v>
      </c>
      <c r="G32" s="70">
        <v>3.0678998420933903</v>
      </c>
      <c r="H32" s="69">
        <v>85</v>
      </c>
      <c r="I32" s="69">
        <v>33</v>
      </c>
      <c r="J32" s="130">
        <v>33</v>
      </c>
      <c r="K32" s="131">
        <v>19</v>
      </c>
      <c r="L32" s="99"/>
      <c r="M32" s="99"/>
      <c r="N32" s="99"/>
      <c r="O32" s="99"/>
      <c r="P32" s="99"/>
      <c r="Q32" s="99"/>
    </row>
    <row r="33" spans="1:17">
      <c r="A33" s="44" t="s">
        <v>58</v>
      </c>
      <c r="B33" s="69">
        <v>24</v>
      </c>
      <c r="C33" s="69">
        <v>14</v>
      </c>
      <c r="D33" s="69">
        <v>4</v>
      </c>
      <c r="E33" s="69">
        <v>6</v>
      </c>
      <c r="F33" s="69">
        <v>98</v>
      </c>
      <c r="G33" s="70">
        <v>2.8374543980543172</v>
      </c>
      <c r="H33" s="69">
        <v>103</v>
      </c>
      <c r="I33" s="69">
        <v>22</v>
      </c>
      <c r="J33" s="130">
        <v>66</v>
      </c>
      <c r="K33" s="131">
        <v>15</v>
      </c>
      <c r="L33" s="99"/>
      <c r="M33" s="99"/>
      <c r="N33" s="99"/>
      <c r="O33" s="99"/>
      <c r="P33" s="99"/>
      <c r="Q33" s="99"/>
    </row>
    <row r="34" spans="1:17">
      <c r="A34" s="44" t="s">
        <v>59</v>
      </c>
      <c r="B34" s="69">
        <v>13</v>
      </c>
      <c r="C34" s="69">
        <v>4</v>
      </c>
      <c r="D34" s="69">
        <v>2</v>
      </c>
      <c r="E34" s="69">
        <v>7</v>
      </c>
      <c r="F34" s="69">
        <v>79</v>
      </c>
      <c r="G34" s="70">
        <v>3.6732226716882876</v>
      </c>
      <c r="H34" s="69">
        <v>82</v>
      </c>
      <c r="I34" s="69">
        <v>39</v>
      </c>
      <c r="J34" s="130">
        <v>42</v>
      </c>
      <c r="K34" s="131">
        <v>1</v>
      </c>
      <c r="L34" s="99"/>
      <c r="M34" s="99"/>
      <c r="N34" s="99"/>
      <c r="O34" s="100"/>
      <c r="P34" s="99"/>
      <c r="Q34" s="99"/>
    </row>
    <row r="35" spans="1:17">
      <c r="A35" s="44" t="s">
        <v>60</v>
      </c>
      <c r="B35" s="69">
        <v>18</v>
      </c>
      <c r="C35" s="69">
        <v>15</v>
      </c>
      <c r="D35" s="69">
        <v>3</v>
      </c>
      <c r="E35" s="69">
        <v>0</v>
      </c>
      <c r="F35" s="69">
        <v>21</v>
      </c>
      <c r="G35" s="70">
        <v>0.70604848199576375</v>
      </c>
      <c r="H35" s="69">
        <v>34</v>
      </c>
      <c r="I35" s="69">
        <v>3</v>
      </c>
      <c r="J35" s="130">
        <v>21</v>
      </c>
      <c r="K35" s="131">
        <v>10</v>
      </c>
      <c r="L35" s="99"/>
      <c r="M35" s="99"/>
      <c r="N35" s="99"/>
      <c r="O35" s="99"/>
      <c r="P35" s="99"/>
      <c r="Q35" s="99"/>
    </row>
    <row r="36" spans="1:17">
      <c r="A36" s="44" t="s">
        <v>61</v>
      </c>
      <c r="B36" s="69">
        <v>37</v>
      </c>
      <c r="C36" s="69">
        <v>15</v>
      </c>
      <c r="D36" s="69">
        <v>14</v>
      </c>
      <c r="E36" s="69">
        <v>8</v>
      </c>
      <c r="F36" s="69">
        <v>150</v>
      </c>
      <c r="G36" s="70">
        <v>5.8067513161969648</v>
      </c>
      <c r="H36" s="69">
        <v>155</v>
      </c>
      <c r="I36" s="69">
        <v>59</v>
      </c>
      <c r="J36" s="130">
        <v>94</v>
      </c>
      <c r="K36" s="131">
        <v>2</v>
      </c>
      <c r="L36" s="99"/>
      <c r="M36" s="99"/>
      <c r="N36" s="99"/>
      <c r="O36" s="99"/>
      <c r="P36" s="99"/>
      <c r="Q36" s="99"/>
    </row>
    <row r="37" spans="1:17">
      <c r="A37" s="44" t="s">
        <v>62</v>
      </c>
      <c r="B37" s="69">
        <v>37</v>
      </c>
      <c r="C37" s="69">
        <v>31</v>
      </c>
      <c r="D37" s="69">
        <v>3</v>
      </c>
      <c r="E37" s="69">
        <v>3</v>
      </c>
      <c r="F37" s="69">
        <v>79</v>
      </c>
      <c r="G37" s="70">
        <v>2.7892525509303394</v>
      </c>
      <c r="H37" s="69">
        <v>78</v>
      </c>
      <c r="I37" s="69">
        <v>27</v>
      </c>
      <c r="J37" s="130">
        <v>24</v>
      </c>
      <c r="K37" s="131">
        <v>27</v>
      </c>
      <c r="L37" s="99"/>
      <c r="M37" s="99"/>
      <c r="N37" s="99"/>
      <c r="O37" s="99"/>
      <c r="P37" s="99"/>
      <c r="Q37" s="99"/>
    </row>
    <row r="38" spans="1:17">
      <c r="A38" s="44" t="s">
        <v>63</v>
      </c>
      <c r="B38" s="69">
        <v>3</v>
      </c>
      <c r="C38" s="69">
        <v>3</v>
      </c>
      <c r="D38" s="69">
        <v>0</v>
      </c>
      <c r="E38" s="69">
        <v>0</v>
      </c>
      <c r="F38" s="69">
        <v>3</v>
      </c>
      <c r="G38" s="70">
        <v>0.12745347947998981</v>
      </c>
      <c r="H38" s="69">
        <v>3</v>
      </c>
      <c r="I38" s="69">
        <v>0</v>
      </c>
      <c r="J38" s="130">
        <v>-2</v>
      </c>
      <c r="K38" s="131">
        <v>5</v>
      </c>
      <c r="L38" s="99"/>
      <c r="M38" s="99"/>
      <c r="N38" s="99"/>
      <c r="O38" s="99"/>
      <c r="P38" s="99"/>
      <c r="Q38" s="99"/>
    </row>
    <row r="39" spans="1:17">
      <c r="A39" s="44" t="s">
        <v>64</v>
      </c>
      <c r="B39" s="69">
        <v>98</v>
      </c>
      <c r="C39" s="69">
        <v>86</v>
      </c>
      <c r="D39" s="69">
        <v>2</v>
      </c>
      <c r="E39" s="69">
        <v>10</v>
      </c>
      <c r="F39" s="69">
        <v>220</v>
      </c>
      <c r="G39" s="70">
        <v>2.6868588177821202</v>
      </c>
      <c r="H39" s="69">
        <v>236</v>
      </c>
      <c r="I39" s="69">
        <v>49</v>
      </c>
      <c r="J39" s="130">
        <v>108</v>
      </c>
      <c r="K39" s="131">
        <v>79</v>
      </c>
      <c r="L39" s="99"/>
      <c r="M39" s="99"/>
      <c r="N39" s="99"/>
      <c r="O39" s="99"/>
      <c r="P39" s="99"/>
      <c r="Q39" s="99"/>
    </row>
    <row r="40" spans="1:17">
      <c r="A40" s="44" t="s">
        <v>65</v>
      </c>
      <c r="B40" s="69">
        <v>5</v>
      </c>
      <c r="C40" s="69">
        <v>5</v>
      </c>
      <c r="D40" s="69">
        <v>0</v>
      </c>
      <c r="E40" s="69">
        <v>0</v>
      </c>
      <c r="F40" s="69">
        <v>5</v>
      </c>
      <c r="G40" s="70">
        <v>0.15500031000062001</v>
      </c>
      <c r="H40" s="69">
        <v>12</v>
      </c>
      <c r="I40" s="69">
        <v>5</v>
      </c>
      <c r="J40" s="130">
        <v>2</v>
      </c>
      <c r="K40" s="131">
        <v>5</v>
      </c>
      <c r="L40" s="99"/>
      <c r="M40" s="99"/>
      <c r="N40" s="99"/>
      <c r="O40" s="99"/>
      <c r="P40" s="99"/>
      <c r="Q40" s="99"/>
    </row>
    <row r="41" spans="1:17">
      <c r="A41" s="44" t="s">
        <v>66</v>
      </c>
      <c r="B41" s="69">
        <v>46</v>
      </c>
      <c r="C41" s="69">
        <v>36</v>
      </c>
      <c r="D41" s="69">
        <v>4</v>
      </c>
      <c r="E41" s="69">
        <v>6</v>
      </c>
      <c r="F41" s="69">
        <v>154</v>
      </c>
      <c r="G41" s="70">
        <v>4.4626039583876667</v>
      </c>
      <c r="H41" s="69">
        <v>155</v>
      </c>
      <c r="I41" s="69">
        <v>67</v>
      </c>
      <c r="J41" s="130">
        <v>44</v>
      </c>
      <c r="K41" s="131">
        <v>44</v>
      </c>
      <c r="L41" s="99"/>
      <c r="M41" s="99"/>
      <c r="N41" s="99"/>
      <c r="O41" s="99"/>
      <c r="P41" s="99"/>
      <c r="Q41" s="99"/>
    </row>
    <row r="42" spans="1:17">
      <c r="A42" s="44" t="s">
        <v>67</v>
      </c>
      <c r="B42" s="69">
        <v>52</v>
      </c>
      <c r="C42" s="69">
        <v>51</v>
      </c>
      <c r="D42" s="69">
        <v>0</v>
      </c>
      <c r="E42" s="69">
        <v>1</v>
      </c>
      <c r="F42" s="69">
        <v>54</v>
      </c>
      <c r="G42" s="70">
        <v>2.165630639663124</v>
      </c>
      <c r="H42" s="69">
        <v>57</v>
      </c>
      <c r="I42" s="69">
        <v>3</v>
      </c>
      <c r="J42" s="130">
        <v>8</v>
      </c>
      <c r="K42" s="131">
        <v>46</v>
      </c>
      <c r="L42" s="99"/>
      <c r="M42" s="99"/>
      <c r="N42" s="99"/>
      <c r="O42" s="99"/>
      <c r="P42" s="99"/>
      <c r="Q42" s="99"/>
    </row>
    <row r="43" spans="1:17">
      <c r="A43" s="44" t="s">
        <v>68</v>
      </c>
      <c r="B43" s="69">
        <v>52</v>
      </c>
      <c r="C43" s="69">
        <v>32</v>
      </c>
      <c r="D43" s="69">
        <v>8</v>
      </c>
      <c r="E43" s="69">
        <v>12</v>
      </c>
      <c r="F43" s="69">
        <v>167</v>
      </c>
      <c r="G43" s="70">
        <v>5.8522567984300533</v>
      </c>
      <c r="H43" s="69">
        <v>169</v>
      </c>
      <c r="I43" s="69">
        <v>29</v>
      </c>
      <c r="J43" s="130">
        <v>97</v>
      </c>
      <c r="K43" s="131">
        <v>43</v>
      </c>
      <c r="L43" s="99"/>
      <c r="M43" s="99"/>
      <c r="N43" s="99"/>
      <c r="O43" s="99"/>
      <c r="P43" s="99"/>
      <c r="Q43" s="99"/>
    </row>
    <row r="44" spans="1:17" ht="5.85" customHeight="1">
      <c r="A44" s="49"/>
      <c r="B44" s="59"/>
      <c r="C44" s="59"/>
      <c r="D44" s="59"/>
      <c r="E44" s="59"/>
      <c r="F44" s="70"/>
      <c r="G44" s="70"/>
      <c r="H44" s="59"/>
      <c r="I44" s="59"/>
      <c r="J44" s="63"/>
      <c r="K44" s="63"/>
      <c r="L44" s="100"/>
      <c r="M44" s="100"/>
      <c r="N44" s="100"/>
      <c r="O44" s="100"/>
      <c r="P44" s="100"/>
      <c r="Q44" s="100"/>
    </row>
    <row r="45" spans="1:17">
      <c r="A45" s="75" t="s">
        <v>69</v>
      </c>
      <c r="B45" s="72">
        <v>5143</v>
      </c>
      <c r="C45" s="72">
        <v>3907</v>
      </c>
      <c r="D45" s="72">
        <v>579</v>
      </c>
      <c r="E45" s="72">
        <v>657</v>
      </c>
      <c r="F45" s="72">
        <v>11001</v>
      </c>
      <c r="G45" s="121">
        <v>3.7250234485841118</v>
      </c>
      <c r="H45" s="72">
        <v>12021</v>
      </c>
      <c r="I45" s="72">
        <v>3034</v>
      </c>
      <c r="J45" s="74">
        <v>5213</v>
      </c>
      <c r="K45" s="74">
        <v>3774</v>
      </c>
      <c r="L45" s="101"/>
      <c r="M45" s="101"/>
      <c r="N45" s="101"/>
      <c r="O45" s="101"/>
      <c r="P45" s="101"/>
      <c r="Q45" s="101"/>
    </row>
    <row r="46" spans="1:17">
      <c r="A46" s="76" t="s">
        <v>147</v>
      </c>
      <c r="B46" s="73">
        <v>5459</v>
      </c>
      <c r="C46" s="73">
        <v>4273</v>
      </c>
      <c r="D46" s="73">
        <v>457</v>
      </c>
      <c r="E46" s="73">
        <v>729</v>
      </c>
      <c r="F46" s="73">
        <v>11705</v>
      </c>
      <c r="G46" s="122">
        <v>4.0058110783520213</v>
      </c>
      <c r="H46" s="73">
        <v>12636</v>
      </c>
      <c r="I46" s="73">
        <v>3010</v>
      </c>
      <c r="J46" s="73">
        <v>5669</v>
      </c>
      <c r="K46" s="73">
        <v>3957</v>
      </c>
      <c r="L46" s="100"/>
      <c r="M46" s="100"/>
      <c r="N46" s="100"/>
      <c r="O46" s="100"/>
      <c r="P46" s="100"/>
      <c r="Q46" s="100"/>
    </row>
    <row r="47" spans="1:17" ht="5.85" customHeight="1">
      <c r="A47" s="85"/>
      <c r="B47" s="60"/>
      <c r="C47" s="60"/>
      <c r="D47" s="60"/>
      <c r="E47" s="60"/>
      <c r="F47" s="71"/>
      <c r="G47" s="71"/>
      <c r="H47" s="60"/>
      <c r="I47" s="60"/>
      <c r="J47" s="61"/>
      <c r="K47" s="67"/>
      <c r="L47" s="100"/>
      <c r="M47" s="100"/>
      <c r="N47" s="100"/>
      <c r="O47" s="100"/>
      <c r="P47" s="100"/>
      <c r="Q47" s="100"/>
    </row>
    <row r="48" spans="1:17">
      <c r="A48" s="75" t="s">
        <v>50</v>
      </c>
      <c r="B48" s="72">
        <v>341</v>
      </c>
      <c r="C48" s="72">
        <v>206</v>
      </c>
      <c r="D48" s="72">
        <v>23</v>
      </c>
      <c r="E48" s="72">
        <v>112</v>
      </c>
      <c r="F48" s="72">
        <v>1793</v>
      </c>
      <c r="G48" s="121">
        <v>2.8109440256857261</v>
      </c>
      <c r="H48" s="72">
        <v>1958</v>
      </c>
      <c r="I48" s="72">
        <v>876</v>
      </c>
      <c r="J48" s="74">
        <v>801</v>
      </c>
      <c r="K48" s="74">
        <v>281</v>
      </c>
      <c r="L48" s="100"/>
      <c r="M48" s="100"/>
      <c r="N48" s="100"/>
      <c r="O48" s="100"/>
      <c r="P48" s="100"/>
      <c r="Q48" s="100"/>
    </row>
    <row r="49" spans="1:17">
      <c r="A49" s="75" t="s">
        <v>147</v>
      </c>
      <c r="B49" s="72">
        <v>471</v>
      </c>
      <c r="C49" s="72">
        <v>292</v>
      </c>
      <c r="D49" s="72">
        <v>20</v>
      </c>
      <c r="E49" s="72">
        <v>159</v>
      </c>
      <c r="F49" s="74">
        <v>1951</v>
      </c>
      <c r="G49" s="68">
        <v>3.0815205116176956</v>
      </c>
      <c r="H49" s="72">
        <v>2062</v>
      </c>
      <c r="I49" s="72">
        <v>775</v>
      </c>
      <c r="J49" s="74">
        <v>971</v>
      </c>
      <c r="K49" s="74">
        <v>316</v>
      </c>
      <c r="L49" s="101"/>
      <c r="M49" s="101"/>
      <c r="N49" s="101"/>
      <c r="O49" s="101"/>
      <c r="P49" s="101"/>
      <c r="Q49" s="101"/>
    </row>
    <row r="50" spans="1:17">
      <c r="A50" s="75" t="s">
        <v>70</v>
      </c>
      <c r="B50" s="72">
        <v>51</v>
      </c>
      <c r="C50" s="72">
        <v>26</v>
      </c>
      <c r="D50" s="72">
        <v>2</v>
      </c>
      <c r="E50" s="72">
        <v>12</v>
      </c>
      <c r="F50" s="72">
        <v>228</v>
      </c>
      <c r="G50" s="121">
        <v>1.9942111360948178</v>
      </c>
      <c r="H50" s="72">
        <v>258</v>
      </c>
      <c r="I50" s="72">
        <v>106</v>
      </c>
      <c r="J50" s="74">
        <v>93</v>
      </c>
      <c r="K50" s="74">
        <v>34</v>
      </c>
      <c r="L50" s="100"/>
      <c r="M50" s="100"/>
      <c r="N50" s="100"/>
      <c r="O50" s="100"/>
      <c r="P50" s="100"/>
      <c r="Q50" s="100"/>
    </row>
    <row r="51" spans="1:17">
      <c r="A51" s="76" t="s">
        <v>71</v>
      </c>
      <c r="B51" s="73">
        <v>185</v>
      </c>
      <c r="C51" s="73">
        <v>113</v>
      </c>
      <c r="D51" s="73">
        <v>10</v>
      </c>
      <c r="E51" s="73">
        <v>62</v>
      </c>
      <c r="F51" s="73">
        <v>833</v>
      </c>
      <c r="G51" s="122">
        <v>3.8194364841009651</v>
      </c>
      <c r="H51" s="73">
        <v>888</v>
      </c>
      <c r="I51" s="73">
        <v>389</v>
      </c>
      <c r="J51" s="73">
        <v>470</v>
      </c>
      <c r="K51" s="73">
        <v>157</v>
      </c>
      <c r="L51" s="100"/>
      <c r="M51" s="100"/>
      <c r="N51" s="100"/>
      <c r="O51" s="100"/>
      <c r="P51" s="100"/>
      <c r="Q51" s="100"/>
    </row>
    <row r="52" spans="1:17" ht="5.85" customHeight="1">
      <c r="A52" s="85"/>
      <c r="B52" s="60"/>
      <c r="C52" s="60"/>
      <c r="D52" s="60"/>
      <c r="E52" s="60"/>
      <c r="F52" s="71"/>
      <c r="G52" s="71"/>
      <c r="H52" s="60"/>
      <c r="I52" s="60"/>
      <c r="J52" s="61"/>
      <c r="K52" s="67"/>
      <c r="L52" s="100"/>
      <c r="M52" s="100"/>
      <c r="N52" s="100"/>
      <c r="O52" s="100"/>
      <c r="P52" s="100"/>
      <c r="Q52" s="100"/>
    </row>
    <row r="53" spans="1:17">
      <c r="A53" s="75" t="s">
        <v>73</v>
      </c>
      <c r="B53" s="72">
        <v>4802</v>
      </c>
      <c r="C53" s="72">
        <v>3701</v>
      </c>
      <c r="D53" s="72">
        <v>556</v>
      </c>
      <c r="E53" s="72">
        <v>545</v>
      </c>
      <c r="F53" s="72">
        <v>9208</v>
      </c>
      <c r="G53" s="121">
        <v>3.9768403467901527</v>
      </c>
      <c r="H53" s="72">
        <v>10063</v>
      </c>
      <c r="I53" s="72">
        <v>2158</v>
      </c>
      <c r="J53" s="74">
        <v>4412</v>
      </c>
      <c r="K53" s="74">
        <v>3493</v>
      </c>
      <c r="L53" s="101"/>
      <c r="M53" s="101"/>
      <c r="N53" s="101"/>
      <c r="O53" s="101"/>
      <c r="P53" s="101"/>
      <c r="Q53" s="101"/>
    </row>
    <row r="54" spans="1:17">
      <c r="A54" s="75" t="s">
        <v>147</v>
      </c>
      <c r="B54" s="72">
        <v>4988</v>
      </c>
      <c r="C54" s="72">
        <v>3981</v>
      </c>
      <c r="D54" s="72">
        <v>437</v>
      </c>
      <c r="E54" s="72">
        <v>570</v>
      </c>
      <c r="F54" s="74">
        <v>9754</v>
      </c>
      <c r="G54" s="68">
        <v>4.2614803073648373</v>
      </c>
      <c r="H54" s="72">
        <v>10574</v>
      </c>
      <c r="I54" s="72">
        <v>2235</v>
      </c>
      <c r="J54" s="74">
        <v>4698</v>
      </c>
      <c r="K54" s="74">
        <v>3641</v>
      </c>
      <c r="L54" s="100"/>
      <c r="M54" s="100"/>
      <c r="N54" s="100"/>
      <c r="O54" s="100"/>
      <c r="P54" s="100"/>
      <c r="Q54" s="100"/>
    </row>
    <row r="55" spans="1:17">
      <c r="A55" s="75" t="s">
        <v>70</v>
      </c>
      <c r="B55" s="72">
        <v>210</v>
      </c>
      <c r="C55" s="72">
        <v>175</v>
      </c>
      <c r="D55" s="72">
        <v>23</v>
      </c>
      <c r="E55" s="72">
        <v>12</v>
      </c>
      <c r="F55" s="72">
        <v>299</v>
      </c>
      <c r="G55" s="121">
        <v>2.2579841261450393</v>
      </c>
      <c r="H55" s="72">
        <v>344</v>
      </c>
      <c r="I55" s="72">
        <v>39</v>
      </c>
      <c r="J55" s="74">
        <v>141</v>
      </c>
      <c r="K55" s="74">
        <v>164</v>
      </c>
      <c r="L55" s="100"/>
      <c r="M55" s="100"/>
      <c r="N55" s="100"/>
      <c r="O55" s="100"/>
      <c r="P55" s="100"/>
      <c r="Q55" s="100"/>
    </row>
    <row r="56" spans="1:17">
      <c r="A56" s="76" t="s">
        <v>71</v>
      </c>
      <c r="B56" s="73">
        <v>650</v>
      </c>
      <c r="C56" s="73">
        <v>481</v>
      </c>
      <c r="D56" s="73">
        <v>105</v>
      </c>
      <c r="E56" s="73">
        <v>86</v>
      </c>
      <c r="F56" s="73">
        <v>1251</v>
      </c>
      <c r="G56" s="122">
        <v>6.4835574380483072</v>
      </c>
      <c r="H56" s="73">
        <v>1340</v>
      </c>
      <c r="I56" s="73">
        <v>363</v>
      </c>
      <c r="J56" s="73">
        <v>624</v>
      </c>
      <c r="K56" s="73">
        <v>426</v>
      </c>
      <c r="L56" s="100"/>
      <c r="M56" s="100"/>
      <c r="N56" s="100"/>
      <c r="O56" s="100"/>
      <c r="P56" s="100"/>
      <c r="Q56" s="100"/>
    </row>
    <row r="57" spans="1:17" ht="5.85" customHeight="1">
      <c r="A57" s="85"/>
      <c r="B57" s="60"/>
      <c r="C57" s="60"/>
      <c r="D57" s="60"/>
      <c r="E57" s="60"/>
      <c r="F57" s="71"/>
      <c r="G57" s="71"/>
      <c r="H57" s="60"/>
      <c r="I57" s="60"/>
      <c r="J57" s="61"/>
      <c r="K57" s="67"/>
      <c r="L57" s="101"/>
      <c r="M57" s="101"/>
      <c r="N57" s="101"/>
      <c r="O57" s="101"/>
      <c r="P57" s="101"/>
      <c r="Q57" s="101"/>
    </row>
    <row r="58" spans="1:17">
      <c r="A58" s="75" t="s">
        <v>130</v>
      </c>
      <c r="B58" s="72">
        <v>699</v>
      </c>
      <c r="C58" s="72">
        <v>520</v>
      </c>
      <c r="D58" s="72">
        <v>66</v>
      </c>
      <c r="E58" s="72">
        <v>113</v>
      </c>
      <c r="F58" s="72">
        <v>1853</v>
      </c>
      <c r="G58" s="121">
        <v>3.1879295661972802</v>
      </c>
      <c r="H58" s="72">
        <v>1978</v>
      </c>
      <c r="I58" s="72">
        <v>571</v>
      </c>
      <c r="J58" s="74">
        <v>895</v>
      </c>
      <c r="K58" s="74">
        <v>512</v>
      </c>
    </row>
    <row r="59" spans="1:17">
      <c r="A59" s="75" t="s">
        <v>147</v>
      </c>
      <c r="B59" s="72">
        <v>782</v>
      </c>
      <c r="C59" s="72">
        <v>584</v>
      </c>
      <c r="D59" s="72">
        <v>45</v>
      </c>
      <c r="E59" s="72">
        <v>153</v>
      </c>
      <c r="F59" s="74">
        <v>2125</v>
      </c>
      <c r="G59" s="68">
        <v>3.7016907581411069</v>
      </c>
      <c r="H59" s="72">
        <v>2229</v>
      </c>
      <c r="I59" s="72">
        <v>559</v>
      </c>
      <c r="J59" s="74">
        <v>1101</v>
      </c>
      <c r="K59" s="74">
        <v>569</v>
      </c>
    </row>
    <row r="60" spans="1:17">
      <c r="A60" s="75" t="s">
        <v>70</v>
      </c>
      <c r="B60" s="72">
        <v>3</v>
      </c>
      <c r="C60" s="72">
        <v>3</v>
      </c>
      <c r="D60" s="72">
        <v>0</v>
      </c>
      <c r="E60" s="72">
        <v>0</v>
      </c>
      <c r="F60" s="72">
        <v>3</v>
      </c>
      <c r="G60" s="121">
        <v>0.12745347947998981</v>
      </c>
      <c r="H60" s="72">
        <v>3</v>
      </c>
      <c r="I60" s="72">
        <v>0</v>
      </c>
      <c r="J60" s="74">
        <v>-2</v>
      </c>
      <c r="K60" s="74">
        <v>1</v>
      </c>
    </row>
    <row r="61" spans="1:17">
      <c r="A61" s="76" t="s">
        <v>71</v>
      </c>
      <c r="B61" s="73">
        <v>98</v>
      </c>
      <c r="C61" s="73">
        <v>86</v>
      </c>
      <c r="D61" s="73">
        <v>14</v>
      </c>
      <c r="E61" s="73">
        <v>17</v>
      </c>
      <c r="F61" s="73">
        <v>303</v>
      </c>
      <c r="G61" s="122">
        <v>6.842972966869171</v>
      </c>
      <c r="H61" s="73">
        <v>306</v>
      </c>
      <c r="I61" s="73">
        <v>120</v>
      </c>
      <c r="J61" s="73">
        <v>130</v>
      </c>
      <c r="K61" s="73">
        <v>79</v>
      </c>
    </row>
  </sheetData>
  <mergeCells count="15">
    <mergeCell ref="S3:S5"/>
    <mergeCell ref="A1:K1"/>
    <mergeCell ref="A3:A7"/>
    <mergeCell ref="B4:E4"/>
    <mergeCell ref="B5:B6"/>
    <mergeCell ref="C5:E5"/>
    <mergeCell ref="R3:R5"/>
    <mergeCell ref="H3:K3"/>
    <mergeCell ref="H4:K4"/>
    <mergeCell ref="I5:K5"/>
    <mergeCell ref="B3:G3"/>
    <mergeCell ref="F4:G6"/>
    <mergeCell ref="L1:N1"/>
    <mergeCell ref="O1:Q1"/>
    <mergeCell ref="H5:H6"/>
  </mergeCells>
  <conditionalFormatting sqref="A8:K61">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2 - 2022</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J53"/>
  <sheetViews>
    <sheetView workbookViewId="0"/>
  </sheetViews>
  <sheetFormatPr baseColWidth="10" defaultRowHeight="12.75"/>
  <cols>
    <col min="1" max="1" width="11.5703125" style="117"/>
    <col min="2" max="2" width="25.7109375" style="50" customWidth="1"/>
  </cols>
  <sheetData>
    <row r="1" spans="1:10" ht="13.15" customHeight="1">
      <c r="B1" s="54"/>
      <c r="C1" s="77" t="s">
        <v>94</v>
      </c>
      <c r="D1" s="77" t="s">
        <v>124</v>
      </c>
      <c r="E1" s="77" t="s">
        <v>125</v>
      </c>
      <c r="H1" s="77" t="s">
        <v>94</v>
      </c>
      <c r="I1" s="77" t="s">
        <v>124</v>
      </c>
      <c r="J1" s="77" t="s">
        <v>125</v>
      </c>
    </row>
    <row r="2" spans="1:10">
      <c r="A2" s="117">
        <v>4</v>
      </c>
      <c r="B2" s="77" t="str">
        <f>'Tabelle 3_1'!A12</f>
        <v>NEUMÜNSTER</v>
      </c>
      <c r="C2" s="50">
        <f>IF('Tabelle 3_1'!$H$9="",H2,'Tabelle 3_1'!I12/'Tabelle 3_1'!$H12*100)</f>
        <v>46.511627906976742</v>
      </c>
      <c r="D2" s="117">
        <f>IF('Tabelle 3_1'!$H$9="",I2,'Tabelle 3_1'!J12/'Tabelle 3_1'!$H12*100)</f>
        <v>36.046511627906973</v>
      </c>
      <c r="E2" s="117">
        <f>IF('Tabelle 3_1'!$H$9="",J2,'Tabelle 3_1'!K12/'Tabelle 3_1'!$H12*100)</f>
        <v>17.441860465116278</v>
      </c>
      <c r="H2" s="96">
        <f t="shared" ref="H2:J5" si="0">100/3</f>
        <v>33.333333333333336</v>
      </c>
      <c r="I2" s="123">
        <f t="shared" si="0"/>
        <v>33.333333333333336</v>
      </c>
      <c r="J2" s="123">
        <f t="shared" si="0"/>
        <v>33.333333333333336</v>
      </c>
    </row>
    <row r="3" spans="1:10">
      <c r="A3" s="117">
        <v>3</v>
      </c>
      <c r="B3" s="77" t="str">
        <f>'Tabelle 3_1'!A11</f>
        <v>LÜBECK</v>
      </c>
      <c r="C3" s="117">
        <f>IF('Tabelle 3_1'!$H$9="",H3,'Tabelle 3_1'!I11/'Tabelle 3_1'!$H11*100)</f>
        <v>29.391891891891891</v>
      </c>
      <c r="D3" s="117">
        <f>IF('Tabelle 3_1'!$H$9="",I3,'Tabelle 3_1'!J11/'Tabelle 3_1'!$H11*100)</f>
        <v>52.927927927927932</v>
      </c>
      <c r="E3" s="117">
        <f>IF('Tabelle 3_1'!$H$9="",J3,'Tabelle 3_1'!K11/'Tabelle 3_1'!$H11*100)</f>
        <v>17.68018018018018</v>
      </c>
      <c r="H3" s="123">
        <f t="shared" si="0"/>
        <v>33.333333333333336</v>
      </c>
      <c r="I3" s="123">
        <f t="shared" si="0"/>
        <v>33.333333333333336</v>
      </c>
      <c r="J3" s="123">
        <f t="shared" si="0"/>
        <v>33.333333333333336</v>
      </c>
    </row>
    <row r="4" spans="1:10">
      <c r="A4" s="117">
        <v>2</v>
      </c>
      <c r="B4" s="77" t="str">
        <f>'Tabelle 3_1'!A10</f>
        <v>KIEL</v>
      </c>
      <c r="C4" s="117">
        <f>IF('Tabelle 3_1'!$H$9="",H4,'Tabelle 3_1'!I10/'Tabelle 3_1'!$H10*100)</f>
        <v>70.727272727272734</v>
      </c>
      <c r="D4" s="117">
        <f>IF('Tabelle 3_1'!$H$9="",I4,'Tabelle 3_1'!J10/'Tabelle 3_1'!$H10*100)</f>
        <v>23.09090909090909</v>
      </c>
      <c r="E4" s="117">
        <f>IF('Tabelle 3_1'!$H$9="",J4,'Tabelle 3_1'!K10/'Tabelle 3_1'!$H10*100)</f>
        <v>6.1818181818181817</v>
      </c>
      <c r="H4" s="123">
        <f t="shared" si="0"/>
        <v>33.333333333333336</v>
      </c>
      <c r="I4" s="123">
        <f t="shared" si="0"/>
        <v>33.333333333333336</v>
      </c>
      <c r="J4" s="123">
        <f t="shared" si="0"/>
        <v>33.333333333333336</v>
      </c>
    </row>
    <row r="5" spans="1:10">
      <c r="A5" s="117">
        <v>1</v>
      </c>
      <c r="B5" s="77" t="str">
        <f>'Tabelle 3_1'!A9</f>
        <v>FLENSBURG</v>
      </c>
      <c r="C5" s="117">
        <f>IF('Tabelle 3_1'!$H$9="",H5,'Tabelle 3_1'!I9/'Tabelle 3_1'!$H9*100)</f>
        <v>40.458015267175576</v>
      </c>
      <c r="D5" s="117">
        <f>IF('Tabelle 3_1'!$H$9="",I5,'Tabelle 3_1'!J9/'Tabelle 3_1'!$H9*100)</f>
        <v>42.366412213740453</v>
      </c>
      <c r="E5" s="117">
        <f>IF('Tabelle 3_1'!$H$9="",J5,'Tabelle 3_1'!K9/'Tabelle 3_1'!$H9*100)</f>
        <v>17.175572519083971</v>
      </c>
      <c r="H5" s="123">
        <f t="shared" si="0"/>
        <v>33.333333333333336</v>
      </c>
      <c r="I5" s="123">
        <f t="shared" si="0"/>
        <v>33.333333333333336</v>
      </c>
      <c r="J5" s="123">
        <f t="shared" si="0"/>
        <v>33.333333333333336</v>
      </c>
    </row>
    <row r="6" spans="1:10">
      <c r="C6" s="77" t="s">
        <v>94</v>
      </c>
      <c r="D6" s="77" t="s">
        <v>124</v>
      </c>
      <c r="E6" s="77" t="s">
        <v>125</v>
      </c>
      <c r="H6" s="77" t="s">
        <v>94</v>
      </c>
      <c r="I6" s="77" t="s">
        <v>124</v>
      </c>
      <c r="J6" s="77" t="s">
        <v>125</v>
      </c>
    </row>
    <row r="7" spans="1:10">
      <c r="A7" s="117">
        <v>11</v>
      </c>
      <c r="B7" s="77" t="str">
        <f>'Tabelle 3_1'!A24</f>
        <v>Stormarn</v>
      </c>
      <c r="C7" s="117">
        <f>IF('Tabelle 3_1'!$H$9="",H7,'Tabelle 3_1'!I24/'Tabelle 3_1'!$H24*100)</f>
        <v>21.043324491600355</v>
      </c>
      <c r="D7" s="117">
        <f>IF('Tabelle 3_1'!$H$9="",I7,'Tabelle 3_1'!J24/'Tabelle 3_1'!$H24*100)</f>
        <v>42.970822281167109</v>
      </c>
      <c r="E7" s="117">
        <f>IF('Tabelle 3_1'!$H$9="",J7,'Tabelle 3_1'!K24/'Tabelle 3_1'!$H24*100)</f>
        <v>35.985853227232539</v>
      </c>
      <c r="H7" s="123">
        <f t="shared" ref="H7:J17" si="1">100/3</f>
        <v>33.333333333333336</v>
      </c>
      <c r="I7" s="123">
        <f t="shared" si="1"/>
        <v>33.333333333333336</v>
      </c>
      <c r="J7" s="123">
        <f t="shared" si="1"/>
        <v>33.333333333333336</v>
      </c>
    </row>
    <row r="8" spans="1:10">
      <c r="A8" s="117">
        <v>10</v>
      </c>
      <c r="B8" s="77" t="str">
        <f>'Tabelle 3_1'!A23</f>
        <v>Steinburg</v>
      </c>
      <c r="C8" s="117">
        <f>IF('Tabelle 3_1'!$H$9="",H8,'Tabelle 3_1'!I23/'Tabelle 3_1'!$H23*100)</f>
        <v>11.337209302325581</v>
      </c>
      <c r="D8" s="117">
        <f>IF('Tabelle 3_1'!$H$9="",I8,'Tabelle 3_1'!J23/'Tabelle 3_1'!$H23*100)</f>
        <v>40.988372093023258</v>
      </c>
      <c r="E8" s="117">
        <f>IF('Tabelle 3_1'!$H$9="",J8,'Tabelle 3_1'!K23/'Tabelle 3_1'!$H23*100)</f>
        <v>47.674418604651166</v>
      </c>
      <c r="H8" s="123">
        <f t="shared" si="1"/>
        <v>33.333333333333336</v>
      </c>
      <c r="I8" s="123">
        <f t="shared" si="1"/>
        <v>33.333333333333336</v>
      </c>
      <c r="J8" s="123">
        <f t="shared" si="1"/>
        <v>33.333333333333336</v>
      </c>
    </row>
    <row r="9" spans="1:10">
      <c r="A9" s="117">
        <v>9</v>
      </c>
      <c r="B9" s="77" t="str">
        <f>'Tabelle 3_1'!A22</f>
        <v>Segeberg</v>
      </c>
      <c r="C9" s="117">
        <f>IF('Tabelle 3_1'!$H$9="",H9,'Tabelle 3_1'!I22/'Tabelle 3_1'!$H22*100)</f>
        <v>17.707150964812712</v>
      </c>
      <c r="D9" s="117">
        <f>IF('Tabelle 3_1'!$H$9="",I9,'Tabelle 3_1'!J22/'Tabelle 3_1'!$H22*100)</f>
        <v>38.365493757094207</v>
      </c>
      <c r="E9" s="117">
        <f>IF('Tabelle 3_1'!$H$9="",J9,'Tabelle 3_1'!K22/'Tabelle 3_1'!$H22*100)</f>
        <v>43.927355278093074</v>
      </c>
      <c r="H9" s="123">
        <f t="shared" si="1"/>
        <v>33.333333333333336</v>
      </c>
      <c r="I9" s="123">
        <f t="shared" si="1"/>
        <v>33.333333333333336</v>
      </c>
      <c r="J9" s="123">
        <f t="shared" si="1"/>
        <v>33.333333333333336</v>
      </c>
    </row>
    <row r="10" spans="1:10">
      <c r="A10" s="117">
        <v>8</v>
      </c>
      <c r="B10" s="77" t="str">
        <f>'Tabelle 3_1'!A21</f>
        <v>Schleswig-Flensburg</v>
      </c>
      <c r="C10" s="117">
        <f>IF('Tabelle 3_1'!$H$9="",H10,'Tabelle 3_1'!I21/'Tabelle 3_1'!$H21*100)</f>
        <v>17.904612978889759</v>
      </c>
      <c r="D10" s="117">
        <f>IF('Tabelle 3_1'!$H$9="",I10,'Tabelle 3_1'!J21/'Tabelle 3_1'!$H21*100)</f>
        <v>48.788115715402661</v>
      </c>
      <c r="E10" s="117">
        <f>IF('Tabelle 3_1'!$H$9="",J10,'Tabelle 3_1'!K21/'Tabelle 3_1'!$H21*100)</f>
        <v>33.307271305707587</v>
      </c>
      <c r="H10" s="123">
        <f t="shared" si="1"/>
        <v>33.333333333333336</v>
      </c>
      <c r="I10" s="123">
        <f t="shared" si="1"/>
        <v>33.333333333333336</v>
      </c>
      <c r="J10" s="123">
        <f t="shared" si="1"/>
        <v>33.333333333333336</v>
      </c>
    </row>
    <row r="11" spans="1:10">
      <c r="A11" s="117">
        <v>7</v>
      </c>
      <c r="B11" s="77" t="str">
        <f>'Tabelle 3_1'!A20</f>
        <v>Rendsburg-Eckernförde</v>
      </c>
      <c r="C11" s="117">
        <f>IF('Tabelle 3_1'!$H$9="",H11,'Tabelle 3_1'!I20/'Tabelle 3_1'!$H20*100)</f>
        <v>19.023904382470118</v>
      </c>
      <c r="D11" s="117">
        <f>IF('Tabelle 3_1'!$H$9="",I11,'Tabelle 3_1'!J20/'Tabelle 3_1'!$H20*100)</f>
        <v>45.617529880478088</v>
      </c>
      <c r="E11" s="117">
        <f>IF('Tabelle 3_1'!$H$9="",J11,'Tabelle 3_1'!K20/'Tabelle 3_1'!$H20*100)</f>
        <v>35.358565737051798</v>
      </c>
      <c r="H11" s="123">
        <f t="shared" si="1"/>
        <v>33.333333333333336</v>
      </c>
      <c r="I11" s="123">
        <f t="shared" si="1"/>
        <v>33.333333333333336</v>
      </c>
      <c r="J11" s="123">
        <f t="shared" si="1"/>
        <v>33.333333333333336</v>
      </c>
    </row>
    <row r="12" spans="1:10">
      <c r="A12" s="117">
        <v>6</v>
      </c>
      <c r="B12" s="77" t="str">
        <f>'Tabelle 3_1'!A19</f>
        <v>Plön</v>
      </c>
      <c r="C12" s="117">
        <f>IF('Tabelle 3_1'!$H$9="",H12,'Tabelle 3_1'!I19/'Tabelle 3_1'!$H19*100)</f>
        <v>26.356589147286826</v>
      </c>
      <c r="D12" s="117">
        <f>IF('Tabelle 3_1'!$H$9="",I12,'Tabelle 3_1'!J19/'Tabelle 3_1'!$H19*100)</f>
        <v>37.209302325581397</v>
      </c>
      <c r="E12" s="117">
        <f>IF('Tabelle 3_1'!$H$9="",J12,'Tabelle 3_1'!K19/'Tabelle 3_1'!$H19*100)</f>
        <v>36.434108527131784</v>
      </c>
      <c r="H12" s="123">
        <f t="shared" si="1"/>
        <v>33.333333333333336</v>
      </c>
      <c r="I12" s="123">
        <f t="shared" si="1"/>
        <v>33.333333333333336</v>
      </c>
      <c r="J12" s="123">
        <f t="shared" si="1"/>
        <v>33.333333333333336</v>
      </c>
    </row>
    <row r="13" spans="1:10">
      <c r="A13" s="117">
        <v>5</v>
      </c>
      <c r="B13" s="77" t="str">
        <f>'Tabelle 3_1'!A18</f>
        <v>Pinneberg</v>
      </c>
      <c r="C13" s="117">
        <f>IF('Tabelle 3_1'!$H$9="",H13,'Tabelle 3_1'!I18/'Tabelle 3_1'!$H18*100)</f>
        <v>27.089552238805968</v>
      </c>
      <c r="D13" s="117">
        <f>IF('Tabelle 3_1'!$H$9="",I13,'Tabelle 3_1'!J18/'Tabelle 3_1'!$H18*100)</f>
        <v>42.611940298507463</v>
      </c>
      <c r="E13" s="117">
        <f>IF('Tabelle 3_1'!$H$9="",J13,'Tabelle 3_1'!K18/'Tabelle 3_1'!$H18*100)</f>
        <v>30.298507462686569</v>
      </c>
      <c r="H13" s="123">
        <f t="shared" si="1"/>
        <v>33.333333333333336</v>
      </c>
      <c r="I13" s="123">
        <f t="shared" si="1"/>
        <v>33.333333333333336</v>
      </c>
      <c r="J13" s="123">
        <f t="shared" si="1"/>
        <v>33.333333333333336</v>
      </c>
    </row>
    <row r="14" spans="1:10">
      <c r="A14" s="117">
        <v>4</v>
      </c>
      <c r="B14" s="77" t="str">
        <f>'Tabelle 3_1'!A17</f>
        <v>Ostholstein</v>
      </c>
      <c r="C14" s="117">
        <f>IF('Tabelle 3_1'!$H$9="",H14,'Tabelle 3_1'!I17/'Tabelle 3_1'!$H17*100)</f>
        <v>28.191489361702125</v>
      </c>
      <c r="D14" s="117">
        <f>IF('Tabelle 3_1'!$H$9="",I14,'Tabelle 3_1'!J17/'Tabelle 3_1'!$H17*100)</f>
        <v>47.73936170212766</v>
      </c>
      <c r="E14" s="117">
        <f>IF('Tabelle 3_1'!$H$9="",J14,'Tabelle 3_1'!K17/'Tabelle 3_1'!$H17*100)</f>
        <v>24.069148936170212</v>
      </c>
      <c r="H14" s="123">
        <f t="shared" si="1"/>
        <v>33.333333333333336</v>
      </c>
      <c r="I14" s="123">
        <f t="shared" si="1"/>
        <v>33.333333333333336</v>
      </c>
      <c r="J14" s="123">
        <f t="shared" si="1"/>
        <v>33.333333333333336</v>
      </c>
    </row>
    <row r="15" spans="1:10">
      <c r="A15" s="117">
        <v>3</v>
      </c>
      <c r="B15" s="77" t="str">
        <f>'Tabelle 3_1'!A16</f>
        <v>Nordfriesland</v>
      </c>
      <c r="C15" s="117">
        <f>IF('Tabelle 3_1'!$H$9="",H15,'Tabelle 3_1'!I16/'Tabelle 3_1'!$H16*100)</f>
        <v>24.677419354838708</v>
      </c>
      <c r="D15" s="117">
        <f>IF('Tabelle 3_1'!$H$9="",I15,'Tabelle 3_1'!J16/'Tabelle 3_1'!$H16*100)</f>
        <v>44.354838709677416</v>
      </c>
      <c r="E15" s="117">
        <f>IF('Tabelle 3_1'!$H$9="",J15,'Tabelle 3_1'!K16/'Tabelle 3_1'!$H16*100)</f>
        <v>30.967741935483872</v>
      </c>
      <c r="H15" s="123">
        <f t="shared" si="1"/>
        <v>33.333333333333336</v>
      </c>
      <c r="I15" s="123">
        <f t="shared" si="1"/>
        <v>33.333333333333336</v>
      </c>
      <c r="J15" s="123">
        <f t="shared" si="1"/>
        <v>33.333333333333336</v>
      </c>
    </row>
    <row r="16" spans="1:10">
      <c r="A16" s="117">
        <v>2</v>
      </c>
      <c r="B16" s="77" t="str">
        <f>'Tabelle 3_1'!A15</f>
        <v>Herzogtum Lauenburg</v>
      </c>
      <c r="C16" s="117">
        <f>IF('Tabelle 3_1'!$H$9="",H16,'Tabelle 3_1'!I15/'Tabelle 3_1'!$H15*100)</f>
        <v>20.0218818380744</v>
      </c>
      <c r="D16" s="117">
        <f>IF('Tabelle 3_1'!$H$9="",I16,'Tabelle 3_1'!J15/'Tabelle 3_1'!$H15*100)</f>
        <v>35.448577680525162</v>
      </c>
      <c r="E16" s="117">
        <f>IF('Tabelle 3_1'!$H$9="",J16,'Tabelle 3_1'!K15/'Tabelle 3_1'!$H15*100)</f>
        <v>44.529540481400439</v>
      </c>
      <c r="H16" s="123">
        <f t="shared" si="1"/>
        <v>33.333333333333336</v>
      </c>
      <c r="I16" s="123">
        <f t="shared" si="1"/>
        <v>33.333333333333336</v>
      </c>
      <c r="J16" s="123">
        <f t="shared" si="1"/>
        <v>33.333333333333336</v>
      </c>
    </row>
    <row r="17" spans="1:10">
      <c r="A17" s="117">
        <v>1</v>
      </c>
      <c r="B17" s="77" t="str">
        <f>'Tabelle 3_1'!A14</f>
        <v>Dithmarschen</v>
      </c>
      <c r="C17" s="117">
        <f>IF('Tabelle 3_1'!$H$9="",H17,'Tabelle 3_1'!I14/'Tabelle 3_1'!$H14*100)</f>
        <v>15.861027190332328</v>
      </c>
      <c r="D17" s="117">
        <f>IF('Tabelle 3_1'!$H$9="",I17,'Tabelle 3_1'!J14/'Tabelle 3_1'!$H14*100)</f>
        <v>55.740181268882175</v>
      </c>
      <c r="E17" s="117">
        <f>IF('Tabelle 3_1'!$H$9="",J17,'Tabelle 3_1'!K14/'Tabelle 3_1'!$H14*100)</f>
        <v>28.398791540785499</v>
      </c>
      <c r="H17" s="123">
        <f t="shared" si="1"/>
        <v>33.333333333333336</v>
      </c>
      <c r="I17" s="123">
        <f t="shared" si="1"/>
        <v>33.333333333333336</v>
      </c>
      <c r="J17" s="123">
        <f t="shared" si="1"/>
        <v>33.333333333333336</v>
      </c>
    </row>
    <row r="18" spans="1:10">
      <c r="C18" s="77" t="s">
        <v>94</v>
      </c>
      <c r="D18" s="77" t="s">
        <v>124</v>
      </c>
      <c r="E18" s="77" t="s">
        <v>125</v>
      </c>
      <c r="H18" s="77" t="s">
        <v>94</v>
      </c>
      <c r="I18" s="77" t="s">
        <v>124</v>
      </c>
      <c r="J18" s="77" t="s">
        <v>125</v>
      </c>
    </row>
    <row r="19" spans="1:10">
      <c r="A19" s="117">
        <v>18</v>
      </c>
      <c r="B19" s="77" t="str">
        <f>'Tabelle 3_1'!A43</f>
        <v>Reinbek, Stadt</v>
      </c>
      <c r="C19" s="117">
        <f>IF('Tabelle 3_1'!$H$9="",H19,'Tabelle 3_1'!I43/'Tabelle 3_1'!$H43*100)</f>
        <v>17.159763313609467</v>
      </c>
      <c r="D19" s="117">
        <f>IF('Tabelle 3_1'!$H$9="",I19,'Tabelle 3_1'!J43/'Tabelle 3_1'!$H43*100)</f>
        <v>57.396449704142015</v>
      </c>
      <c r="E19" s="117">
        <f>IF('Tabelle 3_1'!$H$9="",J19,'Tabelle 3_1'!K43/'Tabelle 3_1'!$H43*100)</f>
        <v>25.443786982248522</v>
      </c>
      <c r="H19" s="123">
        <f t="shared" ref="H19:J36" si="2">100/3</f>
        <v>33.333333333333336</v>
      </c>
      <c r="I19" s="123">
        <f t="shared" si="2"/>
        <v>33.333333333333336</v>
      </c>
      <c r="J19" s="123">
        <f t="shared" si="2"/>
        <v>33.333333333333336</v>
      </c>
    </row>
    <row r="20" spans="1:10">
      <c r="A20" s="117">
        <v>17</v>
      </c>
      <c r="B20" s="77" t="str">
        <f>'Tabelle 3_1'!A42</f>
        <v>Bad Oldesloe, Stadt</v>
      </c>
      <c r="C20" s="117">
        <f>IF('Tabelle 3_1'!$H$9="",H20,'Tabelle 3_1'!I42/'Tabelle 3_1'!$H42*100)</f>
        <v>5.2631578947368416</v>
      </c>
      <c r="D20" s="117">
        <f>IF('Tabelle 3_1'!$H$9="",I20,'Tabelle 3_1'!J42/'Tabelle 3_1'!$H42*100)</f>
        <v>14.035087719298245</v>
      </c>
      <c r="E20" s="117">
        <f>IF('Tabelle 3_1'!$H$9="",J20,'Tabelle 3_1'!K42/'Tabelle 3_1'!$H42*100)</f>
        <v>80.701754385964904</v>
      </c>
      <c r="H20" s="123">
        <f t="shared" si="2"/>
        <v>33.333333333333336</v>
      </c>
      <c r="I20" s="123">
        <f t="shared" si="2"/>
        <v>33.333333333333336</v>
      </c>
      <c r="J20" s="123">
        <f t="shared" si="2"/>
        <v>33.333333333333336</v>
      </c>
    </row>
    <row r="21" spans="1:10">
      <c r="A21" s="117">
        <v>16</v>
      </c>
      <c r="B21" s="77" t="str">
        <f>'Tabelle 3_1'!A41</f>
        <v>Ahrensburg, Stadt</v>
      </c>
      <c r="C21" s="117">
        <f>IF('Tabelle 3_1'!$H$9="",H21,'Tabelle 3_1'!I41/'Tabelle 3_1'!$H41*100)</f>
        <v>43.225806451612904</v>
      </c>
      <c r="D21" s="117">
        <f>IF('Tabelle 3_1'!$H$9="",I21,'Tabelle 3_1'!J41/'Tabelle 3_1'!$H41*100)</f>
        <v>28.387096774193548</v>
      </c>
      <c r="E21" s="117">
        <f>IF('Tabelle 3_1'!$H$9="",J21,'Tabelle 3_1'!K41/'Tabelle 3_1'!$H41*100)</f>
        <v>28.387096774193548</v>
      </c>
      <c r="H21" s="123">
        <f t="shared" si="2"/>
        <v>33.333333333333336</v>
      </c>
      <c r="I21" s="123">
        <f t="shared" si="2"/>
        <v>33.333333333333336</v>
      </c>
      <c r="J21" s="123">
        <f t="shared" si="2"/>
        <v>33.333333333333336</v>
      </c>
    </row>
    <row r="22" spans="1:10">
      <c r="A22" s="117">
        <v>15</v>
      </c>
      <c r="B22" s="77" t="str">
        <f>'Tabelle 3_1'!A40</f>
        <v>Itzehoe, Stadt</v>
      </c>
      <c r="C22" s="117">
        <f>IF('Tabelle 3_1'!$H$9="",H22,'Tabelle 3_1'!I40/'Tabelle 3_1'!$H40*100)</f>
        <v>41.666666666666671</v>
      </c>
      <c r="D22" s="117">
        <f>IF('Tabelle 3_1'!$H$9="",I22,'Tabelle 3_1'!J40/'Tabelle 3_1'!$H40*100)</f>
        <v>16.666666666666664</v>
      </c>
      <c r="E22" s="117">
        <f>IF('Tabelle 3_1'!$H$9="",J22,'Tabelle 3_1'!K40/'Tabelle 3_1'!$H40*100)</f>
        <v>41.666666666666671</v>
      </c>
      <c r="H22" s="123">
        <f t="shared" si="2"/>
        <v>33.333333333333336</v>
      </c>
      <c r="I22" s="123">
        <f t="shared" si="2"/>
        <v>33.333333333333336</v>
      </c>
      <c r="J22" s="123">
        <f t="shared" si="2"/>
        <v>33.333333333333336</v>
      </c>
    </row>
    <row r="23" spans="1:10">
      <c r="A23" s="117">
        <v>14</v>
      </c>
      <c r="B23" s="77" t="str">
        <f>'Tabelle 3_1'!A39</f>
        <v>Norderstedt, Stadt</v>
      </c>
      <c r="C23" s="117">
        <f>IF('Tabelle 3_1'!$H$9="",H23,'Tabelle 3_1'!I39/'Tabelle 3_1'!$H39*100)</f>
        <v>20.762711864406779</v>
      </c>
      <c r="D23" s="117">
        <f>IF('Tabelle 3_1'!$H$9="",I23,'Tabelle 3_1'!J39/'Tabelle 3_1'!$H39*100)</f>
        <v>45.762711864406782</v>
      </c>
      <c r="E23" s="117">
        <f>IF('Tabelle 3_1'!$H$9="",J23,'Tabelle 3_1'!K39/'Tabelle 3_1'!$H39*100)</f>
        <v>33.474576271186443</v>
      </c>
      <c r="H23" s="123">
        <f t="shared" si="2"/>
        <v>33.333333333333336</v>
      </c>
      <c r="I23" s="123">
        <f t="shared" si="2"/>
        <v>33.333333333333336</v>
      </c>
      <c r="J23" s="123">
        <f t="shared" si="2"/>
        <v>33.333333333333336</v>
      </c>
    </row>
    <row r="24" spans="1:10">
      <c r="A24" s="117">
        <v>13</v>
      </c>
      <c r="B24" s="77" t="str">
        <f>'Tabelle 3_1'!A38</f>
        <v>Kaltenkirchen, Stadt</v>
      </c>
      <c r="C24" s="117">
        <f>IF('Tabelle 3_1'!$H$9="",H24,'Tabelle 3_1'!I38/'Tabelle 3_1'!$H38*100)</f>
        <v>0</v>
      </c>
      <c r="D24" s="117">
        <f>IF('Tabelle 3_1'!$H$9="",I24,'Tabelle 3_1'!J38/'Tabelle 3_1'!$H38*100)</f>
        <v>-66.666666666666657</v>
      </c>
      <c r="E24" s="117">
        <f>IF('Tabelle 3_1'!$H$9="",J24,'Tabelle 3_1'!K38/'Tabelle 3_1'!$H38*100)</f>
        <v>166.66666666666669</v>
      </c>
      <c r="H24" s="123">
        <f t="shared" si="2"/>
        <v>33.333333333333336</v>
      </c>
      <c r="I24" s="123">
        <f t="shared" si="2"/>
        <v>33.333333333333336</v>
      </c>
      <c r="J24" s="123">
        <f t="shared" si="2"/>
        <v>33.333333333333336</v>
      </c>
    </row>
    <row r="25" spans="1:10">
      <c r="A25" s="117">
        <v>12</v>
      </c>
      <c r="B25" s="77" t="str">
        <f>'Tabelle 3_1'!A37</f>
        <v>Henstedt-Ulzburg</v>
      </c>
      <c r="C25" s="117">
        <f>IF('Tabelle 3_1'!$H$9="",H25,'Tabelle 3_1'!I37/'Tabelle 3_1'!$H37*100)</f>
        <v>34.615384615384613</v>
      </c>
      <c r="D25" s="117">
        <f>IF('Tabelle 3_1'!$H$9="",I25,'Tabelle 3_1'!J37/'Tabelle 3_1'!$H37*100)</f>
        <v>30.76923076923077</v>
      </c>
      <c r="E25" s="117">
        <f>IF('Tabelle 3_1'!$H$9="",J25,'Tabelle 3_1'!K37/'Tabelle 3_1'!$H37*100)</f>
        <v>34.615384615384613</v>
      </c>
      <c r="H25" s="123">
        <f t="shared" si="2"/>
        <v>33.333333333333336</v>
      </c>
      <c r="I25" s="123">
        <f t="shared" si="2"/>
        <v>33.333333333333336</v>
      </c>
      <c r="J25" s="123">
        <f t="shared" si="2"/>
        <v>33.333333333333336</v>
      </c>
    </row>
    <row r="26" spans="1:10">
      <c r="A26" s="117">
        <v>11</v>
      </c>
      <c r="B26" s="77" t="str">
        <f>'Tabelle 3_1'!A36</f>
        <v>Schleswig, Stadt</v>
      </c>
      <c r="C26" s="117">
        <f>IF('Tabelle 3_1'!$H$9="",H26,'Tabelle 3_1'!I36/'Tabelle 3_1'!$H36*100)</f>
        <v>38.064516129032256</v>
      </c>
      <c r="D26" s="117">
        <f>IF('Tabelle 3_1'!$H$9="",I26,'Tabelle 3_1'!J36/'Tabelle 3_1'!$H36*100)</f>
        <v>60.645161290322577</v>
      </c>
      <c r="E26" s="117">
        <f>IF('Tabelle 3_1'!$H$9="",J26,'Tabelle 3_1'!K36/'Tabelle 3_1'!$H36*100)</f>
        <v>1.2903225806451613</v>
      </c>
      <c r="H26" s="123">
        <f t="shared" si="2"/>
        <v>33.333333333333336</v>
      </c>
      <c r="I26" s="123">
        <f t="shared" si="2"/>
        <v>33.333333333333336</v>
      </c>
      <c r="J26" s="123">
        <f t="shared" si="2"/>
        <v>33.333333333333336</v>
      </c>
    </row>
    <row r="27" spans="1:10">
      <c r="A27" s="117">
        <v>10</v>
      </c>
      <c r="B27" s="77" t="str">
        <f>'Tabelle 3_1'!A35</f>
        <v>Rendsburg, Stadt</v>
      </c>
      <c r="C27" s="117">
        <f>IF('Tabelle 3_1'!$H$9="",H27,'Tabelle 3_1'!I35/'Tabelle 3_1'!$H35*100)</f>
        <v>8.8235294117647065</v>
      </c>
      <c r="D27" s="117">
        <f>IF('Tabelle 3_1'!$H$9="",I27,'Tabelle 3_1'!J35/'Tabelle 3_1'!$H35*100)</f>
        <v>61.764705882352942</v>
      </c>
      <c r="E27" s="117">
        <f>IF('Tabelle 3_1'!$H$9="",J27,'Tabelle 3_1'!K35/'Tabelle 3_1'!$H35*100)</f>
        <v>29.411764705882355</v>
      </c>
      <c r="H27" s="123">
        <f t="shared" si="2"/>
        <v>33.333333333333336</v>
      </c>
      <c r="I27" s="123">
        <f t="shared" si="2"/>
        <v>33.333333333333336</v>
      </c>
      <c r="J27" s="123">
        <f t="shared" si="2"/>
        <v>33.333333333333336</v>
      </c>
    </row>
    <row r="28" spans="1:10">
      <c r="A28" s="117">
        <v>9</v>
      </c>
      <c r="B28" s="77" t="str">
        <f>'Tabelle 3_1'!A34</f>
        <v>Eckernförde, Stadt</v>
      </c>
      <c r="C28" s="117">
        <f>IF('Tabelle 3_1'!$H$9="",H28,'Tabelle 3_1'!I34/'Tabelle 3_1'!$H34*100)</f>
        <v>47.560975609756099</v>
      </c>
      <c r="D28" s="117">
        <f>IF('Tabelle 3_1'!$H$9="",I28,'Tabelle 3_1'!J34/'Tabelle 3_1'!$H34*100)</f>
        <v>51.219512195121951</v>
      </c>
      <c r="E28" s="117">
        <f>IF('Tabelle 3_1'!$H$9="",J28,'Tabelle 3_1'!K34/'Tabelle 3_1'!$H34*100)</f>
        <v>1.2195121951219512</v>
      </c>
      <c r="H28" s="123">
        <f t="shared" si="2"/>
        <v>33.333333333333336</v>
      </c>
      <c r="I28" s="123">
        <f t="shared" si="2"/>
        <v>33.333333333333336</v>
      </c>
      <c r="J28" s="123">
        <f t="shared" si="2"/>
        <v>33.333333333333336</v>
      </c>
    </row>
    <row r="29" spans="1:10">
      <c r="A29" s="117">
        <v>8</v>
      </c>
      <c r="B29" s="77" t="str">
        <f>'Tabelle 3_1'!A33</f>
        <v>Wedel, Stadt</v>
      </c>
      <c r="C29" s="117">
        <f>IF('Tabelle 3_1'!$H$9="",H29,'Tabelle 3_1'!I33/'Tabelle 3_1'!$H33*100)</f>
        <v>21.359223300970871</v>
      </c>
      <c r="D29" s="117">
        <f>IF('Tabelle 3_1'!$H$9="",I29,'Tabelle 3_1'!J33/'Tabelle 3_1'!$H33*100)</f>
        <v>64.077669902912632</v>
      </c>
      <c r="E29" s="117">
        <f>IF('Tabelle 3_1'!$H$9="",J29,'Tabelle 3_1'!K33/'Tabelle 3_1'!$H33*100)</f>
        <v>14.563106796116504</v>
      </c>
      <c r="H29" s="123">
        <f t="shared" si="2"/>
        <v>33.333333333333336</v>
      </c>
      <c r="I29" s="123">
        <f t="shared" si="2"/>
        <v>33.333333333333336</v>
      </c>
      <c r="J29" s="123">
        <f t="shared" si="2"/>
        <v>33.333333333333336</v>
      </c>
    </row>
    <row r="30" spans="1:10">
      <c r="A30" s="117">
        <v>7</v>
      </c>
      <c r="B30" s="77" t="str">
        <f>'Tabelle 3_1'!A32</f>
        <v>Quickborn, Stadt</v>
      </c>
      <c r="C30" s="117">
        <f>IF('Tabelle 3_1'!$H$9="",H30,'Tabelle 3_1'!I32/'Tabelle 3_1'!$H32*100)</f>
        <v>38.82352941176471</v>
      </c>
      <c r="D30" s="117">
        <f>IF('Tabelle 3_1'!$H$9="",I30,'Tabelle 3_1'!J32/'Tabelle 3_1'!$H32*100)</f>
        <v>38.82352941176471</v>
      </c>
      <c r="E30" s="117">
        <f>IF('Tabelle 3_1'!$H$9="",J30,'Tabelle 3_1'!K32/'Tabelle 3_1'!$H32*100)</f>
        <v>22.352941176470591</v>
      </c>
      <c r="H30" s="123">
        <f t="shared" si="2"/>
        <v>33.333333333333336</v>
      </c>
      <c r="I30" s="123">
        <f t="shared" si="2"/>
        <v>33.333333333333336</v>
      </c>
      <c r="J30" s="123">
        <f t="shared" si="2"/>
        <v>33.333333333333336</v>
      </c>
    </row>
    <row r="31" spans="1:10">
      <c r="A31" s="117">
        <v>6</v>
      </c>
      <c r="B31" s="77" t="str">
        <f>'Tabelle 3_1'!A31</f>
        <v>Pinneberg, Stadt</v>
      </c>
      <c r="C31" s="117">
        <f>IF('Tabelle 3_1'!$H$9="",H31,'Tabelle 3_1'!I31/'Tabelle 3_1'!$H31*100)</f>
        <v>39.215686274509807</v>
      </c>
      <c r="D31" s="117">
        <f>IF('Tabelle 3_1'!$H$9="",I31,'Tabelle 3_1'!J31/'Tabelle 3_1'!$H31*100)</f>
        <v>42.483660130718953</v>
      </c>
      <c r="E31" s="117">
        <f>IF('Tabelle 3_1'!$H$9="",J31,'Tabelle 3_1'!K31/'Tabelle 3_1'!$H31*100)</f>
        <v>18.300653594771241</v>
      </c>
      <c r="H31" s="123">
        <f t="shared" si="2"/>
        <v>33.333333333333336</v>
      </c>
      <c r="I31" s="123">
        <f t="shared" si="2"/>
        <v>33.333333333333336</v>
      </c>
      <c r="J31" s="123">
        <f t="shared" si="2"/>
        <v>33.333333333333336</v>
      </c>
    </row>
    <row r="32" spans="1:10">
      <c r="A32" s="117">
        <v>5</v>
      </c>
      <c r="B32" s="77" t="str">
        <f>'Tabelle 3_1'!A30</f>
        <v>Elmshorn, Stadt</v>
      </c>
      <c r="C32" s="117">
        <f>IF('Tabelle 3_1'!$H$9="",H32,'Tabelle 3_1'!I30/'Tabelle 3_1'!$H30*100)</f>
        <v>13.939393939393941</v>
      </c>
      <c r="D32" s="117">
        <f>IF('Tabelle 3_1'!$H$9="",I32,'Tabelle 3_1'!J30/'Tabelle 3_1'!$H30*100)</f>
        <v>40.606060606060609</v>
      </c>
      <c r="E32" s="117">
        <f>IF('Tabelle 3_1'!$H$9="",J32,'Tabelle 3_1'!K30/'Tabelle 3_1'!$H30*100)</f>
        <v>45.454545454545453</v>
      </c>
      <c r="H32" s="123">
        <f t="shared" si="2"/>
        <v>33.333333333333336</v>
      </c>
      <c r="I32" s="123">
        <f t="shared" si="2"/>
        <v>33.333333333333336</v>
      </c>
      <c r="J32" s="123">
        <f t="shared" si="2"/>
        <v>33.333333333333336</v>
      </c>
    </row>
    <row r="33" spans="1:10">
      <c r="A33" s="117">
        <v>4</v>
      </c>
      <c r="B33" s="77" t="str">
        <f>'Tabelle 3_1'!A29</f>
        <v>Bad Schwartau, Stadt</v>
      </c>
      <c r="C33" s="117">
        <f>IF('Tabelle 3_1'!$H$9="",H33,'Tabelle 3_1'!I29/'Tabelle 3_1'!$H29*100)</f>
        <v>0</v>
      </c>
      <c r="D33" s="117">
        <f>IF('Tabelle 3_1'!$H$9="",I33,'Tabelle 3_1'!J29/'Tabelle 3_1'!$H29*100)</f>
        <v>0</v>
      </c>
      <c r="E33" s="117">
        <f>IF('Tabelle 3_1'!$H$9="",J33,'Tabelle 3_1'!K29/'Tabelle 3_1'!$H29*100)</f>
        <v>100</v>
      </c>
      <c r="H33" s="123">
        <f t="shared" si="2"/>
        <v>33.333333333333336</v>
      </c>
      <c r="I33" s="123">
        <f t="shared" si="2"/>
        <v>33.333333333333336</v>
      </c>
      <c r="J33" s="123">
        <f t="shared" si="2"/>
        <v>33.333333333333336</v>
      </c>
    </row>
    <row r="34" spans="1:10">
      <c r="A34" s="117">
        <v>3</v>
      </c>
      <c r="B34" s="77" t="str">
        <f>'Tabelle 3_1'!A28</f>
        <v>Husum, Stadt</v>
      </c>
      <c r="C34" s="117">
        <f>IF('Tabelle 3_1'!$H$9="",H34,'Tabelle 3_1'!I28/'Tabelle 3_1'!$H28*100)</f>
        <v>30.76923076923077</v>
      </c>
      <c r="D34" s="117">
        <f>IF('Tabelle 3_1'!$H$9="",I34,'Tabelle 3_1'!J28/'Tabelle 3_1'!$H28*100)</f>
        <v>41.025641025641022</v>
      </c>
      <c r="E34" s="117">
        <f>IF('Tabelle 3_1'!$H$9="",J34,'Tabelle 3_1'!K28/'Tabelle 3_1'!$H28*100)</f>
        <v>28.205128205128204</v>
      </c>
      <c r="H34" s="123">
        <f t="shared" si="2"/>
        <v>33.333333333333336</v>
      </c>
      <c r="I34" s="123">
        <f t="shared" si="2"/>
        <v>33.333333333333336</v>
      </c>
      <c r="J34" s="123">
        <f t="shared" si="2"/>
        <v>33.333333333333336</v>
      </c>
    </row>
    <row r="35" spans="1:10">
      <c r="A35" s="117">
        <v>2</v>
      </c>
      <c r="B35" s="77" t="str">
        <f>'Tabelle 3_1'!A27</f>
        <v>Geesthacht, Stadt</v>
      </c>
      <c r="C35" s="117">
        <f>IF('Tabelle 3_1'!$H$9="",H35,'Tabelle 3_1'!I27/'Tabelle 3_1'!$H27*100)</f>
        <v>31.972789115646261</v>
      </c>
      <c r="D35" s="117">
        <f>IF('Tabelle 3_1'!$H$9="",I35,'Tabelle 3_1'!J27/'Tabelle 3_1'!$H27*100)</f>
        <v>49.65986394557823</v>
      </c>
      <c r="E35" s="117">
        <f>IF('Tabelle 3_1'!$H$9="",J35,'Tabelle 3_1'!K27/'Tabelle 3_1'!$H27*100)</f>
        <v>18.367346938775512</v>
      </c>
      <c r="H35" s="123">
        <f t="shared" si="2"/>
        <v>33.333333333333336</v>
      </c>
      <c r="I35" s="123">
        <f t="shared" si="2"/>
        <v>33.333333333333336</v>
      </c>
      <c r="J35" s="123">
        <f t="shared" si="2"/>
        <v>33.333333333333336</v>
      </c>
    </row>
    <row r="36" spans="1:10">
      <c r="A36" s="117">
        <v>1</v>
      </c>
      <c r="B36" s="77" t="str">
        <f>'Tabelle 3_1'!A26</f>
        <v>Heide, Stadt</v>
      </c>
      <c r="C36" s="117">
        <f>IF('Tabelle 3_1'!$H$9="",H36,'Tabelle 3_1'!I26/'Tabelle 3_1'!$H26*100)</f>
        <v>14.516129032258066</v>
      </c>
      <c r="D36" s="117">
        <f>IF('Tabelle 3_1'!$H$9="",I36,'Tabelle 3_1'!J26/'Tabelle 3_1'!$H26*100)</f>
        <v>64.516129032258064</v>
      </c>
      <c r="E36" s="117">
        <f>IF('Tabelle 3_1'!$H$9="",J36,'Tabelle 3_1'!K26/'Tabelle 3_1'!$H26*100)</f>
        <v>20.967741935483872</v>
      </c>
      <c r="H36" s="123">
        <f t="shared" si="2"/>
        <v>33.333333333333336</v>
      </c>
      <c r="I36" s="123">
        <f t="shared" si="2"/>
        <v>33.333333333333336</v>
      </c>
      <c r="J36" s="123">
        <f t="shared" si="2"/>
        <v>33.333333333333336</v>
      </c>
    </row>
    <row r="37" spans="1:10" s="80" customFormat="1">
      <c r="A37" s="117"/>
      <c r="B37" s="77" t="s">
        <v>128</v>
      </c>
      <c r="D37" s="54"/>
      <c r="I37" s="54"/>
    </row>
    <row r="38" spans="1:10" s="80" customFormat="1">
      <c r="A38" s="117"/>
      <c r="B38" s="80" t="s">
        <v>73</v>
      </c>
      <c r="C38" s="80" t="s">
        <v>69</v>
      </c>
      <c r="H38" s="80" t="s">
        <v>73</v>
      </c>
      <c r="I38" s="80" t="s">
        <v>69</v>
      </c>
    </row>
    <row r="39" spans="1:10" s="80" customFormat="1">
      <c r="A39" s="117"/>
      <c r="B39" s="80">
        <f>IF('Tabelle 3_1'!$F$9="",H39,'Tabelle 3_1'!G9)</f>
        <v>2.5715829281469476</v>
      </c>
      <c r="C39" s="80">
        <f>IF('Tabelle 3_1'!$F$9="",I39,'Tabelle 3_1'!G$45)</f>
        <v>3.7250234485841118</v>
      </c>
      <c r="H39" s="123">
        <v>8</v>
      </c>
      <c r="I39" s="96">
        <v>4</v>
      </c>
    </row>
    <row r="40" spans="1:10" s="80" customFormat="1">
      <c r="A40" s="117"/>
      <c r="B40" s="117">
        <f>IF('Tabelle 3_1'!$F$9="",H40,'Tabelle 3_1'!G10)</f>
        <v>1.9942111360948178</v>
      </c>
      <c r="C40" s="117">
        <f>IF('Tabelle 3_1'!$F$9="",I40,'Tabelle 3_1'!G$45)</f>
        <v>3.7250234485841118</v>
      </c>
      <c r="H40" s="123">
        <v>8</v>
      </c>
      <c r="I40" s="96">
        <v>4</v>
      </c>
    </row>
    <row r="41" spans="1:10" s="80" customFormat="1">
      <c r="A41" s="117"/>
      <c r="B41" s="117">
        <f>IF('Tabelle 3_1'!$F$9="",H41,'Tabelle 3_1'!G11)</f>
        <v>3.8194364841009651</v>
      </c>
      <c r="C41" s="117">
        <f>IF('Tabelle 3_1'!$F$9="",I41,'Tabelle 3_1'!G$45)</f>
        <v>3.7250234485841118</v>
      </c>
      <c r="H41" s="123">
        <v>8</v>
      </c>
      <c r="I41" s="123">
        <v>4</v>
      </c>
    </row>
    <row r="42" spans="1:10" s="80" customFormat="1">
      <c r="A42" s="117"/>
      <c r="B42" s="117">
        <f>IF('Tabelle 3_1'!$F$9="",H42,'Tabelle 3_1'!G12)</f>
        <v>2.8678523810721743</v>
      </c>
      <c r="C42" s="117">
        <f>IF('Tabelle 3_1'!$F$9="",I42,'Tabelle 3_1'!G$45)</f>
        <v>3.7250234485841118</v>
      </c>
      <c r="H42" s="123">
        <v>8</v>
      </c>
      <c r="I42" s="123">
        <v>4</v>
      </c>
    </row>
    <row r="43" spans="1:10">
      <c r="B43" s="117">
        <f>IF('Tabelle 3_1'!$F$9="",H43,'Tabelle 3_1'!G14)</f>
        <v>4.4657380297518703</v>
      </c>
      <c r="C43" s="117">
        <f>IF('Tabelle 3_1'!$F$9="",I43,'Tabelle 3_1'!G$45)</f>
        <v>3.7250234485841118</v>
      </c>
      <c r="H43" s="123">
        <v>8</v>
      </c>
      <c r="I43" s="123">
        <v>4</v>
      </c>
    </row>
    <row r="44" spans="1:10">
      <c r="B44" s="117">
        <f>IF('Tabelle 3_1'!$F$9="",H44,'Tabelle 3_1'!G15)</f>
        <v>4.231464027646874</v>
      </c>
      <c r="C44" s="117">
        <f>IF('Tabelle 3_1'!$F$9="",I44,'Tabelle 3_1'!G$45)</f>
        <v>3.7250234485841118</v>
      </c>
      <c r="H44" s="123">
        <v>8</v>
      </c>
      <c r="I44" s="123">
        <v>4</v>
      </c>
    </row>
    <row r="45" spans="1:10">
      <c r="B45" s="117">
        <f>IF('Tabelle 3_1'!$F$9="",H45,'Tabelle 3_1'!G16)</f>
        <v>6.4835574380483072</v>
      </c>
      <c r="C45" s="117">
        <f>IF('Tabelle 3_1'!$F$9="",I45,'Tabelle 3_1'!G$45)</f>
        <v>3.7250234485841118</v>
      </c>
      <c r="H45" s="123">
        <v>8</v>
      </c>
      <c r="I45" s="123">
        <v>4</v>
      </c>
    </row>
    <row r="46" spans="1:10">
      <c r="B46" s="117">
        <f>IF('Tabelle 3_1'!$F$9="",H46,'Tabelle 3_1'!G17)</f>
        <v>3.3103150201860454</v>
      </c>
      <c r="C46" s="117">
        <f>IF('Tabelle 3_1'!$F$9="",I46,'Tabelle 3_1'!G$45)</f>
        <v>3.7250234485841118</v>
      </c>
      <c r="H46" s="123">
        <v>8</v>
      </c>
      <c r="I46" s="123">
        <v>4</v>
      </c>
    </row>
    <row r="47" spans="1:10">
      <c r="B47" s="117">
        <f>IF('Tabelle 3_1'!$F$9="",H47,'Tabelle 3_1'!G18)</f>
        <v>3.8835252848228974</v>
      </c>
      <c r="C47" s="117">
        <f>IF('Tabelle 3_1'!$F$9="",I47,'Tabelle 3_1'!G$45)</f>
        <v>3.7250234485841118</v>
      </c>
      <c r="H47" s="123">
        <v>8</v>
      </c>
      <c r="I47" s="123">
        <v>4</v>
      </c>
    </row>
    <row r="48" spans="1:10">
      <c r="B48" s="117">
        <f>IF('Tabelle 3_1'!$F$9="",H48,'Tabelle 3_1'!G19)</f>
        <v>3.4586259960690504</v>
      </c>
      <c r="C48" s="117">
        <f>IF('Tabelle 3_1'!$F$9="",I48,'Tabelle 3_1'!G$45)</f>
        <v>3.7250234485841118</v>
      </c>
      <c r="H48" s="123">
        <v>8</v>
      </c>
      <c r="I48" s="123">
        <v>4</v>
      </c>
    </row>
    <row r="49" spans="2:9">
      <c r="B49" s="117">
        <f>IF('Tabelle 3_1'!$F$9="",H49,'Tabelle 3_1'!G20)</f>
        <v>3.3371687474684477</v>
      </c>
      <c r="C49" s="117">
        <f>IF('Tabelle 3_1'!$F$9="",I49,'Tabelle 3_1'!G$45)</f>
        <v>3.7250234485841118</v>
      </c>
      <c r="H49" s="123">
        <v>8</v>
      </c>
      <c r="I49" s="123">
        <v>4</v>
      </c>
    </row>
    <row r="50" spans="2:9">
      <c r="B50" s="117">
        <f>IF('Tabelle 3_1'!$F$9="",H50,'Tabelle 3_1'!G21)</f>
        <v>5.6251759384191269</v>
      </c>
      <c r="C50" s="117">
        <f>IF('Tabelle 3_1'!$F$9="",I50,'Tabelle 3_1'!G$45)</f>
        <v>3.7250234485841118</v>
      </c>
      <c r="H50" s="123">
        <v>8</v>
      </c>
      <c r="I50" s="123">
        <v>4</v>
      </c>
    </row>
    <row r="51" spans="2:9">
      <c r="B51" s="117">
        <f>IF('Tabelle 3_1'!$F$9="",H51,'Tabelle 3_1'!G22)</f>
        <v>2.7895911406796072</v>
      </c>
      <c r="C51" s="117">
        <f>IF('Tabelle 3_1'!$F$9="",I51,'Tabelle 3_1'!G$45)</f>
        <v>3.7250234485841118</v>
      </c>
      <c r="H51" s="123">
        <v>8</v>
      </c>
      <c r="I51" s="123">
        <v>4</v>
      </c>
    </row>
    <row r="52" spans="2:9">
      <c r="B52" s="117">
        <f>IF('Tabelle 3_1'!$F$9="",H52,'Tabelle 3_1'!G23)</f>
        <v>2.2579841261450393</v>
      </c>
      <c r="C52" s="117">
        <f>IF('Tabelle 3_1'!$F$9="",I52,'Tabelle 3_1'!G$45)</f>
        <v>3.7250234485841118</v>
      </c>
      <c r="H52" s="123">
        <v>8</v>
      </c>
      <c r="I52" s="123">
        <v>4</v>
      </c>
    </row>
    <row r="53" spans="2:9">
      <c r="B53" s="117">
        <f>IF('Tabelle 3_1'!$F$9="",H53,'Tabelle 3_1'!G24)</f>
        <v>4.3674109681295947</v>
      </c>
      <c r="C53" s="117">
        <f>IF('Tabelle 3_1'!$F$9="",I53,'Tabelle 3_1'!G$45)</f>
        <v>3.7250234485841118</v>
      </c>
      <c r="H53" s="123">
        <v>8</v>
      </c>
      <c r="I53" s="123">
        <v>4</v>
      </c>
    </row>
  </sheetData>
  <sortState ref="A19:J36">
    <sortCondition descending="1" ref="A19:A36"/>
  </sortState>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zoomScaleSheetLayoutView="100" workbookViewId="0">
      <selection sqref="A1:G1"/>
    </sheetView>
  </sheetViews>
  <sheetFormatPr baseColWidth="10" defaultColWidth="10.85546875" defaultRowHeight="12.75"/>
  <cols>
    <col min="1" max="1" width="10" style="10" customWidth="1"/>
    <col min="2" max="2" width="10.140625" style="10" customWidth="1"/>
    <col min="3" max="7" width="14.28515625" style="10" customWidth="1"/>
    <col min="8" max="8" width="10.7109375" style="10" customWidth="1"/>
    <col min="9" max="57" width="12.140625" style="10" customWidth="1"/>
    <col min="58" max="16384" width="10.85546875" style="10"/>
  </cols>
  <sheetData>
    <row r="1" spans="1:7" s="12" customFormat="1" ht="15.75" customHeight="1">
      <c r="A1" s="149" t="s">
        <v>85</v>
      </c>
      <c r="B1" s="149"/>
      <c r="C1" s="149"/>
      <c r="D1" s="149"/>
      <c r="E1" s="149"/>
      <c r="F1" s="149"/>
      <c r="G1" s="149"/>
    </row>
    <row r="2" spans="1:7" s="12" customFormat="1" ht="5.0999999999999996" customHeight="1">
      <c r="A2" s="32"/>
      <c r="B2" s="32"/>
      <c r="C2" s="32"/>
      <c r="D2" s="32"/>
      <c r="E2" s="32"/>
      <c r="F2" s="32"/>
      <c r="G2" s="32"/>
    </row>
    <row r="3" spans="1:7" s="12" customFormat="1">
      <c r="A3" s="13" t="s">
        <v>137</v>
      </c>
    </row>
    <row r="4" spans="1:7" s="12" customFormat="1" ht="14.25">
      <c r="A4" s="102"/>
      <c r="B4" s="102"/>
      <c r="C4" s="102"/>
      <c r="D4" s="102"/>
      <c r="E4" s="102"/>
      <c r="F4" s="102"/>
      <c r="G4" s="102"/>
    </row>
    <row r="5" spans="1:7" s="12" customFormat="1" ht="12.75" customHeight="1">
      <c r="A5" s="141"/>
      <c r="B5" s="141"/>
      <c r="C5" s="141"/>
      <c r="D5" s="141"/>
      <c r="E5" s="141"/>
      <c r="F5" s="141"/>
      <c r="G5" s="141"/>
    </row>
    <row r="6" spans="1:7" s="12" customFormat="1">
      <c r="A6" s="16" t="s">
        <v>23</v>
      </c>
    </row>
    <row r="7" spans="1:7" s="12" customFormat="1" ht="5.0999999999999996" customHeight="1">
      <c r="A7" s="16"/>
    </row>
    <row r="8" spans="1:7" s="12" customFormat="1" ht="12.75" customHeight="1">
      <c r="A8" s="144" t="s">
        <v>13</v>
      </c>
      <c r="B8" s="143"/>
      <c r="C8" s="143"/>
      <c r="D8" s="143"/>
      <c r="E8" s="143"/>
      <c r="F8" s="143"/>
      <c r="G8" s="143"/>
    </row>
    <row r="9" spans="1:7" s="12" customFormat="1">
      <c r="A9" s="142" t="s">
        <v>2</v>
      </c>
      <c r="B9" s="143"/>
      <c r="C9" s="143"/>
      <c r="D9" s="143"/>
      <c r="E9" s="143"/>
      <c r="F9" s="143"/>
      <c r="G9" s="143"/>
    </row>
    <row r="10" spans="1:7" s="12" customFormat="1" ht="5.25" customHeight="1">
      <c r="A10" s="18"/>
    </row>
    <row r="11" spans="1:7" s="12" customFormat="1" ht="12.75" customHeight="1">
      <c r="A11" s="148" t="s">
        <v>0</v>
      </c>
      <c r="B11" s="148"/>
      <c r="C11" s="148"/>
      <c r="D11" s="148"/>
      <c r="E11" s="148"/>
      <c r="F11" s="148"/>
      <c r="G11" s="148"/>
    </row>
    <row r="12" spans="1:7" s="12" customFormat="1">
      <c r="A12" s="142" t="s">
        <v>1</v>
      </c>
      <c r="B12" s="143"/>
      <c r="C12" s="143"/>
      <c r="D12" s="143"/>
      <c r="E12" s="143"/>
      <c r="F12" s="143"/>
      <c r="G12" s="143"/>
    </row>
    <row r="13" spans="1:7" s="12" customFormat="1" ht="12.75" customHeight="1">
      <c r="A13" s="17"/>
      <c r="B13" s="14"/>
      <c r="C13" s="14"/>
      <c r="D13" s="14"/>
      <c r="E13" s="14"/>
      <c r="F13" s="14"/>
      <c r="G13" s="14"/>
    </row>
    <row r="14" spans="1:7" s="12" customFormat="1" ht="12.75" customHeight="1">
      <c r="A14" s="18"/>
    </row>
    <row r="15" spans="1:7" s="12" customFormat="1" ht="12.75" customHeight="1">
      <c r="A15" s="144" t="s">
        <v>14</v>
      </c>
      <c r="B15" s="143"/>
      <c r="C15" s="143"/>
      <c r="D15" s="15"/>
      <c r="E15" s="15"/>
      <c r="F15" s="15"/>
      <c r="G15" s="15"/>
    </row>
    <row r="16" spans="1:7" s="12" customFormat="1" ht="5.25" customHeight="1">
      <c r="A16" s="15"/>
      <c r="B16" s="14"/>
      <c r="C16" s="14"/>
      <c r="D16" s="15"/>
      <c r="E16" s="15"/>
      <c r="F16" s="15"/>
      <c r="G16" s="15"/>
    </row>
    <row r="17" spans="1:7" s="12" customFormat="1" ht="12.75" customHeight="1">
      <c r="A17" s="145" t="s">
        <v>139</v>
      </c>
      <c r="B17" s="143"/>
      <c r="C17" s="143"/>
      <c r="D17" s="17"/>
      <c r="E17" s="17"/>
      <c r="F17" s="17"/>
      <c r="G17" s="17"/>
    </row>
    <row r="18" spans="1:7" s="12" customFormat="1" ht="12.75" customHeight="1">
      <c r="A18" s="19" t="s">
        <v>16</v>
      </c>
      <c r="B18" s="145" t="s">
        <v>136</v>
      </c>
      <c r="C18" s="143"/>
      <c r="D18" s="17"/>
      <c r="E18" s="17"/>
      <c r="F18" s="17"/>
      <c r="G18" s="17"/>
    </row>
    <row r="19" spans="1:7" s="12" customFormat="1" ht="12.75" customHeight="1">
      <c r="A19" s="17" t="s">
        <v>17</v>
      </c>
      <c r="B19" s="146" t="s">
        <v>138</v>
      </c>
      <c r="C19" s="138"/>
      <c r="D19" s="138"/>
      <c r="E19" s="17"/>
      <c r="F19" s="17"/>
      <c r="G19" s="17"/>
    </row>
    <row r="20" spans="1:7" s="12" customFormat="1" ht="12.75" customHeight="1">
      <c r="A20" s="30"/>
      <c r="B20" s="30"/>
      <c r="C20" s="31"/>
      <c r="D20" s="31"/>
      <c r="E20" s="30"/>
      <c r="F20" s="30"/>
      <c r="G20" s="30"/>
    </row>
    <row r="21" spans="1:7" s="12" customFormat="1" ht="12.75" customHeight="1">
      <c r="A21" s="17"/>
      <c r="B21" s="14"/>
      <c r="C21" s="14"/>
      <c r="D21" s="14"/>
      <c r="E21" s="14"/>
      <c r="F21" s="14"/>
      <c r="G21" s="14"/>
    </row>
    <row r="22" spans="1:7" s="12" customFormat="1">
      <c r="A22" s="144" t="s">
        <v>22</v>
      </c>
      <c r="B22" s="143"/>
      <c r="C22" s="15"/>
      <c r="D22" s="15"/>
      <c r="E22" s="15"/>
      <c r="F22" s="15"/>
      <c r="G22" s="15"/>
    </row>
    <row r="23" spans="1:7" s="12" customFormat="1" ht="5.25" customHeight="1">
      <c r="A23" s="15"/>
      <c r="B23" s="14"/>
      <c r="C23" s="15"/>
      <c r="D23" s="15"/>
      <c r="E23" s="15"/>
      <c r="F23" s="15"/>
      <c r="G23" s="15"/>
    </row>
    <row r="24" spans="1:7" s="12" customFormat="1">
      <c r="A24" s="19" t="s">
        <v>18</v>
      </c>
      <c r="B24" s="147" t="s">
        <v>19</v>
      </c>
      <c r="C24" s="143"/>
      <c r="D24" s="17"/>
      <c r="E24" s="17"/>
      <c r="F24" s="17"/>
      <c r="G24" s="17"/>
    </row>
    <row r="25" spans="1:7" s="12" customFormat="1" ht="12.75" customHeight="1">
      <c r="A25" s="17" t="s">
        <v>20</v>
      </c>
      <c r="B25" s="142" t="s">
        <v>21</v>
      </c>
      <c r="C25" s="143"/>
      <c r="D25" s="17"/>
      <c r="E25" s="17"/>
      <c r="F25" s="17"/>
      <c r="G25" s="17"/>
    </row>
    <row r="26" spans="1:7" s="12" customFormat="1">
      <c r="A26" s="17"/>
      <c r="B26" s="143"/>
      <c r="C26" s="143"/>
      <c r="D26" s="14"/>
      <c r="E26" s="14"/>
      <c r="F26" s="14"/>
      <c r="G26" s="14"/>
    </row>
    <row r="27" spans="1:7" s="12" customFormat="1" ht="12.75" customHeight="1">
      <c r="A27" s="18"/>
    </row>
    <row r="28" spans="1:7" s="12" customFormat="1" ht="14.1" customHeight="1">
      <c r="A28" s="13" t="s">
        <v>26</v>
      </c>
      <c r="B28" s="104" t="s">
        <v>27</v>
      </c>
    </row>
    <row r="29" spans="1:7" s="12" customFormat="1" ht="27.4" customHeight="1">
      <c r="A29" s="13"/>
      <c r="B29" s="143" t="s">
        <v>88</v>
      </c>
      <c r="C29" s="143"/>
      <c r="D29" s="143"/>
      <c r="E29" s="143"/>
      <c r="F29" s="143"/>
      <c r="G29" s="143"/>
    </row>
    <row r="30" spans="1:7" s="52" customFormat="1" ht="12.75" customHeight="1">
      <c r="A30" s="13"/>
      <c r="B30" s="104" t="s">
        <v>87</v>
      </c>
    </row>
    <row r="31" spans="1:7" s="12" customFormat="1" ht="12.75" customHeight="1">
      <c r="A31" s="18"/>
    </row>
    <row r="32" spans="1:7" s="12" customFormat="1" ht="27.4" customHeight="1">
      <c r="A32" s="145" t="s">
        <v>143</v>
      </c>
      <c r="B32" s="143"/>
      <c r="C32" s="143"/>
      <c r="D32" s="143"/>
      <c r="E32" s="143"/>
      <c r="F32" s="143"/>
      <c r="G32" s="143"/>
    </row>
    <row r="33" spans="1:7" s="12" customFormat="1" ht="42.6" customHeight="1">
      <c r="A33" s="145" t="s">
        <v>28</v>
      </c>
      <c r="B33" s="145"/>
      <c r="C33" s="145"/>
      <c r="D33" s="145"/>
      <c r="E33" s="145"/>
      <c r="F33" s="145"/>
      <c r="G33" s="145"/>
    </row>
    <row r="34" spans="1:7" s="12" customFormat="1">
      <c r="A34" s="18"/>
    </row>
    <row r="35" spans="1:7" s="12" customFormat="1"/>
    <row r="36" spans="1:7" s="12" customFormat="1"/>
    <row r="37" spans="1:7" s="12" customFormat="1"/>
    <row r="38" spans="1:7" s="12" customFormat="1"/>
    <row r="39" spans="1:7" s="12" customFormat="1"/>
    <row r="40" spans="1:7" s="12" customFormat="1"/>
    <row r="41" spans="1:7" s="12" customFormat="1"/>
    <row r="42" spans="1:7" s="12" customFormat="1"/>
    <row r="43" spans="1:7" s="12" customFormat="1">
      <c r="A43" s="141" t="s">
        <v>25</v>
      </c>
      <c r="B43" s="141"/>
    </row>
    <row r="44" spans="1:7" s="12" customFormat="1" ht="5.85" customHeight="1"/>
    <row r="45" spans="1:7" s="12" customFormat="1">
      <c r="A45" s="6">
        <v>0</v>
      </c>
      <c r="B45" s="7" t="s">
        <v>3</v>
      </c>
    </row>
    <row r="46" spans="1:7" s="12" customFormat="1">
      <c r="A46" s="7" t="s">
        <v>10</v>
      </c>
      <c r="B46" s="7" t="s">
        <v>4</v>
      </c>
    </row>
    <row r="47" spans="1:7" s="12" customFormat="1">
      <c r="A47" s="20" t="s">
        <v>11</v>
      </c>
      <c r="B47" s="7" t="s">
        <v>5</v>
      </c>
    </row>
    <row r="48" spans="1:7" s="12" customFormat="1">
      <c r="A48" s="20" t="s">
        <v>12</v>
      </c>
      <c r="B48" s="7" t="s">
        <v>6</v>
      </c>
    </row>
    <row r="49" spans="1:7" s="12" customFormat="1">
      <c r="A49" s="7" t="s">
        <v>29</v>
      </c>
      <c r="B49" s="7" t="s">
        <v>7</v>
      </c>
    </row>
    <row r="50" spans="1:7" s="12" customFormat="1">
      <c r="A50" s="7" t="s">
        <v>24</v>
      </c>
      <c r="B50" s="7" t="s">
        <v>8</v>
      </c>
    </row>
    <row r="51" spans="1:7">
      <c r="A51" s="7" t="s">
        <v>15</v>
      </c>
      <c r="B51" s="7" t="s">
        <v>9</v>
      </c>
      <c r="C51" s="12"/>
      <c r="D51" s="12"/>
      <c r="E51" s="12"/>
      <c r="F51" s="12"/>
      <c r="G51" s="12"/>
    </row>
    <row r="52" spans="1:7">
      <c r="A52" s="12" t="s">
        <v>30</v>
      </c>
      <c r="B52" s="12" t="s">
        <v>31</v>
      </c>
      <c r="C52" s="12"/>
      <c r="D52" s="12"/>
      <c r="E52" s="12"/>
      <c r="F52" s="12"/>
      <c r="G52" s="12"/>
    </row>
    <row r="53" spans="1:7">
      <c r="A53" s="7" t="s">
        <v>32</v>
      </c>
      <c r="B53" s="11" t="s">
        <v>33</v>
      </c>
      <c r="C53" s="11"/>
      <c r="D53" s="11"/>
      <c r="E53" s="11"/>
      <c r="F53" s="11"/>
      <c r="G53" s="11"/>
    </row>
    <row r="54" spans="1:7">
      <c r="A54" s="11"/>
      <c r="B54" s="11"/>
      <c r="C54" s="11"/>
      <c r="D54" s="11"/>
      <c r="E54" s="11"/>
      <c r="F54" s="11"/>
      <c r="G54" s="11"/>
    </row>
    <row r="55" spans="1:7">
      <c r="A55" s="11"/>
      <c r="B55" s="11"/>
      <c r="C55" s="11"/>
      <c r="D55" s="11"/>
      <c r="E55" s="11"/>
      <c r="F55" s="11"/>
      <c r="G55" s="11"/>
    </row>
    <row r="56" spans="1:7">
      <c r="A56" s="11"/>
      <c r="B56" s="11"/>
      <c r="C56" s="11"/>
      <c r="D56" s="11"/>
      <c r="E56" s="11"/>
      <c r="F56" s="11"/>
      <c r="G56" s="11"/>
    </row>
    <row r="57" spans="1:7">
      <c r="A57" s="11"/>
      <c r="B57" s="11"/>
      <c r="C57" s="11"/>
      <c r="D57" s="11"/>
      <c r="E57" s="11"/>
      <c r="F57" s="11"/>
      <c r="G57" s="11"/>
    </row>
    <row r="58" spans="1:7">
      <c r="A58" s="11"/>
      <c r="B58" s="11"/>
      <c r="C58" s="11"/>
      <c r="D58" s="11"/>
      <c r="E58" s="11"/>
      <c r="F58" s="11"/>
      <c r="G58" s="11"/>
    </row>
    <row r="59" spans="1:7">
      <c r="A59" s="11"/>
      <c r="B59" s="11"/>
      <c r="C59" s="11"/>
      <c r="D59" s="11"/>
      <c r="E59" s="11"/>
      <c r="F59" s="11"/>
      <c r="G59" s="11"/>
    </row>
    <row r="60" spans="1:7">
      <c r="A60" s="11"/>
      <c r="B60" s="11"/>
      <c r="C60" s="11"/>
      <c r="D60" s="11"/>
      <c r="E60" s="11"/>
      <c r="F60" s="11"/>
      <c r="G60" s="11"/>
    </row>
    <row r="61" spans="1:7">
      <c r="A61" s="11"/>
      <c r="B61" s="11"/>
      <c r="C61" s="11"/>
      <c r="D61" s="11"/>
      <c r="E61" s="11"/>
      <c r="F61" s="11"/>
      <c r="G61" s="11"/>
    </row>
    <row r="62" spans="1:7">
      <c r="A62" s="11"/>
      <c r="B62" s="11"/>
      <c r="C62" s="11"/>
      <c r="D62" s="11"/>
      <c r="E62" s="11"/>
      <c r="F62" s="11"/>
      <c r="G62" s="11"/>
    </row>
    <row r="63" spans="1:7">
      <c r="A63" s="11"/>
      <c r="B63" s="11"/>
      <c r="C63" s="11"/>
      <c r="D63" s="11"/>
      <c r="E63" s="11"/>
      <c r="F63" s="11"/>
      <c r="G63" s="11"/>
    </row>
    <row r="64" spans="1:7">
      <c r="A64" s="11"/>
      <c r="B64" s="11"/>
      <c r="C64" s="11"/>
      <c r="D64" s="11"/>
      <c r="E64" s="11"/>
      <c r="F64" s="11"/>
      <c r="G64" s="11"/>
    </row>
    <row r="65" spans="1:7">
      <c r="A65" s="11"/>
      <c r="B65" s="11"/>
      <c r="C65" s="11"/>
      <c r="D65" s="11"/>
      <c r="E65" s="11"/>
      <c r="F65" s="11"/>
      <c r="G65" s="11"/>
    </row>
    <row r="66" spans="1:7">
      <c r="A66" s="11"/>
      <c r="B66" s="11"/>
      <c r="C66" s="11"/>
      <c r="D66" s="11"/>
      <c r="E66" s="11"/>
      <c r="F66" s="11"/>
      <c r="G66" s="11"/>
    </row>
    <row r="67" spans="1:7">
      <c r="A67" s="11"/>
      <c r="B67" s="11"/>
      <c r="C67" s="11"/>
      <c r="D67" s="11"/>
      <c r="E67" s="11"/>
      <c r="F67" s="11"/>
      <c r="G67" s="11"/>
    </row>
    <row r="68" spans="1:7">
      <c r="A68" s="11"/>
      <c r="B68" s="11"/>
      <c r="C68" s="11"/>
      <c r="D68" s="11"/>
      <c r="E68" s="11"/>
      <c r="F68" s="11"/>
      <c r="G68" s="11"/>
    </row>
    <row r="69" spans="1:7">
      <c r="A69" s="11"/>
      <c r="B69" s="11"/>
      <c r="C69" s="11"/>
      <c r="D69" s="11"/>
      <c r="E69" s="11"/>
      <c r="F69" s="11"/>
      <c r="G69" s="11"/>
    </row>
    <row r="70" spans="1:7">
      <c r="A70" s="11"/>
      <c r="B70" s="11"/>
      <c r="C70" s="11"/>
      <c r="D70" s="11"/>
      <c r="E70" s="11"/>
      <c r="F70" s="11"/>
      <c r="G70" s="11"/>
    </row>
    <row r="71" spans="1:7">
      <c r="A71" s="11"/>
      <c r="B71" s="11"/>
      <c r="C71" s="11"/>
      <c r="D71" s="11"/>
      <c r="E71" s="11"/>
      <c r="F71" s="11"/>
      <c r="G71" s="11"/>
    </row>
    <row r="72" spans="1:7">
      <c r="A72" s="11"/>
      <c r="B72" s="11"/>
      <c r="C72" s="11"/>
      <c r="D72" s="11"/>
      <c r="E72" s="11"/>
      <c r="F72" s="11"/>
      <c r="G72" s="11"/>
    </row>
    <row r="73" spans="1:7">
      <c r="A73" s="11"/>
      <c r="B73" s="11"/>
      <c r="C73" s="11"/>
      <c r="D73" s="11"/>
      <c r="E73" s="11"/>
      <c r="F73" s="11"/>
      <c r="G73" s="11"/>
    </row>
    <row r="74" spans="1:7">
      <c r="A74" s="11"/>
      <c r="B74" s="11"/>
      <c r="C74" s="11"/>
      <c r="D74" s="11"/>
      <c r="E74" s="11"/>
      <c r="F74" s="11"/>
      <c r="G74" s="11"/>
    </row>
    <row r="75" spans="1:7">
      <c r="A75" s="11"/>
      <c r="B75" s="11"/>
      <c r="C75" s="11"/>
      <c r="D75" s="11"/>
      <c r="E75" s="11"/>
      <c r="F75" s="11"/>
      <c r="G75" s="11"/>
    </row>
    <row r="76" spans="1:7">
      <c r="A76" s="11"/>
      <c r="B76" s="11"/>
      <c r="C76" s="11"/>
      <c r="D76" s="11"/>
      <c r="E76" s="11"/>
      <c r="F76" s="11"/>
      <c r="G76" s="11"/>
    </row>
    <row r="77" spans="1:7">
      <c r="A77" s="11"/>
      <c r="B77" s="11"/>
      <c r="C77" s="11"/>
      <c r="D77" s="11"/>
      <c r="E77" s="11"/>
      <c r="F77" s="11"/>
      <c r="G77" s="11"/>
    </row>
    <row r="78" spans="1:7">
      <c r="A78" s="11"/>
      <c r="B78" s="11"/>
      <c r="C78" s="11"/>
      <c r="D78" s="11"/>
      <c r="E78" s="11"/>
      <c r="F78" s="11"/>
      <c r="G78" s="11"/>
    </row>
    <row r="79" spans="1:7">
      <c r="A79" s="11"/>
      <c r="B79" s="11"/>
      <c r="C79" s="11"/>
      <c r="D79" s="11"/>
      <c r="E79" s="11"/>
      <c r="F79" s="11"/>
      <c r="G79" s="11"/>
    </row>
    <row r="80" spans="1:7">
      <c r="A80" s="11"/>
      <c r="B80" s="11"/>
      <c r="C80" s="11"/>
      <c r="D80" s="11"/>
      <c r="E80" s="11"/>
      <c r="F80" s="11"/>
      <c r="G80" s="11"/>
    </row>
    <row r="81" spans="1:7">
      <c r="A81" s="11"/>
      <c r="B81" s="11"/>
      <c r="C81" s="11"/>
      <c r="D81" s="11"/>
      <c r="E81" s="11"/>
      <c r="F81" s="11"/>
      <c r="G81" s="11"/>
    </row>
    <row r="82" spans="1:7">
      <c r="A82" s="11"/>
      <c r="B82" s="11"/>
      <c r="C82" s="11"/>
      <c r="D82" s="11"/>
      <c r="E82" s="11"/>
      <c r="F82" s="11"/>
      <c r="G82" s="11"/>
    </row>
    <row r="83" spans="1:7">
      <c r="A83" s="11"/>
      <c r="B83" s="11"/>
      <c r="C83" s="11"/>
      <c r="D83" s="11"/>
      <c r="E83" s="11"/>
      <c r="F83" s="11"/>
      <c r="G83" s="11"/>
    </row>
    <row r="84" spans="1:7">
      <c r="A84" s="11"/>
      <c r="B84" s="11"/>
      <c r="C84" s="11"/>
      <c r="D84" s="11"/>
      <c r="E84" s="11"/>
      <c r="F84" s="11"/>
      <c r="G84" s="11"/>
    </row>
    <row r="85" spans="1:7">
      <c r="A85" s="11"/>
      <c r="B85" s="11"/>
      <c r="C85" s="11"/>
      <c r="D85" s="11"/>
      <c r="E85" s="11"/>
      <c r="F85" s="11"/>
      <c r="G85" s="11"/>
    </row>
    <row r="86" spans="1:7">
      <c r="A86" s="11"/>
      <c r="B86" s="11"/>
      <c r="C86" s="11"/>
      <c r="D86" s="11"/>
      <c r="E86" s="11"/>
      <c r="F86" s="11"/>
      <c r="G86" s="11"/>
    </row>
    <row r="87" spans="1:7">
      <c r="A87" s="11"/>
      <c r="B87" s="11"/>
      <c r="C87" s="11"/>
      <c r="D87" s="11"/>
      <c r="E87" s="11"/>
      <c r="F87" s="11"/>
      <c r="G87" s="11"/>
    </row>
    <row r="88" spans="1:7">
      <c r="A88" s="11"/>
      <c r="B88" s="11"/>
      <c r="C88" s="11"/>
      <c r="D88" s="11"/>
      <c r="E88" s="11"/>
      <c r="F88" s="11"/>
      <c r="G88" s="11"/>
    </row>
    <row r="89" spans="1:7">
      <c r="A89" s="11"/>
      <c r="B89" s="11"/>
      <c r="C89" s="11"/>
      <c r="D89" s="11"/>
      <c r="E89" s="11"/>
      <c r="F89" s="11"/>
      <c r="G89" s="11"/>
    </row>
    <row r="90" spans="1:7">
      <c r="A90" s="11"/>
      <c r="B90" s="11"/>
      <c r="C90" s="11"/>
      <c r="D90" s="11"/>
      <c r="E90" s="11"/>
      <c r="F90" s="11"/>
      <c r="G90" s="11"/>
    </row>
    <row r="91" spans="1:7">
      <c r="A91" s="11"/>
      <c r="B91" s="11"/>
      <c r="C91" s="11"/>
      <c r="D91" s="11"/>
      <c r="E91" s="11"/>
      <c r="F91" s="11"/>
      <c r="G91" s="11"/>
    </row>
    <row r="92" spans="1:7">
      <c r="A92" s="11"/>
      <c r="B92" s="11"/>
      <c r="C92" s="11"/>
      <c r="D92" s="11"/>
      <c r="E92" s="11"/>
      <c r="F92" s="11"/>
      <c r="G92" s="11"/>
    </row>
    <row r="93" spans="1:7">
      <c r="A93" s="11"/>
      <c r="B93" s="11"/>
      <c r="C93" s="11"/>
      <c r="D93" s="11"/>
      <c r="E93" s="11"/>
      <c r="F93" s="11"/>
      <c r="G93" s="11"/>
    </row>
    <row r="94" spans="1:7">
      <c r="A94" s="11"/>
      <c r="B94" s="11"/>
      <c r="C94" s="11"/>
      <c r="D94" s="11"/>
      <c r="E94" s="11"/>
      <c r="F94" s="11"/>
      <c r="G94" s="11"/>
    </row>
    <row r="95" spans="1:7">
      <c r="A95" s="11"/>
      <c r="B95" s="11"/>
      <c r="C95" s="11"/>
      <c r="D95" s="11"/>
      <c r="E95" s="11"/>
      <c r="F95" s="11"/>
      <c r="G95" s="11"/>
    </row>
    <row r="96" spans="1:7">
      <c r="A96" s="11"/>
      <c r="B96" s="11"/>
      <c r="C96" s="11"/>
      <c r="D96" s="11"/>
      <c r="E96" s="11"/>
      <c r="F96" s="11"/>
      <c r="G96" s="11"/>
    </row>
    <row r="97" spans="1:7">
      <c r="A97" s="11"/>
      <c r="B97" s="11"/>
      <c r="C97" s="11"/>
      <c r="D97" s="11"/>
      <c r="E97" s="11"/>
      <c r="F97" s="11"/>
      <c r="G97" s="11"/>
    </row>
    <row r="98" spans="1:7">
      <c r="A98" s="11"/>
      <c r="B98" s="11"/>
      <c r="C98" s="11"/>
      <c r="D98" s="11"/>
      <c r="E98" s="11"/>
      <c r="F98" s="11"/>
      <c r="G98" s="11"/>
    </row>
    <row r="99" spans="1:7">
      <c r="A99" s="11"/>
      <c r="B99" s="11"/>
      <c r="C99" s="11"/>
      <c r="D99" s="11"/>
      <c r="E99" s="11"/>
      <c r="F99" s="11"/>
      <c r="G99" s="11"/>
    </row>
    <row r="100" spans="1:7">
      <c r="A100" s="11"/>
      <c r="B100" s="11"/>
      <c r="C100" s="11"/>
      <c r="D100" s="11"/>
      <c r="E100" s="11"/>
      <c r="F100" s="11"/>
      <c r="G100" s="11"/>
    </row>
    <row r="101" spans="1:7">
      <c r="A101" s="11"/>
      <c r="B101" s="11"/>
      <c r="C101" s="11"/>
      <c r="D101" s="11"/>
      <c r="E101" s="11"/>
      <c r="F101" s="11"/>
      <c r="G101" s="11"/>
    </row>
    <row r="102" spans="1:7">
      <c r="A102" s="11"/>
      <c r="B102" s="11"/>
      <c r="C102" s="11"/>
      <c r="D102" s="11"/>
      <c r="E102" s="11"/>
      <c r="F102" s="11"/>
      <c r="G102" s="11"/>
    </row>
    <row r="103" spans="1:7">
      <c r="A103" s="11"/>
      <c r="B103" s="11"/>
      <c r="C103" s="11"/>
      <c r="D103" s="11"/>
      <c r="E103" s="11"/>
      <c r="F103" s="11"/>
      <c r="G103" s="11"/>
    </row>
    <row r="104" spans="1:7">
      <c r="A104" s="11"/>
      <c r="B104" s="11"/>
      <c r="C104" s="11"/>
      <c r="D104" s="11"/>
      <c r="E104" s="11"/>
      <c r="F104" s="11"/>
      <c r="G104" s="11"/>
    </row>
    <row r="105" spans="1:7">
      <c r="A105" s="11"/>
      <c r="B105" s="11"/>
      <c r="C105" s="11"/>
      <c r="D105" s="11"/>
      <c r="E105" s="11"/>
      <c r="F105" s="11"/>
      <c r="G105" s="11"/>
    </row>
    <row r="106" spans="1:7">
      <c r="A106" s="11"/>
      <c r="B106" s="11"/>
      <c r="C106" s="11"/>
      <c r="D106" s="11"/>
      <c r="E106" s="11"/>
      <c r="F106" s="11"/>
      <c r="G106" s="11"/>
    </row>
    <row r="107" spans="1:7">
      <c r="A107" s="11"/>
      <c r="B107" s="11"/>
      <c r="C107" s="11"/>
      <c r="D107" s="11"/>
      <c r="E107" s="11"/>
      <c r="F107" s="11"/>
      <c r="G107" s="11"/>
    </row>
    <row r="108" spans="1:7">
      <c r="A108" s="11"/>
      <c r="B108" s="11"/>
      <c r="C108" s="11"/>
      <c r="D108" s="11"/>
      <c r="E108" s="11"/>
      <c r="F108" s="11"/>
      <c r="G108" s="11"/>
    </row>
    <row r="109" spans="1:7">
      <c r="A109" s="11"/>
      <c r="B109" s="11"/>
      <c r="C109" s="11"/>
      <c r="D109" s="11"/>
      <c r="E109" s="11"/>
      <c r="F109" s="11"/>
      <c r="G109" s="11"/>
    </row>
    <row r="110" spans="1:7">
      <c r="A110" s="11"/>
      <c r="B110" s="11"/>
      <c r="C110" s="11"/>
      <c r="D110" s="11"/>
      <c r="E110" s="11"/>
      <c r="F110" s="11"/>
      <c r="G110" s="11"/>
    </row>
    <row r="111" spans="1:7">
      <c r="A111" s="11"/>
      <c r="B111" s="11"/>
      <c r="C111" s="11"/>
      <c r="D111" s="11"/>
      <c r="E111" s="11"/>
      <c r="F111" s="11"/>
      <c r="G111" s="11"/>
    </row>
    <row r="112" spans="1:7">
      <c r="A112" s="11"/>
      <c r="B112" s="11"/>
      <c r="C112" s="11"/>
      <c r="D112" s="11"/>
      <c r="E112" s="11"/>
      <c r="F112" s="11"/>
      <c r="G112" s="11"/>
    </row>
    <row r="113" spans="1:7">
      <c r="A113" s="11"/>
      <c r="B113" s="11"/>
      <c r="C113" s="11"/>
      <c r="D113" s="11"/>
      <c r="E113" s="11"/>
      <c r="F113" s="11"/>
      <c r="G113" s="11"/>
    </row>
    <row r="114" spans="1:7">
      <c r="A114" s="11"/>
      <c r="B114" s="11"/>
      <c r="C114" s="11"/>
      <c r="D114" s="11"/>
      <c r="E114" s="11"/>
      <c r="F114" s="11"/>
      <c r="G114" s="11"/>
    </row>
    <row r="115" spans="1:7">
      <c r="A115" s="11"/>
      <c r="B115" s="11"/>
      <c r="C115" s="11"/>
      <c r="D115" s="11"/>
      <c r="E115" s="11"/>
      <c r="F115" s="11"/>
      <c r="G115" s="11"/>
    </row>
    <row r="116" spans="1:7">
      <c r="A116" s="11"/>
      <c r="B116" s="11"/>
      <c r="C116" s="11"/>
      <c r="D116" s="11"/>
      <c r="E116" s="11"/>
      <c r="F116" s="11"/>
      <c r="G116" s="11"/>
    </row>
    <row r="117" spans="1:7">
      <c r="A117" s="11"/>
      <c r="B117" s="11"/>
      <c r="C117" s="11"/>
      <c r="D117" s="11"/>
      <c r="E117" s="11"/>
      <c r="F117" s="11"/>
      <c r="G117" s="11"/>
    </row>
    <row r="118" spans="1:7">
      <c r="A118" s="11"/>
      <c r="B118" s="11"/>
      <c r="C118" s="11"/>
      <c r="D118" s="11"/>
      <c r="E118" s="11"/>
      <c r="F118" s="11"/>
      <c r="G118" s="11"/>
    </row>
    <row r="119" spans="1:7">
      <c r="A119" s="11"/>
      <c r="B119" s="11"/>
      <c r="C119" s="11"/>
      <c r="D119" s="11"/>
      <c r="E119" s="11"/>
      <c r="F119" s="11"/>
      <c r="G119" s="11"/>
    </row>
    <row r="120" spans="1:7">
      <c r="A120" s="11"/>
      <c r="B120" s="11"/>
      <c r="C120" s="11"/>
      <c r="D120" s="11"/>
      <c r="E120" s="11"/>
      <c r="F120" s="11"/>
      <c r="G120" s="11"/>
    </row>
    <row r="121" spans="1:7">
      <c r="A121" s="11"/>
      <c r="B121" s="11"/>
      <c r="C121" s="11"/>
      <c r="D121" s="11"/>
      <c r="E121" s="11"/>
      <c r="F121" s="11"/>
      <c r="G121" s="11"/>
    </row>
    <row r="122" spans="1:7">
      <c r="A122" s="11"/>
      <c r="B122" s="11"/>
      <c r="C122" s="11"/>
      <c r="D122" s="11"/>
      <c r="E122" s="11"/>
      <c r="F122" s="11"/>
      <c r="G122" s="11"/>
    </row>
    <row r="123" spans="1:7">
      <c r="A123" s="11"/>
      <c r="B123" s="11"/>
      <c r="C123" s="11"/>
      <c r="D123" s="11"/>
      <c r="E123" s="11"/>
      <c r="F123" s="11"/>
      <c r="G123" s="11"/>
    </row>
    <row r="124" spans="1:7">
      <c r="A124" s="11"/>
      <c r="B124" s="11"/>
      <c r="C124" s="11"/>
      <c r="D124" s="11"/>
      <c r="E124" s="11"/>
      <c r="F124" s="11"/>
      <c r="G124" s="11"/>
    </row>
    <row r="125" spans="1:7">
      <c r="A125" s="11"/>
      <c r="B125" s="11"/>
      <c r="C125" s="11"/>
      <c r="D125" s="11"/>
      <c r="E125" s="11"/>
      <c r="F125" s="11"/>
      <c r="G125" s="11"/>
    </row>
    <row r="126" spans="1:7">
      <c r="A126" s="11"/>
      <c r="B126" s="11"/>
      <c r="C126" s="11"/>
      <c r="D126" s="11"/>
      <c r="E126" s="11"/>
      <c r="F126" s="11"/>
      <c r="G126" s="11"/>
    </row>
    <row r="127" spans="1:7">
      <c r="A127" s="11"/>
      <c r="B127" s="11"/>
      <c r="C127" s="11"/>
      <c r="D127" s="11"/>
      <c r="E127" s="11"/>
      <c r="F127" s="11"/>
      <c r="G127" s="11"/>
    </row>
    <row r="128" spans="1:7">
      <c r="A128" s="11"/>
      <c r="B128" s="11"/>
      <c r="C128" s="11"/>
      <c r="D128" s="11"/>
      <c r="E128" s="11"/>
      <c r="F128" s="11"/>
      <c r="G128" s="11"/>
    </row>
    <row r="129" spans="1:7">
      <c r="A129" s="11"/>
      <c r="B129" s="11"/>
      <c r="C129" s="11"/>
      <c r="D129" s="11"/>
      <c r="E129" s="11"/>
      <c r="F129" s="11"/>
      <c r="G129" s="11"/>
    </row>
    <row r="130" spans="1:7">
      <c r="A130" s="11"/>
      <c r="B130" s="11"/>
      <c r="C130" s="11"/>
      <c r="D130" s="11"/>
      <c r="E130" s="11"/>
      <c r="F130" s="11"/>
      <c r="G130" s="11"/>
    </row>
    <row r="131" spans="1:7">
      <c r="A131" s="11"/>
      <c r="B131" s="11"/>
      <c r="C131" s="11"/>
      <c r="D131" s="11"/>
      <c r="E131" s="11"/>
      <c r="F131" s="11"/>
      <c r="G131" s="11"/>
    </row>
    <row r="132" spans="1:7">
      <c r="A132" s="11"/>
      <c r="B132" s="11"/>
      <c r="C132" s="11"/>
      <c r="D132" s="11"/>
      <c r="E132" s="11"/>
      <c r="F132" s="11"/>
      <c r="G132" s="11"/>
    </row>
    <row r="133" spans="1:7">
      <c r="A133" s="11"/>
      <c r="B133" s="11"/>
      <c r="C133" s="11"/>
      <c r="D133" s="11"/>
      <c r="E133" s="11"/>
      <c r="F133" s="11"/>
      <c r="G133" s="11"/>
    </row>
    <row r="134" spans="1:7">
      <c r="A134" s="11"/>
      <c r="B134" s="11"/>
      <c r="C134" s="11"/>
      <c r="D134" s="11"/>
      <c r="E134" s="11"/>
      <c r="F134" s="11"/>
      <c r="G134" s="11"/>
    </row>
    <row r="135" spans="1:7">
      <c r="A135" s="11"/>
      <c r="B135" s="11"/>
      <c r="C135" s="11"/>
      <c r="D135" s="11"/>
      <c r="E135" s="11"/>
      <c r="F135" s="11"/>
      <c r="G135" s="11"/>
    </row>
    <row r="136" spans="1:7">
      <c r="A136" s="11"/>
      <c r="B136" s="11"/>
      <c r="C136" s="11"/>
      <c r="D136" s="11"/>
      <c r="E136" s="11"/>
      <c r="F136" s="11"/>
      <c r="G136" s="11"/>
    </row>
    <row r="137" spans="1:7">
      <c r="A137" s="11"/>
      <c r="B137" s="11"/>
      <c r="C137" s="11"/>
      <c r="D137" s="11"/>
      <c r="E137" s="11"/>
      <c r="F137" s="11"/>
      <c r="G137" s="11"/>
    </row>
    <row r="138" spans="1:7">
      <c r="A138" s="11"/>
      <c r="B138" s="11"/>
      <c r="C138" s="11"/>
      <c r="D138" s="11"/>
      <c r="E138" s="11"/>
      <c r="F138" s="11"/>
      <c r="G138" s="11"/>
    </row>
    <row r="139" spans="1:7">
      <c r="A139" s="11"/>
      <c r="B139" s="11"/>
      <c r="C139" s="11"/>
      <c r="D139" s="11"/>
      <c r="E139" s="11"/>
      <c r="F139" s="11"/>
      <c r="G139" s="11"/>
    </row>
    <row r="140" spans="1:7">
      <c r="A140" s="11"/>
      <c r="B140" s="11"/>
      <c r="C140" s="11"/>
      <c r="D140" s="11"/>
      <c r="E140" s="11"/>
      <c r="F140" s="11"/>
      <c r="G140" s="11"/>
    </row>
    <row r="141" spans="1:7">
      <c r="A141" s="11"/>
      <c r="B141" s="11"/>
      <c r="C141" s="11"/>
      <c r="D141" s="11"/>
      <c r="E141" s="11"/>
      <c r="F141" s="11"/>
      <c r="G141" s="11"/>
    </row>
    <row r="142" spans="1:7">
      <c r="A142" s="11"/>
      <c r="B142" s="11"/>
      <c r="C142" s="11"/>
      <c r="D142" s="11"/>
      <c r="E142" s="11"/>
      <c r="F142" s="11"/>
      <c r="G142" s="11"/>
    </row>
    <row r="143" spans="1:7">
      <c r="A143" s="11"/>
      <c r="B143" s="11"/>
      <c r="C143" s="11"/>
      <c r="D143" s="11"/>
      <c r="E143" s="11"/>
      <c r="F143" s="11"/>
      <c r="G143" s="11"/>
    </row>
    <row r="144" spans="1:7">
      <c r="A144" s="11"/>
      <c r="B144" s="11"/>
      <c r="C144" s="11"/>
      <c r="D144" s="11"/>
      <c r="E144" s="11"/>
      <c r="F144" s="11"/>
      <c r="G144" s="11"/>
    </row>
    <row r="145" spans="1:7">
      <c r="A145" s="11"/>
      <c r="B145" s="11"/>
      <c r="C145" s="11"/>
      <c r="D145" s="11"/>
      <c r="E145" s="11"/>
      <c r="F145" s="11"/>
      <c r="G145" s="11"/>
    </row>
    <row r="146" spans="1:7">
      <c r="A146" s="11"/>
      <c r="B146" s="11"/>
      <c r="C146" s="11"/>
      <c r="D146" s="11"/>
      <c r="E146" s="11"/>
      <c r="F146" s="11"/>
      <c r="G146" s="11"/>
    </row>
    <row r="147" spans="1:7">
      <c r="A147" s="11"/>
      <c r="B147" s="11"/>
      <c r="C147" s="11"/>
      <c r="D147" s="11"/>
      <c r="E147" s="11"/>
      <c r="F147" s="11"/>
      <c r="G147" s="11"/>
    </row>
    <row r="148" spans="1:7">
      <c r="A148" s="11"/>
      <c r="B148" s="11"/>
      <c r="C148" s="11"/>
      <c r="D148" s="11"/>
      <c r="E148" s="11"/>
      <c r="F148" s="11"/>
      <c r="G148" s="11"/>
    </row>
    <row r="149" spans="1:7">
      <c r="A149" s="11"/>
      <c r="B149" s="11"/>
      <c r="C149" s="11"/>
      <c r="D149" s="11"/>
      <c r="E149" s="11"/>
      <c r="F149" s="11"/>
      <c r="G149" s="11"/>
    </row>
    <row r="150" spans="1:7">
      <c r="A150" s="11"/>
      <c r="B150" s="11"/>
      <c r="C150" s="11"/>
      <c r="D150" s="11"/>
      <c r="E150" s="11"/>
      <c r="F150" s="11"/>
      <c r="G150" s="11"/>
    </row>
    <row r="151" spans="1:7">
      <c r="A151" s="11"/>
      <c r="B151" s="11"/>
      <c r="C151" s="11"/>
      <c r="D151" s="11"/>
      <c r="E151" s="11"/>
      <c r="F151" s="11"/>
      <c r="G151" s="11"/>
    </row>
    <row r="152" spans="1:7">
      <c r="A152" s="11"/>
      <c r="B152" s="11"/>
      <c r="C152" s="11"/>
      <c r="D152" s="11"/>
      <c r="E152" s="11"/>
      <c r="F152" s="11"/>
      <c r="G152" s="11"/>
    </row>
    <row r="153" spans="1:7">
      <c r="A153" s="11"/>
      <c r="B153" s="11"/>
      <c r="C153" s="11"/>
      <c r="D153" s="11"/>
      <c r="E153" s="11"/>
      <c r="F153" s="11"/>
      <c r="G153" s="11"/>
    </row>
    <row r="154" spans="1:7">
      <c r="A154" s="11"/>
      <c r="B154" s="11"/>
      <c r="C154" s="11"/>
      <c r="D154" s="11"/>
      <c r="E154" s="11"/>
      <c r="F154" s="11"/>
      <c r="G154" s="11"/>
    </row>
    <row r="155" spans="1:7">
      <c r="A155" s="11"/>
      <c r="B155" s="11"/>
      <c r="C155" s="11"/>
      <c r="D155" s="11"/>
      <c r="E155" s="11"/>
      <c r="F155" s="11"/>
      <c r="G155" s="11"/>
    </row>
    <row r="156" spans="1:7">
      <c r="A156" s="11"/>
      <c r="B156" s="11"/>
      <c r="C156" s="11"/>
      <c r="D156" s="11"/>
      <c r="E156" s="11"/>
      <c r="F156" s="11"/>
      <c r="G156" s="11"/>
    </row>
    <row r="157" spans="1:7">
      <c r="A157" s="11"/>
      <c r="B157" s="11"/>
      <c r="C157" s="11"/>
      <c r="D157" s="11"/>
      <c r="E157" s="11"/>
      <c r="F157" s="11"/>
      <c r="G157" s="11"/>
    </row>
    <row r="158" spans="1:7">
      <c r="A158" s="11"/>
      <c r="B158" s="11"/>
      <c r="C158" s="11"/>
      <c r="D158" s="11"/>
      <c r="E158" s="11"/>
      <c r="F158" s="11"/>
      <c r="G158" s="11"/>
    </row>
    <row r="159" spans="1:7">
      <c r="A159" s="11"/>
      <c r="B159" s="11"/>
      <c r="C159" s="11"/>
      <c r="D159" s="11"/>
      <c r="E159" s="11"/>
      <c r="F159" s="11"/>
      <c r="G159" s="11"/>
    </row>
    <row r="160" spans="1:7">
      <c r="A160" s="11"/>
      <c r="B160" s="11"/>
      <c r="C160" s="11"/>
      <c r="D160" s="11"/>
      <c r="E160" s="11"/>
      <c r="F160" s="11"/>
      <c r="G160" s="11"/>
    </row>
    <row r="161" spans="1:7">
      <c r="A161" s="11"/>
      <c r="B161" s="11"/>
      <c r="C161" s="11"/>
      <c r="D161" s="11"/>
      <c r="E161" s="11"/>
      <c r="F161" s="11"/>
      <c r="G161" s="11"/>
    </row>
    <row r="162" spans="1:7">
      <c r="A162" s="11"/>
      <c r="B162" s="11"/>
      <c r="C162" s="11"/>
      <c r="D162" s="11"/>
      <c r="E162" s="11"/>
      <c r="F162" s="11"/>
      <c r="G162" s="11"/>
    </row>
    <row r="163" spans="1:7">
      <c r="A163" s="11"/>
      <c r="B163" s="11"/>
      <c r="C163" s="11"/>
      <c r="D163" s="11"/>
      <c r="E163" s="11"/>
      <c r="F163" s="11"/>
      <c r="G163" s="11"/>
    </row>
    <row r="164" spans="1:7">
      <c r="A164" s="11"/>
      <c r="B164" s="11"/>
      <c r="C164" s="11"/>
      <c r="D164" s="11"/>
      <c r="E164" s="11"/>
      <c r="F164" s="11"/>
      <c r="G164" s="11"/>
    </row>
    <row r="165" spans="1:7">
      <c r="A165" s="11"/>
      <c r="B165" s="11"/>
      <c r="C165" s="11"/>
      <c r="D165" s="11"/>
      <c r="E165" s="11"/>
      <c r="F165" s="11"/>
      <c r="G165" s="11"/>
    </row>
    <row r="166" spans="1:7">
      <c r="A166" s="11"/>
      <c r="B166" s="11"/>
      <c r="C166" s="11"/>
      <c r="D166" s="11"/>
      <c r="E166" s="11"/>
      <c r="F166" s="11"/>
      <c r="G166" s="11"/>
    </row>
    <row r="167" spans="1:7">
      <c r="A167" s="11"/>
      <c r="B167" s="11"/>
      <c r="C167" s="11"/>
      <c r="D167" s="11"/>
      <c r="E167" s="11"/>
      <c r="F167" s="11"/>
      <c r="G167" s="11"/>
    </row>
    <row r="168" spans="1:7">
      <c r="A168" s="11"/>
      <c r="B168" s="11"/>
      <c r="C168" s="11"/>
      <c r="D168" s="11"/>
      <c r="E168" s="11"/>
      <c r="F168" s="11"/>
      <c r="G168" s="11"/>
    </row>
    <row r="169" spans="1:7">
      <c r="A169" s="11"/>
      <c r="B169" s="11"/>
      <c r="C169" s="11"/>
      <c r="D169" s="11"/>
      <c r="E169" s="11"/>
      <c r="F169" s="11"/>
      <c r="G169" s="11"/>
    </row>
    <row r="170" spans="1:7">
      <c r="A170" s="11"/>
      <c r="B170" s="11"/>
      <c r="C170" s="11"/>
      <c r="D170" s="11"/>
      <c r="E170" s="11"/>
      <c r="F170" s="11"/>
      <c r="G170" s="11"/>
    </row>
    <row r="171" spans="1:7">
      <c r="A171" s="11"/>
      <c r="B171" s="11"/>
      <c r="C171" s="11"/>
      <c r="D171" s="11"/>
      <c r="E171" s="11"/>
      <c r="F171" s="11"/>
      <c r="G171" s="11"/>
    </row>
    <row r="172" spans="1:7">
      <c r="A172" s="11"/>
      <c r="B172" s="11"/>
      <c r="C172" s="11"/>
      <c r="D172" s="11"/>
      <c r="E172" s="11"/>
      <c r="F172" s="11"/>
      <c r="G172" s="11"/>
    </row>
    <row r="173" spans="1:7">
      <c r="A173" s="11"/>
      <c r="B173" s="11"/>
      <c r="C173" s="11"/>
      <c r="D173" s="11"/>
      <c r="E173" s="11"/>
      <c r="F173" s="11"/>
      <c r="G173" s="11"/>
    </row>
    <row r="174" spans="1:7">
      <c r="A174" s="11"/>
      <c r="B174" s="11"/>
      <c r="C174" s="11"/>
      <c r="D174" s="11"/>
      <c r="E174" s="11"/>
      <c r="F174" s="11"/>
      <c r="G174" s="11"/>
    </row>
  </sheetData>
  <mergeCells count="18">
    <mergeCell ref="A11:G11"/>
    <mergeCell ref="A1:G1"/>
    <mergeCell ref="A5:G5"/>
    <mergeCell ref="A8:G8"/>
    <mergeCell ref="A9:G9"/>
    <mergeCell ref="A43:B43"/>
    <mergeCell ref="A12:G12"/>
    <mergeCell ref="A15:C15"/>
    <mergeCell ref="A17:C17"/>
    <mergeCell ref="B18:C18"/>
    <mergeCell ref="B19:D19"/>
    <mergeCell ref="A22:B22"/>
    <mergeCell ref="B24:C24"/>
    <mergeCell ref="B25:C25"/>
    <mergeCell ref="B26:C26"/>
    <mergeCell ref="A32:G32"/>
    <mergeCell ref="A33:G33"/>
    <mergeCell ref="B29:G29"/>
  </mergeCells>
  <hyperlinks>
    <hyperlink ref="B27" r:id="rId1" display="www.statistik-nord.de" xr:uid="{00000000-0004-0000-0200-000000000000}"/>
    <hyperlink ref="B19" r:id="rId2" xr:uid="{00000000-0004-0000-0200-000001000000}"/>
    <hyperlink ref="B24" r:id="rId3" xr:uid="{00000000-0004-0000-0200-000002000000}"/>
    <hyperlink ref="B28" r:id="rId4" xr:uid="{00000000-0004-0000-0200-000003000000}"/>
    <hyperlink ref="B30" r:id="rId5" xr:uid="{00000000-0004-0000-0200-000004000000}"/>
  </hyperlinks>
  <pageMargins left="0.59055118110236227" right="0.59055118110236227" top="0.59055118110236227" bottom="0.59055118110236227" header="0" footer="0.39370078740157483"/>
  <pageSetup paperSize="9" orientation="portrait" r:id="rId6"/>
  <headerFooter scaleWithDoc="0">
    <oddFooter>&amp;L&amp;"Arial, Standard"&amp;8Statistikamt Nord&amp;C&amp;"Arial, Standard"&amp;8&amp;P&amp;R&amp;"Arial, Standard"&amp;8SH.regional Band 2 - 2022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4"/>
  <sheetViews>
    <sheetView view="pageLayout" zoomScaleNormal="100" zoomScaleSheetLayoutView="100" workbookViewId="0">
      <selection sqref="A1:G1"/>
    </sheetView>
  </sheetViews>
  <sheetFormatPr baseColWidth="10" defaultColWidth="10.85546875" defaultRowHeight="12.75"/>
  <cols>
    <col min="1" max="1" width="10.140625" style="21" customWidth="1"/>
    <col min="2" max="6" width="15.28515625" style="10" customWidth="1"/>
    <col min="7" max="7" width="5.42578125" style="22" customWidth="1"/>
    <col min="8" max="35" width="12.140625" style="10" customWidth="1"/>
    <col min="36" max="16384" width="10.85546875" style="10"/>
  </cols>
  <sheetData>
    <row r="1" spans="1:7" s="12" customFormat="1" ht="15.75">
      <c r="A1" s="149" t="s">
        <v>34</v>
      </c>
      <c r="B1" s="149"/>
      <c r="C1" s="149"/>
      <c r="D1" s="149"/>
      <c r="E1" s="149"/>
      <c r="F1" s="149"/>
      <c r="G1" s="149"/>
    </row>
    <row r="2" spans="1:7" s="12" customFormat="1" ht="15.75">
      <c r="A2" s="91"/>
      <c r="B2" s="91"/>
      <c r="C2" s="91"/>
      <c r="D2" s="91"/>
      <c r="E2" s="91"/>
      <c r="F2" s="91"/>
      <c r="G2" s="91"/>
    </row>
    <row r="3" spans="1:7" s="12" customFormat="1">
      <c r="A3" s="20"/>
      <c r="B3" s="20"/>
      <c r="C3" s="20"/>
      <c r="D3" s="20"/>
      <c r="E3" s="20"/>
      <c r="F3" s="150" t="s">
        <v>36</v>
      </c>
      <c r="G3" s="150"/>
    </row>
    <row r="4" spans="1:7" s="12" customFormat="1">
      <c r="A4" s="23" t="s">
        <v>35</v>
      </c>
      <c r="B4" s="23"/>
      <c r="C4" s="23"/>
      <c r="D4" s="23"/>
      <c r="E4" s="23"/>
      <c r="F4" s="24"/>
      <c r="G4" s="24"/>
    </row>
    <row r="5" spans="1:7" s="12" customFormat="1" ht="12.75" customHeight="1">
      <c r="A5" s="24"/>
      <c r="B5" s="13"/>
      <c r="C5" s="13"/>
      <c r="D5" s="13"/>
      <c r="E5" s="13"/>
      <c r="F5" s="13"/>
      <c r="G5" s="25"/>
    </row>
    <row r="6" spans="1:7" s="12" customFormat="1" ht="19.7" customHeight="1">
      <c r="A6" s="92" t="s">
        <v>37</v>
      </c>
      <c r="B6" s="151" t="s">
        <v>144</v>
      </c>
      <c r="C6" s="151"/>
      <c r="D6" s="151"/>
      <c r="E6" s="151"/>
      <c r="F6" s="151"/>
      <c r="G6" s="93" t="s">
        <v>79</v>
      </c>
    </row>
    <row r="7" spans="1:7" s="21" customFormat="1" ht="12.75" customHeight="1">
      <c r="A7" s="94"/>
      <c r="B7" s="94"/>
      <c r="C7" s="94"/>
      <c r="D7" s="94"/>
      <c r="E7" s="94"/>
      <c r="F7" s="94"/>
      <c r="G7" s="95"/>
    </row>
    <row r="8" spans="1:7" s="12" customFormat="1" ht="19.7" customHeight="1">
      <c r="A8" s="92" t="s">
        <v>38</v>
      </c>
      <c r="B8" s="151" t="s">
        <v>145</v>
      </c>
      <c r="C8" s="151"/>
      <c r="D8" s="151"/>
      <c r="E8" s="151"/>
      <c r="F8" s="151"/>
      <c r="G8" s="93" t="s">
        <v>90</v>
      </c>
    </row>
    <row r="9" spans="1:7" s="12" customFormat="1" ht="12.75" customHeight="1">
      <c r="A9" s="94"/>
      <c r="B9" s="94"/>
      <c r="C9" s="94"/>
      <c r="D9" s="94"/>
      <c r="E9" s="94"/>
      <c r="F9" s="94"/>
      <c r="G9" s="95"/>
    </row>
    <row r="10" spans="1:7" s="12" customFormat="1" ht="19.7" customHeight="1">
      <c r="A10" s="92" t="s">
        <v>39</v>
      </c>
      <c r="B10" s="151" t="s">
        <v>146</v>
      </c>
      <c r="C10" s="151"/>
      <c r="D10" s="151"/>
      <c r="E10" s="151"/>
      <c r="F10" s="151"/>
      <c r="G10" s="93" t="s">
        <v>91</v>
      </c>
    </row>
    <row r="11" spans="1:7" s="12" customFormat="1" ht="12.75" customHeight="1">
      <c r="A11" s="94"/>
      <c r="B11" s="94"/>
      <c r="C11" s="94"/>
      <c r="D11" s="94"/>
      <c r="E11" s="94"/>
      <c r="F11" s="94"/>
      <c r="G11" s="95"/>
    </row>
    <row r="12" spans="1:7" s="12" customFormat="1" ht="12.75" customHeight="1">
      <c r="A12" s="26"/>
      <c r="B12" s="26"/>
      <c r="C12" s="26"/>
      <c r="D12" s="26"/>
      <c r="E12" s="26"/>
      <c r="F12" s="26"/>
      <c r="G12" s="27"/>
    </row>
    <row r="13" spans="1:7" s="52" customFormat="1" ht="12.75" customHeight="1">
      <c r="A13" s="26"/>
      <c r="B13" s="26"/>
      <c r="C13" s="26"/>
      <c r="D13" s="26"/>
      <c r="E13" s="26"/>
      <c r="F13" s="26"/>
      <c r="G13" s="27"/>
    </row>
    <row r="14" spans="1:7" s="12" customFormat="1" ht="12.75" customHeight="1">
      <c r="A14" s="81"/>
      <c r="B14" s="80"/>
      <c r="C14" s="80"/>
      <c r="D14" s="80"/>
      <c r="E14" s="80"/>
      <c r="F14" s="80"/>
      <c r="G14" s="80"/>
    </row>
    <row r="15" spans="1:7" s="12" customFormat="1" ht="12.75" customHeight="1">
      <c r="A15" s="81"/>
      <c r="B15" s="80"/>
      <c r="C15" s="80"/>
      <c r="D15" s="80"/>
      <c r="E15" s="80"/>
      <c r="F15" s="80"/>
      <c r="G15" s="80"/>
    </row>
    <row r="16" spans="1:7" s="12" customFormat="1" ht="12.75" customHeight="1">
      <c r="A16" s="86"/>
      <c r="B16" s="152"/>
      <c r="C16" s="152"/>
      <c r="D16" s="152"/>
      <c r="E16" s="152"/>
      <c r="F16" s="152"/>
      <c r="G16" s="87"/>
    </row>
    <row r="17" spans="1:7" s="12" customFormat="1" ht="12.75" customHeight="1">
      <c r="A17" s="86"/>
      <c r="B17" s="86"/>
      <c r="C17" s="86"/>
      <c r="D17" s="86"/>
      <c r="E17" s="86"/>
      <c r="F17" s="86"/>
      <c r="G17" s="87"/>
    </row>
    <row r="18" spans="1:7" s="12" customFormat="1" ht="12.75" customHeight="1">
      <c r="A18" s="86"/>
      <c r="B18" s="152"/>
      <c r="C18" s="152"/>
      <c r="D18" s="152"/>
      <c r="E18" s="152"/>
      <c r="F18" s="152"/>
      <c r="G18" s="87"/>
    </row>
    <row r="19" spans="1:7" s="12" customFormat="1" ht="12.75" customHeight="1">
      <c r="A19" s="86"/>
      <c r="B19" s="86"/>
      <c r="C19" s="86"/>
      <c r="D19" s="86"/>
      <c r="E19" s="86"/>
      <c r="F19" s="86"/>
      <c r="G19" s="87"/>
    </row>
    <row r="20" spans="1:7" s="12" customFormat="1" ht="12.75" customHeight="1">
      <c r="A20" s="86"/>
      <c r="B20" s="152"/>
      <c r="C20" s="152"/>
      <c r="D20" s="152"/>
      <c r="E20" s="152"/>
      <c r="F20" s="152"/>
      <c r="G20" s="87"/>
    </row>
    <row r="21" spans="1:7" s="12" customFormat="1" ht="12.75" customHeight="1">
      <c r="A21" s="86"/>
      <c r="B21" s="86"/>
      <c r="C21" s="86"/>
      <c r="D21" s="86"/>
      <c r="E21" s="86"/>
      <c r="F21" s="86"/>
      <c r="G21" s="87"/>
    </row>
    <row r="22" spans="1:7" s="12" customFormat="1" ht="12.75" customHeight="1">
      <c r="A22" s="86"/>
      <c r="B22" s="152"/>
      <c r="C22" s="152"/>
      <c r="D22" s="152"/>
      <c r="E22" s="152"/>
      <c r="F22" s="152"/>
      <c r="G22" s="87"/>
    </row>
    <row r="23" spans="1:7" s="12" customFormat="1" ht="12.75" customHeight="1">
      <c r="A23" s="86"/>
      <c r="B23" s="86"/>
      <c r="C23" s="86"/>
      <c r="D23" s="86"/>
      <c r="E23" s="86"/>
      <c r="F23" s="86"/>
      <c r="G23" s="87"/>
    </row>
    <row r="24" spans="1:7" s="12" customFormat="1" ht="12.75" customHeight="1">
      <c r="A24" s="86"/>
      <c r="B24" s="152"/>
      <c r="C24" s="152"/>
      <c r="D24" s="152"/>
      <c r="E24" s="152"/>
      <c r="F24" s="152"/>
      <c r="G24" s="87"/>
    </row>
    <row r="25" spans="1:7" s="12" customFormat="1" ht="12.75" customHeight="1">
      <c r="A25" s="88"/>
      <c r="B25" s="89"/>
      <c r="C25" s="86"/>
      <c r="D25" s="86"/>
      <c r="E25" s="86"/>
      <c r="F25" s="86"/>
      <c r="G25" s="87"/>
    </row>
    <row r="26" spans="1:7" s="12" customFormat="1" ht="12.75" customHeight="1">
      <c r="A26" s="86"/>
      <c r="B26" s="152"/>
      <c r="C26" s="152"/>
      <c r="D26" s="152"/>
      <c r="E26" s="152"/>
      <c r="F26" s="152"/>
      <c r="G26" s="87"/>
    </row>
    <row r="27" spans="1:7" s="12" customFormat="1" ht="12.75" customHeight="1">
      <c r="A27" s="89"/>
      <c r="B27" s="89"/>
      <c r="C27" s="86"/>
      <c r="D27" s="86"/>
      <c r="E27" s="86"/>
      <c r="F27" s="86"/>
      <c r="G27" s="87"/>
    </row>
    <row r="28" spans="1:7" s="12" customFormat="1" ht="12.75" customHeight="1">
      <c r="A28" s="86"/>
      <c r="B28" s="152"/>
      <c r="C28" s="152"/>
      <c r="D28" s="152"/>
      <c r="E28" s="152"/>
      <c r="F28" s="152"/>
      <c r="G28" s="87"/>
    </row>
    <row r="29" spans="1:7" s="12" customFormat="1" ht="12.75" customHeight="1">
      <c r="A29" s="89"/>
      <c r="B29" s="89"/>
      <c r="C29" s="86"/>
      <c r="D29" s="86"/>
      <c r="E29" s="86"/>
      <c r="F29" s="86"/>
      <c r="G29" s="87"/>
    </row>
    <row r="30" spans="1:7" s="12" customFormat="1" ht="12.75" customHeight="1">
      <c r="A30" s="86"/>
      <c r="B30" s="152"/>
      <c r="C30" s="152"/>
      <c r="D30" s="152"/>
      <c r="E30" s="152"/>
      <c r="F30" s="152"/>
      <c r="G30" s="87"/>
    </row>
    <row r="31" spans="1:7" s="12" customFormat="1" ht="12.75" customHeight="1">
      <c r="A31" s="89"/>
      <c r="B31" s="89"/>
      <c r="C31" s="86"/>
      <c r="D31" s="86"/>
      <c r="E31" s="86"/>
      <c r="F31" s="86"/>
      <c r="G31" s="87"/>
    </row>
    <row r="32" spans="1:7" s="12" customFormat="1" ht="12.75" customHeight="1">
      <c r="A32" s="86"/>
      <c r="B32" s="152"/>
      <c r="C32" s="152"/>
      <c r="D32" s="152"/>
      <c r="E32" s="152"/>
      <c r="F32" s="152"/>
      <c r="G32" s="87"/>
    </row>
    <row r="33" spans="1:7" s="12" customFormat="1" ht="12.75" customHeight="1">
      <c r="A33" s="89"/>
      <c r="B33" s="89"/>
      <c r="C33" s="86"/>
      <c r="D33" s="86"/>
      <c r="E33" s="86"/>
      <c r="F33" s="86"/>
      <c r="G33" s="87"/>
    </row>
    <row r="34" spans="1:7" s="12" customFormat="1" ht="12.75" customHeight="1">
      <c r="A34" s="86"/>
      <c r="B34" s="152"/>
      <c r="C34" s="152"/>
      <c r="D34" s="152"/>
      <c r="E34" s="152"/>
      <c r="F34" s="152"/>
      <c r="G34" s="87"/>
    </row>
    <row r="35" spans="1:7" s="12" customFormat="1" ht="12.75" customHeight="1">
      <c r="A35" s="86"/>
      <c r="B35" s="86"/>
      <c r="C35" s="86"/>
      <c r="D35" s="86"/>
      <c r="E35" s="86"/>
      <c r="F35" s="86"/>
      <c r="G35" s="87"/>
    </row>
    <row r="36" spans="1:7" s="12" customFormat="1" ht="12.75" customHeight="1">
      <c r="A36" s="86"/>
      <c r="B36" s="152"/>
      <c r="C36" s="152"/>
      <c r="D36" s="152"/>
      <c r="E36" s="152"/>
      <c r="F36" s="152"/>
      <c r="G36" s="87"/>
    </row>
    <row r="37" spans="1:7" s="12" customFormat="1" ht="12.75" customHeight="1">
      <c r="A37" s="86"/>
      <c r="B37" s="86"/>
      <c r="C37" s="86"/>
      <c r="D37" s="86"/>
      <c r="E37" s="86"/>
      <c r="F37" s="86"/>
      <c r="G37" s="87"/>
    </row>
    <row r="38" spans="1:7" s="12" customFormat="1" ht="12.75" customHeight="1">
      <c r="A38" s="86"/>
      <c r="B38" s="152"/>
      <c r="C38" s="152"/>
      <c r="D38" s="152"/>
      <c r="E38" s="152"/>
      <c r="F38" s="152"/>
      <c r="G38" s="87"/>
    </row>
    <row r="39" spans="1:7" s="12" customFormat="1" ht="12.75" customHeight="1">
      <c r="A39" s="86"/>
      <c r="B39" s="86"/>
      <c r="C39" s="86"/>
      <c r="D39" s="86"/>
      <c r="E39" s="86"/>
      <c r="F39" s="86"/>
      <c r="G39" s="87"/>
    </row>
    <row r="40" spans="1:7" s="12" customFormat="1" ht="12.75" customHeight="1">
      <c r="A40" s="86"/>
      <c r="B40" s="152"/>
      <c r="C40" s="152"/>
      <c r="D40" s="152"/>
      <c r="E40" s="152"/>
      <c r="F40" s="152"/>
      <c r="G40" s="87"/>
    </row>
    <row r="41" spans="1:7" s="12" customFormat="1" ht="12.75" customHeight="1">
      <c r="A41" s="86"/>
      <c r="B41" s="86"/>
      <c r="C41" s="86"/>
      <c r="D41" s="86"/>
      <c r="E41" s="86"/>
      <c r="F41" s="86"/>
      <c r="G41" s="87"/>
    </row>
    <row r="42" spans="1:7" s="12" customFormat="1" ht="12.75" customHeight="1">
      <c r="A42" s="86"/>
      <c r="B42" s="152"/>
      <c r="C42" s="152"/>
      <c r="D42" s="152"/>
      <c r="E42" s="152"/>
      <c r="F42" s="152"/>
      <c r="G42" s="87"/>
    </row>
    <row r="43" spans="1:7" s="12" customFormat="1" ht="12.75" customHeight="1">
      <c r="A43" s="86"/>
      <c r="B43" s="90"/>
      <c r="C43" s="90"/>
      <c r="D43" s="90"/>
      <c r="E43" s="90"/>
      <c r="F43" s="90"/>
      <c r="G43" s="87"/>
    </row>
    <row r="44" spans="1:7" s="12" customFormat="1" ht="12.75" customHeight="1">
      <c r="A44" s="86"/>
      <c r="B44" s="152"/>
      <c r="C44" s="152"/>
      <c r="D44" s="152"/>
      <c r="E44" s="152"/>
      <c r="F44" s="152"/>
      <c r="G44" s="87"/>
    </row>
    <row r="45" spans="1:7" ht="12.75" customHeight="1">
      <c r="A45" s="86"/>
      <c r="B45" s="90"/>
      <c r="C45" s="90"/>
      <c r="D45" s="90"/>
      <c r="E45" s="90"/>
      <c r="F45" s="90"/>
      <c r="G45" s="87"/>
    </row>
    <row r="46" spans="1:7" ht="12.75" customHeight="1">
      <c r="A46" s="86"/>
      <c r="B46" s="152"/>
      <c r="C46" s="152"/>
      <c r="D46" s="152"/>
      <c r="E46" s="152"/>
      <c r="F46" s="152"/>
      <c r="G46" s="87"/>
    </row>
    <row r="47" spans="1:7">
      <c r="A47" s="86"/>
      <c r="B47" s="90"/>
      <c r="C47" s="90"/>
      <c r="D47" s="90"/>
      <c r="E47" s="90"/>
      <c r="F47" s="90"/>
      <c r="G47" s="87"/>
    </row>
    <row r="48" spans="1:7">
      <c r="A48" s="86"/>
      <c r="B48" s="90"/>
      <c r="C48" s="90"/>
      <c r="D48" s="90"/>
      <c r="E48" s="90"/>
      <c r="F48" s="90"/>
      <c r="G48" s="87"/>
    </row>
    <row r="49" spans="1:7">
      <c r="A49" s="86"/>
      <c r="B49" s="90"/>
      <c r="C49" s="90"/>
      <c r="D49" s="90"/>
      <c r="E49" s="90"/>
      <c r="F49" s="90"/>
      <c r="G49" s="87"/>
    </row>
    <row r="50" spans="1:7">
      <c r="A50" s="26"/>
      <c r="B50" s="28"/>
      <c r="C50" s="28"/>
      <c r="D50" s="28"/>
      <c r="E50" s="28"/>
      <c r="F50" s="28"/>
      <c r="G50" s="27"/>
    </row>
    <row r="51" spans="1:7">
      <c r="A51" s="26"/>
      <c r="B51" s="28"/>
      <c r="C51" s="28"/>
      <c r="D51" s="28"/>
      <c r="E51" s="28"/>
      <c r="F51" s="28"/>
      <c r="G51" s="27"/>
    </row>
    <row r="52" spans="1:7">
      <c r="A52" s="26"/>
      <c r="B52" s="28"/>
      <c r="C52" s="28"/>
      <c r="D52" s="28"/>
      <c r="E52" s="28"/>
      <c r="F52" s="28"/>
      <c r="G52" s="27"/>
    </row>
    <row r="53" spans="1:7">
      <c r="A53" s="26"/>
      <c r="B53" s="28"/>
      <c r="C53" s="28"/>
      <c r="D53" s="28"/>
      <c r="E53" s="28"/>
      <c r="F53" s="28"/>
      <c r="G53" s="27"/>
    </row>
    <row r="54" spans="1:7">
      <c r="A54" s="26"/>
      <c r="B54" s="28"/>
      <c r="C54" s="28"/>
      <c r="D54" s="28"/>
      <c r="E54" s="28"/>
      <c r="F54" s="28"/>
      <c r="G54" s="27"/>
    </row>
    <row r="55" spans="1:7">
      <c r="A55" s="26"/>
      <c r="B55" s="28"/>
      <c r="C55" s="28"/>
      <c r="D55" s="28"/>
      <c r="E55" s="28"/>
      <c r="F55" s="28"/>
      <c r="G55" s="27"/>
    </row>
    <row r="56" spans="1:7">
      <c r="A56" s="26"/>
      <c r="B56" s="28"/>
      <c r="C56" s="28"/>
      <c r="D56" s="28"/>
      <c r="E56" s="28"/>
      <c r="F56" s="28"/>
      <c r="G56" s="27"/>
    </row>
    <row r="57" spans="1:7">
      <c r="A57" s="26"/>
      <c r="B57" s="28"/>
      <c r="C57" s="28"/>
      <c r="D57" s="28"/>
      <c r="E57" s="28"/>
      <c r="F57" s="28"/>
      <c r="G57" s="27"/>
    </row>
    <row r="58" spans="1:7">
      <c r="A58" s="26"/>
      <c r="B58" s="28"/>
      <c r="C58" s="28"/>
      <c r="D58" s="28"/>
      <c r="E58" s="28"/>
      <c r="F58" s="28"/>
      <c r="G58" s="27"/>
    </row>
    <row r="59" spans="1:7">
      <c r="A59" s="26"/>
      <c r="B59" s="28"/>
      <c r="C59" s="28"/>
      <c r="D59" s="28"/>
      <c r="E59" s="28"/>
      <c r="F59" s="28"/>
      <c r="G59" s="27"/>
    </row>
    <row r="60" spans="1:7">
      <c r="A60" s="26"/>
      <c r="B60" s="28"/>
      <c r="C60" s="28"/>
      <c r="D60" s="28"/>
      <c r="E60" s="28"/>
      <c r="F60" s="28"/>
      <c r="G60" s="27"/>
    </row>
    <row r="61" spans="1:7">
      <c r="A61" s="26"/>
      <c r="B61" s="28"/>
      <c r="C61" s="28"/>
      <c r="D61" s="28"/>
      <c r="E61" s="28"/>
      <c r="F61" s="28"/>
      <c r="G61" s="27"/>
    </row>
    <row r="62" spans="1:7">
      <c r="A62" s="26"/>
      <c r="B62" s="28"/>
      <c r="C62" s="28"/>
      <c r="D62" s="28"/>
      <c r="E62" s="28"/>
      <c r="F62" s="28"/>
      <c r="G62" s="27"/>
    </row>
    <row r="63" spans="1:7">
      <c r="A63" s="26"/>
      <c r="B63" s="28"/>
      <c r="C63" s="28"/>
      <c r="D63" s="28"/>
      <c r="E63" s="28"/>
      <c r="F63" s="28"/>
      <c r="G63" s="27"/>
    </row>
    <row r="64" spans="1:7">
      <c r="A64" s="26"/>
      <c r="B64" s="28"/>
      <c r="C64" s="28"/>
      <c r="D64" s="28"/>
      <c r="E64" s="28"/>
      <c r="F64" s="28"/>
      <c r="G64" s="27"/>
    </row>
    <row r="65" spans="1:7">
      <c r="A65" s="26"/>
      <c r="B65" s="28"/>
      <c r="C65" s="28"/>
      <c r="D65" s="28"/>
      <c r="E65" s="28"/>
      <c r="F65" s="28"/>
      <c r="G65" s="27"/>
    </row>
    <row r="66" spans="1:7">
      <c r="A66" s="26"/>
      <c r="B66" s="28"/>
      <c r="C66" s="28"/>
      <c r="D66" s="28"/>
      <c r="E66" s="28"/>
      <c r="F66" s="28"/>
      <c r="G66" s="27"/>
    </row>
    <row r="67" spans="1:7">
      <c r="A67" s="26"/>
      <c r="B67" s="28"/>
      <c r="C67" s="28"/>
      <c r="D67" s="28"/>
      <c r="E67" s="28"/>
      <c r="F67" s="28"/>
      <c r="G67" s="27"/>
    </row>
    <row r="68" spans="1:7">
      <c r="A68" s="26"/>
      <c r="B68" s="28"/>
      <c r="C68" s="28"/>
      <c r="D68" s="28"/>
      <c r="E68" s="28"/>
      <c r="F68" s="28"/>
      <c r="G68" s="27"/>
    </row>
    <row r="69" spans="1:7">
      <c r="A69" s="26"/>
      <c r="B69" s="28"/>
      <c r="C69" s="28"/>
      <c r="D69" s="28"/>
      <c r="E69" s="28"/>
      <c r="F69" s="28"/>
      <c r="G69" s="27"/>
    </row>
    <row r="70" spans="1:7">
      <c r="A70" s="26"/>
      <c r="B70" s="28"/>
      <c r="C70" s="28"/>
      <c r="D70" s="28"/>
      <c r="E70" s="28"/>
      <c r="F70" s="28"/>
      <c r="G70" s="27"/>
    </row>
    <row r="71" spans="1:7">
      <c r="A71" s="26"/>
      <c r="B71" s="28"/>
      <c r="C71" s="28"/>
      <c r="D71" s="28"/>
      <c r="E71" s="28"/>
      <c r="F71" s="28"/>
      <c r="G71" s="27"/>
    </row>
    <row r="72" spans="1:7">
      <c r="A72" s="26"/>
      <c r="B72" s="28"/>
      <c r="C72" s="28"/>
      <c r="D72" s="28"/>
      <c r="E72" s="28"/>
      <c r="F72" s="28"/>
      <c r="G72" s="27"/>
    </row>
    <row r="73" spans="1:7">
      <c r="A73" s="26"/>
      <c r="B73" s="28"/>
      <c r="C73" s="28"/>
      <c r="D73" s="28"/>
      <c r="E73" s="28"/>
      <c r="F73" s="28"/>
      <c r="G73" s="27"/>
    </row>
    <row r="74" spans="1:7">
      <c r="A74" s="26"/>
      <c r="B74" s="28"/>
      <c r="C74" s="28"/>
      <c r="D74" s="28"/>
      <c r="E74" s="28"/>
      <c r="F74" s="28"/>
      <c r="G74" s="27"/>
    </row>
    <row r="75" spans="1:7">
      <c r="A75" s="26"/>
      <c r="B75" s="28"/>
      <c r="C75" s="28"/>
      <c r="D75" s="28"/>
      <c r="E75" s="28"/>
      <c r="F75" s="28"/>
      <c r="G75" s="27"/>
    </row>
    <row r="76" spans="1:7">
      <c r="A76" s="26"/>
      <c r="B76" s="28"/>
      <c r="C76" s="28"/>
      <c r="D76" s="28"/>
      <c r="E76" s="28"/>
      <c r="F76" s="28"/>
      <c r="G76" s="27"/>
    </row>
    <row r="77" spans="1:7">
      <c r="A77" s="26"/>
      <c r="B77" s="28"/>
      <c r="C77" s="28"/>
      <c r="D77" s="28"/>
      <c r="E77" s="28"/>
      <c r="F77" s="28"/>
      <c r="G77" s="27"/>
    </row>
    <row r="78" spans="1:7">
      <c r="A78" s="26"/>
      <c r="B78" s="28"/>
      <c r="C78" s="28"/>
      <c r="D78" s="28"/>
      <c r="E78" s="28"/>
      <c r="F78" s="28"/>
      <c r="G78" s="27"/>
    </row>
    <row r="79" spans="1:7">
      <c r="A79" s="26"/>
      <c r="B79" s="28"/>
      <c r="C79" s="28"/>
      <c r="D79" s="28"/>
      <c r="E79" s="28"/>
      <c r="F79" s="28"/>
      <c r="G79" s="27"/>
    </row>
    <row r="80" spans="1:7">
      <c r="A80" s="26"/>
      <c r="B80" s="28"/>
      <c r="C80" s="28"/>
      <c r="D80" s="28"/>
      <c r="E80" s="28"/>
      <c r="F80" s="28"/>
      <c r="G80" s="27"/>
    </row>
    <row r="81" spans="1:7">
      <c r="A81" s="26"/>
      <c r="B81" s="28"/>
      <c r="C81" s="28"/>
      <c r="D81" s="28"/>
      <c r="E81" s="28"/>
      <c r="F81" s="28"/>
      <c r="G81" s="27"/>
    </row>
    <row r="82" spans="1:7">
      <c r="A82" s="26"/>
      <c r="B82" s="28"/>
      <c r="C82" s="28"/>
      <c r="D82" s="28"/>
      <c r="E82" s="28"/>
      <c r="F82" s="28"/>
      <c r="G82" s="27"/>
    </row>
    <row r="83" spans="1:7">
      <c r="A83" s="26"/>
      <c r="B83" s="28"/>
      <c r="C83" s="28"/>
      <c r="D83" s="28"/>
      <c r="E83" s="28"/>
      <c r="F83" s="28"/>
      <c r="G83" s="27"/>
    </row>
    <row r="84" spans="1:7">
      <c r="A84" s="26"/>
      <c r="B84" s="28"/>
      <c r="C84" s="28"/>
      <c r="D84" s="28"/>
      <c r="E84" s="28"/>
      <c r="F84" s="28"/>
      <c r="G84" s="27"/>
    </row>
    <row r="85" spans="1:7">
      <c r="A85" s="26"/>
      <c r="B85" s="28"/>
      <c r="C85" s="28"/>
      <c r="D85" s="28"/>
      <c r="E85" s="28"/>
      <c r="F85" s="28"/>
      <c r="G85" s="27"/>
    </row>
    <row r="86" spans="1:7">
      <c r="A86" s="26"/>
      <c r="B86" s="28"/>
      <c r="C86" s="28"/>
      <c r="D86" s="28"/>
      <c r="E86" s="28"/>
      <c r="F86" s="28"/>
      <c r="G86" s="27"/>
    </row>
    <row r="87" spans="1:7">
      <c r="A87" s="26"/>
      <c r="B87" s="28"/>
      <c r="C87" s="28"/>
      <c r="D87" s="28"/>
      <c r="E87" s="28"/>
      <c r="F87" s="28"/>
      <c r="G87" s="27"/>
    </row>
    <row r="88" spans="1:7">
      <c r="A88" s="26"/>
      <c r="B88" s="28"/>
      <c r="C88" s="28"/>
      <c r="D88" s="28"/>
      <c r="E88" s="28"/>
      <c r="F88" s="28"/>
      <c r="G88" s="27"/>
    </row>
    <row r="89" spans="1:7">
      <c r="A89" s="26"/>
      <c r="B89" s="28"/>
      <c r="C89" s="28"/>
      <c r="D89" s="28"/>
      <c r="E89" s="28"/>
      <c r="F89" s="28"/>
      <c r="G89" s="27"/>
    </row>
    <row r="90" spans="1:7">
      <c r="B90" s="29"/>
      <c r="C90" s="29"/>
      <c r="D90" s="29"/>
      <c r="E90" s="29"/>
      <c r="F90" s="29"/>
    </row>
    <row r="91" spans="1:7">
      <c r="B91" s="29"/>
      <c r="C91" s="29"/>
      <c r="D91" s="29"/>
      <c r="E91" s="29"/>
      <c r="F91" s="29"/>
    </row>
    <row r="92" spans="1:7">
      <c r="B92" s="29"/>
      <c r="C92" s="29"/>
      <c r="D92" s="29"/>
      <c r="E92" s="29"/>
      <c r="F92" s="29"/>
    </row>
    <row r="93" spans="1:7">
      <c r="B93" s="29"/>
      <c r="C93" s="29"/>
      <c r="D93" s="29"/>
      <c r="E93" s="29"/>
      <c r="F93" s="29"/>
    </row>
    <row r="94" spans="1:7">
      <c r="B94" s="29"/>
      <c r="C94" s="29"/>
      <c r="D94" s="29"/>
      <c r="E94" s="29"/>
      <c r="F94" s="29"/>
    </row>
    <row r="95" spans="1:7">
      <c r="B95" s="29"/>
      <c r="C95" s="29"/>
      <c r="D95" s="29"/>
      <c r="E95" s="29"/>
      <c r="F95" s="29"/>
    </row>
    <row r="96" spans="1:7">
      <c r="B96" s="29"/>
      <c r="C96" s="29"/>
      <c r="D96" s="29"/>
      <c r="E96" s="29"/>
      <c r="F96" s="29"/>
    </row>
    <row r="97" spans="1:7">
      <c r="B97" s="29"/>
      <c r="C97" s="29"/>
      <c r="D97" s="29"/>
      <c r="E97" s="29"/>
      <c r="F97" s="29"/>
    </row>
    <row r="98" spans="1:7">
      <c r="B98" s="29"/>
      <c r="C98" s="29"/>
      <c r="D98" s="29"/>
      <c r="E98" s="29"/>
      <c r="F98" s="29"/>
    </row>
    <row r="99" spans="1:7">
      <c r="B99" s="29"/>
      <c r="C99" s="29"/>
      <c r="D99" s="29"/>
      <c r="E99" s="29"/>
      <c r="F99" s="29"/>
    </row>
    <row r="100" spans="1:7">
      <c r="B100" s="29"/>
      <c r="C100" s="29"/>
      <c r="D100" s="29"/>
      <c r="E100" s="29"/>
      <c r="F100" s="29"/>
    </row>
    <row r="101" spans="1:7">
      <c r="B101" s="29"/>
      <c r="C101" s="29"/>
      <c r="D101" s="29"/>
      <c r="E101" s="29"/>
      <c r="F101" s="29"/>
    </row>
    <row r="102" spans="1:7">
      <c r="A102" s="10"/>
      <c r="B102" s="29"/>
      <c r="C102" s="29"/>
      <c r="D102" s="29"/>
      <c r="E102" s="29"/>
      <c r="F102" s="29"/>
      <c r="G102" s="10"/>
    </row>
    <row r="103" spans="1:7">
      <c r="A103" s="10"/>
      <c r="B103" s="29"/>
      <c r="C103" s="29"/>
      <c r="D103" s="29"/>
      <c r="E103" s="29"/>
      <c r="F103" s="29"/>
      <c r="G103" s="10"/>
    </row>
    <row r="104" spans="1:7">
      <c r="A104" s="10"/>
      <c r="B104" s="29"/>
      <c r="C104" s="29"/>
      <c r="D104" s="29"/>
      <c r="E104" s="29"/>
      <c r="F104" s="29"/>
      <c r="G104" s="10"/>
    </row>
    <row r="105" spans="1:7">
      <c r="A105" s="10"/>
      <c r="B105" s="29"/>
      <c r="C105" s="29"/>
      <c r="D105" s="29"/>
      <c r="E105" s="29"/>
      <c r="F105" s="29"/>
      <c r="G105" s="10"/>
    </row>
    <row r="106" spans="1:7">
      <c r="A106" s="10"/>
      <c r="B106" s="29"/>
      <c r="C106" s="29"/>
      <c r="D106" s="29"/>
      <c r="E106" s="29"/>
      <c r="F106" s="29"/>
      <c r="G106" s="10"/>
    </row>
    <row r="107" spans="1:7">
      <c r="A107" s="10"/>
      <c r="B107" s="29"/>
      <c r="C107" s="29"/>
      <c r="D107" s="29"/>
      <c r="E107" s="29"/>
      <c r="F107" s="29"/>
      <c r="G107" s="10"/>
    </row>
    <row r="108" spans="1:7">
      <c r="A108" s="10"/>
      <c r="B108" s="29"/>
      <c r="C108" s="29"/>
      <c r="D108" s="29"/>
      <c r="E108" s="29"/>
      <c r="F108" s="29"/>
      <c r="G108" s="10"/>
    </row>
    <row r="109" spans="1:7">
      <c r="A109" s="10"/>
      <c r="B109" s="29"/>
      <c r="C109" s="29"/>
      <c r="D109" s="29"/>
      <c r="E109" s="29"/>
      <c r="F109" s="29"/>
      <c r="G109" s="10"/>
    </row>
    <row r="110" spans="1:7">
      <c r="A110" s="10"/>
      <c r="B110" s="29"/>
      <c r="C110" s="29"/>
      <c r="D110" s="29"/>
      <c r="E110" s="29"/>
      <c r="F110" s="29"/>
      <c r="G110" s="10"/>
    </row>
    <row r="111" spans="1:7">
      <c r="A111" s="10"/>
      <c r="B111" s="29"/>
      <c r="C111" s="29"/>
      <c r="D111" s="29"/>
      <c r="E111" s="29"/>
      <c r="F111" s="29"/>
      <c r="G111" s="10"/>
    </row>
    <row r="112" spans="1:7">
      <c r="A112" s="10"/>
      <c r="B112" s="29"/>
      <c r="C112" s="29"/>
      <c r="D112" s="29"/>
      <c r="E112" s="29"/>
      <c r="F112" s="29"/>
      <c r="G112" s="10"/>
    </row>
    <row r="113" spans="1:7">
      <c r="A113" s="10"/>
      <c r="B113" s="29"/>
      <c r="C113" s="29"/>
      <c r="D113" s="29"/>
      <c r="E113" s="29"/>
      <c r="F113" s="29"/>
      <c r="G113" s="10"/>
    </row>
    <row r="114" spans="1:7">
      <c r="A114" s="10"/>
      <c r="B114" s="29"/>
      <c r="C114" s="29"/>
      <c r="D114" s="29"/>
      <c r="E114" s="29"/>
      <c r="F114" s="29"/>
      <c r="G114" s="10"/>
    </row>
    <row r="115" spans="1:7">
      <c r="A115" s="10"/>
      <c r="B115" s="29"/>
      <c r="C115" s="29"/>
      <c r="D115" s="29"/>
      <c r="E115" s="29"/>
      <c r="F115" s="29"/>
      <c r="G115" s="10"/>
    </row>
    <row r="116" spans="1:7">
      <c r="A116" s="10"/>
      <c r="B116" s="29"/>
      <c r="C116" s="29"/>
      <c r="D116" s="29"/>
      <c r="E116" s="29"/>
      <c r="F116" s="29"/>
      <c r="G116" s="10"/>
    </row>
    <row r="117" spans="1:7">
      <c r="A117" s="10"/>
      <c r="B117" s="29"/>
      <c r="C117" s="29"/>
      <c r="D117" s="29"/>
      <c r="E117" s="29"/>
      <c r="F117" s="29"/>
      <c r="G117" s="10"/>
    </row>
    <row r="118" spans="1:7">
      <c r="A118" s="10"/>
      <c r="B118" s="29"/>
      <c r="C118" s="29"/>
      <c r="D118" s="29"/>
      <c r="E118" s="29"/>
      <c r="F118" s="29"/>
      <c r="G118" s="10"/>
    </row>
    <row r="119" spans="1:7">
      <c r="A119" s="10"/>
      <c r="B119" s="29"/>
      <c r="C119" s="29"/>
      <c r="D119" s="29"/>
      <c r="E119" s="29"/>
      <c r="F119" s="29"/>
      <c r="G119" s="10"/>
    </row>
    <row r="120" spans="1:7">
      <c r="A120" s="10"/>
      <c r="B120" s="29"/>
      <c r="C120" s="29"/>
      <c r="D120" s="29"/>
      <c r="E120" s="29"/>
      <c r="F120" s="29"/>
      <c r="G120" s="10"/>
    </row>
    <row r="121" spans="1:7">
      <c r="A121" s="10"/>
      <c r="B121" s="29"/>
      <c r="C121" s="29"/>
      <c r="D121" s="29"/>
      <c r="E121" s="29"/>
      <c r="F121" s="29"/>
      <c r="G121" s="10"/>
    </row>
    <row r="122" spans="1:7">
      <c r="A122" s="10"/>
      <c r="B122" s="29"/>
      <c r="C122" s="29"/>
      <c r="D122" s="29"/>
      <c r="E122" s="29"/>
      <c r="F122" s="29"/>
      <c r="G122" s="10"/>
    </row>
    <row r="123" spans="1:7">
      <c r="A123" s="10"/>
      <c r="B123" s="29"/>
      <c r="C123" s="29"/>
      <c r="D123" s="29"/>
      <c r="E123" s="29"/>
      <c r="F123" s="29"/>
      <c r="G123" s="10"/>
    </row>
    <row r="124" spans="1:7">
      <c r="A124" s="10"/>
      <c r="B124" s="29"/>
      <c r="C124" s="29"/>
      <c r="D124" s="29"/>
      <c r="E124" s="29"/>
      <c r="F124" s="29"/>
      <c r="G124" s="10"/>
    </row>
    <row r="125" spans="1:7">
      <c r="A125" s="10"/>
      <c r="B125" s="29"/>
      <c r="C125" s="29"/>
      <c r="D125" s="29"/>
      <c r="E125" s="29"/>
      <c r="F125" s="29"/>
      <c r="G125" s="10"/>
    </row>
    <row r="126" spans="1:7">
      <c r="A126" s="10"/>
      <c r="B126" s="29"/>
      <c r="C126" s="29"/>
      <c r="D126" s="29"/>
      <c r="E126" s="29"/>
      <c r="F126" s="29"/>
      <c r="G126" s="10"/>
    </row>
    <row r="127" spans="1:7">
      <c r="A127" s="10"/>
      <c r="B127" s="29"/>
      <c r="C127" s="29"/>
      <c r="D127" s="29"/>
      <c r="E127" s="29"/>
      <c r="F127" s="29"/>
      <c r="G127" s="10"/>
    </row>
    <row r="128" spans="1:7">
      <c r="A128" s="10"/>
      <c r="B128" s="29"/>
      <c r="C128" s="29"/>
      <c r="D128" s="29"/>
      <c r="E128" s="29"/>
      <c r="F128" s="29"/>
      <c r="G128" s="10"/>
    </row>
    <row r="129" spans="1:7">
      <c r="A129" s="10"/>
      <c r="B129" s="29"/>
      <c r="C129" s="29"/>
      <c r="D129" s="29"/>
      <c r="E129" s="29"/>
      <c r="F129" s="29"/>
      <c r="G129" s="10"/>
    </row>
    <row r="130" spans="1:7">
      <c r="A130" s="10"/>
      <c r="B130" s="29"/>
      <c r="C130" s="29"/>
      <c r="D130" s="29"/>
      <c r="E130" s="29"/>
      <c r="F130" s="29"/>
      <c r="G130" s="10"/>
    </row>
    <row r="131" spans="1:7">
      <c r="A131" s="10"/>
      <c r="B131" s="29"/>
      <c r="C131" s="29"/>
      <c r="D131" s="29"/>
      <c r="E131" s="29"/>
      <c r="F131" s="29"/>
      <c r="G131" s="10"/>
    </row>
    <row r="132" spans="1:7">
      <c r="A132" s="10"/>
      <c r="B132" s="29"/>
      <c r="C132" s="29"/>
      <c r="D132" s="29"/>
      <c r="E132" s="29"/>
      <c r="F132" s="29"/>
      <c r="G132" s="10"/>
    </row>
    <row r="133" spans="1:7">
      <c r="A133" s="10"/>
      <c r="B133" s="29"/>
      <c r="C133" s="29"/>
      <c r="D133" s="29"/>
      <c r="E133" s="29"/>
      <c r="F133" s="29"/>
      <c r="G133" s="10"/>
    </row>
    <row r="134" spans="1:7">
      <c r="A134" s="10"/>
      <c r="B134" s="29"/>
      <c r="C134" s="29"/>
      <c r="D134" s="29"/>
      <c r="E134" s="29"/>
      <c r="F134" s="29"/>
      <c r="G134" s="10"/>
    </row>
    <row r="135" spans="1:7">
      <c r="A135" s="10"/>
      <c r="B135" s="29"/>
      <c r="C135" s="29"/>
      <c r="D135" s="29"/>
      <c r="E135" s="29"/>
      <c r="F135" s="29"/>
      <c r="G135" s="10"/>
    </row>
    <row r="136" spans="1:7">
      <c r="A136" s="10"/>
      <c r="B136" s="29"/>
      <c r="C136" s="29"/>
      <c r="D136" s="29"/>
      <c r="E136" s="29"/>
      <c r="F136" s="29"/>
      <c r="G136" s="10"/>
    </row>
    <row r="137" spans="1:7">
      <c r="A137" s="10"/>
      <c r="B137" s="29"/>
      <c r="C137" s="29"/>
      <c r="D137" s="29"/>
      <c r="E137" s="29"/>
      <c r="F137" s="29"/>
      <c r="G137" s="10"/>
    </row>
    <row r="138" spans="1:7">
      <c r="A138" s="10"/>
      <c r="B138" s="29"/>
      <c r="C138" s="29"/>
      <c r="D138" s="29"/>
      <c r="E138" s="29"/>
      <c r="F138" s="29"/>
      <c r="G138" s="10"/>
    </row>
    <row r="139" spans="1:7">
      <c r="A139" s="10"/>
      <c r="B139" s="29"/>
      <c r="C139" s="29"/>
      <c r="D139" s="29"/>
      <c r="E139" s="29"/>
      <c r="F139" s="29"/>
      <c r="G139" s="10"/>
    </row>
    <row r="140" spans="1:7">
      <c r="A140" s="10"/>
      <c r="B140" s="29"/>
      <c r="C140" s="29"/>
      <c r="D140" s="29"/>
      <c r="E140" s="29"/>
      <c r="F140" s="29"/>
      <c r="G140" s="10"/>
    </row>
    <row r="141" spans="1:7">
      <c r="A141" s="10"/>
      <c r="B141" s="29"/>
      <c r="C141" s="29"/>
      <c r="D141" s="29"/>
      <c r="E141" s="29"/>
      <c r="F141" s="29"/>
      <c r="G141" s="10"/>
    </row>
    <row r="142" spans="1:7">
      <c r="A142" s="10"/>
      <c r="B142" s="29"/>
      <c r="C142" s="29"/>
      <c r="D142" s="29"/>
      <c r="E142" s="29"/>
      <c r="F142" s="29"/>
      <c r="G142" s="10"/>
    </row>
    <row r="143" spans="1:7">
      <c r="A143" s="10"/>
      <c r="B143" s="29"/>
      <c r="C143" s="29"/>
      <c r="D143" s="29"/>
      <c r="E143" s="29"/>
      <c r="F143" s="29"/>
      <c r="G143" s="10"/>
    </row>
    <row r="144" spans="1:7">
      <c r="A144" s="10"/>
      <c r="B144" s="29"/>
      <c r="C144" s="29"/>
      <c r="D144" s="29"/>
      <c r="E144" s="29"/>
      <c r="F144" s="29"/>
      <c r="G144" s="10"/>
    </row>
    <row r="145" spans="1:7">
      <c r="A145" s="10"/>
      <c r="B145" s="29"/>
      <c r="C145" s="29"/>
      <c r="D145" s="29"/>
      <c r="E145" s="29"/>
      <c r="F145" s="29"/>
      <c r="G145" s="10"/>
    </row>
    <row r="146" spans="1:7">
      <c r="A146" s="10"/>
      <c r="B146" s="11"/>
      <c r="C146" s="11"/>
      <c r="D146" s="11"/>
      <c r="E146" s="11"/>
      <c r="F146" s="11"/>
      <c r="G146" s="10"/>
    </row>
    <row r="147" spans="1:7">
      <c r="A147" s="10"/>
      <c r="B147" s="11"/>
      <c r="C147" s="11"/>
      <c r="D147" s="11"/>
      <c r="E147" s="11"/>
      <c r="F147" s="11"/>
      <c r="G147" s="10"/>
    </row>
    <row r="148" spans="1:7">
      <c r="A148" s="10"/>
      <c r="B148" s="11"/>
      <c r="C148" s="11"/>
      <c r="D148" s="11"/>
      <c r="E148" s="11"/>
      <c r="F148" s="11"/>
      <c r="G148" s="10"/>
    </row>
    <row r="149" spans="1:7">
      <c r="A149" s="10"/>
      <c r="B149" s="11"/>
      <c r="C149" s="11"/>
      <c r="D149" s="11"/>
      <c r="E149" s="11"/>
      <c r="F149" s="11"/>
      <c r="G149" s="10"/>
    </row>
    <row r="150" spans="1:7">
      <c r="A150" s="10"/>
      <c r="B150" s="11"/>
      <c r="C150" s="11"/>
      <c r="D150" s="11"/>
      <c r="E150" s="11"/>
      <c r="F150" s="11"/>
      <c r="G150" s="10"/>
    </row>
    <row r="151" spans="1:7">
      <c r="A151" s="10"/>
      <c r="B151" s="11"/>
      <c r="C151" s="11"/>
      <c r="D151" s="11"/>
      <c r="E151" s="11"/>
      <c r="F151" s="11"/>
      <c r="G151" s="10"/>
    </row>
    <row r="152" spans="1:7">
      <c r="A152" s="10"/>
      <c r="B152" s="11"/>
      <c r="C152" s="11"/>
      <c r="D152" s="11"/>
      <c r="E152" s="11"/>
      <c r="F152" s="11"/>
      <c r="G152" s="10"/>
    </row>
    <row r="153" spans="1:7">
      <c r="A153" s="10"/>
      <c r="B153" s="11"/>
      <c r="C153" s="11"/>
      <c r="D153" s="11"/>
      <c r="E153" s="11"/>
      <c r="F153" s="11"/>
      <c r="G153" s="10"/>
    </row>
    <row r="154" spans="1:7">
      <c r="A154" s="10"/>
      <c r="B154" s="11"/>
      <c r="C154" s="11"/>
      <c r="D154" s="11"/>
      <c r="E154" s="11"/>
      <c r="F154" s="11"/>
      <c r="G154" s="10"/>
    </row>
    <row r="155" spans="1:7">
      <c r="A155" s="10"/>
      <c r="B155" s="11"/>
      <c r="C155" s="11"/>
      <c r="D155" s="11"/>
      <c r="E155" s="11"/>
      <c r="F155" s="11"/>
      <c r="G155" s="10"/>
    </row>
    <row r="156" spans="1:7">
      <c r="A156" s="10"/>
      <c r="B156" s="11"/>
      <c r="C156" s="11"/>
      <c r="D156" s="11"/>
      <c r="E156" s="11"/>
      <c r="F156" s="11"/>
      <c r="G156" s="10"/>
    </row>
    <row r="157" spans="1:7">
      <c r="A157" s="10"/>
      <c r="B157" s="11"/>
      <c r="C157" s="11"/>
      <c r="D157" s="11"/>
      <c r="E157" s="11"/>
      <c r="F157" s="11"/>
      <c r="G157" s="10"/>
    </row>
    <row r="158" spans="1:7">
      <c r="A158" s="10"/>
      <c r="B158" s="11"/>
      <c r="C158" s="11"/>
      <c r="D158" s="11"/>
      <c r="E158" s="11"/>
      <c r="F158" s="11"/>
      <c r="G158" s="10"/>
    </row>
    <row r="159" spans="1:7">
      <c r="A159" s="10"/>
      <c r="B159" s="11"/>
      <c r="C159" s="11"/>
      <c r="D159" s="11"/>
      <c r="E159" s="11"/>
      <c r="F159" s="11"/>
      <c r="G159" s="10"/>
    </row>
    <row r="160" spans="1:7">
      <c r="A160" s="10"/>
      <c r="B160" s="11"/>
      <c r="C160" s="11"/>
      <c r="D160" s="11"/>
      <c r="E160" s="11"/>
      <c r="F160" s="11"/>
      <c r="G160" s="10"/>
    </row>
    <row r="161" spans="1:7">
      <c r="A161" s="10"/>
      <c r="B161" s="11"/>
      <c r="C161" s="11"/>
      <c r="D161" s="11"/>
      <c r="E161" s="11"/>
      <c r="F161" s="11"/>
      <c r="G161" s="10"/>
    </row>
    <row r="162" spans="1:7">
      <c r="A162" s="10"/>
      <c r="B162" s="11"/>
      <c r="C162" s="11"/>
      <c r="D162" s="11"/>
      <c r="E162" s="11"/>
      <c r="F162" s="11"/>
      <c r="G162" s="10"/>
    </row>
    <row r="163" spans="1:7">
      <c r="A163" s="10"/>
      <c r="B163" s="11"/>
      <c r="C163" s="11"/>
      <c r="D163" s="11"/>
      <c r="E163" s="11"/>
      <c r="F163" s="11"/>
      <c r="G163" s="10"/>
    </row>
    <row r="164" spans="1:7">
      <c r="A164" s="10"/>
      <c r="B164" s="11"/>
      <c r="C164" s="11"/>
      <c r="D164" s="11"/>
      <c r="E164" s="11"/>
      <c r="F164" s="11"/>
      <c r="G164" s="10"/>
    </row>
  </sheetData>
  <mergeCells count="21">
    <mergeCell ref="B40:F40"/>
    <mergeCell ref="B42:F42"/>
    <mergeCell ref="B44:F44"/>
    <mergeCell ref="B46:F46"/>
    <mergeCell ref="B28:F28"/>
    <mergeCell ref="B30:F30"/>
    <mergeCell ref="B32:F32"/>
    <mergeCell ref="B34:F34"/>
    <mergeCell ref="B36:F36"/>
    <mergeCell ref="B38:F38"/>
    <mergeCell ref="B26:F26"/>
    <mergeCell ref="B16:F16"/>
    <mergeCell ref="B18:F18"/>
    <mergeCell ref="B20:F20"/>
    <mergeCell ref="B22:F22"/>
    <mergeCell ref="B24:F24"/>
    <mergeCell ref="A1:G1"/>
    <mergeCell ref="F3:G3"/>
    <mergeCell ref="B6:F6"/>
    <mergeCell ref="B8:F8"/>
    <mergeCell ref="B10:F10"/>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
  <sheetViews>
    <sheetView view="pageLayout" zoomScaleNormal="100" zoomScaleSheetLayoutView="100" workbookViewId="0"/>
  </sheetViews>
  <sheetFormatPr baseColWidth="10" defaultRowHeight="12.75"/>
  <cols>
    <col min="1" max="1" width="92.42578125" style="112" customWidth="1"/>
    <col min="7" max="7" width="11.5703125" style="80"/>
  </cols>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Standard"&amp;8SH.regional Band 2 - 2022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
  <sheetViews>
    <sheetView view="pageLayout" zoomScaleNormal="100" zoomScaleSheetLayoutView="100" workbookViewId="0">
      <selection sqref="A1:H1"/>
    </sheetView>
  </sheetViews>
  <sheetFormatPr baseColWidth="10" defaultRowHeight="12.75"/>
  <sheetData>
    <row r="1" spans="1:9" ht="15.75">
      <c r="A1" s="153" t="s">
        <v>92</v>
      </c>
      <c r="B1" s="154"/>
      <c r="C1" s="154"/>
      <c r="D1" s="154"/>
      <c r="E1" s="154"/>
      <c r="F1" s="154"/>
      <c r="G1" s="154"/>
      <c r="H1" s="154"/>
      <c r="I1" s="108"/>
    </row>
    <row r="3" spans="1:9">
      <c r="A3" s="155" t="s">
        <v>158</v>
      </c>
      <c r="B3" s="155"/>
      <c r="C3" s="155"/>
      <c r="D3" s="155"/>
      <c r="E3" s="155"/>
      <c r="F3" s="155"/>
      <c r="G3" s="155"/>
      <c r="H3" s="155"/>
    </row>
  </sheetData>
  <mergeCells count="2">
    <mergeCell ref="A1:H1"/>
    <mergeCell ref="A3:H3"/>
  </mergeCells>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Standard"&amp;8SH.regional Band 2 - 2022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9"/>
  <sheetViews>
    <sheetView zoomScaleNormal="100" zoomScaleSheetLayoutView="100" workbookViewId="0">
      <selection sqref="A1:J1"/>
    </sheetView>
  </sheetViews>
  <sheetFormatPr baseColWidth="10" defaultColWidth="10.28515625" defaultRowHeight="12.75"/>
  <cols>
    <col min="1" max="1" width="21" style="4" customWidth="1"/>
    <col min="2" max="2" width="7.85546875" customWidth="1"/>
    <col min="3" max="3" width="8.42578125" customWidth="1"/>
    <col min="4" max="5" width="7.85546875" customWidth="1"/>
    <col min="6" max="6" width="7.85546875" style="10" customWidth="1"/>
    <col min="7" max="7" width="7.85546875" customWidth="1"/>
    <col min="8" max="8" width="8" style="80" customWidth="1"/>
    <col min="9" max="9" width="7.85546875" customWidth="1"/>
    <col min="10" max="10" width="7.140625" style="10" customWidth="1"/>
    <col min="11" max="11" width="11.85546875" style="54" customWidth="1"/>
    <col min="12" max="12" width="67.5703125" style="54" customWidth="1"/>
    <col min="13" max="14" width="11.85546875" style="54" customWidth="1"/>
    <col min="15" max="15" width="67.5703125" style="54" customWidth="1"/>
    <col min="16" max="16" width="11.85546875" style="54" customWidth="1"/>
    <col min="17" max="17" width="2.85546875" style="117" hidden="1" customWidth="1"/>
    <col min="18" max="18" width="2.85546875" style="80" hidden="1" customWidth="1"/>
  </cols>
  <sheetData>
    <row r="1" spans="1:18" ht="13.9" customHeight="1">
      <c r="A1" s="157" t="s">
        <v>148</v>
      </c>
      <c r="B1" s="158"/>
      <c r="C1" s="158"/>
      <c r="D1" s="158"/>
      <c r="E1" s="158"/>
      <c r="F1" s="158"/>
      <c r="G1" s="158"/>
      <c r="H1" s="158"/>
      <c r="I1" s="158"/>
      <c r="J1" s="159"/>
      <c r="K1" s="156" t="s">
        <v>149</v>
      </c>
      <c r="L1" s="156"/>
      <c r="M1" s="156"/>
      <c r="N1" s="156" t="s">
        <v>150</v>
      </c>
      <c r="O1" s="156"/>
      <c r="P1" s="156"/>
    </row>
    <row r="2" spans="1:18" ht="6.75" customHeight="1"/>
    <row r="3" spans="1:18" s="8" customFormat="1" ht="23.25" customHeight="1">
      <c r="A3" s="160" t="s">
        <v>129</v>
      </c>
      <c r="B3" s="163" t="s">
        <v>95</v>
      </c>
      <c r="C3" s="163" t="s">
        <v>106</v>
      </c>
      <c r="D3" s="165" t="s">
        <v>140</v>
      </c>
      <c r="E3" s="166"/>
      <c r="F3" s="166"/>
      <c r="G3" s="167"/>
      <c r="H3" s="163" t="s">
        <v>100</v>
      </c>
      <c r="I3" s="165" t="s">
        <v>141</v>
      </c>
      <c r="J3" s="166"/>
      <c r="K3" s="79"/>
      <c r="L3" s="79"/>
      <c r="M3" s="79"/>
      <c r="N3" s="79"/>
      <c r="O3" s="79"/>
      <c r="P3" s="79"/>
      <c r="Q3" s="118"/>
      <c r="R3" s="51"/>
    </row>
    <row r="4" spans="1:18" s="8" customFormat="1" ht="41.45" customHeight="1">
      <c r="A4" s="161"/>
      <c r="B4" s="164"/>
      <c r="C4" s="164"/>
      <c r="D4" s="110" t="s">
        <v>94</v>
      </c>
      <c r="E4" s="109">
        <v>3</v>
      </c>
      <c r="F4" s="109">
        <v>4</v>
      </c>
      <c r="G4" s="109" t="s">
        <v>99</v>
      </c>
      <c r="H4" s="164"/>
      <c r="I4" s="109" t="s">
        <v>97</v>
      </c>
      <c r="J4" s="111" t="s">
        <v>98</v>
      </c>
      <c r="K4" s="97"/>
      <c r="L4" s="97"/>
      <c r="M4" s="97"/>
      <c r="N4" s="97"/>
      <c r="O4" s="97"/>
      <c r="P4" s="97"/>
      <c r="Q4" s="118"/>
      <c r="R4" s="51"/>
    </row>
    <row r="5" spans="1:18" s="8" customFormat="1" ht="13.9" customHeight="1">
      <c r="A5" s="162"/>
      <c r="B5" s="47" t="s">
        <v>72</v>
      </c>
      <c r="C5" s="33" t="s">
        <v>72</v>
      </c>
      <c r="D5" s="33" t="s">
        <v>72</v>
      </c>
      <c r="E5" s="33" t="s">
        <v>72</v>
      </c>
      <c r="F5" s="33" t="s">
        <v>72</v>
      </c>
      <c r="G5" s="33" t="s">
        <v>72</v>
      </c>
      <c r="H5" s="33" t="s">
        <v>72</v>
      </c>
      <c r="I5" s="168" t="s">
        <v>96</v>
      </c>
      <c r="J5" s="166"/>
      <c r="K5" s="79"/>
      <c r="L5" s="79"/>
      <c r="M5" s="79"/>
      <c r="N5" s="79"/>
      <c r="O5" s="79"/>
      <c r="P5" s="79"/>
      <c r="Q5" s="118"/>
      <c r="R5" s="51"/>
    </row>
    <row r="6" spans="1:18" s="10" customFormat="1" ht="5.25" customHeight="1">
      <c r="A6" s="34"/>
      <c r="B6" s="35"/>
      <c r="C6" s="35"/>
      <c r="D6" s="35"/>
      <c r="E6" s="35"/>
      <c r="F6" s="35"/>
      <c r="G6" s="35"/>
      <c r="H6" s="81"/>
      <c r="I6" s="35"/>
      <c r="J6" s="35"/>
      <c r="K6" s="98"/>
      <c r="L6" s="98"/>
      <c r="M6" s="98"/>
      <c r="N6" s="98"/>
      <c r="O6" s="98"/>
      <c r="P6" s="98"/>
      <c r="Q6" s="117"/>
      <c r="R6" s="80"/>
    </row>
    <row r="7" spans="1:18" s="46" customFormat="1" ht="13.35" customHeight="1">
      <c r="A7" s="38" t="s">
        <v>74</v>
      </c>
      <c r="B7" s="69">
        <v>17508</v>
      </c>
      <c r="C7" s="69">
        <v>52241</v>
      </c>
      <c r="D7" s="69">
        <v>9571</v>
      </c>
      <c r="E7" s="69">
        <v>15064</v>
      </c>
      <c r="F7" s="69">
        <v>13376</v>
      </c>
      <c r="G7" s="69">
        <v>14230</v>
      </c>
      <c r="H7" s="69">
        <v>13531</v>
      </c>
      <c r="I7" s="58">
        <v>78.741831128806879</v>
      </c>
      <c r="J7" s="58">
        <v>44.446807131280387</v>
      </c>
      <c r="K7" s="99"/>
      <c r="L7" s="99"/>
      <c r="M7" s="99"/>
      <c r="N7" s="99"/>
      <c r="O7" s="99"/>
      <c r="P7" s="99"/>
      <c r="Q7" s="118"/>
      <c r="R7" s="51"/>
    </row>
    <row r="8" spans="1:18" s="46" customFormat="1" ht="13.35" customHeight="1">
      <c r="A8" s="38" t="s">
        <v>75</v>
      </c>
      <c r="B8" s="69">
        <v>37472</v>
      </c>
      <c r="C8" s="69">
        <v>137115</v>
      </c>
      <c r="D8" s="69">
        <v>26990</v>
      </c>
      <c r="E8" s="69">
        <v>42065</v>
      </c>
      <c r="F8" s="69">
        <v>34708</v>
      </c>
      <c r="G8" s="69">
        <v>33352</v>
      </c>
      <c r="H8" s="69">
        <v>27471</v>
      </c>
      <c r="I8" s="58">
        <v>71.752813331874705</v>
      </c>
      <c r="J8" s="58">
        <v>39.716236673300578</v>
      </c>
      <c r="K8" s="99"/>
      <c r="L8" s="99"/>
      <c r="M8" s="99"/>
      <c r="N8" s="99"/>
      <c r="O8" s="99"/>
      <c r="P8" s="99"/>
      <c r="Q8" s="118"/>
      <c r="R8" s="51"/>
    </row>
    <row r="9" spans="1:18" s="46" customFormat="1" ht="13.35" customHeight="1">
      <c r="A9" s="38" t="s">
        <v>76</v>
      </c>
      <c r="B9" s="69">
        <v>44340</v>
      </c>
      <c r="C9" s="69">
        <v>121396</v>
      </c>
      <c r="D9" s="69">
        <v>21832</v>
      </c>
      <c r="E9" s="69">
        <v>32569</v>
      </c>
      <c r="F9" s="69">
        <v>33113</v>
      </c>
      <c r="G9" s="69">
        <v>33882</v>
      </c>
      <c r="H9" s="69">
        <v>37542</v>
      </c>
      <c r="I9" s="58">
        <v>74.917460212857094</v>
      </c>
      <c r="J9" s="58">
        <v>41.700543341204522</v>
      </c>
      <c r="K9" s="99"/>
      <c r="L9" s="99"/>
      <c r="M9" s="99"/>
      <c r="N9" s="99"/>
      <c r="O9" s="99"/>
      <c r="P9" s="99"/>
      <c r="Q9" s="118"/>
      <c r="R9" s="51"/>
    </row>
    <row r="10" spans="1:18" s="46" customFormat="1" ht="13.35" customHeight="1">
      <c r="A10" s="38" t="s">
        <v>77</v>
      </c>
      <c r="B10" s="69">
        <v>19380</v>
      </c>
      <c r="C10" s="69">
        <v>42572</v>
      </c>
      <c r="D10" s="69">
        <v>5352</v>
      </c>
      <c r="E10" s="69">
        <v>11429</v>
      </c>
      <c r="F10" s="69">
        <v>11306</v>
      </c>
      <c r="G10" s="69">
        <v>14485</v>
      </c>
      <c r="H10" s="69">
        <v>17307</v>
      </c>
      <c r="I10" s="58">
        <v>82.261956215352811</v>
      </c>
      <c r="J10" s="58">
        <v>44.04991069407059</v>
      </c>
      <c r="K10" s="99"/>
      <c r="L10" s="99"/>
      <c r="M10" s="99"/>
      <c r="N10" s="99"/>
      <c r="O10" s="99"/>
      <c r="P10" s="99"/>
      <c r="Q10" s="118"/>
      <c r="R10" s="51"/>
    </row>
    <row r="11" spans="1:18" s="40" customFormat="1" ht="5.25" customHeight="1">
      <c r="A11" s="38"/>
      <c r="B11" s="37"/>
      <c r="C11" s="37"/>
      <c r="D11" s="37"/>
      <c r="E11" s="37"/>
      <c r="F11" s="37"/>
      <c r="G11" s="37"/>
      <c r="H11" s="37"/>
      <c r="I11" s="58"/>
      <c r="J11" s="69"/>
      <c r="K11" s="99"/>
      <c r="L11" s="99"/>
      <c r="M11" s="99"/>
      <c r="N11" s="99"/>
      <c r="O11" s="99"/>
      <c r="P11" s="99"/>
      <c r="Q11" s="118"/>
      <c r="R11" s="51"/>
    </row>
    <row r="12" spans="1:18" s="8" customFormat="1" ht="13.35" customHeight="1">
      <c r="A12" s="38" t="s">
        <v>40</v>
      </c>
      <c r="B12" s="69">
        <v>51686</v>
      </c>
      <c r="C12" s="69">
        <v>72944</v>
      </c>
      <c r="D12" s="69">
        <v>5548</v>
      </c>
      <c r="E12" s="69">
        <v>10937</v>
      </c>
      <c r="F12" s="69">
        <v>15676</v>
      </c>
      <c r="G12" s="69">
        <v>40783</v>
      </c>
      <c r="H12" s="69">
        <v>52994</v>
      </c>
      <c r="I12" s="58">
        <v>103.46297159464795</v>
      </c>
      <c r="J12" s="58">
        <v>55.799566734687843</v>
      </c>
      <c r="K12" s="99"/>
      <c r="L12" s="99"/>
      <c r="M12" s="99"/>
      <c r="N12" s="99"/>
      <c r="O12" s="99"/>
      <c r="P12" s="99"/>
      <c r="Q12" s="118"/>
      <c r="R12" s="51"/>
    </row>
    <row r="13" spans="1:18" s="8" customFormat="1" ht="13.35" customHeight="1">
      <c r="A13" s="38" t="s">
        <v>41</v>
      </c>
      <c r="B13" s="69">
        <v>59258</v>
      </c>
      <c r="C13" s="69">
        <v>98615</v>
      </c>
      <c r="D13" s="69">
        <v>9943</v>
      </c>
      <c r="E13" s="69">
        <v>17851</v>
      </c>
      <c r="F13" s="69">
        <v>22889</v>
      </c>
      <c r="G13" s="69">
        <v>47932</v>
      </c>
      <c r="H13" s="69">
        <v>59945</v>
      </c>
      <c r="I13" s="58">
        <v>99.449292703949709</v>
      </c>
      <c r="J13" s="58">
        <v>48.142436380772857</v>
      </c>
      <c r="K13" s="99"/>
      <c r="L13" s="99"/>
      <c r="M13" s="99"/>
      <c r="N13" s="99"/>
      <c r="O13" s="99"/>
      <c r="P13" s="99"/>
      <c r="Q13" s="118"/>
      <c r="R13" s="51"/>
    </row>
    <row r="14" spans="1:18" s="8" customFormat="1" ht="13.35" customHeight="1">
      <c r="A14" s="38" t="s">
        <v>42</v>
      </c>
      <c r="B14" s="69">
        <v>67728</v>
      </c>
      <c r="C14" s="69">
        <v>104392</v>
      </c>
      <c r="D14" s="69">
        <v>11629</v>
      </c>
      <c r="E14" s="69">
        <v>20403</v>
      </c>
      <c r="F14" s="69">
        <v>23067</v>
      </c>
      <c r="G14" s="69">
        <v>49293</v>
      </c>
      <c r="H14" s="69">
        <v>70039</v>
      </c>
      <c r="I14" s="58">
        <v>97.822668403709102</v>
      </c>
      <c r="J14" s="58">
        <v>60.410096839265748</v>
      </c>
      <c r="K14" s="99"/>
      <c r="L14" s="99"/>
      <c r="M14" s="99"/>
      <c r="N14" s="99"/>
      <c r="O14" s="99"/>
      <c r="P14" s="99"/>
      <c r="Q14" s="118"/>
      <c r="R14" s="51"/>
    </row>
    <row r="15" spans="1:18" s="8" customFormat="1" ht="13.35" customHeight="1">
      <c r="A15" s="38" t="s">
        <v>43</v>
      </c>
      <c r="B15" s="69">
        <v>66646</v>
      </c>
      <c r="C15" s="69">
        <v>118975</v>
      </c>
      <c r="D15" s="69">
        <v>15804</v>
      </c>
      <c r="E15" s="69">
        <v>26258</v>
      </c>
      <c r="F15" s="69">
        <v>27523</v>
      </c>
      <c r="G15" s="69">
        <v>49390</v>
      </c>
      <c r="H15" s="69">
        <v>66795</v>
      </c>
      <c r="I15" s="58">
        <v>92.971523429291864</v>
      </c>
      <c r="J15" s="58">
        <v>54.326920621199768</v>
      </c>
      <c r="K15" s="99"/>
      <c r="L15" s="99"/>
      <c r="M15" s="99"/>
      <c r="N15" s="99"/>
      <c r="O15" s="99"/>
      <c r="P15" s="99"/>
      <c r="Q15" s="118"/>
      <c r="R15" s="51"/>
    </row>
    <row r="16" spans="1:18" s="8" customFormat="1" ht="13.35" customHeight="1">
      <c r="A16" s="38" t="s">
        <v>44</v>
      </c>
      <c r="B16" s="69">
        <v>84921</v>
      </c>
      <c r="C16" s="69">
        <v>159419</v>
      </c>
      <c r="D16" s="69">
        <v>19115</v>
      </c>
      <c r="E16" s="69">
        <v>32316</v>
      </c>
      <c r="F16" s="69">
        <v>38918</v>
      </c>
      <c r="G16" s="69">
        <v>69070</v>
      </c>
      <c r="H16" s="69">
        <v>83033</v>
      </c>
      <c r="I16" s="58">
        <v>93.883025235386</v>
      </c>
      <c r="J16" s="58">
        <v>46.461794927513736</v>
      </c>
      <c r="K16" s="99"/>
      <c r="L16" s="99"/>
      <c r="M16" s="99"/>
      <c r="N16" s="99"/>
      <c r="O16" s="99"/>
      <c r="P16" s="99"/>
      <c r="Q16" s="118"/>
      <c r="R16" s="51"/>
    </row>
    <row r="17" spans="1:18" s="8" customFormat="1" ht="13.35" customHeight="1">
      <c r="A17" s="38" t="s">
        <v>45</v>
      </c>
      <c r="B17" s="69">
        <v>42509</v>
      </c>
      <c r="C17" s="69">
        <v>67225</v>
      </c>
      <c r="D17" s="69">
        <v>5541</v>
      </c>
      <c r="E17" s="69">
        <v>12109</v>
      </c>
      <c r="F17" s="69">
        <v>14992</v>
      </c>
      <c r="G17" s="69">
        <v>34583</v>
      </c>
      <c r="H17" s="69">
        <v>43533</v>
      </c>
      <c r="I17" s="58">
        <v>99.754867980661956</v>
      </c>
      <c r="J17" s="58">
        <v>51.087265552389802</v>
      </c>
      <c r="K17" s="99"/>
      <c r="L17" s="99"/>
      <c r="M17" s="99"/>
      <c r="N17" s="99"/>
      <c r="O17" s="99"/>
      <c r="P17" s="99"/>
      <c r="Q17" s="118"/>
      <c r="R17" s="51"/>
    </row>
    <row r="18" spans="1:18" s="8" customFormat="1" ht="13.35" customHeight="1">
      <c r="A18" s="38" t="s">
        <v>46</v>
      </c>
      <c r="B18" s="69">
        <v>89815</v>
      </c>
      <c r="C18" s="69">
        <v>140655</v>
      </c>
      <c r="D18" s="69">
        <v>13067</v>
      </c>
      <c r="E18" s="69">
        <v>24295</v>
      </c>
      <c r="F18" s="69">
        <v>30590</v>
      </c>
      <c r="G18" s="69">
        <v>72703</v>
      </c>
      <c r="H18" s="69">
        <v>91995</v>
      </c>
      <c r="I18" s="58">
        <v>101.6807223347908</v>
      </c>
      <c r="J18" s="58">
        <v>51.265156158707285</v>
      </c>
      <c r="K18" s="99"/>
      <c r="L18" s="99"/>
      <c r="M18" s="99"/>
      <c r="N18" s="99"/>
      <c r="O18" s="99"/>
      <c r="P18" s="99"/>
      <c r="Q18" s="118"/>
      <c r="R18" s="51"/>
    </row>
    <row r="19" spans="1:18" s="8" customFormat="1" ht="13.35" customHeight="1">
      <c r="A19" s="38" t="s">
        <v>47</v>
      </c>
      <c r="B19" s="69">
        <v>71222</v>
      </c>
      <c r="C19" s="69">
        <v>105120</v>
      </c>
      <c r="D19" s="69">
        <v>7510</v>
      </c>
      <c r="E19" s="69">
        <v>17938</v>
      </c>
      <c r="F19" s="69">
        <v>23149</v>
      </c>
      <c r="G19" s="69">
        <v>56523</v>
      </c>
      <c r="H19" s="69">
        <v>74867</v>
      </c>
      <c r="I19" s="58">
        <v>106.22247907153729</v>
      </c>
      <c r="J19" s="58">
        <v>54.19440588629282</v>
      </c>
      <c r="K19" s="99"/>
      <c r="L19" s="99"/>
      <c r="M19" s="99"/>
      <c r="N19" s="99"/>
      <c r="O19" s="99"/>
      <c r="P19" s="99"/>
      <c r="Q19" s="118"/>
      <c r="R19" s="51"/>
    </row>
    <row r="20" spans="1:18" s="8" customFormat="1" ht="13.35" customHeight="1">
      <c r="A20" s="38" t="s">
        <v>48</v>
      </c>
      <c r="B20" s="69">
        <v>78228</v>
      </c>
      <c r="C20" s="69">
        <v>135258</v>
      </c>
      <c r="D20" s="69">
        <v>13820</v>
      </c>
      <c r="E20" s="69">
        <v>24800</v>
      </c>
      <c r="F20" s="69">
        <v>31894</v>
      </c>
      <c r="G20" s="69">
        <v>64744</v>
      </c>
      <c r="H20" s="69">
        <v>77899</v>
      </c>
      <c r="I20" s="58">
        <v>98.805349775983672</v>
      </c>
      <c r="J20" s="58">
        <v>46.893953429618087</v>
      </c>
      <c r="K20" s="99"/>
      <c r="L20" s="99"/>
      <c r="M20" s="99"/>
      <c r="N20" s="99"/>
      <c r="O20" s="99"/>
      <c r="P20" s="99"/>
      <c r="Q20" s="118"/>
      <c r="R20" s="51"/>
    </row>
    <row r="21" spans="1:18" s="8" customFormat="1" ht="13.35" customHeight="1">
      <c r="A21" s="38" t="s">
        <v>49</v>
      </c>
      <c r="B21" s="69">
        <v>42878</v>
      </c>
      <c r="C21" s="69">
        <v>67246</v>
      </c>
      <c r="D21" s="69">
        <v>6006</v>
      </c>
      <c r="E21" s="69">
        <v>11864</v>
      </c>
      <c r="F21" s="69">
        <v>15147</v>
      </c>
      <c r="G21" s="69">
        <v>34229</v>
      </c>
      <c r="H21" s="69">
        <v>43178</v>
      </c>
      <c r="I21" s="58">
        <v>99.538470689706458</v>
      </c>
      <c r="J21" s="58">
        <v>50.548365415839115</v>
      </c>
      <c r="K21" s="99"/>
      <c r="L21" s="99"/>
      <c r="M21" s="99"/>
      <c r="N21" s="99"/>
      <c r="O21" s="99"/>
      <c r="P21" s="99"/>
      <c r="Q21" s="118"/>
      <c r="R21" s="51"/>
    </row>
    <row r="22" spans="1:18" s="8" customFormat="1" ht="13.35" customHeight="1">
      <c r="A22" s="38" t="s">
        <v>89</v>
      </c>
      <c r="B22" s="69">
        <v>69371</v>
      </c>
      <c r="C22" s="69">
        <v>118274</v>
      </c>
      <c r="D22" s="69">
        <v>11026</v>
      </c>
      <c r="E22" s="69">
        <v>19012</v>
      </c>
      <c r="F22" s="69">
        <v>28184</v>
      </c>
      <c r="G22" s="69">
        <v>60052</v>
      </c>
      <c r="H22" s="69">
        <v>69776</v>
      </c>
      <c r="I22" s="58">
        <v>101.01336726584033</v>
      </c>
      <c r="J22" s="58">
        <v>48.179660688865319</v>
      </c>
      <c r="K22" s="99"/>
      <c r="L22" s="99"/>
      <c r="M22" s="99"/>
      <c r="N22" s="99"/>
      <c r="O22" s="99"/>
      <c r="P22" s="99"/>
      <c r="Q22" s="118"/>
      <c r="R22" s="51"/>
    </row>
    <row r="23" spans="1:18" s="8" customFormat="1" ht="5.25" customHeight="1">
      <c r="A23" s="36"/>
      <c r="B23" s="37"/>
      <c r="C23" s="37"/>
      <c r="D23" s="37"/>
      <c r="E23" s="37"/>
      <c r="F23" s="37"/>
      <c r="G23" s="37"/>
      <c r="H23" s="37"/>
      <c r="I23" s="58"/>
      <c r="J23" s="69"/>
      <c r="K23" s="99"/>
      <c r="L23" s="99"/>
      <c r="M23" s="99"/>
      <c r="N23" s="99"/>
      <c r="O23" s="99"/>
      <c r="P23" s="99"/>
      <c r="Q23" s="118"/>
      <c r="R23" s="51"/>
    </row>
    <row r="24" spans="1:18" s="8" customFormat="1" ht="13.35" customHeight="1">
      <c r="A24" s="44" t="s">
        <v>51</v>
      </c>
      <c r="B24" s="69">
        <v>6552</v>
      </c>
      <c r="C24" s="69">
        <v>12113</v>
      </c>
      <c r="D24" s="69">
        <v>1575</v>
      </c>
      <c r="E24" s="69">
        <v>2604</v>
      </c>
      <c r="F24" s="69">
        <v>3135</v>
      </c>
      <c r="G24" s="69">
        <v>4799</v>
      </c>
      <c r="H24" s="69">
        <v>6304</v>
      </c>
      <c r="I24" s="58">
        <v>86.764798150747126</v>
      </c>
      <c r="J24" s="58">
        <v>47.52563986614814</v>
      </c>
      <c r="K24" s="99"/>
      <c r="L24" s="99"/>
      <c r="M24" s="99"/>
      <c r="N24" s="99"/>
      <c r="O24" s="99"/>
      <c r="P24" s="99"/>
      <c r="Q24" s="118"/>
      <c r="R24" s="51"/>
    </row>
    <row r="25" spans="1:18" s="8" customFormat="1" ht="13.35" customHeight="1">
      <c r="A25" s="44" t="s">
        <v>52</v>
      </c>
      <c r="B25" s="69">
        <v>7323</v>
      </c>
      <c r="C25" s="69">
        <v>16205</v>
      </c>
      <c r="D25" s="69">
        <v>3005</v>
      </c>
      <c r="E25" s="69">
        <v>3668</v>
      </c>
      <c r="F25" s="69">
        <v>4146</v>
      </c>
      <c r="G25" s="69">
        <v>5386</v>
      </c>
      <c r="H25" s="69">
        <v>6849</v>
      </c>
      <c r="I25" s="58">
        <v>85.373156433199625</v>
      </c>
      <c r="J25" s="58">
        <v>42.784265215239984</v>
      </c>
      <c r="K25" s="99"/>
      <c r="L25" s="99"/>
      <c r="M25" s="99"/>
      <c r="N25" s="99"/>
      <c r="O25" s="99"/>
      <c r="P25" s="99"/>
      <c r="Q25" s="118"/>
      <c r="R25" s="51"/>
    </row>
    <row r="26" spans="1:18" s="8" customFormat="1" ht="13.35" customHeight="1">
      <c r="A26" s="44" t="s">
        <v>53</v>
      </c>
      <c r="B26" s="69">
        <v>7202</v>
      </c>
      <c r="C26" s="69">
        <v>13460</v>
      </c>
      <c r="D26" s="69">
        <v>1622</v>
      </c>
      <c r="E26" s="69">
        <v>2915</v>
      </c>
      <c r="F26" s="69">
        <v>3495</v>
      </c>
      <c r="G26" s="69">
        <v>5428</v>
      </c>
      <c r="H26" s="69">
        <v>6810</v>
      </c>
      <c r="I26" s="58">
        <v>89.670133729569088</v>
      </c>
      <c r="J26" s="58">
        <v>50.851485148514854</v>
      </c>
      <c r="K26" s="99"/>
      <c r="L26" s="99"/>
      <c r="M26" s="99"/>
      <c r="N26" s="99"/>
      <c r="O26" s="99"/>
      <c r="P26" s="99"/>
      <c r="Q26" s="118"/>
      <c r="R26" s="51"/>
    </row>
    <row r="27" spans="1:18" s="8" customFormat="1" ht="13.35" customHeight="1">
      <c r="A27" s="44" t="s">
        <v>54</v>
      </c>
      <c r="B27" s="69">
        <v>5026</v>
      </c>
      <c r="C27" s="69">
        <v>10845</v>
      </c>
      <c r="D27" s="69">
        <v>1526</v>
      </c>
      <c r="E27" s="69">
        <v>2623</v>
      </c>
      <c r="F27" s="69">
        <v>2782</v>
      </c>
      <c r="G27" s="69">
        <v>3914</v>
      </c>
      <c r="H27" s="69">
        <v>4807</v>
      </c>
      <c r="I27" s="58">
        <v>89.305301982480401</v>
      </c>
      <c r="J27" s="58">
        <v>47.816144161935327</v>
      </c>
      <c r="K27" s="99"/>
      <c r="L27" s="99"/>
      <c r="M27" s="99"/>
      <c r="N27" s="99"/>
      <c r="O27" s="99"/>
      <c r="P27" s="99"/>
      <c r="Q27" s="118"/>
      <c r="R27" s="51"/>
    </row>
    <row r="28" spans="1:18" s="8" customFormat="1" ht="13.35" customHeight="1">
      <c r="A28" s="44" t="s">
        <v>55</v>
      </c>
      <c r="B28" s="69">
        <v>11256</v>
      </c>
      <c r="C28" s="69">
        <v>25965</v>
      </c>
      <c r="D28" s="69">
        <v>3536</v>
      </c>
      <c r="E28" s="69">
        <v>5689</v>
      </c>
      <c r="F28" s="69">
        <v>6949</v>
      </c>
      <c r="G28" s="69">
        <v>9791</v>
      </c>
      <c r="H28" s="69">
        <v>10514</v>
      </c>
      <c r="I28" s="58">
        <v>82.973079145002885</v>
      </c>
      <c r="J28" s="58">
        <v>42.432758213188372</v>
      </c>
      <c r="K28" s="99"/>
      <c r="L28" s="99"/>
      <c r="M28" s="99"/>
      <c r="N28" s="99"/>
      <c r="O28" s="99"/>
      <c r="P28" s="99"/>
      <c r="Q28" s="118"/>
      <c r="R28" s="51"/>
    </row>
    <row r="29" spans="1:18" s="8" customFormat="1" ht="13.35" customHeight="1">
      <c r="A29" s="44" t="s">
        <v>56</v>
      </c>
      <c r="B29" s="69">
        <v>9577</v>
      </c>
      <c r="C29" s="69">
        <v>22159</v>
      </c>
      <c r="D29" s="69">
        <v>3828</v>
      </c>
      <c r="E29" s="69">
        <v>5245</v>
      </c>
      <c r="F29" s="69">
        <v>5390</v>
      </c>
      <c r="G29" s="69">
        <v>7696</v>
      </c>
      <c r="H29" s="69">
        <v>8726</v>
      </c>
      <c r="I29" s="58">
        <v>85.191344374746151</v>
      </c>
      <c r="J29" s="58">
        <v>42.633189548092773</v>
      </c>
      <c r="K29" s="99"/>
      <c r="L29" s="99"/>
      <c r="M29" s="99"/>
      <c r="N29" s="99"/>
      <c r="O29" s="99"/>
      <c r="P29" s="99"/>
      <c r="Q29" s="118"/>
      <c r="R29" s="51"/>
    </row>
    <row r="30" spans="1:18" s="8" customFormat="1" ht="13.35" customHeight="1">
      <c r="A30" s="44" t="s">
        <v>57</v>
      </c>
      <c r="B30" s="69">
        <v>6272</v>
      </c>
      <c r="C30" s="69">
        <v>11059</v>
      </c>
      <c r="D30" s="69">
        <v>1210</v>
      </c>
      <c r="E30" s="69">
        <v>1978</v>
      </c>
      <c r="F30" s="69">
        <v>2735</v>
      </c>
      <c r="G30" s="69">
        <v>5136</v>
      </c>
      <c r="H30" s="69">
        <v>6193</v>
      </c>
      <c r="I30" s="58">
        <v>100.57799077674292</v>
      </c>
      <c r="J30" s="58">
        <v>50.182359575907959</v>
      </c>
      <c r="K30" s="99"/>
      <c r="L30" s="99"/>
      <c r="M30" s="99"/>
      <c r="N30" s="99"/>
      <c r="O30" s="99"/>
      <c r="P30" s="99"/>
      <c r="Q30" s="118"/>
      <c r="R30" s="51"/>
    </row>
    <row r="31" spans="1:18" s="8" customFormat="1" ht="13.35" customHeight="1">
      <c r="A31" s="44" t="s">
        <v>58</v>
      </c>
      <c r="B31" s="69">
        <v>7079</v>
      </c>
      <c r="C31" s="69">
        <v>18442</v>
      </c>
      <c r="D31" s="69">
        <v>2922</v>
      </c>
      <c r="E31" s="69">
        <v>5187</v>
      </c>
      <c r="F31" s="69">
        <v>4667</v>
      </c>
      <c r="G31" s="69">
        <v>5666</v>
      </c>
      <c r="H31" s="69">
        <v>6281</v>
      </c>
      <c r="I31" s="58">
        <v>83.117340852402123</v>
      </c>
      <c r="J31" s="58">
        <v>44.381550755689389</v>
      </c>
      <c r="K31" s="99"/>
      <c r="L31" s="99"/>
      <c r="M31" s="99"/>
      <c r="N31" s="99"/>
      <c r="O31" s="99"/>
      <c r="P31" s="99"/>
      <c r="Q31" s="118"/>
      <c r="R31" s="51"/>
    </row>
    <row r="32" spans="1:18" s="8" customFormat="1" ht="13.35" customHeight="1">
      <c r="A32" s="44" t="s">
        <v>59</v>
      </c>
      <c r="B32" s="69">
        <v>5697</v>
      </c>
      <c r="C32" s="69">
        <v>12781</v>
      </c>
      <c r="D32" s="69">
        <v>1798</v>
      </c>
      <c r="E32" s="69">
        <v>2896</v>
      </c>
      <c r="F32" s="69">
        <v>3269</v>
      </c>
      <c r="G32" s="69">
        <v>4818</v>
      </c>
      <c r="H32" s="69">
        <v>5028</v>
      </c>
      <c r="I32" s="58">
        <v>84.749393631171273</v>
      </c>
      <c r="J32" s="58">
        <v>50.364160505881806</v>
      </c>
      <c r="K32" s="99"/>
      <c r="L32" s="99"/>
      <c r="M32" s="99"/>
      <c r="N32" s="99"/>
      <c r="O32" s="99"/>
      <c r="P32" s="99"/>
      <c r="Q32" s="118"/>
      <c r="R32" s="51"/>
    </row>
    <row r="33" spans="1:18" s="8" customFormat="1" ht="13.35" customHeight="1">
      <c r="A33" s="44" t="s">
        <v>60</v>
      </c>
      <c r="B33" s="69">
        <v>6201</v>
      </c>
      <c r="C33" s="69">
        <v>16154</v>
      </c>
      <c r="D33" s="69">
        <v>2951</v>
      </c>
      <c r="E33" s="69">
        <v>4739</v>
      </c>
      <c r="F33" s="69">
        <v>3958</v>
      </c>
      <c r="G33" s="69">
        <v>4506</v>
      </c>
      <c r="H33" s="69">
        <v>5303</v>
      </c>
      <c r="I33" s="58">
        <v>78.281292559118484</v>
      </c>
      <c r="J33" s="58">
        <v>42.516087818982619</v>
      </c>
      <c r="K33" s="99"/>
      <c r="L33" s="99"/>
      <c r="M33" s="99"/>
      <c r="N33" s="100"/>
      <c r="O33" s="99"/>
      <c r="P33" s="99"/>
      <c r="Q33" s="118"/>
      <c r="R33" s="51"/>
    </row>
    <row r="34" spans="1:18" s="8" customFormat="1" ht="13.35" customHeight="1">
      <c r="A34" s="44" t="s">
        <v>61</v>
      </c>
      <c r="B34" s="69">
        <v>6279</v>
      </c>
      <c r="C34" s="69">
        <v>14173</v>
      </c>
      <c r="D34" s="69">
        <v>1831</v>
      </c>
      <c r="E34" s="69">
        <v>3831</v>
      </c>
      <c r="F34" s="69">
        <v>3781</v>
      </c>
      <c r="G34" s="69">
        <v>4730</v>
      </c>
      <c r="H34" s="69">
        <v>5653</v>
      </c>
      <c r="I34" s="58">
        <v>84.23819939321244</v>
      </c>
      <c r="J34" s="58">
        <v>46.218179002787238</v>
      </c>
      <c r="K34" s="99"/>
      <c r="L34" s="99"/>
      <c r="M34" s="99"/>
      <c r="N34" s="99"/>
      <c r="O34" s="99"/>
      <c r="P34" s="99"/>
      <c r="Q34" s="118"/>
      <c r="R34" s="51"/>
    </row>
    <row r="35" spans="1:18" s="8" customFormat="1" ht="13.35" customHeight="1">
      <c r="A35" s="44" t="s">
        <v>62</v>
      </c>
      <c r="B35" s="69">
        <v>8628</v>
      </c>
      <c r="C35" s="69">
        <v>13241</v>
      </c>
      <c r="D35" s="69">
        <v>1158</v>
      </c>
      <c r="E35" s="69">
        <v>2173</v>
      </c>
      <c r="F35" s="69">
        <v>2920</v>
      </c>
      <c r="G35" s="69">
        <v>6990</v>
      </c>
      <c r="H35" s="69">
        <v>8492</v>
      </c>
      <c r="I35" s="58">
        <v>102.88369458500114</v>
      </c>
      <c r="J35" s="58">
        <v>48.098118137202981</v>
      </c>
      <c r="K35" s="99"/>
      <c r="L35" s="99"/>
      <c r="M35" s="99"/>
      <c r="N35" s="99"/>
      <c r="O35" s="99"/>
      <c r="P35" s="99"/>
      <c r="Q35" s="118"/>
      <c r="R35" s="51"/>
    </row>
    <row r="36" spans="1:18" s="8" customFormat="1" ht="13.35" customHeight="1">
      <c r="A36" s="44" t="s">
        <v>63</v>
      </c>
      <c r="B36" s="69">
        <v>5154</v>
      </c>
      <c r="C36" s="69">
        <v>11086</v>
      </c>
      <c r="D36" s="69">
        <v>1574</v>
      </c>
      <c r="E36" s="69">
        <v>2529</v>
      </c>
      <c r="F36" s="69">
        <v>2576</v>
      </c>
      <c r="G36" s="69">
        <v>4407</v>
      </c>
      <c r="H36" s="69">
        <v>4773</v>
      </c>
      <c r="I36" s="58">
        <v>92.217391304347828</v>
      </c>
      <c r="J36" s="58">
        <v>43.432832016314045</v>
      </c>
      <c r="K36" s="99"/>
      <c r="L36" s="99"/>
      <c r="M36" s="99"/>
      <c r="N36" s="99"/>
      <c r="O36" s="99"/>
      <c r="P36" s="99"/>
      <c r="Q36" s="118"/>
      <c r="R36" s="51"/>
    </row>
    <row r="37" spans="1:18" s="8" customFormat="1" ht="13.35" customHeight="1">
      <c r="A37" s="44" t="s">
        <v>64</v>
      </c>
      <c r="B37" s="69">
        <v>18857</v>
      </c>
      <c r="C37" s="69">
        <v>41549</v>
      </c>
      <c r="D37" s="69">
        <v>5612</v>
      </c>
      <c r="E37" s="69">
        <v>9459</v>
      </c>
      <c r="F37" s="69">
        <v>10905</v>
      </c>
      <c r="G37" s="69">
        <v>15573</v>
      </c>
      <c r="H37" s="69">
        <v>17284</v>
      </c>
      <c r="I37" s="58">
        <v>87.410142241690536</v>
      </c>
      <c r="J37" s="58">
        <v>44.355202735710797</v>
      </c>
      <c r="K37" s="99"/>
      <c r="L37" s="99"/>
      <c r="M37" s="99"/>
      <c r="N37" s="99"/>
      <c r="O37" s="99"/>
      <c r="P37" s="99"/>
      <c r="Q37" s="118"/>
      <c r="R37" s="51"/>
    </row>
    <row r="38" spans="1:18" s="8" customFormat="1" ht="13.35" customHeight="1">
      <c r="A38" s="44" t="s">
        <v>65</v>
      </c>
      <c r="B38" s="69">
        <v>8206</v>
      </c>
      <c r="C38" s="69">
        <v>17879</v>
      </c>
      <c r="D38" s="69">
        <v>2685</v>
      </c>
      <c r="E38" s="69">
        <v>4311</v>
      </c>
      <c r="F38" s="69">
        <v>4661</v>
      </c>
      <c r="G38" s="69">
        <v>6222</v>
      </c>
      <c r="H38" s="69">
        <v>7341</v>
      </c>
      <c r="I38" s="58">
        <v>82.519044689300301</v>
      </c>
      <c r="J38" s="58">
        <v>45.736189472378946</v>
      </c>
      <c r="K38" s="99"/>
      <c r="L38" s="99"/>
      <c r="M38" s="99"/>
      <c r="N38" s="99"/>
      <c r="O38" s="99"/>
      <c r="P38" s="99"/>
      <c r="Q38" s="118"/>
      <c r="R38" s="51"/>
    </row>
    <row r="39" spans="1:18" s="8" customFormat="1" ht="13.35" customHeight="1">
      <c r="A39" s="44" t="s">
        <v>66</v>
      </c>
      <c r="B39" s="69">
        <v>8343</v>
      </c>
      <c r="C39" s="69">
        <v>17259</v>
      </c>
      <c r="D39" s="69">
        <v>2342</v>
      </c>
      <c r="E39" s="69">
        <v>3106</v>
      </c>
      <c r="F39" s="69">
        <v>3945</v>
      </c>
      <c r="G39" s="69">
        <v>7866</v>
      </c>
      <c r="H39" s="69">
        <v>7919</v>
      </c>
      <c r="I39" s="58">
        <v>94.412422504200705</v>
      </c>
      <c r="J39" s="58">
        <v>47.218522704222089</v>
      </c>
      <c r="K39" s="99"/>
      <c r="L39" s="99"/>
      <c r="M39" s="99"/>
      <c r="N39" s="99"/>
      <c r="O39" s="99"/>
      <c r="P39" s="99"/>
      <c r="Q39" s="118"/>
      <c r="R39" s="51"/>
    </row>
    <row r="40" spans="1:18" s="8" customFormat="1" ht="13.35" customHeight="1">
      <c r="A40" s="44" t="s">
        <v>67</v>
      </c>
      <c r="B40" s="69">
        <v>6042</v>
      </c>
      <c r="C40" s="69">
        <v>12324</v>
      </c>
      <c r="D40" s="69">
        <v>1448</v>
      </c>
      <c r="E40" s="69">
        <v>1812</v>
      </c>
      <c r="F40" s="69">
        <v>2910</v>
      </c>
      <c r="G40" s="69">
        <v>6154</v>
      </c>
      <c r="H40" s="69">
        <v>5755</v>
      </c>
      <c r="I40" s="58">
        <v>90.031807854592671</v>
      </c>
      <c r="J40" s="58">
        <v>44.497774212953679</v>
      </c>
      <c r="K40" s="99"/>
      <c r="L40" s="99"/>
      <c r="M40" s="99"/>
      <c r="N40" s="99"/>
      <c r="O40" s="99"/>
      <c r="P40" s="99"/>
      <c r="Q40" s="118"/>
      <c r="R40" s="51"/>
    </row>
    <row r="41" spans="1:18" ht="13.35" customHeight="1">
      <c r="A41" s="44" t="s">
        <v>68</v>
      </c>
      <c r="B41" s="69">
        <v>7486</v>
      </c>
      <c r="C41" s="69">
        <v>13646</v>
      </c>
      <c r="D41" s="69">
        <v>1353</v>
      </c>
      <c r="E41" s="69">
        <v>2712</v>
      </c>
      <c r="F41" s="69">
        <v>3463</v>
      </c>
      <c r="G41" s="69">
        <v>6118</v>
      </c>
      <c r="H41" s="69">
        <v>7217</v>
      </c>
      <c r="I41" s="58">
        <v>96.500586252381652</v>
      </c>
      <c r="J41" s="58">
        <v>46.146867115222875</v>
      </c>
      <c r="K41" s="99"/>
      <c r="L41" s="99"/>
      <c r="M41" s="99"/>
      <c r="N41" s="99"/>
      <c r="O41" s="99"/>
      <c r="P41" s="99"/>
      <c r="Q41" s="118"/>
      <c r="R41" s="51"/>
    </row>
    <row r="42" spans="1:18" s="10" customFormat="1" ht="5.25" customHeight="1">
      <c r="A42" s="39"/>
      <c r="B42" s="59"/>
      <c r="C42" s="59"/>
      <c r="D42" s="59"/>
      <c r="E42" s="59"/>
      <c r="F42" s="59"/>
      <c r="G42" s="59"/>
      <c r="H42" s="59"/>
      <c r="I42" s="59"/>
      <c r="J42" s="69"/>
      <c r="K42" s="99"/>
      <c r="L42" s="99"/>
      <c r="M42" s="99"/>
      <c r="N42" s="99"/>
      <c r="O42" s="99"/>
      <c r="P42" s="99"/>
      <c r="Q42" s="117"/>
      <c r="R42" s="80"/>
    </row>
    <row r="43" spans="1:18" s="10" customFormat="1" ht="13.35" customHeight="1">
      <c r="A43" s="75" t="s">
        <v>69</v>
      </c>
      <c r="B43" s="72">
        <v>842962</v>
      </c>
      <c r="C43" s="72">
        <v>1541447</v>
      </c>
      <c r="D43" s="72">
        <v>182754</v>
      </c>
      <c r="E43" s="72">
        <v>318910</v>
      </c>
      <c r="F43" s="72">
        <v>364532</v>
      </c>
      <c r="G43" s="72">
        <v>675251</v>
      </c>
      <c r="H43" s="72">
        <v>829905</v>
      </c>
      <c r="I43" s="82">
        <v>93.627521413321375</v>
      </c>
      <c r="J43" s="82">
        <v>48.868495599792773</v>
      </c>
      <c r="K43" s="100"/>
      <c r="L43" s="100"/>
      <c r="M43" s="100"/>
      <c r="N43" s="100"/>
      <c r="O43" s="100"/>
      <c r="P43" s="100"/>
      <c r="Q43" s="117"/>
      <c r="R43" s="80"/>
    </row>
    <row r="44" spans="1:18" s="45" customFormat="1" ht="13.35" customHeight="1">
      <c r="A44" s="76" t="s">
        <v>147</v>
      </c>
      <c r="B44" s="73">
        <v>837734</v>
      </c>
      <c r="C44" s="73">
        <v>1529774</v>
      </c>
      <c r="D44" s="73">
        <v>179826</v>
      </c>
      <c r="E44" s="73">
        <v>315845</v>
      </c>
      <c r="F44" s="73">
        <v>362584</v>
      </c>
      <c r="G44" s="73">
        <v>671519</v>
      </c>
      <c r="H44" s="73">
        <v>824747</v>
      </c>
      <c r="I44" s="66">
        <v>93.578508982372554</v>
      </c>
      <c r="J44" s="66">
        <v>48.991692348233492</v>
      </c>
      <c r="K44" s="101"/>
      <c r="L44" s="101"/>
      <c r="M44" s="101"/>
      <c r="N44" s="101"/>
      <c r="O44" s="101"/>
      <c r="P44" s="101"/>
      <c r="Q44" s="117"/>
      <c r="R44" s="80"/>
    </row>
    <row r="45" spans="1:18" s="117" customFormat="1" ht="5.25" customHeight="1">
      <c r="A45" s="85"/>
      <c r="B45" s="83"/>
      <c r="C45" s="83"/>
      <c r="D45" s="83"/>
      <c r="E45" s="83"/>
      <c r="F45" s="84"/>
      <c r="G45" s="83"/>
      <c r="H45" s="83"/>
      <c r="I45" s="84"/>
      <c r="J45" s="74"/>
      <c r="K45" s="107"/>
      <c r="L45" s="107"/>
      <c r="M45" s="107"/>
      <c r="N45" s="107"/>
      <c r="O45" s="107"/>
      <c r="P45" s="107"/>
    </row>
    <row r="46" spans="1:18" s="10" customFormat="1" ht="13.35" customHeight="1">
      <c r="A46" s="75" t="s">
        <v>50</v>
      </c>
      <c r="B46" s="72">
        <v>118700</v>
      </c>
      <c r="C46" s="72">
        <v>353324</v>
      </c>
      <c r="D46" s="72">
        <v>63745</v>
      </c>
      <c r="E46" s="72">
        <v>101127</v>
      </c>
      <c r="F46" s="72">
        <v>92503</v>
      </c>
      <c r="G46" s="72">
        <v>95949</v>
      </c>
      <c r="H46" s="72">
        <v>95851</v>
      </c>
      <c r="I46" s="82">
        <v>75.139744257395478</v>
      </c>
      <c r="J46" s="82">
        <v>41.621215494211931</v>
      </c>
      <c r="K46" s="100"/>
      <c r="L46" s="100"/>
      <c r="M46" s="100"/>
      <c r="N46" s="100"/>
      <c r="O46" s="100"/>
      <c r="P46" s="100"/>
      <c r="Q46" s="117"/>
      <c r="R46" s="80"/>
    </row>
    <row r="47" spans="1:18" s="41" customFormat="1" ht="13.35" customHeight="1">
      <c r="A47" s="75" t="s">
        <v>147</v>
      </c>
      <c r="B47" s="72">
        <v>118366</v>
      </c>
      <c r="C47" s="72">
        <v>351510</v>
      </c>
      <c r="D47" s="72">
        <v>62900</v>
      </c>
      <c r="E47" s="72">
        <v>100649</v>
      </c>
      <c r="F47" s="72">
        <v>92294</v>
      </c>
      <c r="G47" s="72">
        <v>95667</v>
      </c>
      <c r="H47" s="72">
        <v>95593</v>
      </c>
      <c r="I47" s="82">
        <v>75.113422093254812</v>
      </c>
      <c r="J47" s="82">
        <v>41.702589835562733</v>
      </c>
      <c r="K47" s="100"/>
      <c r="L47" s="100"/>
      <c r="M47" s="100"/>
      <c r="N47" s="100"/>
      <c r="O47" s="100"/>
      <c r="P47" s="100"/>
      <c r="Q47" s="117"/>
      <c r="R47" s="80"/>
    </row>
    <row r="48" spans="1:18" s="10" customFormat="1" ht="13.35" customHeight="1">
      <c r="A48" s="75" t="s">
        <v>70</v>
      </c>
      <c r="B48" s="64">
        <v>17508</v>
      </c>
      <c r="C48" s="64">
        <v>42572</v>
      </c>
      <c r="D48" s="64">
        <v>5352</v>
      </c>
      <c r="E48" s="64">
        <v>11429</v>
      </c>
      <c r="F48" s="115">
        <v>11306</v>
      </c>
      <c r="G48" s="64">
        <v>14230</v>
      </c>
      <c r="H48" s="64">
        <v>13531</v>
      </c>
      <c r="I48" s="82">
        <v>71.752813331874705</v>
      </c>
      <c r="J48" s="121">
        <v>39.716236673300578</v>
      </c>
      <c r="K48" s="100"/>
      <c r="L48" s="100"/>
      <c r="M48" s="100"/>
      <c r="N48" s="100"/>
      <c r="O48" s="100"/>
      <c r="P48" s="100"/>
      <c r="Q48" s="117"/>
      <c r="R48" s="80"/>
    </row>
    <row r="49" spans="1:18" s="10" customFormat="1" ht="13.35" customHeight="1">
      <c r="A49" s="76" t="s">
        <v>71</v>
      </c>
      <c r="B49" s="65">
        <v>44340</v>
      </c>
      <c r="C49" s="65">
        <v>137115</v>
      </c>
      <c r="D49" s="65">
        <v>26990</v>
      </c>
      <c r="E49" s="65">
        <v>42065</v>
      </c>
      <c r="F49" s="114">
        <v>34708</v>
      </c>
      <c r="G49" s="65">
        <v>33882</v>
      </c>
      <c r="H49" s="65">
        <v>37542</v>
      </c>
      <c r="I49" s="66">
        <v>82.261956215352811</v>
      </c>
      <c r="J49" s="122">
        <v>44.446807131280387</v>
      </c>
      <c r="K49" s="101"/>
      <c r="L49" s="101"/>
      <c r="M49" s="101"/>
      <c r="N49" s="101"/>
      <c r="O49" s="101"/>
      <c r="P49" s="101"/>
      <c r="Q49" s="117"/>
      <c r="R49" s="80"/>
    </row>
    <row r="50" spans="1:18" s="117" customFormat="1" ht="5.25" customHeight="1">
      <c r="A50" s="85"/>
      <c r="B50" s="83"/>
      <c r="C50" s="83"/>
      <c r="D50" s="83"/>
      <c r="E50" s="83"/>
      <c r="F50" s="129"/>
      <c r="G50" s="83"/>
      <c r="H50" s="83"/>
      <c r="I50" s="84"/>
      <c r="J50" s="68"/>
      <c r="K50" s="107"/>
      <c r="L50" s="107"/>
      <c r="M50" s="107"/>
      <c r="N50" s="107"/>
      <c r="O50" s="107"/>
      <c r="P50" s="107"/>
    </row>
    <row r="51" spans="1:18" s="10" customFormat="1" ht="13.35" customHeight="1">
      <c r="A51" s="75" t="s">
        <v>73</v>
      </c>
      <c r="B51" s="72">
        <v>724262</v>
      </c>
      <c r="C51" s="72">
        <v>1188123</v>
      </c>
      <c r="D51" s="72">
        <v>119009</v>
      </c>
      <c r="E51" s="72">
        <v>217783</v>
      </c>
      <c r="F51" s="72">
        <v>272029</v>
      </c>
      <c r="G51" s="72">
        <v>579302</v>
      </c>
      <c r="H51" s="72">
        <v>734054</v>
      </c>
      <c r="I51" s="82">
        <v>99.125416307907514</v>
      </c>
      <c r="J51" s="82">
        <v>50.865026263212584</v>
      </c>
      <c r="K51" s="100"/>
      <c r="L51" s="100"/>
      <c r="M51" s="100"/>
      <c r="N51" s="100"/>
      <c r="O51" s="100"/>
      <c r="P51" s="100"/>
      <c r="Q51" s="117"/>
      <c r="R51" s="80"/>
    </row>
    <row r="52" spans="1:18" s="41" customFormat="1" ht="13.35" customHeight="1">
      <c r="A52" s="75" t="s">
        <v>147</v>
      </c>
      <c r="B52" s="72">
        <v>719368</v>
      </c>
      <c r="C52" s="72">
        <v>1178264</v>
      </c>
      <c r="D52" s="72">
        <v>116926</v>
      </c>
      <c r="E52" s="72">
        <v>215196</v>
      </c>
      <c r="F52" s="72">
        <v>270290</v>
      </c>
      <c r="G52" s="72">
        <v>575852</v>
      </c>
      <c r="H52" s="72">
        <v>729154</v>
      </c>
      <c r="I52" s="82">
        <v>99.087174860642435</v>
      </c>
      <c r="J52" s="82">
        <v>51.007940578694523</v>
      </c>
      <c r="K52" s="100"/>
      <c r="L52" s="100"/>
      <c r="M52" s="100"/>
      <c r="N52" s="100"/>
      <c r="O52" s="100"/>
      <c r="P52" s="100"/>
      <c r="Q52" s="117"/>
      <c r="R52" s="80"/>
    </row>
    <row r="53" spans="1:18" s="10" customFormat="1" ht="13.35" customHeight="1">
      <c r="A53" s="75" t="s">
        <v>70</v>
      </c>
      <c r="B53" s="64">
        <v>42509</v>
      </c>
      <c r="C53" s="64">
        <v>67225</v>
      </c>
      <c r="D53" s="64">
        <v>5541</v>
      </c>
      <c r="E53" s="64">
        <v>10937</v>
      </c>
      <c r="F53" s="115">
        <v>14992</v>
      </c>
      <c r="G53" s="64">
        <v>34229</v>
      </c>
      <c r="H53" s="64">
        <v>43178</v>
      </c>
      <c r="I53" s="82">
        <v>92.971523429291864</v>
      </c>
      <c r="J53" s="121">
        <v>46.461794927513736</v>
      </c>
      <c r="K53" s="100"/>
      <c r="L53" s="100"/>
      <c r="M53" s="100"/>
      <c r="N53" s="100"/>
      <c r="O53" s="100"/>
      <c r="P53" s="100"/>
      <c r="Q53" s="117"/>
      <c r="R53" s="80"/>
    </row>
    <row r="54" spans="1:18" s="10" customFormat="1" ht="13.35" customHeight="1">
      <c r="A54" s="76" t="s">
        <v>71</v>
      </c>
      <c r="B54" s="65">
        <v>89815</v>
      </c>
      <c r="C54" s="65">
        <v>159419</v>
      </c>
      <c r="D54" s="65">
        <v>19115</v>
      </c>
      <c r="E54" s="65">
        <v>32316</v>
      </c>
      <c r="F54" s="114">
        <v>38918</v>
      </c>
      <c r="G54" s="65">
        <v>72703</v>
      </c>
      <c r="H54" s="65">
        <v>91995</v>
      </c>
      <c r="I54" s="66">
        <v>106.22247907153729</v>
      </c>
      <c r="J54" s="122">
        <v>60.410096839265748</v>
      </c>
      <c r="K54" s="101"/>
      <c r="L54" s="101"/>
      <c r="M54" s="101"/>
      <c r="N54" s="101"/>
      <c r="O54" s="101"/>
      <c r="P54" s="101"/>
      <c r="Q54" s="117"/>
      <c r="R54" s="80"/>
    </row>
    <row r="55" spans="1:18" s="117" customFormat="1" ht="5.25" customHeight="1">
      <c r="A55" s="85"/>
      <c r="B55" s="83"/>
      <c r="C55" s="83"/>
      <c r="D55" s="83"/>
      <c r="E55" s="83"/>
      <c r="F55" s="129"/>
      <c r="G55" s="83"/>
      <c r="H55" s="83"/>
      <c r="I55" s="84"/>
      <c r="J55" s="68"/>
      <c r="K55" s="107"/>
      <c r="L55" s="107"/>
      <c r="M55" s="107"/>
      <c r="N55" s="107"/>
      <c r="O55" s="107"/>
      <c r="P55" s="107"/>
    </row>
    <row r="56" spans="1:18" s="10" customFormat="1" ht="13.35" customHeight="1">
      <c r="A56" s="75" t="s">
        <v>130</v>
      </c>
      <c r="B56" s="72">
        <v>141180</v>
      </c>
      <c r="C56" s="72">
        <v>300340</v>
      </c>
      <c r="D56" s="72">
        <v>41976</v>
      </c>
      <c r="E56" s="72">
        <v>67477</v>
      </c>
      <c r="F56" s="72">
        <v>75687</v>
      </c>
      <c r="G56" s="72">
        <v>115200</v>
      </c>
      <c r="H56" s="72">
        <v>131249</v>
      </c>
      <c r="I56" s="82">
        <v>87.855427182526469</v>
      </c>
      <c r="J56" s="82">
        <v>45.39573681086614</v>
      </c>
      <c r="K56" s="100"/>
      <c r="L56" s="100"/>
      <c r="M56" s="100"/>
      <c r="N56" s="100"/>
      <c r="O56" s="100"/>
      <c r="P56" s="100"/>
      <c r="Q56" s="117"/>
      <c r="R56" s="80"/>
    </row>
    <row r="57" spans="1:18" s="41" customFormat="1" ht="13.35" customHeight="1">
      <c r="A57" s="75" t="s">
        <v>147</v>
      </c>
      <c r="B57" s="72">
        <v>140483</v>
      </c>
      <c r="C57" s="72">
        <v>298418</v>
      </c>
      <c r="D57" s="72">
        <v>41405</v>
      </c>
      <c r="E57" s="72">
        <v>66895</v>
      </c>
      <c r="F57" s="72">
        <v>75419</v>
      </c>
      <c r="G57" s="72">
        <v>114699</v>
      </c>
      <c r="H57" s="72">
        <v>130606</v>
      </c>
      <c r="I57" s="82">
        <v>87.811449041277669</v>
      </c>
      <c r="J57" s="82">
        <v>45.647538070800714</v>
      </c>
      <c r="K57" s="100"/>
      <c r="L57" s="100"/>
      <c r="M57" s="100"/>
      <c r="N57" s="100"/>
      <c r="O57" s="100"/>
      <c r="P57" s="100"/>
      <c r="Q57" s="117"/>
      <c r="R57" s="80"/>
    </row>
    <row r="58" spans="1:18" ht="13.35" customHeight="1">
      <c r="A58" s="75" t="s">
        <v>70</v>
      </c>
      <c r="B58" s="64">
        <v>5026</v>
      </c>
      <c r="C58" s="64">
        <v>10845</v>
      </c>
      <c r="D58" s="64">
        <v>1158</v>
      </c>
      <c r="E58" s="64">
        <v>1812</v>
      </c>
      <c r="F58" s="115">
        <v>2576</v>
      </c>
      <c r="G58" s="64">
        <v>3914</v>
      </c>
      <c r="H58" s="64">
        <v>4773</v>
      </c>
      <c r="I58" s="82">
        <v>78.281292559118484</v>
      </c>
      <c r="J58" s="121">
        <v>42.432758213188372</v>
      </c>
      <c r="K58" s="100"/>
      <c r="L58" s="100"/>
      <c r="M58" s="100"/>
      <c r="N58" s="100"/>
      <c r="O58" s="100"/>
      <c r="P58" s="100"/>
    </row>
    <row r="59" spans="1:18" ht="13.35" customHeight="1">
      <c r="A59" s="76" t="s">
        <v>71</v>
      </c>
      <c r="B59" s="65">
        <v>18857</v>
      </c>
      <c r="C59" s="65">
        <v>41549</v>
      </c>
      <c r="D59" s="65">
        <v>5612</v>
      </c>
      <c r="E59" s="65">
        <v>9459</v>
      </c>
      <c r="F59" s="114">
        <v>10905</v>
      </c>
      <c r="G59" s="65">
        <v>15573</v>
      </c>
      <c r="H59" s="65">
        <v>17284</v>
      </c>
      <c r="I59" s="66">
        <v>102.88369458500114</v>
      </c>
      <c r="J59" s="122">
        <v>50.851485148514854</v>
      </c>
      <c r="K59" s="101"/>
      <c r="L59" s="101"/>
      <c r="M59" s="101"/>
      <c r="N59" s="101"/>
      <c r="O59" s="101"/>
      <c r="P59" s="101"/>
    </row>
  </sheetData>
  <mergeCells count="10">
    <mergeCell ref="K1:M1"/>
    <mergeCell ref="N1:P1"/>
    <mergeCell ref="A1:J1"/>
    <mergeCell ref="A3:A5"/>
    <mergeCell ref="B3:B4"/>
    <mergeCell ref="C3:C4"/>
    <mergeCell ref="D3:G3"/>
    <mergeCell ref="H3:H4"/>
    <mergeCell ref="I5:J5"/>
    <mergeCell ref="I3:J3"/>
  </mergeCells>
  <conditionalFormatting sqref="B52 B47 B57 C43:I43 A51:B51 D51:I52 A46:B46 D46:I47 A56:B56 D56:I57 A23:J23 A24:I42 J42 A11:I22 J46:J59 A48:I50 A53:I55 A58:I59">
    <cfRule type="expression" dxfId="45" priority="163">
      <formula>MOD(ROW(),2)=1</formula>
    </cfRule>
  </conditionalFormatting>
  <conditionalFormatting sqref="A6:I6">
    <cfRule type="expression" dxfId="44" priority="162">
      <formula>MOD(ROW(),2)=1</formula>
    </cfRule>
  </conditionalFormatting>
  <conditionalFormatting sqref="A43">
    <cfRule type="expression" dxfId="43" priority="141">
      <formula>MOD(ROW(),2)=1</formula>
    </cfRule>
  </conditionalFormatting>
  <conditionalFormatting sqref="B43">
    <cfRule type="expression" dxfId="42" priority="140">
      <formula>MOD(ROW(),2)=1</formula>
    </cfRule>
  </conditionalFormatting>
  <conditionalFormatting sqref="J6">
    <cfRule type="expression" dxfId="41" priority="138">
      <formula>MOD(ROW(),2)=1</formula>
    </cfRule>
  </conditionalFormatting>
  <conditionalFormatting sqref="A52">
    <cfRule type="expression" dxfId="40" priority="137">
      <formula>MOD(ROW(),2)=1</formula>
    </cfRule>
  </conditionalFormatting>
  <conditionalFormatting sqref="A47">
    <cfRule type="expression" dxfId="39" priority="136">
      <formula>MOD(ROW(),2)=1</formula>
    </cfRule>
  </conditionalFormatting>
  <conditionalFormatting sqref="A57">
    <cfRule type="expression" dxfId="38" priority="135">
      <formula>MOD(ROW(),2)=1</formula>
    </cfRule>
  </conditionalFormatting>
  <conditionalFormatting sqref="C51:C52">
    <cfRule type="expression" dxfId="37" priority="134">
      <formula>MOD(ROW(),2)=1</formula>
    </cfRule>
  </conditionalFormatting>
  <conditionalFormatting sqref="C46:C47">
    <cfRule type="expression" dxfId="36" priority="133">
      <formula>MOD(ROW(),2)=1</formula>
    </cfRule>
  </conditionalFormatting>
  <conditionalFormatting sqref="C56:C57">
    <cfRule type="expression" dxfId="35" priority="132">
      <formula>MOD(ROW(),2)=1</formula>
    </cfRule>
  </conditionalFormatting>
  <conditionalFormatting sqref="A7:J10">
    <cfRule type="expression" dxfId="34" priority="127">
      <formula>MOD(ROW(),2)=1</formula>
    </cfRule>
  </conditionalFormatting>
  <conditionalFormatting sqref="A44:J45">
    <cfRule type="expression" dxfId="33" priority="126">
      <formula>MOD(ROW(),2)=1</formula>
    </cfRule>
  </conditionalFormatting>
  <conditionalFormatting sqref="J11">
    <cfRule type="expression" dxfId="32" priority="115">
      <formula>MOD(ROW(),2)=1</formula>
    </cfRule>
  </conditionalFormatting>
  <conditionalFormatting sqref="J43">
    <cfRule type="expression" dxfId="31" priority="85">
      <formula>MOD(ROW(),2)=1</formula>
    </cfRule>
  </conditionalFormatting>
  <conditionalFormatting sqref="J12">
    <cfRule type="expression" dxfId="30" priority="38">
      <formula>MOD(ROW(),2)=1</formula>
    </cfRule>
  </conditionalFormatting>
  <conditionalFormatting sqref="J13">
    <cfRule type="expression" dxfId="29" priority="37">
      <formula>MOD(ROW(),2)=1</formula>
    </cfRule>
  </conditionalFormatting>
  <conditionalFormatting sqref="J14">
    <cfRule type="expression" dxfId="28" priority="36">
      <formula>MOD(ROW(),2)=1</formula>
    </cfRule>
  </conditionalFormatting>
  <conditionalFormatting sqref="J15">
    <cfRule type="expression" dxfId="27" priority="35">
      <formula>MOD(ROW(),2)=1</formula>
    </cfRule>
  </conditionalFormatting>
  <conditionalFormatting sqref="J16">
    <cfRule type="expression" dxfId="26" priority="34">
      <formula>MOD(ROW(),2)=1</formula>
    </cfRule>
  </conditionalFormatting>
  <conditionalFormatting sqref="J17">
    <cfRule type="expression" dxfId="25" priority="33">
      <formula>MOD(ROW(),2)=1</formula>
    </cfRule>
  </conditionalFormatting>
  <conditionalFormatting sqref="J18">
    <cfRule type="expression" dxfId="24" priority="32">
      <formula>MOD(ROW(),2)=1</formula>
    </cfRule>
  </conditionalFormatting>
  <conditionalFormatting sqref="J19">
    <cfRule type="expression" dxfId="23" priority="31">
      <formula>MOD(ROW(),2)=1</formula>
    </cfRule>
  </conditionalFormatting>
  <conditionalFormatting sqref="J20">
    <cfRule type="expression" dxfId="22" priority="30">
      <formula>MOD(ROW(),2)=1</formula>
    </cfRule>
  </conditionalFormatting>
  <conditionalFormatting sqref="J21">
    <cfRule type="expression" dxfId="21" priority="29">
      <formula>MOD(ROW(),2)=1</formula>
    </cfRule>
  </conditionalFormatting>
  <conditionalFormatting sqref="J22">
    <cfRule type="expression" dxfId="20" priority="28">
      <formula>MOD(ROW(),2)=1</formula>
    </cfRule>
  </conditionalFormatting>
  <conditionalFormatting sqref="J24">
    <cfRule type="expression" dxfId="19" priority="27">
      <formula>MOD(ROW(),2)=1</formula>
    </cfRule>
  </conditionalFormatting>
  <conditionalFormatting sqref="J25">
    <cfRule type="expression" dxfId="18" priority="26">
      <formula>MOD(ROW(),2)=1</formula>
    </cfRule>
  </conditionalFormatting>
  <conditionalFormatting sqref="J26">
    <cfRule type="expression" dxfId="17" priority="25">
      <formula>MOD(ROW(),2)=1</formula>
    </cfRule>
  </conditionalFormatting>
  <conditionalFormatting sqref="J27">
    <cfRule type="expression" dxfId="16" priority="24">
      <formula>MOD(ROW(),2)=1</formula>
    </cfRule>
  </conditionalFormatting>
  <conditionalFormatting sqref="J28">
    <cfRule type="expression" dxfId="15" priority="23">
      <formula>MOD(ROW(),2)=1</formula>
    </cfRule>
  </conditionalFormatting>
  <conditionalFormatting sqref="J29">
    <cfRule type="expression" dxfId="14" priority="22">
      <formula>MOD(ROW(),2)=1</formula>
    </cfRule>
  </conditionalFormatting>
  <conditionalFormatting sqref="J30">
    <cfRule type="expression" dxfId="13" priority="21">
      <formula>MOD(ROW(),2)=1</formula>
    </cfRule>
  </conditionalFormatting>
  <conditionalFormatting sqref="J31">
    <cfRule type="expression" dxfId="12" priority="20">
      <formula>MOD(ROW(),2)=1</formula>
    </cfRule>
  </conditionalFormatting>
  <conditionalFormatting sqref="J32">
    <cfRule type="expression" dxfId="11" priority="19">
      <formula>MOD(ROW(),2)=1</formula>
    </cfRule>
  </conditionalFormatting>
  <conditionalFormatting sqref="J33">
    <cfRule type="expression" dxfId="10" priority="18">
      <formula>MOD(ROW(),2)=1</formula>
    </cfRule>
  </conditionalFormatting>
  <conditionalFormatting sqref="J34">
    <cfRule type="expression" dxfId="9" priority="17">
      <formula>MOD(ROW(),2)=1</formula>
    </cfRule>
  </conditionalFormatting>
  <conditionalFormatting sqref="J35">
    <cfRule type="expression" dxfId="8" priority="16">
      <formula>MOD(ROW(),2)=1</formula>
    </cfRule>
  </conditionalFormatting>
  <conditionalFormatting sqref="J36">
    <cfRule type="expression" dxfId="7" priority="15">
      <formula>MOD(ROW(),2)=1</formula>
    </cfRule>
  </conditionalFormatting>
  <conditionalFormatting sqref="J37">
    <cfRule type="expression" dxfId="6" priority="14">
      <formula>MOD(ROW(),2)=1</formula>
    </cfRule>
  </conditionalFormatting>
  <conditionalFormatting sqref="J38">
    <cfRule type="expression" dxfId="5" priority="13">
      <formula>MOD(ROW(),2)=1</formula>
    </cfRule>
  </conditionalFormatting>
  <conditionalFormatting sqref="J39">
    <cfRule type="expression" dxfId="4" priority="12">
      <formula>MOD(ROW(),2)=1</formula>
    </cfRule>
  </conditionalFormatting>
  <conditionalFormatting sqref="J40">
    <cfRule type="expression" dxfId="3" priority="11">
      <formula>MOD(ROW(),2)=1</formula>
    </cfRule>
  </conditionalFormatting>
  <conditionalFormatting sqref="J41">
    <cfRule type="expression" dxfId="2" priority="10">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Standard"&amp;8SH.regional Band 2 - 2022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Z54"/>
  <sheetViews>
    <sheetView zoomScaleNormal="100" workbookViewId="0"/>
  </sheetViews>
  <sheetFormatPr baseColWidth="10" defaultRowHeight="12.75"/>
  <cols>
    <col min="1" max="1" width="11.5703125" style="117"/>
    <col min="2" max="2" width="25.7109375" style="117" customWidth="1"/>
    <col min="3" max="7" width="15.7109375" style="117" customWidth="1"/>
    <col min="8" max="14" width="11.5703125" style="117"/>
    <col min="15" max="15" width="25.7109375" customWidth="1"/>
    <col min="16" max="17" width="15.7109375" customWidth="1"/>
    <col min="18" max="19" width="15.7109375" style="80" customWidth="1"/>
    <col min="20" max="20" width="15.7109375" customWidth="1"/>
    <col min="25" max="26" width="11.5703125" style="80"/>
  </cols>
  <sheetData>
    <row r="1" spans="1:26">
      <c r="B1" s="116"/>
      <c r="C1" s="113" t="s">
        <v>101</v>
      </c>
      <c r="D1" s="116" t="s">
        <v>102</v>
      </c>
      <c r="E1" s="116" t="s">
        <v>103</v>
      </c>
      <c r="F1" s="116" t="s">
        <v>104</v>
      </c>
      <c r="I1" s="116" t="s">
        <v>83</v>
      </c>
      <c r="J1" s="113" t="s">
        <v>101</v>
      </c>
      <c r="K1" s="116" t="s">
        <v>102</v>
      </c>
      <c r="L1" s="116" t="s">
        <v>103</v>
      </c>
      <c r="M1" s="116" t="s">
        <v>104</v>
      </c>
      <c r="O1" s="43"/>
      <c r="P1" s="113" t="s">
        <v>101</v>
      </c>
      <c r="Q1" s="43" t="s">
        <v>102</v>
      </c>
      <c r="R1" s="105" t="s">
        <v>103</v>
      </c>
      <c r="S1" s="105" t="s">
        <v>104</v>
      </c>
      <c r="T1" s="50"/>
      <c r="V1" s="54" t="s">
        <v>83</v>
      </c>
      <c r="W1" s="113" t="s">
        <v>101</v>
      </c>
      <c r="X1" s="105" t="s">
        <v>102</v>
      </c>
      <c r="Y1" s="105" t="s">
        <v>103</v>
      </c>
      <c r="Z1" s="105" t="s">
        <v>104</v>
      </c>
    </row>
    <row r="2" spans="1:26">
      <c r="A2" s="117">
        <v>4</v>
      </c>
      <c r="B2" s="77" t="str">
        <f>'Tabelle 1_1'!A10</f>
        <v>NEUMÜNSTER</v>
      </c>
      <c r="C2" s="117">
        <f>IF('Tabelle 1_1'!$C$7&gt;0,'Tabelle 1_1'!D10/'Tabelle 1_1'!$C10*100,J2)</f>
        <v>12.571643333646529</v>
      </c>
      <c r="D2" s="117">
        <f>IF('Tabelle 1_1'!$C$7&gt;0,'Tabelle 1_1'!E10/'Tabelle 1_1'!$C10*100,K2)</f>
        <v>26.846283942497418</v>
      </c>
      <c r="E2" s="117">
        <f>IF('Tabelle 1_1'!$C$7&gt;0,'Tabelle 1_1'!F10/'Tabelle 1_1'!$C10*100,L2)</f>
        <v>26.557361646152401</v>
      </c>
      <c r="F2" s="117">
        <f>IF('Tabelle 1_1'!$C$7&gt;0,'Tabelle 1_1'!G10/'Tabelle 1_1'!$C10*100,M2)</f>
        <v>34.024711077703657</v>
      </c>
      <c r="G2" s="117">
        <f>IF('Tabelle 1_1'!$C$7&gt;0,'Tabelle 1_1'!C10,N2)</f>
        <v>42572</v>
      </c>
      <c r="I2" s="123" t="s">
        <v>82</v>
      </c>
      <c r="J2" s="123">
        <f>100/4</f>
        <v>25</v>
      </c>
      <c r="K2" s="123">
        <f t="shared" ref="K2:M2" si="0">100/4</f>
        <v>25</v>
      </c>
      <c r="L2" s="123">
        <f t="shared" si="0"/>
        <v>25</v>
      </c>
      <c r="M2" s="123">
        <f t="shared" si="0"/>
        <v>25</v>
      </c>
      <c r="N2" s="117">
        <f>SUM(J2:M2)</f>
        <v>100</v>
      </c>
      <c r="O2" s="77" t="str">
        <f>IF('Tabelle 1_1'!$C$7&gt;0,INDEX('Tabelle 1_1'!A$7:A$10,MATCH(T2,'Tabelle 1_1'!C$7:C$10,0)),V2)</f>
        <v>NEUMÜNSTER</v>
      </c>
      <c r="P2" s="80">
        <f>IF('Tabelle 1_1'!$C$7&gt;0,INDEX('Tabelle 1_1'!D$7:D$10,MATCH(O2,'Tabelle 1_1'!A$7:A$10,0)),W2)</f>
        <v>5352</v>
      </c>
      <c r="Q2" s="54">
        <f>IF('Tabelle 1_1'!$C$7&gt;0,INDEX('Tabelle 1_1'!E$7:E$10,MATCH(O2,'Tabelle 1_1'!A$7:A$10)),X2)</f>
        <v>11429</v>
      </c>
      <c r="R2" s="105">
        <f>IF('Tabelle 1_1'!$C$7&gt;0,INDEX('Tabelle 1_1'!F$7:F$10,MATCH(O2,'Tabelle 1_1'!A$7:A$10)),Y2)</f>
        <v>11306</v>
      </c>
      <c r="S2" s="105">
        <f>IF('Tabelle 1_1'!$C$7&gt;0,INDEX('Tabelle 1_1'!G$7:G$10,MATCH(O2,'Tabelle 1_1'!A$7:A$10)),Z2)</f>
        <v>14485</v>
      </c>
      <c r="T2" s="80">
        <f>IF('Tabelle 1_1'!$C$7&gt;0,SMALL('Tabelle 1_1'!C$7:C$10,ROWS('Tabelle 1_1'!C$7:C7)),#REF!)</f>
        <v>42572</v>
      </c>
      <c r="V2" s="96" t="s">
        <v>82</v>
      </c>
      <c r="W2" s="96">
        <v>30000</v>
      </c>
      <c r="X2" s="96">
        <v>30000</v>
      </c>
      <c r="Y2" s="96">
        <v>30000</v>
      </c>
      <c r="Z2" s="96">
        <v>30000</v>
      </c>
    </row>
    <row r="3" spans="1:26">
      <c r="A3" s="117">
        <v>3</v>
      </c>
      <c r="B3" s="77" t="str">
        <f>'Tabelle 1_1'!A9</f>
        <v>LÜBECK</v>
      </c>
      <c r="C3" s="117">
        <f>IF('Tabelle 1_1'!$C$7&gt;0,'Tabelle 1_1'!D9/'Tabelle 1_1'!$C9*100,J3)</f>
        <v>17.984118092853141</v>
      </c>
      <c r="D3" s="117">
        <f>IF('Tabelle 1_1'!$C$7&gt;0,'Tabelle 1_1'!E9/'Tabelle 1_1'!$C9*100,K3)</f>
        <v>26.828725822926618</v>
      </c>
      <c r="E3" s="117">
        <f>IF('Tabelle 1_1'!$C$7&gt;0,'Tabelle 1_1'!F9/'Tabelle 1_1'!$C9*100,L3)</f>
        <v>27.27684602458071</v>
      </c>
      <c r="F3" s="117">
        <f>IF('Tabelle 1_1'!$C$7&gt;0,'Tabelle 1_1'!G9/'Tabelle 1_1'!$C9*100,M3)</f>
        <v>27.910310059639524</v>
      </c>
      <c r="G3" s="117">
        <f>IF('Tabelle 1_1'!$C$7&gt;0,'Tabelle 1_1'!C9,N3)</f>
        <v>121396</v>
      </c>
      <c r="I3" s="123" t="s">
        <v>82</v>
      </c>
      <c r="J3" s="123">
        <f t="shared" ref="J3:M5" si="1">100/4</f>
        <v>25</v>
      </c>
      <c r="K3" s="123">
        <f t="shared" si="1"/>
        <v>25</v>
      </c>
      <c r="L3" s="123">
        <f t="shared" si="1"/>
        <v>25</v>
      </c>
      <c r="M3" s="123">
        <f t="shared" si="1"/>
        <v>25</v>
      </c>
      <c r="N3" s="117">
        <f t="shared" ref="N3:N5" si="2">SUM(J3:M3)</f>
        <v>100</v>
      </c>
      <c r="O3" s="77" t="str">
        <f>IF('Tabelle 1_1'!$C$7&gt;0,INDEX('Tabelle 1_1'!A$7:A$10,MATCH(T3,'Tabelle 1_1'!C$7:C$10,0)),V3)</f>
        <v>FLENSBURG</v>
      </c>
      <c r="P3" s="80">
        <f>IF('Tabelle 1_1'!$C$7&gt;0,INDEX('Tabelle 1_1'!D$7:D$10,MATCH(O3,'Tabelle 1_1'!A$7:A$10,0)),W3)</f>
        <v>9571</v>
      </c>
      <c r="Q3" s="105">
        <f>IF('Tabelle 1_1'!$C$7&gt;0,INDEX('Tabelle 1_1'!E$7:E$10,MATCH(O3,'Tabelle 1_1'!A$7:A$10)),X3)</f>
        <v>15064</v>
      </c>
      <c r="R3" s="105">
        <f>IF('Tabelle 1_1'!$C$7&gt;0,INDEX('Tabelle 1_1'!F$7:F$10,MATCH(O3,'Tabelle 1_1'!A$7:A$10)),Y3)</f>
        <v>13376</v>
      </c>
      <c r="S3" s="105">
        <f>IF('Tabelle 1_1'!$C$7&gt;0,INDEX('Tabelle 1_1'!G$7:G$10,MATCH(O3,'Tabelle 1_1'!A$7:A$10)),Z3)</f>
        <v>14230</v>
      </c>
      <c r="T3" s="80">
        <f>IF('Tabelle 1_1'!$C$7&gt;0,SMALL('Tabelle 1_1'!C$7:C$10,ROWS('Tabelle 1_1'!C$7:C8)),#REF!)</f>
        <v>52241</v>
      </c>
      <c r="V3" s="96" t="s">
        <v>82</v>
      </c>
      <c r="W3" s="96">
        <v>30000</v>
      </c>
      <c r="X3" s="96">
        <v>30000</v>
      </c>
      <c r="Y3" s="96">
        <v>30000</v>
      </c>
      <c r="Z3" s="96">
        <v>30000</v>
      </c>
    </row>
    <row r="4" spans="1:26">
      <c r="A4" s="117">
        <v>2</v>
      </c>
      <c r="B4" s="77" t="str">
        <f>'Tabelle 1_1'!A8</f>
        <v>KIEL</v>
      </c>
      <c r="C4" s="117">
        <f>IF('Tabelle 1_1'!$C$7&gt;0,'Tabelle 1_1'!D8/'Tabelle 1_1'!$C8*100,J4)</f>
        <v>19.684206687816797</v>
      </c>
      <c r="D4" s="117">
        <f>IF('Tabelle 1_1'!$C$7&gt;0,'Tabelle 1_1'!E8/'Tabelle 1_1'!$C8*100,K4)</f>
        <v>30.678627429529961</v>
      </c>
      <c r="E4" s="117">
        <f>IF('Tabelle 1_1'!$C$7&gt;0,'Tabelle 1_1'!F8/'Tabelle 1_1'!$C8*100,L4)</f>
        <v>25.313058381650439</v>
      </c>
      <c r="F4" s="117">
        <f>IF('Tabelle 1_1'!$C$7&gt;0,'Tabelle 1_1'!G8/'Tabelle 1_1'!$C8*100,M4)</f>
        <v>24.32410750100281</v>
      </c>
      <c r="G4" s="117">
        <f>IF('Tabelle 1_1'!$C$7&gt;0,'Tabelle 1_1'!C8,N4)</f>
        <v>137115</v>
      </c>
      <c r="I4" s="123" t="s">
        <v>82</v>
      </c>
      <c r="J4" s="123">
        <f t="shared" si="1"/>
        <v>25</v>
      </c>
      <c r="K4" s="123">
        <f t="shared" si="1"/>
        <v>25</v>
      </c>
      <c r="L4" s="123">
        <f t="shared" si="1"/>
        <v>25</v>
      </c>
      <c r="M4" s="123">
        <f t="shared" si="1"/>
        <v>25</v>
      </c>
      <c r="N4" s="117">
        <f t="shared" si="2"/>
        <v>100</v>
      </c>
      <c r="O4" s="77" t="str">
        <f>IF('Tabelle 1_1'!$C$7&gt;0,INDEX('Tabelle 1_1'!A$7:A$10,MATCH(T4,'Tabelle 1_1'!C$7:C$10,0)),V4)</f>
        <v>LÜBECK</v>
      </c>
      <c r="P4" s="80">
        <f>IF('Tabelle 1_1'!$C$7&gt;0,INDEX('Tabelle 1_1'!D$7:D$10,MATCH(O4,'Tabelle 1_1'!A$7:A$10,0)),W4)</f>
        <v>21832</v>
      </c>
      <c r="Q4" s="105">
        <f>IF('Tabelle 1_1'!$C$7&gt;0,INDEX('Tabelle 1_1'!E$7:E$10,MATCH(O4,'Tabelle 1_1'!A$7:A$10)),X4)</f>
        <v>32569</v>
      </c>
      <c r="R4" s="105">
        <f>IF('Tabelle 1_1'!$C$7&gt;0,INDEX('Tabelle 1_1'!F$7:F$10,MATCH(O4,'Tabelle 1_1'!A$7:A$10)),Y4)</f>
        <v>33113</v>
      </c>
      <c r="S4" s="105">
        <f>IF('Tabelle 1_1'!$C$7&gt;0,INDEX('Tabelle 1_1'!G$7:G$10,MATCH(O4,'Tabelle 1_1'!A$7:A$10)),Z4)</f>
        <v>33882</v>
      </c>
      <c r="T4" s="80">
        <f>IF('Tabelle 1_1'!$C$7&gt;0,SMALL('Tabelle 1_1'!C$7:C$10,ROWS('Tabelle 1_1'!C$7:C9)),#REF!)</f>
        <v>121396</v>
      </c>
      <c r="V4" s="96" t="s">
        <v>82</v>
      </c>
      <c r="W4" s="96">
        <v>30000</v>
      </c>
      <c r="X4" s="96">
        <v>30000</v>
      </c>
      <c r="Y4" s="96">
        <v>30000</v>
      </c>
      <c r="Z4" s="96">
        <v>30000</v>
      </c>
    </row>
    <row r="5" spans="1:26">
      <c r="A5" s="117">
        <v>1</v>
      </c>
      <c r="B5" s="77" t="str">
        <f>'Tabelle 1_1'!A7</f>
        <v>FLENSBURG</v>
      </c>
      <c r="C5" s="117">
        <f>IF('Tabelle 1_1'!$C$7&gt;0,'Tabelle 1_1'!D7/'Tabelle 1_1'!$C7*100,J5)</f>
        <v>18.320859095346567</v>
      </c>
      <c r="D5" s="117">
        <f>IF('Tabelle 1_1'!$C$7&gt;0,'Tabelle 1_1'!E7/'Tabelle 1_1'!$C7*100,K5)</f>
        <v>28.835588905265979</v>
      </c>
      <c r="E5" s="117">
        <f>IF('Tabelle 1_1'!$C$7&gt;0,'Tabelle 1_1'!F7/'Tabelle 1_1'!$C7*100,L5)</f>
        <v>25.604410329051895</v>
      </c>
      <c r="F5" s="117">
        <f>IF('Tabelle 1_1'!$C$7&gt;0,'Tabelle 1_1'!G7/'Tabelle 1_1'!$C7*100,M5)</f>
        <v>27.23914167033556</v>
      </c>
      <c r="G5" s="117">
        <f>IF('Tabelle 1_1'!$C$7&gt;0,'Tabelle 1_1'!C7,N5)</f>
        <v>52241</v>
      </c>
      <c r="I5" s="123" t="s">
        <v>82</v>
      </c>
      <c r="J5" s="123">
        <f t="shared" si="1"/>
        <v>25</v>
      </c>
      <c r="K5" s="123">
        <f t="shared" si="1"/>
        <v>25</v>
      </c>
      <c r="L5" s="123">
        <f t="shared" si="1"/>
        <v>25</v>
      </c>
      <c r="M5" s="123">
        <f t="shared" si="1"/>
        <v>25</v>
      </c>
      <c r="N5" s="117">
        <f t="shared" si="2"/>
        <v>100</v>
      </c>
      <c r="O5" s="77" t="str">
        <f>IF('Tabelle 1_1'!$C$7&gt;0,INDEX('Tabelle 1_1'!A$7:A$10,MATCH(T5,'Tabelle 1_1'!C$7:C$10,0)),V5)</f>
        <v>KIEL</v>
      </c>
      <c r="P5" s="80">
        <f>IF('Tabelle 1_1'!$C$7&gt;0,INDEX('Tabelle 1_1'!D$7:D$10,MATCH(O5,'Tabelle 1_1'!A$7:A$10,0)),W5)</f>
        <v>26990</v>
      </c>
      <c r="Q5" s="105">
        <f>IF('Tabelle 1_1'!$C$7&gt;0,INDEX('Tabelle 1_1'!E$7:E$10,MATCH(O5,'Tabelle 1_1'!A$7:A$10)),X5)</f>
        <v>42065</v>
      </c>
      <c r="R5" s="105">
        <f>IF('Tabelle 1_1'!$C$7&gt;0,INDEX('Tabelle 1_1'!F$7:F$10,MATCH(O5,'Tabelle 1_1'!A$7:A$10)),Y5)</f>
        <v>34708</v>
      </c>
      <c r="S5" s="105">
        <f>IF('Tabelle 1_1'!$C$7&gt;0,INDEX('Tabelle 1_1'!G$7:G$10,MATCH(O5,'Tabelle 1_1'!A$7:A$10)),Z5)</f>
        <v>33352</v>
      </c>
      <c r="T5" s="80">
        <f>IF('Tabelle 1_1'!$C$7&gt;0,SMALL('Tabelle 1_1'!C$7:C$10,ROWS('Tabelle 1_1'!C$7:C10)),#REF!)</f>
        <v>137115</v>
      </c>
      <c r="V5" s="96" t="s">
        <v>82</v>
      </c>
      <c r="W5" s="96">
        <v>30000</v>
      </c>
      <c r="X5" s="96">
        <v>30000</v>
      </c>
      <c r="Y5" s="96">
        <v>30000</v>
      </c>
      <c r="Z5" s="96">
        <v>30000</v>
      </c>
    </row>
    <row r="6" spans="1:26">
      <c r="C6" s="113" t="s">
        <v>101</v>
      </c>
      <c r="D6" s="116" t="s">
        <v>102</v>
      </c>
      <c r="E6" s="116" t="s">
        <v>103</v>
      </c>
      <c r="F6" s="116" t="s">
        <v>104</v>
      </c>
      <c r="I6" s="116" t="s">
        <v>83</v>
      </c>
      <c r="J6" s="113" t="s">
        <v>101</v>
      </c>
      <c r="K6" s="116" t="s">
        <v>102</v>
      </c>
      <c r="L6" s="116" t="s">
        <v>103</v>
      </c>
      <c r="M6" s="116" t="s">
        <v>104</v>
      </c>
      <c r="P6" s="113" t="s">
        <v>101</v>
      </c>
      <c r="Q6" s="105" t="s">
        <v>102</v>
      </c>
      <c r="R6" s="105" t="s">
        <v>103</v>
      </c>
      <c r="S6" s="105" t="s">
        <v>104</v>
      </c>
      <c r="V6" s="54" t="s">
        <v>83</v>
      </c>
      <c r="W6" s="113" t="s">
        <v>101</v>
      </c>
      <c r="X6" s="105" t="s">
        <v>102</v>
      </c>
      <c r="Y6" s="105" t="s">
        <v>103</v>
      </c>
      <c r="Z6" s="105" t="s">
        <v>104</v>
      </c>
    </row>
    <row r="7" spans="1:26">
      <c r="A7" s="117">
        <v>11</v>
      </c>
      <c r="B7" s="77" t="str">
        <f>'Tabelle 1_1'!A22</f>
        <v>Stormarn</v>
      </c>
      <c r="C7" s="117">
        <f>IF('Tabelle 1_1'!$C$7&gt;0,'Tabelle 1_1'!D22/'Tabelle 1_1'!$C22*100,J7)</f>
        <v>9.3224208194531339</v>
      </c>
      <c r="D7" s="117">
        <f>IF('Tabelle 1_1'!$C$7&gt;0,'Tabelle 1_1'!E22/'Tabelle 1_1'!$C22*100,K7)</f>
        <v>16.07453878282632</v>
      </c>
      <c r="E7" s="117">
        <f>IF('Tabelle 1_1'!$C$7&gt;0,'Tabelle 1_1'!F22/'Tabelle 1_1'!$C22*100,L7)</f>
        <v>23.829413057814904</v>
      </c>
      <c r="F7" s="117">
        <f>IF('Tabelle 1_1'!$C$7&gt;0,'Tabelle 1_1'!G22/'Tabelle 1_1'!$C22*100,M7)</f>
        <v>50.773627339905644</v>
      </c>
      <c r="G7" s="117">
        <f>IF('Tabelle 1_1'!$C$7&gt;0,'Tabelle 1_1'!C22,N7)</f>
        <v>118274</v>
      </c>
      <c r="I7" s="123" t="s">
        <v>86</v>
      </c>
      <c r="J7" s="123">
        <f>100/4</f>
        <v>25</v>
      </c>
      <c r="K7" s="123">
        <f t="shared" ref="K7:M7" si="3">100/4</f>
        <v>25</v>
      </c>
      <c r="L7" s="123">
        <f t="shared" si="3"/>
        <v>25</v>
      </c>
      <c r="M7" s="123">
        <f t="shared" si="3"/>
        <v>25</v>
      </c>
      <c r="N7" s="117">
        <f>SUM(J7:M7)</f>
        <v>100</v>
      </c>
      <c r="O7" s="54" t="str">
        <f>IF('Tabelle 1_1'!$C$7&gt;0,INDEX('Tabelle 1_1'!A$12:A$22,MATCH(T7,'Tabelle 1_1'!C$12:C$22,0)),V7)</f>
        <v>Plön</v>
      </c>
      <c r="P7" s="50">
        <f>IF('Tabelle 1_1'!$C$7&gt;0,INDEX('Tabelle 1_1'!D$12:D$22,MATCH(O7,'Tabelle 1_1'!A$12:A$22,0)),W7)</f>
        <v>5541</v>
      </c>
      <c r="Q7" s="54">
        <f>IF('Tabelle 1_1'!$C$7&gt;0,INDEX('Tabelle 1_1'!E$12:E$22,MATCH(O7,'Tabelle 1_1'!A$12:A$22,0)),X7)</f>
        <v>12109</v>
      </c>
      <c r="R7" s="105">
        <f>IF('Tabelle 1_1'!$C$7&gt;0,INDEX('Tabelle 1_1'!F$12:F$22,MATCH(O7,'Tabelle 1_1'!A$12:A$22,0)),Y7)</f>
        <v>14992</v>
      </c>
      <c r="S7" s="105">
        <f>IF('Tabelle 1_1'!$C$7&gt;0,INDEX('Tabelle 1_1'!G$12:G$22,MATCH(O7,'Tabelle 1_1'!A$12:A$22,0)),Z7)</f>
        <v>34583</v>
      </c>
      <c r="T7">
        <f>IF('Tabelle 1_1'!$C$7&gt;0,SMALL('Tabelle 1_1'!C$12:C$22,ROWS('Tabelle 1_1'!C$12:C12)),#REF!)</f>
        <v>67225</v>
      </c>
      <c r="V7" s="96" t="s">
        <v>86</v>
      </c>
      <c r="W7" s="96">
        <v>30000</v>
      </c>
      <c r="X7" s="96">
        <v>30000</v>
      </c>
      <c r="Y7" s="96">
        <v>30000</v>
      </c>
      <c r="Z7" s="96">
        <v>30000</v>
      </c>
    </row>
    <row r="8" spans="1:26">
      <c r="A8" s="117">
        <v>10</v>
      </c>
      <c r="B8" s="77" t="str">
        <f>'Tabelle 1_1'!A21</f>
        <v>Steinburg</v>
      </c>
      <c r="C8" s="117">
        <f>IF('Tabelle 1_1'!$C$7&gt;0,'Tabelle 1_1'!D21/'Tabelle 1_1'!$C21*100,J8)</f>
        <v>8.931386253457454</v>
      </c>
      <c r="D8" s="117">
        <f>IF('Tabelle 1_1'!$C$7&gt;0,'Tabelle 1_1'!E21/'Tabelle 1_1'!$C21*100,K8)</f>
        <v>17.642685066769769</v>
      </c>
      <c r="E8" s="117">
        <f>IF('Tabelle 1_1'!$C$7&gt;0,'Tabelle 1_1'!F21/'Tabelle 1_1'!$C21*100,L8)</f>
        <v>22.52475983701633</v>
      </c>
      <c r="F8" s="117">
        <f>IF('Tabelle 1_1'!$C$7&gt;0,'Tabelle 1_1'!G21/'Tabelle 1_1'!$C21*100,M8)</f>
        <v>50.901168842756448</v>
      </c>
      <c r="G8" s="117">
        <f>IF('Tabelle 1_1'!$C$7&gt;0,'Tabelle 1_1'!C21,N8)</f>
        <v>67246</v>
      </c>
      <c r="I8" s="123" t="s">
        <v>86</v>
      </c>
      <c r="J8" s="123">
        <f t="shared" ref="J8:M17" si="4">100/4</f>
        <v>25</v>
      </c>
      <c r="K8" s="123">
        <f t="shared" si="4"/>
        <v>25</v>
      </c>
      <c r="L8" s="123">
        <f t="shared" si="4"/>
        <v>25</v>
      </c>
      <c r="M8" s="123">
        <f t="shared" si="4"/>
        <v>25</v>
      </c>
      <c r="N8" s="117">
        <f t="shared" ref="N8:N17" si="5">SUM(J8:M8)</f>
        <v>100</v>
      </c>
      <c r="O8" s="105" t="str">
        <f>IF('Tabelle 1_1'!$C$7&gt;0,INDEX('Tabelle 1_1'!A$12:A$22,MATCH(T8,'Tabelle 1_1'!C$12:C$22,0)),V8)</f>
        <v>Steinburg</v>
      </c>
      <c r="P8" s="80">
        <f>IF('Tabelle 1_1'!$C$7&gt;0,INDEX('Tabelle 1_1'!D$12:D$22,MATCH(O8,'Tabelle 1_1'!A$12:A$22,0)),W8)</f>
        <v>6006</v>
      </c>
      <c r="Q8" s="105">
        <f>IF('Tabelle 1_1'!$C$7&gt;0,INDEX('Tabelle 1_1'!E$12:E$22,MATCH(O8,'Tabelle 1_1'!A$12:A$22,0)),X8)</f>
        <v>11864</v>
      </c>
      <c r="R8" s="105">
        <f>IF('Tabelle 1_1'!$C$7&gt;0,INDEX('Tabelle 1_1'!F$12:F$22,MATCH(O8,'Tabelle 1_1'!A$12:A$22,0)),Y8)</f>
        <v>15147</v>
      </c>
      <c r="S8" s="105">
        <f>IF('Tabelle 1_1'!$C$7&gt;0,INDEX('Tabelle 1_1'!G$12:G$22,MATCH(O8,'Tabelle 1_1'!A$12:A$22,0)),Z8)</f>
        <v>34229</v>
      </c>
      <c r="T8" s="80">
        <f>IF('Tabelle 1_1'!$C$7&gt;0,SMALL('Tabelle 1_1'!C$12:C$22,ROWS('Tabelle 1_1'!C$12:C13)),#REF!)</f>
        <v>67246</v>
      </c>
      <c r="V8" s="96" t="s">
        <v>86</v>
      </c>
      <c r="W8" s="96">
        <v>30000</v>
      </c>
      <c r="X8" s="96">
        <v>30000</v>
      </c>
      <c r="Y8" s="96">
        <v>30000</v>
      </c>
      <c r="Z8" s="96">
        <v>30000</v>
      </c>
    </row>
    <row r="9" spans="1:26">
      <c r="A9" s="117">
        <v>9</v>
      </c>
      <c r="B9" s="77" t="str">
        <f>'Tabelle 1_1'!A20</f>
        <v>Segeberg</v>
      </c>
      <c r="C9" s="117">
        <f>IF('Tabelle 1_1'!$C$7&gt;0,'Tabelle 1_1'!D20/'Tabelle 1_1'!$C20*100,J9)</f>
        <v>10.217510239690073</v>
      </c>
      <c r="D9" s="117">
        <f>IF('Tabelle 1_1'!$C$7&gt;0,'Tabelle 1_1'!E20/'Tabelle 1_1'!$C20*100,K9)</f>
        <v>18.335329518401871</v>
      </c>
      <c r="E9" s="117">
        <f>IF('Tabelle 1_1'!$C$7&gt;0,'Tabelle 1_1'!F20/'Tabelle 1_1'!$C20*100,L9)</f>
        <v>23.580120954028597</v>
      </c>
      <c r="F9" s="117">
        <f>IF('Tabelle 1_1'!$C$7&gt;0,'Tabelle 1_1'!G20/'Tabelle 1_1'!$C20*100,M9)</f>
        <v>47.867039287879457</v>
      </c>
      <c r="G9" s="117">
        <f>IF('Tabelle 1_1'!$C$7&gt;0,'Tabelle 1_1'!C20,N9)</f>
        <v>135258</v>
      </c>
      <c r="I9" s="123" t="s">
        <v>86</v>
      </c>
      <c r="J9" s="123">
        <f t="shared" si="4"/>
        <v>25</v>
      </c>
      <c r="K9" s="123">
        <f t="shared" si="4"/>
        <v>25</v>
      </c>
      <c r="L9" s="123">
        <f t="shared" si="4"/>
        <v>25</v>
      </c>
      <c r="M9" s="123">
        <f t="shared" si="4"/>
        <v>25</v>
      </c>
      <c r="N9" s="117">
        <f t="shared" si="5"/>
        <v>100</v>
      </c>
      <c r="O9" s="105" t="str">
        <f>IF('Tabelle 1_1'!$C$7&gt;0,INDEX('Tabelle 1_1'!A$12:A$22,MATCH(T9,'Tabelle 1_1'!C$12:C$22,0)),V9)</f>
        <v>Dithmarschen</v>
      </c>
      <c r="P9" s="80">
        <f>IF('Tabelle 1_1'!$C$7&gt;0,INDEX('Tabelle 1_1'!D$12:D$22,MATCH(O9,'Tabelle 1_1'!A$12:A$22,0)),W9)</f>
        <v>5548</v>
      </c>
      <c r="Q9" s="105">
        <f>IF('Tabelle 1_1'!$C$7&gt;0,INDEX('Tabelle 1_1'!E$12:E$22,MATCH(O9,'Tabelle 1_1'!A$12:A$22,0)),X9)</f>
        <v>10937</v>
      </c>
      <c r="R9" s="105">
        <f>IF('Tabelle 1_1'!$C$7&gt;0,INDEX('Tabelle 1_1'!F$12:F$22,MATCH(O9,'Tabelle 1_1'!A$12:A$22,0)),Y9)</f>
        <v>15676</v>
      </c>
      <c r="S9" s="105">
        <f>IF('Tabelle 1_1'!$C$7&gt;0,INDEX('Tabelle 1_1'!G$12:G$22,MATCH(O9,'Tabelle 1_1'!A$12:A$22,0)),Z9)</f>
        <v>40783</v>
      </c>
      <c r="T9" s="80">
        <f>IF('Tabelle 1_1'!$C$7&gt;0,SMALL('Tabelle 1_1'!C$12:C$22,ROWS('Tabelle 1_1'!C$12:C14)),#REF!)</f>
        <v>72944</v>
      </c>
      <c r="V9" s="96" t="s">
        <v>86</v>
      </c>
      <c r="W9" s="96">
        <v>30000</v>
      </c>
      <c r="X9" s="96">
        <v>30000</v>
      </c>
      <c r="Y9" s="96">
        <v>30000</v>
      </c>
      <c r="Z9" s="96">
        <v>30000</v>
      </c>
    </row>
    <row r="10" spans="1:26">
      <c r="A10" s="117">
        <v>8</v>
      </c>
      <c r="B10" s="77" t="str">
        <f>'Tabelle 1_1'!A19</f>
        <v>Schleswig-Flensburg</v>
      </c>
      <c r="C10" s="117">
        <f>IF('Tabelle 1_1'!$C$7&gt;0,'Tabelle 1_1'!D19/'Tabelle 1_1'!$C19*100,J10)</f>
        <v>7.1442161339421624</v>
      </c>
      <c r="D10" s="117">
        <f>IF('Tabelle 1_1'!$C$7&gt;0,'Tabelle 1_1'!E19/'Tabelle 1_1'!$C19*100,K10)</f>
        <v>17.064307458143073</v>
      </c>
      <c r="E10" s="117">
        <f>IF('Tabelle 1_1'!$C$7&gt;0,'Tabelle 1_1'!F19/'Tabelle 1_1'!$C19*100,L10)</f>
        <v>22.021499238964992</v>
      </c>
      <c r="F10" s="117">
        <f>IF('Tabelle 1_1'!$C$7&gt;0,'Tabelle 1_1'!G19/'Tabelle 1_1'!$C19*100,M10)</f>
        <v>53.769977168949765</v>
      </c>
      <c r="G10" s="117">
        <f>IF('Tabelle 1_1'!$C$7&gt;0,'Tabelle 1_1'!C19,N10)</f>
        <v>105120</v>
      </c>
      <c r="I10" s="123" t="s">
        <v>86</v>
      </c>
      <c r="J10" s="123">
        <f t="shared" si="4"/>
        <v>25</v>
      </c>
      <c r="K10" s="123">
        <f t="shared" si="4"/>
        <v>25</v>
      </c>
      <c r="L10" s="123">
        <f t="shared" si="4"/>
        <v>25</v>
      </c>
      <c r="M10" s="123">
        <f t="shared" si="4"/>
        <v>25</v>
      </c>
      <c r="N10" s="117">
        <f t="shared" si="5"/>
        <v>100</v>
      </c>
      <c r="O10" s="105" t="str">
        <f>IF('Tabelle 1_1'!$C$7&gt;0,INDEX('Tabelle 1_1'!A$12:A$22,MATCH(T10,'Tabelle 1_1'!C$12:C$22,0)),V10)</f>
        <v>Herzogtum Lauenburg</v>
      </c>
      <c r="P10" s="80">
        <f>IF('Tabelle 1_1'!$C$7&gt;0,INDEX('Tabelle 1_1'!D$12:D$22,MATCH(O10,'Tabelle 1_1'!A$12:A$22,0)),W10)</f>
        <v>9943</v>
      </c>
      <c r="Q10" s="105">
        <f>IF('Tabelle 1_1'!$C$7&gt;0,INDEX('Tabelle 1_1'!E$12:E$22,MATCH(O10,'Tabelle 1_1'!A$12:A$22,0)),X10)</f>
        <v>17851</v>
      </c>
      <c r="R10" s="105">
        <f>IF('Tabelle 1_1'!$C$7&gt;0,INDEX('Tabelle 1_1'!F$12:F$22,MATCH(O10,'Tabelle 1_1'!A$12:A$22,0)),Y10)</f>
        <v>22889</v>
      </c>
      <c r="S10" s="105">
        <f>IF('Tabelle 1_1'!$C$7&gt;0,INDEX('Tabelle 1_1'!G$12:G$22,MATCH(O10,'Tabelle 1_1'!A$12:A$22,0)),Z10)</f>
        <v>47932</v>
      </c>
      <c r="T10" s="80">
        <f>IF('Tabelle 1_1'!$C$7&gt;0,SMALL('Tabelle 1_1'!C$12:C$22,ROWS('Tabelle 1_1'!C$12:C15)),#REF!)</f>
        <v>98615</v>
      </c>
      <c r="V10" s="96" t="s">
        <v>86</v>
      </c>
      <c r="W10" s="96">
        <v>30000</v>
      </c>
      <c r="X10" s="96">
        <v>30000</v>
      </c>
      <c r="Y10" s="96">
        <v>30000</v>
      </c>
      <c r="Z10" s="96">
        <v>30000</v>
      </c>
    </row>
    <row r="11" spans="1:26">
      <c r="A11" s="117">
        <v>7</v>
      </c>
      <c r="B11" s="77" t="str">
        <f>'Tabelle 1_1'!A18</f>
        <v>Rendsburg-Eckernförde</v>
      </c>
      <c r="C11" s="117">
        <f>IF('Tabelle 1_1'!$C$7&gt;0,'Tabelle 1_1'!D18/'Tabelle 1_1'!$C18*100,J11)</f>
        <v>9.2901069993956842</v>
      </c>
      <c r="D11" s="117">
        <f>IF('Tabelle 1_1'!$C$7&gt;0,'Tabelle 1_1'!E18/'Tabelle 1_1'!$C18*100,K11)</f>
        <v>17.272759589065444</v>
      </c>
      <c r="E11" s="117">
        <f>IF('Tabelle 1_1'!$C$7&gt;0,'Tabelle 1_1'!F18/'Tabelle 1_1'!$C18*100,L11)</f>
        <v>21.748249262379581</v>
      </c>
      <c r="F11" s="117">
        <f>IF('Tabelle 1_1'!$C$7&gt;0,'Tabelle 1_1'!G18/'Tabelle 1_1'!$C18*100,M11)</f>
        <v>51.688884149159286</v>
      </c>
      <c r="G11" s="117">
        <f>IF('Tabelle 1_1'!$C$7&gt;0,'Tabelle 1_1'!C18,N11)</f>
        <v>140655</v>
      </c>
      <c r="I11" s="123" t="s">
        <v>86</v>
      </c>
      <c r="J11" s="123">
        <f t="shared" si="4"/>
        <v>25</v>
      </c>
      <c r="K11" s="123">
        <f t="shared" si="4"/>
        <v>25</v>
      </c>
      <c r="L11" s="123">
        <f t="shared" si="4"/>
        <v>25</v>
      </c>
      <c r="M11" s="123">
        <f t="shared" si="4"/>
        <v>25</v>
      </c>
      <c r="N11" s="117">
        <f t="shared" si="5"/>
        <v>100</v>
      </c>
      <c r="O11" s="105" t="str">
        <f>IF('Tabelle 1_1'!$C$7&gt;0,INDEX('Tabelle 1_1'!A$12:A$22,MATCH(T11,'Tabelle 1_1'!C$12:C$22,0)),V11)</f>
        <v>Nordfriesland</v>
      </c>
      <c r="P11" s="80">
        <f>IF('Tabelle 1_1'!$C$7&gt;0,INDEX('Tabelle 1_1'!D$12:D$22,MATCH(O11,'Tabelle 1_1'!A$12:A$22,0)),W11)</f>
        <v>11629</v>
      </c>
      <c r="Q11" s="105">
        <f>IF('Tabelle 1_1'!$C$7&gt;0,INDEX('Tabelle 1_1'!E$12:E$22,MATCH(O11,'Tabelle 1_1'!A$12:A$22,0)),X11)</f>
        <v>20403</v>
      </c>
      <c r="R11" s="105">
        <f>IF('Tabelle 1_1'!$C$7&gt;0,INDEX('Tabelle 1_1'!F$12:F$22,MATCH(O11,'Tabelle 1_1'!A$12:A$22,0)),Y11)</f>
        <v>23067</v>
      </c>
      <c r="S11" s="105">
        <f>IF('Tabelle 1_1'!$C$7&gt;0,INDEX('Tabelle 1_1'!G$12:G$22,MATCH(O11,'Tabelle 1_1'!A$12:A$22,0)),Z11)</f>
        <v>49293</v>
      </c>
      <c r="T11" s="80">
        <f>IF('Tabelle 1_1'!$C$7&gt;0,SMALL('Tabelle 1_1'!C$12:C$22,ROWS('Tabelle 1_1'!C$12:C16)),#REF!)</f>
        <v>104392</v>
      </c>
      <c r="V11" s="96" t="s">
        <v>86</v>
      </c>
      <c r="W11" s="96">
        <v>30000</v>
      </c>
      <c r="X11" s="96">
        <v>30000</v>
      </c>
      <c r="Y11" s="96">
        <v>30000</v>
      </c>
      <c r="Z11" s="96">
        <v>30000</v>
      </c>
    </row>
    <row r="12" spans="1:26">
      <c r="A12" s="117">
        <v>6</v>
      </c>
      <c r="B12" s="77" t="str">
        <f>'Tabelle 1_1'!A17</f>
        <v>Plön</v>
      </c>
      <c r="C12" s="117">
        <f>IF('Tabelle 1_1'!$C$7&gt;0,'Tabelle 1_1'!D17/'Tabelle 1_1'!$C17*100,J12)</f>
        <v>8.2424693194496097</v>
      </c>
      <c r="D12" s="117">
        <f>IF('Tabelle 1_1'!$C$7&gt;0,'Tabelle 1_1'!E17/'Tabelle 1_1'!$C17*100,K12)</f>
        <v>18.012644105615472</v>
      </c>
      <c r="E12" s="117">
        <f>IF('Tabelle 1_1'!$C$7&gt;0,'Tabelle 1_1'!F17/'Tabelle 1_1'!$C17*100,L12)</f>
        <v>22.301227222015619</v>
      </c>
      <c r="F12" s="117">
        <f>IF('Tabelle 1_1'!$C$7&gt;0,'Tabelle 1_1'!G17/'Tabelle 1_1'!$C17*100,M12)</f>
        <v>51.443659352919305</v>
      </c>
      <c r="G12" s="117">
        <f>IF('Tabelle 1_1'!$C$7&gt;0,'Tabelle 1_1'!C17,N12)</f>
        <v>67225</v>
      </c>
      <c r="I12" s="123" t="s">
        <v>86</v>
      </c>
      <c r="J12" s="123">
        <f t="shared" si="4"/>
        <v>25</v>
      </c>
      <c r="K12" s="123">
        <f t="shared" si="4"/>
        <v>25</v>
      </c>
      <c r="L12" s="123">
        <f t="shared" si="4"/>
        <v>25</v>
      </c>
      <c r="M12" s="123">
        <f t="shared" si="4"/>
        <v>25</v>
      </c>
      <c r="N12" s="117">
        <f t="shared" si="5"/>
        <v>100</v>
      </c>
      <c r="O12" s="105" t="str">
        <f>IF('Tabelle 1_1'!$C$7&gt;0,INDEX('Tabelle 1_1'!A$12:A$22,MATCH(T12,'Tabelle 1_1'!C$12:C$22,0)),V12)</f>
        <v>Schleswig-Flensburg</v>
      </c>
      <c r="P12" s="80">
        <f>IF('Tabelle 1_1'!$C$7&gt;0,INDEX('Tabelle 1_1'!D$12:D$22,MATCH(O12,'Tabelle 1_1'!A$12:A$22,0)),W12)</f>
        <v>7510</v>
      </c>
      <c r="Q12" s="105">
        <f>IF('Tabelle 1_1'!$C$7&gt;0,INDEX('Tabelle 1_1'!E$12:E$22,MATCH(O12,'Tabelle 1_1'!A$12:A$22,0)),X12)</f>
        <v>17938</v>
      </c>
      <c r="R12" s="105">
        <f>IF('Tabelle 1_1'!$C$7&gt;0,INDEX('Tabelle 1_1'!F$12:F$22,MATCH(O12,'Tabelle 1_1'!A$12:A$22,0)),Y12)</f>
        <v>23149</v>
      </c>
      <c r="S12" s="105">
        <f>IF('Tabelle 1_1'!$C$7&gt;0,INDEX('Tabelle 1_1'!G$12:G$22,MATCH(O12,'Tabelle 1_1'!A$12:A$22,0)),Z12)</f>
        <v>56523</v>
      </c>
      <c r="T12" s="80">
        <f>IF('Tabelle 1_1'!$C$7&gt;0,SMALL('Tabelle 1_1'!C$12:C$22,ROWS('Tabelle 1_1'!C$12:C17)),#REF!)</f>
        <v>105120</v>
      </c>
      <c r="V12" s="96" t="s">
        <v>86</v>
      </c>
      <c r="W12" s="96">
        <v>30000</v>
      </c>
      <c r="X12" s="96">
        <v>30000</v>
      </c>
      <c r="Y12" s="96">
        <v>30000</v>
      </c>
      <c r="Z12" s="96">
        <v>30000</v>
      </c>
    </row>
    <row r="13" spans="1:26">
      <c r="A13" s="117">
        <v>5</v>
      </c>
      <c r="B13" s="77" t="str">
        <f>'Tabelle 1_1'!A16</f>
        <v>Pinneberg</v>
      </c>
      <c r="C13" s="117">
        <f>IF('Tabelle 1_1'!$C$7&gt;0,'Tabelle 1_1'!D16/'Tabelle 1_1'!$C16*100,J13)</f>
        <v>11.990415195177489</v>
      </c>
      <c r="D13" s="117">
        <f>IF('Tabelle 1_1'!$C$7&gt;0,'Tabelle 1_1'!E16/'Tabelle 1_1'!$C16*100,K13)</f>
        <v>20.271109466249317</v>
      </c>
      <c r="E13" s="117">
        <f>IF('Tabelle 1_1'!$C$7&gt;0,'Tabelle 1_1'!F16/'Tabelle 1_1'!$C16*100,L13)</f>
        <v>24.412397518489012</v>
      </c>
      <c r="F13" s="117">
        <f>IF('Tabelle 1_1'!$C$7&gt;0,'Tabelle 1_1'!G16/'Tabelle 1_1'!$C16*100,M13)</f>
        <v>43.32607782008418</v>
      </c>
      <c r="G13" s="117">
        <f>IF('Tabelle 1_1'!$C$7&gt;0,'Tabelle 1_1'!C16,N13)</f>
        <v>159419</v>
      </c>
      <c r="I13" s="123" t="s">
        <v>86</v>
      </c>
      <c r="J13" s="123">
        <f t="shared" si="4"/>
        <v>25</v>
      </c>
      <c r="K13" s="123">
        <f t="shared" si="4"/>
        <v>25</v>
      </c>
      <c r="L13" s="123">
        <f t="shared" si="4"/>
        <v>25</v>
      </c>
      <c r="M13" s="123">
        <f t="shared" si="4"/>
        <v>25</v>
      </c>
      <c r="N13" s="117">
        <f t="shared" si="5"/>
        <v>100</v>
      </c>
      <c r="O13" s="105" t="str">
        <f>IF('Tabelle 1_1'!$C$7&gt;0,INDEX('Tabelle 1_1'!A$12:A$22,MATCH(T13,'Tabelle 1_1'!C$12:C$22,0)),V13)</f>
        <v>Stormarn</v>
      </c>
      <c r="P13" s="80">
        <f>IF('Tabelle 1_1'!$C$7&gt;0,INDEX('Tabelle 1_1'!D$12:D$22,MATCH(O13,'Tabelle 1_1'!A$12:A$22,0)),W13)</f>
        <v>11026</v>
      </c>
      <c r="Q13" s="105">
        <f>IF('Tabelle 1_1'!$C$7&gt;0,INDEX('Tabelle 1_1'!E$12:E$22,MATCH(O13,'Tabelle 1_1'!A$12:A$22,0)),X13)</f>
        <v>19012</v>
      </c>
      <c r="R13" s="105">
        <f>IF('Tabelle 1_1'!$C$7&gt;0,INDEX('Tabelle 1_1'!F$12:F$22,MATCH(O13,'Tabelle 1_1'!A$12:A$22,0)),Y13)</f>
        <v>28184</v>
      </c>
      <c r="S13" s="105">
        <f>IF('Tabelle 1_1'!$C$7&gt;0,INDEX('Tabelle 1_1'!G$12:G$22,MATCH(O13,'Tabelle 1_1'!A$12:A$22,0)),Z13)</f>
        <v>60052</v>
      </c>
      <c r="T13" s="80">
        <f>IF('Tabelle 1_1'!$C$7&gt;0,SMALL('Tabelle 1_1'!C$12:C$22,ROWS('Tabelle 1_1'!C$12:C18)),#REF!)</f>
        <v>118274</v>
      </c>
      <c r="V13" s="96" t="s">
        <v>86</v>
      </c>
      <c r="W13" s="96">
        <v>30000</v>
      </c>
      <c r="X13" s="96">
        <v>30000</v>
      </c>
      <c r="Y13" s="96">
        <v>30000</v>
      </c>
      <c r="Z13" s="96">
        <v>30000</v>
      </c>
    </row>
    <row r="14" spans="1:26">
      <c r="A14" s="117">
        <v>4</v>
      </c>
      <c r="B14" s="77" t="str">
        <f>'Tabelle 1_1'!A15</f>
        <v>Ostholstein</v>
      </c>
      <c r="C14" s="117">
        <f>IF('Tabelle 1_1'!$C$7&gt;0,'Tabelle 1_1'!D15/'Tabelle 1_1'!$C15*100,J14)</f>
        <v>13.283462912376551</v>
      </c>
      <c r="D14" s="117">
        <f>IF('Tabelle 1_1'!$C$7&gt;0,'Tabelle 1_1'!E15/'Tabelle 1_1'!$C15*100,K14)</f>
        <v>22.070182811515025</v>
      </c>
      <c r="E14" s="117">
        <f>IF('Tabelle 1_1'!$C$7&gt;0,'Tabelle 1_1'!F15/'Tabelle 1_1'!$C15*100,L14)</f>
        <v>23.133431393149824</v>
      </c>
      <c r="F14" s="117">
        <f>IF('Tabelle 1_1'!$C$7&gt;0,'Tabelle 1_1'!G15/'Tabelle 1_1'!$C15*100,M14)</f>
        <v>41.512922882958605</v>
      </c>
      <c r="G14" s="117">
        <f>IF('Tabelle 1_1'!$C$7&gt;0,'Tabelle 1_1'!C15,N14)</f>
        <v>118975</v>
      </c>
      <c r="I14" s="123" t="s">
        <v>86</v>
      </c>
      <c r="J14" s="123">
        <f t="shared" si="4"/>
        <v>25</v>
      </c>
      <c r="K14" s="123">
        <f t="shared" si="4"/>
        <v>25</v>
      </c>
      <c r="L14" s="123">
        <f t="shared" si="4"/>
        <v>25</v>
      </c>
      <c r="M14" s="123">
        <f t="shared" si="4"/>
        <v>25</v>
      </c>
      <c r="N14" s="117">
        <f t="shared" si="5"/>
        <v>100</v>
      </c>
      <c r="O14" s="105" t="str">
        <f>IF('Tabelle 1_1'!$C$7&gt;0,INDEX('Tabelle 1_1'!A$12:A$22,MATCH(T14,'Tabelle 1_1'!C$12:C$22,0)),V14)</f>
        <v>Ostholstein</v>
      </c>
      <c r="P14" s="80">
        <f>IF('Tabelle 1_1'!$C$7&gt;0,INDEX('Tabelle 1_1'!D$12:D$22,MATCH(O14,'Tabelle 1_1'!A$12:A$22,0)),W14)</f>
        <v>15804</v>
      </c>
      <c r="Q14" s="105">
        <f>IF('Tabelle 1_1'!$C$7&gt;0,INDEX('Tabelle 1_1'!E$12:E$22,MATCH(O14,'Tabelle 1_1'!A$12:A$22,0)),X14)</f>
        <v>26258</v>
      </c>
      <c r="R14" s="105">
        <f>IF('Tabelle 1_1'!$C$7&gt;0,INDEX('Tabelle 1_1'!F$12:F$22,MATCH(O14,'Tabelle 1_1'!A$12:A$22,0)),Y14)</f>
        <v>27523</v>
      </c>
      <c r="S14" s="105">
        <f>IF('Tabelle 1_1'!$C$7&gt;0,INDEX('Tabelle 1_1'!G$12:G$22,MATCH(O14,'Tabelle 1_1'!A$12:A$22,0)),Z14)</f>
        <v>49390</v>
      </c>
      <c r="T14" s="80">
        <f>IF('Tabelle 1_1'!$C$7&gt;0,SMALL('Tabelle 1_1'!C$12:C$22,ROWS('Tabelle 1_1'!C$12:C19)),#REF!)</f>
        <v>118975</v>
      </c>
      <c r="V14" s="96" t="s">
        <v>86</v>
      </c>
      <c r="W14" s="96">
        <v>30000</v>
      </c>
      <c r="X14" s="96">
        <v>30000</v>
      </c>
      <c r="Y14" s="96">
        <v>30000</v>
      </c>
      <c r="Z14" s="96">
        <v>30000</v>
      </c>
    </row>
    <row r="15" spans="1:26">
      <c r="A15" s="117">
        <v>3</v>
      </c>
      <c r="B15" s="77" t="str">
        <f>'Tabelle 1_1'!A14</f>
        <v>Nordfriesland</v>
      </c>
      <c r="C15" s="117">
        <f>IF('Tabelle 1_1'!$C$7&gt;0,'Tabelle 1_1'!D14/'Tabelle 1_1'!$C14*100,J15)</f>
        <v>11.139742509004522</v>
      </c>
      <c r="D15" s="117">
        <f>IF('Tabelle 1_1'!$C$7&gt;0,'Tabelle 1_1'!E14/'Tabelle 1_1'!$C14*100,K15)</f>
        <v>19.544601118859685</v>
      </c>
      <c r="E15" s="117">
        <f>IF('Tabelle 1_1'!$C$7&gt;0,'Tabelle 1_1'!F14/'Tabelle 1_1'!$C14*100,L15)</f>
        <v>22.096520806192046</v>
      </c>
      <c r="F15" s="117">
        <f>IF('Tabelle 1_1'!$C$7&gt;0,'Tabelle 1_1'!G14/'Tabelle 1_1'!$C14*100,M15)</f>
        <v>47.219135565943745</v>
      </c>
      <c r="G15" s="117">
        <f>IF('Tabelle 1_1'!$C$7&gt;0,'Tabelle 1_1'!C14,N15)</f>
        <v>104392</v>
      </c>
      <c r="I15" s="123" t="s">
        <v>86</v>
      </c>
      <c r="J15" s="123">
        <f t="shared" si="4"/>
        <v>25</v>
      </c>
      <c r="K15" s="123">
        <f t="shared" si="4"/>
        <v>25</v>
      </c>
      <c r="L15" s="123">
        <f t="shared" si="4"/>
        <v>25</v>
      </c>
      <c r="M15" s="123">
        <f t="shared" si="4"/>
        <v>25</v>
      </c>
      <c r="N15" s="117">
        <f t="shared" si="5"/>
        <v>100</v>
      </c>
      <c r="O15" s="105" t="str">
        <f>IF('Tabelle 1_1'!$C$7&gt;0,INDEX('Tabelle 1_1'!A$12:A$22,MATCH(T15,'Tabelle 1_1'!C$12:C$22,0)),V15)</f>
        <v>Segeberg</v>
      </c>
      <c r="P15" s="80">
        <f>IF('Tabelle 1_1'!$C$7&gt;0,INDEX('Tabelle 1_1'!D$12:D$22,MATCH(O15,'Tabelle 1_1'!A$12:A$22,0)),W15)</f>
        <v>13820</v>
      </c>
      <c r="Q15" s="105">
        <f>IF('Tabelle 1_1'!$C$7&gt;0,INDEX('Tabelle 1_1'!E$12:E$22,MATCH(O15,'Tabelle 1_1'!A$12:A$22,0)),X15)</f>
        <v>24800</v>
      </c>
      <c r="R15" s="105">
        <f>IF('Tabelle 1_1'!$C$7&gt;0,INDEX('Tabelle 1_1'!F$12:F$22,MATCH(O15,'Tabelle 1_1'!A$12:A$22,0)),Y15)</f>
        <v>31894</v>
      </c>
      <c r="S15" s="105">
        <f>IF('Tabelle 1_1'!$C$7&gt;0,INDEX('Tabelle 1_1'!G$12:G$22,MATCH(O15,'Tabelle 1_1'!A$12:A$22,0)),Z15)</f>
        <v>64744</v>
      </c>
      <c r="T15" s="80">
        <f>IF('Tabelle 1_1'!$C$7&gt;0,SMALL('Tabelle 1_1'!C$12:C$22,ROWS('Tabelle 1_1'!C$12:C20)),#REF!)</f>
        <v>135258</v>
      </c>
      <c r="V15" s="96" t="s">
        <v>86</v>
      </c>
      <c r="W15" s="96">
        <v>30000</v>
      </c>
      <c r="X15" s="96">
        <v>30000</v>
      </c>
      <c r="Y15" s="96">
        <v>30000</v>
      </c>
      <c r="Z15" s="96">
        <v>30000</v>
      </c>
    </row>
    <row r="16" spans="1:26">
      <c r="A16" s="117">
        <v>2</v>
      </c>
      <c r="B16" s="77" t="str">
        <f>'Tabelle 1_1'!A13</f>
        <v>Herzogtum Lauenburg</v>
      </c>
      <c r="C16" s="117">
        <f>IF('Tabelle 1_1'!$C$7&gt;0,'Tabelle 1_1'!D13/'Tabelle 1_1'!$C13*100,J16)</f>
        <v>10.082644628099173</v>
      </c>
      <c r="D16" s="117">
        <f>IF('Tabelle 1_1'!$C$7&gt;0,'Tabelle 1_1'!E13/'Tabelle 1_1'!$C13*100,K16)</f>
        <v>18.101708665010392</v>
      </c>
      <c r="E16" s="117">
        <f>IF('Tabelle 1_1'!$C$7&gt;0,'Tabelle 1_1'!F13/'Tabelle 1_1'!$C13*100,L16)</f>
        <v>23.210464939410841</v>
      </c>
      <c r="F16" s="117">
        <f>IF('Tabelle 1_1'!$C$7&gt;0,'Tabelle 1_1'!G13/'Tabelle 1_1'!$C13*100,M16)</f>
        <v>48.605181767479593</v>
      </c>
      <c r="G16" s="117">
        <f>IF('Tabelle 1_1'!$C$7&gt;0,'Tabelle 1_1'!C13,N16)</f>
        <v>98615</v>
      </c>
      <c r="I16" s="123" t="s">
        <v>86</v>
      </c>
      <c r="J16" s="123">
        <f t="shared" si="4"/>
        <v>25</v>
      </c>
      <c r="K16" s="123">
        <f t="shared" si="4"/>
        <v>25</v>
      </c>
      <c r="L16" s="123">
        <f t="shared" si="4"/>
        <v>25</v>
      </c>
      <c r="M16" s="123">
        <f t="shared" si="4"/>
        <v>25</v>
      </c>
      <c r="N16" s="117">
        <f t="shared" si="5"/>
        <v>100</v>
      </c>
      <c r="O16" s="105" t="str">
        <f>IF('Tabelle 1_1'!$C$7&gt;0,INDEX('Tabelle 1_1'!A$12:A$22,MATCH(T16,'Tabelle 1_1'!C$12:C$22,0)),V16)</f>
        <v>Rendsburg-Eckernförde</v>
      </c>
      <c r="P16" s="80">
        <f>IF('Tabelle 1_1'!$C$7&gt;0,INDEX('Tabelle 1_1'!D$12:D$22,MATCH(O16,'Tabelle 1_1'!A$12:A$22,0)),W16)</f>
        <v>13067</v>
      </c>
      <c r="Q16" s="105">
        <f>IF('Tabelle 1_1'!$C$7&gt;0,INDEX('Tabelle 1_1'!E$12:E$22,MATCH(O16,'Tabelle 1_1'!A$12:A$22,0)),X16)</f>
        <v>24295</v>
      </c>
      <c r="R16" s="105">
        <f>IF('Tabelle 1_1'!$C$7&gt;0,INDEX('Tabelle 1_1'!F$12:F$22,MATCH(O16,'Tabelle 1_1'!A$12:A$22,0)),Y16)</f>
        <v>30590</v>
      </c>
      <c r="S16" s="105">
        <f>IF('Tabelle 1_1'!$C$7&gt;0,INDEX('Tabelle 1_1'!G$12:G$22,MATCH(O16,'Tabelle 1_1'!A$12:A$22,0)),Z16)</f>
        <v>72703</v>
      </c>
      <c r="T16" s="80">
        <f>IF('Tabelle 1_1'!$C$7&gt;0,SMALL('Tabelle 1_1'!C$12:C$22,ROWS('Tabelle 1_1'!C$12:C21)),#REF!)</f>
        <v>140655</v>
      </c>
      <c r="V16" s="96" t="s">
        <v>86</v>
      </c>
      <c r="W16" s="96">
        <v>30000</v>
      </c>
      <c r="X16" s="96">
        <v>30000</v>
      </c>
      <c r="Y16" s="96">
        <v>30000</v>
      </c>
      <c r="Z16" s="96">
        <v>30000</v>
      </c>
    </row>
    <row r="17" spans="1:26">
      <c r="A17" s="117">
        <v>1</v>
      </c>
      <c r="B17" s="77" t="str">
        <f>'Tabelle 1_1'!A12</f>
        <v>Dithmarschen</v>
      </c>
      <c r="C17" s="117">
        <f>IF('Tabelle 1_1'!$C$7&gt;0,'Tabelle 1_1'!D12/'Tabelle 1_1'!$C12*100,J17)</f>
        <v>7.6058346128536956</v>
      </c>
      <c r="D17" s="117">
        <f>IF('Tabelle 1_1'!$C$7&gt;0,'Tabelle 1_1'!E12/'Tabelle 1_1'!$C12*100,K17)</f>
        <v>14.993693792498355</v>
      </c>
      <c r="E17" s="117">
        <f>IF('Tabelle 1_1'!$C$7&gt;0,'Tabelle 1_1'!F12/'Tabelle 1_1'!$C12*100,L17)</f>
        <v>21.490458433867076</v>
      </c>
      <c r="F17" s="117">
        <f>IF('Tabelle 1_1'!$C$7&gt;0,'Tabelle 1_1'!G12/'Tabelle 1_1'!$C12*100,M17)</f>
        <v>55.910013160780871</v>
      </c>
      <c r="G17" s="117">
        <f>IF('Tabelle 1_1'!$C$7&gt;0,'Tabelle 1_1'!C12,N17)</f>
        <v>72944</v>
      </c>
      <c r="I17" s="123" t="s">
        <v>86</v>
      </c>
      <c r="J17" s="123">
        <f t="shared" si="4"/>
        <v>25</v>
      </c>
      <c r="K17" s="123">
        <f t="shared" si="4"/>
        <v>25</v>
      </c>
      <c r="L17" s="123">
        <f t="shared" si="4"/>
        <v>25</v>
      </c>
      <c r="M17" s="123">
        <f t="shared" si="4"/>
        <v>25</v>
      </c>
      <c r="N17" s="117">
        <f t="shared" si="5"/>
        <v>100</v>
      </c>
      <c r="O17" s="105" t="str">
        <f>IF('Tabelle 1_1'!$C$7&gt;0,INDEX('Tabelle 1_1'!A$12:A$22,MATCH(T17,'Tabelle 1_1'!C$12:C$22,0)),V17)</f>
        <v>Pinneberg</v>
      </c>
      <c r="P17" s="80">
        <f>IF('Tabelle 1_1'!$C$7&gt;0,INDEX('Tabelle 1_1'!D$12:D$22,MATCH(O17,'Tabelle 1_1'!A$12:A$22,0)),W17)</f>
        <v>19115</v>
      </c>
      <c r="Q17" s="105">
        <f>IF('Tabelle 1_1'!$C$7&gt;0,INDEX('Tabelle 1_1'!E$12:E$22,MATCH(O17,'Tabelle 1_1'!A$12:A$22,0)),X17)</f>
        <v>32316</v>
      </c>
      <c r="R17" s="105">
        <f>IF('Tabelle 1_1'!$C$7&gt;0,INDEX('Tabelle 1_1'!F$12:F$22,MATCH(O17,'Tabelle 1_1'!A$12:A$22,0)),Y17)</f>
        <v>38918</v>
      </c>
      <c r="S17" s="105">
        <f>IF('Tabelle 1_1'!$C$7&gt;0,INDEX('Tabelle 1_1'!G$12:G$22,MATCH(O17,'Tabelle 1_1'!A$12:A$22,0)),Z17)</f>
        <v>69070</v>
      </c>
      <c r="T17" s="80">
        <f>IF('Tabelle 1_1'!$C$7&gt;0,SMALL('Tabelle 1_1'!C$12:C$22,ROWS('Tabelle 1_1'!C$12:C22)),#REF!)</f>
        <v>159419</v>
      </c>
      <c r="V17" s="96" t="s">
        <v>86</v>
      </c>
      <c r="W17" s="96">
        <v>30000</v>
      </c>
      <c r="X17" s="96">
        <v>30000</v>
      </c>
      <c r="Y17" s="96">
        <v>30000</v>
      </c>
      <c r="Z17" s="96">
        <v>30000</v>
      </c>
    </row>
    <row r="18" spans="1:26">
      <c r="C18" s="113" t="s">
        <v>101</v>
      </c>
      <c r="D18" s="116" t="s">
        <v>102</v>
      </c>
      <c r="E18" s="116" t="s">
        <v>103</v>
      </c>
      <c r="F18" s="116" t="s">
        <v>104</v>
      </c>
      <c r="I18" s="116" t="s">
        <v>83</v>
      </c>
      <c r="J18" s="113" t="s">
        <v>101</v>
      </c>
      <c r="K18" s="116" t="s">
        <v>102</v>
      </c>
      <c r="L18" s="116" t="s">
        <v>103</v>
      </c>
      <c r="M18" s="116" t="s">
        <v>104</v>
      </c>
      <c r="P18" s="113" t="s">
        <v>101</v>
      </c>
      <c r="Q18" s="105" t="s">
        <v>102</v>
      </c>
      <c r="R18" s="105" t="s">
        <v>103</v>
      </c>
      <c r="S18" s="105" t="s">
        <v>104</v>
      </c>
      <c r="T18" s="50"/>
      <c r="V18" s="54" t="s">
        <v>83</v>
      </c>
      <c r="W18" s="113" t="s">
        <v>101</v>
      </c>
      <c r="X18" s="105" t="s">
        <v>102</v>
      </c>
      <c r="Y18" s="105" t="s">
        <v>103</v>
      </c>
      <c r="Z18" s="105" t="s">
        <v>104</v>
      </c>
    </row>
    <row r="19" spans="1:26">
      <c r="A19" s="117">
        <v>18</v>
      </c>
      <c r="B19" s="77" t="str">
        <f>'Tabelle 1_1'!A41</f>
        <v>Reinbek, Stadt</v>
      </c>
      <c r="C19" s="117">
        <f>IF('Tabelle 1_1'!$C$7&gt;0,'Tabelle 1_1'!D41/'Tabelle 1_1'!$C41*100,J19)</f>
        <v>9.9149934046607058</v>
      </c>
      <c r="D19" s="117">
        <f>IF('Tabelle 1_1'!$C$7&gt;0,'Tabelle 1_1'!E41/'Tabelle 1_1'!$C41*100,K19)</f>
        <v>19.873955737945185</v>
      </c>
      <c r="E19" s="117">
        <f>IF('Tabelle 1_1'!$C$7&gt;0,'Tabelle 1_1'!F41/'Tabelle 1_1'!$C41*100,L19)</f>
        <v>25.377399970687382</v>
      </c>
      <c r="F19" s="117">
        <f>IF('Tabelle 1_1'!$C$7&gt;0,'Tabelle 1_1'!G41/'Tabelle 1_1'!$C41*100,M19)</f>
        <v>44.833650886706728</v>
      </c>
      <c r="G19" s="117">
        <f>IF('Tabelle 1_1'!$C$7&gt;0,'Tabelle 1_1'!C41,N19)</f>
        <v>13646</v>
      </c>
      <c r="I19" s="123" t="s">
        <v>86</v>
      </c>
      <c r="J19" s="123">
        <f>100/4</f>
        <v>25</v>
      </c>
      <c r="K19" s="123">
        <f t="shared" ref="K19:M19" si="6">100/4</f>
        <v>25</v>
      </c>
      <c r="L19" s="123">
        <f t="shared" si="6"/>
        <v>25</v>
      </c>
      <c r="M19" s="123">
        <f t="shared" si="6"/>
        <v>25</v>
      </c>
      <c r="N19" s="117">
        <f>SUM(J19:M19)</f>
        <v>100</v>
      </c>
      <c r="O19" s="54" t="str">
        <f>IF('Tabelle 1_1'!$C$7&gt;0,INDEX('Tabelle 1_1'!A$24:A$41,MATCH(T19,'Tabelle 1_1'!C$24:C$41,0)),V19)</f>
        <v>Bad Schwartau, Stadt</v>
      </c>
      <c r="P19" s="50">
        <f>IF('Tabelle 1_1'!$C$7&gt;0,INDEX('Tabelle 1_1'!D$24:D$41,MATCH($O19,'Tabelle 1_1'!$A$24:$A$41,0)),W19)</f>
        <v>1526</v>
      </c>
      <c r="Q19" s="80">
        <f>IF('Tabelle 1_1'!$C$7&gt;0,INDEX('Tabelle 1_1'!E$24:E$41,MATCH($O19,'Tabelle 1_1'!$A$24:$A$41,0)),X19)</f>
        <v>2623</v>
      </c>
      <c r="R19" s="80">
        <f>IF('Tabelle 1_1'!$C$7&gt;0,INDEX('Tabelle 1_1'!F$24:F$41,MATCH($O19,'Tabelle 1_1'!$A$24:$A$41,0)),Y19)</f>
        <v>2782</v>
      </c>
      <c r="S19" s="80">
        <f>IF('Tabelle 1_1'!$C$7&gt;0,INDEX('Tabelle 1_1'!G$24:G$41,MATCH($O19,'Tabelle 1_1'!$A$24:$A$41,0)),Z19)</f>
        <v>3914</v>
      </c>
      <c r="T19">
        <f>IF('Tabelle 1_1'!$C$7&gt;0,SMALL('Tabelle 1_1'!C$24:C$41,ROWS('Tabelle 1_1'!C$24:C24)),#REF!)</f>
        <v>10845</v>
      </c>
      <c r="V19" s="96" t="s">
        <v>86</v>
      </c>
      <c r="W19" s="96">
        <v>10000</v>
      </c>
      <c r="X19" s="123">
        <v>10000</v>
      </c>
      <c r="Y19" s="123">
        <v>10000</v>
      </c>
      <c r="Z19" s="123">
        <v>10000</v>
      </c>
    </row>
    <row r="20" spans="1:26">
      <c r="A20" s="117">
        <v>17</v>
      </c>
      <c r="B20" s="77" t="str">
        <f>'Tabelle 1_1'!A40</f>
        <v>Bad Oldesloe, Stadt</v>
      </c>
      <c r="C20" s="117">
        <f>IF('Tabelle 1_1'!$C$7&gt;0,'Tabelle 1_1'!D40/'Tabelle 1_1'!$C40*100,J20)</f>
        <v>11.749432002596558</v>
      </c>
      <c r="D20" s="117">
        <f>IF('Tabelle 1_1'!$C$7&gt;0,'Tabelle 1_1'!E40/'Tabelle 1_1'!$C40*100,K20)</f>
        <v>14.703018500486856</v>
      </c>
      <c r="E20" s="117">
        <f>IF('Tabelle 1_1'!$C$7&gt;0,'Tabelle 1_1'!F40/'Tabelle 1_1'!$C40*100,L20)</f>
        <v>23.612463485881207</v>
      </c>
      <c r="F20" s="117">
        <f>IF('Tabelle 1_1'!$C$7&gt;0,'Tabelle 1_1'!G40/'Tabelle 1_1'!$C40*100,M20)</f>
        <v>49.935086011035381</v>
      </c>
      <c r="G20" s="117">
        <f>IF('Tabelle 1_1'!$C$7&gt;0,'Tabelle 1_1'!C40,N20)</f>
        <v>12324</v>
      </c>
      <c r="I20" s="123" t="s">
        <v>86</v>
      </c>
      <c r="J20" s="123">
        <f t="shared" ref="J20:M35" si="7">100/4</f>
        <v>25</v>
      </c>
      <c r="K20" s="123">
        <f t="shared" si="7"/>
        <v>25</v>
      </c>
      <c r="L20" s="123">
        <f t="shared" si="7"/>
        <v>25</v>
      </c>
      <c r="M20" s="123">
        <f t="shared" si="7"/>
        <v>25</v>
      </c>
      <c r="N20" s="117">
        <f t="shared" ref="N20:N36" si="8">SUM(J20:M20)</f>
        <v>100</v>
      </c>
      <c r="O20" s="105" t="str">
        <f>IF('Tabelle 1_1'!$C$7&gt;0,INDEX('Tabelle 1_1'!A$24:A$41,MATCH(T20,'Tabelle 1_1'!C$24:C$41,0)),V20)</f>
        <v>Quickborn, Stadt</v>
      </c>
      <c r="P20" s="80">
        <f>IF('Tabelle 1_1'!$C$7&gt;0,INDEX('Tabelle 1_1'!D$24:D$41,MATCH($O20,'Tabelle 1_1'!$A$24:$A$41,0)),W20)</f>
        <v>1210</v>
      </c>
      <c r="Q20" s="80">
        <f>IF('Tabelle 1_1'!$C$7&gt;0,INDEX('Tabelle 1_1'!E$24:E$41,MATCH($O20,'Tabelle 1_1'!$A$24:$A$41,0)),X20)</f>
        <v>1978</v>
      </c>
      <c r="R20" s="80">
        <f>IF('Tabelle 1_1'!$C$7&gt;0,INDEX('Tabelle 1_1'!F$24:F$41,MATCH($O20,'Tabelle 1_1'!$A$24:$A$41,0)),Y20)</f>
        <v>2735</v>
      </c>
      <c r="S20" s="80">
        <f>IF('Tabelle 1_1'!$C$7&gt;0,INDEX('Tabelle 1_1'!G$24:G$41,MATCH($O20,'Tabelle 1_1'!$A$24:$A$41,0)),Z20)</f>
        <v>5136</v>
      </c>
      <c r="T20" s="80">
        <f>IF('Tabelle 1_1'!$C$7&gt;0,SMALL('Tabelle 1_1'!C$24:C$41,ROWS('Tabelle 1_1'!C$24:C25)),#REF!)</f>
        <v>11059</v>
      </c>
      <c r="V20" s="96" t="s">
        <v>86</v>
      </c>
      <c r="W20" s="123">
        <v>10000</v>
      </c>
      <c r="X20" s="123">
        <v>10000</v>
      </c>
      <c r="Y20" s="123">
        <v>10000</v>
      </c>
      <c r="Z20" s="123">
        <v>10000</v>
      </c>
    </row>
    <row r="21" spans="1:26">
      <c r="A21" s="117">
        <v>16</v>
      </c>
      <c r="B21" s="77" t="str">
        <f>'Tabelle 1_1'!A39</f>
        <v>Ahrensburg, Stadt</v>
      </c>
      <c r="C21" s="117">
        <f>IF('Tabelle 1_1'!$C$7&gt;0,'Tabelle 1_1'!D39/'Tabelle 1_1'!$C39*100,J21)</f>
        <v>13.56973173416768</v>
      </c>
      <c r="D21" s="117">
        <f>IF('Tabelle 1_1'!$C$7&gt;0,'Tabelle 1_1'!E39/'Tabelle 1_1'!$C39*100,K21)</f>
        <v>17.996407671359872</v>
      </c>
      <c r="E21" s="117">
        <f>IF('Tabelle 1_1'!$C$7&gt;0,'Tabelle 1_1'!F39/'Tabelle 1_1'!$C39*100,L21)</f>
        <v>22.857639492438729</v>
      </c>
      <c r="F21" s="117">
        <f>IF('Tabelle 1_1'!$C$7&gt;0,'Tabelle 1_1'!G39/'Tabelle 1_1'!$C39*100,M21)</f>
        <v>45.57622110203372</v>
      </c>
      <c r="G21" s="117">
        <f>IF('Tabelle 1_1'!$C$7&gt;0,'Tabelle 1_1'!C39,N21)</f>
        <v>17259</v>
      </c>
      <c r="I21" s="123" t="s">
        <v>86</v>
      </c>
      <c r="J21" s="123">
        <f t="shared" si="7"/>
        <v>25</v>
      </c>
      <c r="K21" s="123">
        <f t="shared" si="7"/>
        <v>25</v>
      </c>
      <c r="L21" s="123">
        <f t="shared" si="7"/>
        <v>25</v>
      </c>
      <c r="M21" s="123">
        <f t="shared" si="7"/>
        <v>25</v>
      </c>
      <c r="N21" s="117">
        <f t="shared" si="8"/>
        <v>100</v>
      </c>
      <c r="O21" s="105" t="str">
        <f>IF('Tabelle 1_1'!$C$7&gt;0,INDEX('Tabelle 1_1'!A$24:A$41,MATCH(T21,'Tabelle 1_1'!C$24:C$41,0)),V21)</f>
        <v>Kaltenkirchen, Stadt</v>
      </c>
      <c r="P21" s="80">
        <f>IF('Tabelle 1_1'!$C$7&gt;0,INDEX('Tabelle 1_1'!D$24:D$41,MATCH($O21,'Tabelle 1_1'!$A$24:$A$41,0)),W21)</f>
        <v>1574</v>
      </c>
      <c r="Q21" s="80">
        <f>IF('Tabelle 1_1'!$C$7&gt;0,INDEX('Tabelle 1_1'!E$24:E$41,MATCH($O21,'Tabelle 1_1'!$A$24:$A$41,0)),X21)</f>
        <v>2529</v>
      </c>
      <c r="R21" s="80">
        <f>IF('Tabelle 1_1'!$C$7&gt;0,INDEX('Tabelle 1_1'!F$24:F$41,MATCH($O21,'Tabelle 1_1'!$A$24:$A$41,0)),Y21)</f>
        <v>2576</v>
      </c>
      <c r="S21" s="80">
        <f>IF('Tabelle 1_1'!$C$7&gt;0,INDEX('Tabelle 1_1'!G$24:G$41,MATCH($O21,'Tabelle 1_1'!$A$24:$A$41,0)),Z21)</f>
        <v>4407</v>
      </c>
      <c r="T21" s="80">
        <f>IF('Tabelle 1_1'!$C$7&gt;0,SMALL('Tabelle 1_1'!C$24:C$41,ROWS('Tabelle 1_1'!C$24:C26)),#REF!)</f>
        <v>11086</v>
      </c>
      <c r="V21" s="96" t="s">
        <v>86</v>
      </c>
      <c r="W21" s="123">
        <v>10000</v>
      </c>
      <c r="X21" s="123">
        <v>10000</v>
      </c>
      <c r="Y21" s="123">
        <v>10000</v>
      </c>
      <c r="Z21" s="123">
        <v>10000</v>
      </c>
    </row>
    <row r="22" spans="1:26">
      <c r="A22" s="117">
        <v>15</v>
      </c>
      <c r="B22" s="77" t="str">
        <f>'Tabelle 1_1'!A38</f>
        <v>Itzehoe, Stadt</v>
      </c>
      <c r="C22" s="117">
        <f>IF('Tabelle 1_1'!$C$7&gt;0,'Tabelle 1_1'!D38/'Tabelle 1_1'!$C38*100,J22)</f>
        <v>15.017618435035516</v>
      </c>
      <c r="D22" s="117">
        <f>IF('Tabelle 1_1'!$C$7&gt;0,'Tabelle 1_1'!E38/'Tabelle 1_1'!$C38*100,K22)</f>
        <v>24.112086805749762</v>
      </c>
      <c r="E22" s="117">
        <f>IF('Tabelle 1_1'!$C$7&gt;0,'Tabelle 1_1'!F38/'Tabelle 1_1'!$C38*100,L22)</f>
        <v>26.069690698584928</v>
      </c>
      <c r="F22" s="117">
        <f>IF('Tabelle 1_1'!$C$7&gt;0,'Tabelle 1_1'!G38/'Tabelle 1_1'!$C38*100,M22)</f>
        <v>34.800604060629794</v>
      </c>
      <c r="G22" s="117">
        <f>IF('Tabelle 1_1'!$C$7&gt;0,'Tabelle 1_1'!C38,N22)</f>
        <v>17879</v>
      </c>
      <c r="I22" s="123" t="s">
        <v>86</v>
      </c>
      <c r="J22" s="123">
        <f t="shared" si="7"/>
        <v>25</v>
      </c>
      <c r="K22" s="123">
        <f t="shared" si="7"/>
        <v>25</v>
      </c>
      <c r="L22" s="123">
        <f t="shared" si="7"/>
        <v>25</v>
      </c>
      <c r="M22" s="123">
        <f t="shared" si="7"/>
        <v>25</v>
      </c>
      <c r="N22" s="117">
        <f t="shared" si="8"/>
        <v>100</v>
      </c>
      <c r="O22" s="105" t="str">
        <f>IF('Tabelle 1_1'!$C$7&gt;0,INDEX('Tabelle 1_1'!A$24:A$41,MATCH(T22,'Tabelle 1_1'!C$24:C$41,0)),V22)</f>
        <v>Heide, Stadt</v>
      </c>
      <c r="P22" s="80">
        <f>IF('Tabelle 1_1'!$C$7&gt;0,INDEX('Tabelle 1_1'!D$24:D$41,MATCH($O22,'Tabelle 1_1'!$A$24:$A$41,0)),W22)</f>
        <v>1575</v>
      </c>
      <c r="Q22" s="80">
        <f>IF('Tabelle 1_1'!$C$7&gt;0,INDEX('Tabelle 1_1'!E$24:E$41,MATCH($O22,'Tabelle 1_1'!$A$24:$A$41,0)),X22)</f>
        <v>2604</v>
      </c>
      <c r="R22" s="80">
        <f>IF('Tabelle 1_1'!$C$7&gt;0,INDEX('Tabelle 1_1'!F$24:F$41,MATCH($O22,'Tabelle 1_1'!$A$24:$A$41,0)),Y22)</f>
        <v>3135</v>
      </c>
      <c r="S22" s="80">
        <f>IF('Tabelle 1_1'!$C$7&gt;0,INDEX('Tabelle 1_1'!G$24:G$41,MATCH($O22,'Tabelle 1_1'!$A$24:$A$41,0)),Z22)</f>
        <v>4799</v>
      </c>
      <c r="T22" s="80">
        <f>IF('Tabelle 1_1'!$C$7&gt;0,SMALL('Tabelle 1_1'!C$24:C$41,ROWS('Tabelle 1_1'!C$24:C27)),#REF!)</f>
        <v>12113</v>
      </c>
      <c r="V22" s="96" t="s">
        <v>86</v>
      </c>
      <c r="W22" s="123">
        <v>10000</v>
      </c>
      <c r="X22" s="123">
        <v>10000</v>
      </c>
      <c r="Y22" s="123">
        <v>10000</v>
      </c>
      <c r="Z22" s="123">
        <v>10000</v>
      </c>
    </row>
    <row r="23" spans="1:26">
      <c r="A23" s="117">
        <v>14</v>
      </c>
      <c r="B23" s="77" t="str">
        <f>'Tabelle 1_1'!A37</f>
        <v>Norderstedt, Stadt</v>
      </c>
      <c r="C23" s="117">
        <f>IF('Tabelle 1_1'!$C$7&gt;0,'Tabelle 1_1'!D37/'Tabelle 1_1'!$C37*100,J23)</f>
        <v>13.506943608751113</v>
      </c>
      <c r="D23" s="117">
        <f>IF('Tabelle 1_1'!$C$7&gt;0,'Tabelle 1_1'!E37/'Tabelle 1_1'!$C37*100,K23)</f>
        <v>22.765890875833353</v>
      </c>
      <c r="E23" s="117">
        <f>IF('Tabelle 1_1'!$C$7&gt;0,'Tabelle 1_1'!F37/'Tabelle 1_1'!$C37*100,L23)</f>
        <v>26.24611904016944</v>
      </c>
      <c r="F23" s="117">
        <f>IF('Tabelle 1_1'!$C$7&gt;0,'Tabelle 1_1'!G37/'Tabelle 1_1'!$C37*100,M23)</f>
        <v>37.481046475246096</v>
      </c>
      <c r="G23" s="117">
        <f>IF('Tabelle 1_1'!$C$7&gt;0,'Tabelle 1_1'!C37,N23)</f>
        <v>41549</v>
      </c>
      <c r="I23" s="123" t="s">
        <v>86</v>
      </c>
      <c r="J23" s="123">
        <f t="shared" si="7"/>
        <v>25</v>
      </c>
      <c r="K23" s="123">
        <f t="shared" si="7"/>
        <v>25</v>
      </c>
      <c r="L23" s="123">
        <f t="shared" si="7"/>
        <v>25</v>
      </c>
      <c r="M23" s="123">
        <f t="shared" si="7"/>
        <v>25</v>
      </c>
      <c r="N23" s="117">
        <f t="shared" si="8"/>
        <v>100</v>
      </c>
      <c r="O23" s="105" t="str">
        <f>IF('Tabelle 1_1'!$C$7&gt;0,INDEX('Tabelle 1_1'!A$24:A$41,MATCH(T23,'Tabelle 1_1'!C$24:C$41,0)),V23)</f>
        <v>Bad Oldesloe, Stadt</v>
      </c>
      <c r="P23" s="80">
        <f>IF('Tabelle 1_1'!$C$7&gt;0,INDEX('Tabelle 1_1'!D$24:D$41,MATCH($O23,'Tabelle 1_1'!$A$24:$A$41,0)),W23)</f>
        <v>1448</v>
      </c>
      <c r="Q23" s="80">
        <f>IF('Tabelle 1_1'!$C$7&gt;0,INDEX('Tabelle 1_1'!E$24:E$41,MATCH($O23,'Tabelle 1_1'!$A$24:$A$41,0)),X23)</f>
        <v>1812</v>
      </c>
      <c r="R23" s="80">
        <f>IF('Tabelle 1_1'!$C$7&gt;0,INDEX('Tabelle 1_1'!F$24:F$41,MATCH($O23,'Tabelle 1_1'!$A$24:$A$41,0)),Y23)</f>
        <v>2910</v>
      </c>
      <c r="S23" s="80">
        <f>IF('Tabelle 1_1'!$C$7&gt;0,INDEX('Tabelle 1_1'!G$24:G$41,MATCH($O23,'Tabelle 1_1'!$A$24:$A$41,0)),Z23)</f>
        <v>6154</v>
      </c>
      <c r="T23" s="80">
        <f>IF('Tabelle 1_1'!$C$7&gt;0,SMALL('Tabelle 1_1'!C$24:C$41,ROWS('Tabelle 1_1'!C$24:C28)),#REF!)</f>
        <v>12324</v>
      </c>
      <c r="V23" s="96" t="s">
        <v>86</v>
      </c>
      <c r="W23" s="123">
        <v>10000</v>
      </c>
      <c r="X23" s="123">
        <v>10000</v>
      </c>
      <c r="Y23" s="123">
        <v>10000</v>
      </c>
      <c r="Z23" s="123">
        <v>10000</v>
      </c>
    </row>
    <row r="24" spans="1:26">
      <c r="A24" s="117">
        <v>13</v>
      </c>
      <c r="B24" s="77" t="str">
        <f>'Tabelle 1_1'!A36</f>
        <v>Kaltenkirchen, Stadt</v>
      </c>
      <c r="C24" s="117">
        <f>IF('Tabelle 1_1'!$C$7&gt;0,'Tabelle 1_1'!D36/'Tabelle 1_1'!$C36*100,J24)</f>
        <v>14.198087678152623</v>
      </c>
      <c r="D24" s="117">
        <f>IF('Tabelle 1_1'!$C$7&gt;0,'Tabelle 1_1'!E36/'Tabelle 1_1'!$C36*100,K24)</f>
        <v>22.812556377412953</v>
      </c>
      <c r="E24" s="117">
        <f>IF('Tabelle 1_1'!$C$7&gt;0,'Tabelle 1_1'!F36/'Tabelle 1_1'!$C36*100,L24)</f>
        <v>23.236514522821576</v>
      </c>
      <c r="F24" s="117">
        <f>IF('Tabelle 1_1'!$C$7&gt;0,'Tabelle 1_1'!G36/'Tabelle 1_1'!$C36*100,M24)</f>
        <v>39.752841421612843</v>
      </c>
      <c r="G24" s="117">
        <f>IF('Tabelle 1_1'!$C$7&gt;0,'Tabelle 1_1'!C36,N24)</f>
        <v>11086</v>
      </c>
      <c r="I24" s="123" t="s">
        <v>86</v>
      </c>
      <c r="J24" s="123">
        <f t="shared" si="7"/>
        <v>25</v>
      </c>
      <c r="K24" s="123">
        <f t="shared" si="7"/>
        <v>25</v>
      </c>
      <c r="L24" s="123">
        <f t="shared" si="7"/>
        <v>25</v>
      </c>
      <c r="M24" s="123">
        <f t="shared" si="7"/>
        <v>25</v>
      </c>
      <c r="N24" s="117">
        <f t="shared" si="8"/>
        <v>100</v>
      </c>
      <c r="O24" s="105" t="str">
        <f>IF('Tabelle 1_1'!$C$7&gt;0,INDEX('Tabelle 1_1'!A$24:A$41,MATCH(T24,'Tabelle 1_1'!C$24:C$41,0)),V24)</f>
        <v>Eckernförde, Stadt</v>
      </c>
      <c r="P24" s="80">
        <f>IF('Tabelle 1_1'!$C$7&gt;0,INDEX('Tabelle 1_1'!D$24:D$41,MATCH($O24,'Tabelle 1_1'!$A$24:$A$41,0)),W24)</f>
        <v>1798</v>
      </c>
      <c r="Q24" s="80">
        <f>IF('Tabelle 1_1'!$C$7&gt;0,INDEX('Tabelle 1_1'!E$24:E$41,MATCH($O24,'Tabelle 1_1'!$A$24:$A$41,0)),X24)</f>
        <v>2896</v>
      </c>
      <c r="R24" s="80">
        <f>IF('Tabelle 1_1'!$C$7&gt;0,INDEX('Tabelle 1_1'!F$24:F$41,MATCH($O24,'Tabelle 1_1'!$A$24:$A$41,0)),Y24)</f>
        <v>3269</v>
      </c>
      <c r="S24" s="80">
        <f>IF('Tabelle 1_1'!$C$7&gt;0,INDEX('Tabelle 1_1'!G$24:G$41,MATCH($O24,'Tabelle 1_1'!$A$24:$A$41,0)),Z24)</f>
        <v>4818</v>
      </c>
      <c r="T24" s="80">
        <f>IF('Tabelle 1_1'!$C$7&gt;0,SMALL('Tabelle 1_1'!C$24:C$41,ROWS('Tabelle 1_1'!C$24:C29)),#REF!)</f>
        <v>12781</v>
      </c>
      <c r="V24" s="96" t="s">
        <v>86</v>
      </c>
      <c r="W24" s="123">
        <v>10000</v>
      </c>
      <c r="X24" s="123">
        <v>10000</v>
      </c>
      <c r="Y24" s="123">
        <v>10000</v>
      </c>
      <c r="Z24" s="123">
        <v>10000</v>
      </c>
    </row>
    <row r="25" spans="1:26">
      <c r="A25" s="117">
        <v>12</v>
      </c>
      <c r="B25" s="77" t="str">
        <f>'Tabelle 1_1'!A35</f>
        <v>Henstedt-Ulzburg</v>
      </c>
      <c r="C25" s="117">
        <f>IF('Tabelle 1_1'!$C$7&gt;0,'Tabelle 1_1'!D35/'Tabelle 1_1'!$C35*100,J25)</f>
        <v>8.7455630239407895</v>
      </c>
      <c r="D25" s="117">
        <f>IF('Tabelle 1_1'!$C$7&gt;0,'Tabelle 1_1'!E35/'Tabelle 1_1'!$C35*100,K25)</f>
        <v>16.411147194320673</v>
      </c>
      <c r="E25" s="117">
        <f>IF('Tabelle 1_1'!$C$7&gt;0,'Tabelle 1_1'!F35/'Tabelle 1_1'!$C35*100,L25)</f>
        <v>22.052715051733252</v>
      </c>
      <c r="F25" s="117">
        <f>IF('Tabelle 1_1'!$C$7&gt;0,'Tabelle 1_1'!G35/'Tabelle 1_1'!$C35*100,M25)</f>
        <v>52.790574730005289</v>
      </c>
      <c r="G25" s="117">
        <f>IF('Tabelle 1_1'!$C$7&gt;0,'Tabelle 1_1'!C35,N25)</f>
        <v>13241</v>
      </c>
      <c r="I25" s="123" t="s">
        <v>86</v>
      </c>
      <c r="J25" s="123">
        <f t="shared" si="7"/>
        <v>25</v>
      </c>
      <c r="K25" s="123">
        <f t="shared" si="7"/>
        <v>25</v>
      </c>
      <c r="L25" s="123">
        <f t="shared" si="7"/>
        <v>25</v>
      </c>
      <c r="M25" s="123">
        <f t="shared" si="7"/>
        <v>25</v>
      </c>
      <c r="N25" s="117">
        <f t="shared" si="8"/>
        <v>100</v>
      </c>
      <c r="O25" s="105" t="str">
        <f>IF('Tabelle 1_1'!$C$7&gt;0,INDEX('Tabelle 1_1'!A$24:A$41,MATCH(T25,'Tabelle 1_1'!C$24:C$41,0)),V25)</f>
        <v>Henstedt-Ulzburg</v>
      </c>
      <c r="P25" s="80">
        <f>IF('Tabelle 1_1'!$C$7&gt;0,INDEX('Tabelle 1_1'!D$24:D$41,MATCH($O25,'Tabelle 1_1'!$A$24:$A$41,0)),W25)</f>
        <v>1158</v>
      </c>
      <c r="Q25" s="80">
        <f>IF('Tabelle 1_1'!$C$7&gt;0,INDEX('Tabelle 1_1'!E$24:E$41,MATCH($O25,'Tabelle 1_1'!$A$24:$A$41,0)),X25)</f>
        <v>2173</v>
      </c>
      <c r="R25" s="80">
        <f>IF('Tabelle 1_1'!$C$7&gt;0,INDEX('Tabelle 1_1'!F$24:F$41,MATCH($O25,'Tabelle 1_1'!$A$24:$A$41,0)),Y25)</f>
        <v>2920</v>
      </c>
      <c r="S25" s="80">
        <f>IF('Tabelle 1_1'!$C$7&gt;0,INDEX('Tabelle 1_1'!G$24:G$41,MATCH($O25,'Tabelle 1_1'!$A$24:$A$41,0)),Z25)</f>
        <v>6990</v>
      </c>
      <c r="T25" s="80">
        <f>IF('Tabelle 1_1'!$C$7&gt;0,SMALL('Tabelle 1_1'!C$24:C$41,ROWS('Tabelle 1_1'!C$24:C30)),#REF!)</f>
        <v>13241</v>
      </c>
      <c r="V25" s="96" t="s">
        <v>86</v>
      </c>
      <c r="W25" s="123">
        <v>10000</v>
      </c>
      <c r="X25" s="123">
        <v>10000</v>
      </c>
      <c r="Y25" s="123">
        <v>10000</v>
      </c>
      <c r="Z25" s="123">
        <v>10000</v>
      </c>
    </row>
    <row r="26" spans="1:26">
      <c r="A26" s="117">
        <v>11</v>
      </c>
      <c r="B26" s="77" t="str">
        <f>'Tabelle 1_1'!A34</f>
        <v>Schleswig, Stadt</v>
      </c>
      <c r="C26" s="117">
        <f>IF('Tabelle 1_1'!$C$7&gt;0,'Tabelle 1_1'!D34/'Tabelle 1_1'!$C34*100,J26)</f>
        <v>12.918930360544698</v>
      </c>
      <c r="D26" s="117">
        <f>IF('Tabelle 1_1'!$C$7&gt;0,'Tabelle 1_1'!E34/'Tabelle 1_1'!$C34*100,K26)</f>
        <v>27.030268820997673</v>
      </c>
      <c r="E26" s="117">
        <f>IF('Tabelle 1_1'!$C$7&gt;0,'Tabelle 1_1'!F34/'Tabelle 1_1'!$C34*100,L26)</f>
        <v>26.677485359486347</v>
      </c>
      <c r="F26" s="117">
        <f>IF('Tabelle 1_1'!$C$7&gt;0,'Tabelle 1_1'!G34/'Tabelle 1_1'!$C34*100,M26)</f>
        <v>33.373315458971284</v>
      </c>
      <c r="G26" s="117">
        <f>IF('Tabelle 1_1'!$C$7&gt;0,'Tabelle 1_1'!C34,N26)</f>
        <v>14173</v>
      </c>
      <c r="I26" s="123" t="s">
        <v>86</v>
      </c>
      <c r="J26" s="123">
        <f t="shared" si="7"/>
        <v>25</v>
      </c>
      <c r="K26" s="123">
        <f t="shared" si="7"/>
        <v>25</v>
      </c>
      <c r="L26" s="123">
        <f t="shared" si="7"/>
        <v>25</v>
      </c>
      <c r="M26" s="123">
        <f t="shared" si="7"/>
        <v>25</v>
      </c>
      <c r="N26" s="117">
        <f t="shared" si="8"/>
        <v>100</v>
      </c>
      <c r="O26" s="105" t="str">
        <f>IF('Tabelle 1_1'!$C$7&gt;0,INDEX('Tabelle 1_1'!A$24:A$41,MATCH(T26,'Tabelle 1_1'!C$24:C$41,0)),V26)</f>
        <v>Husum, Stadt</v>
      </c>
      <c r="P26" s="80">
        <f>IF('Tabelle 1_1'!$C$7&gt;0,INDEX('Tabelle 1_1'!D$24:D$41,MATCH($O26,'Tabelle 1_1'!$A$24:$A$41,0)),W26)</f>
        <v>1622</v>
      </c>
      <c r="Q26" s="80">
        <f>IF('Tabelle 1_1'!$C$7&gt;0,INDEX('Tabelle 1_1'!E$24:E$41,MATCH($O26,'Tabelle 1_1'!$A$24:$A$41,0)),X26)</f>
        <v>2915</v>
      </c>
      <c r="R26" s="80">
        <f>IF('Tabelle 1_1'!$C$7&gt;0,INDEX('Tabelle 1_1'!F$24:F$41,MATCH($O26,'Tabelle 1_1'!$A$24:$A$41,0)),Y26)</f>
        <v>3495</v>
      </c>
      <c r="S26" s="80">
        <f>IF('Tabelle 1_1'!$C$7&gt;0,INDEX('Tabelle 1_1'!G$24:G$41,MATCH($O26,'Tabelle 1_1'!$A$24:$A$41,0)),Z26)</f>
        <v>5428</v>
      </c>
      <c r="T26" s="80">
        <f>IF('Tabelle 1_1'!$C$7&gt;0,SMALL('Tabelle 1_1'!C$24:C$41,ROWS('Tabelle 1_1'!C$24:C31)),#REF!)</f>
        <v>13460</v>
      </c>
      <c r="V26" s="96" t="s">
        <v>86</v>
      </c>
      <c r="W26" s="123">
        <v>10000</v>
      </c>
      <c r="X26" s="123">
        <v>10000</v>
      </c>
      <c r="Y26" s="123">
        <v>10000</v>
      </c>
      <c r="Z26" s="123">
        <v>10000</v>
      </c>
    </row>
    <row r="27" spans="1:26">
      <c r="A27" s="117">
        <v>10</v>
      </c>
      <c r="B27" s="77" t="str">
        <f>'Tabelle 1_1'!A33</f>
        <v>Rendsburg, Stadt</v>
      </c>
      <c r="C27" s="117">
        <f>IF('Tabelle 1_1'!$C$7&gt;0,'Tabelle 1_1'!D33/'Tabelle 1_1'!$C33*100,J27)</f>
        <v>18.267921257892784</v>
      </c>
      <c r="D27" s="117">
        <f>IF('Tabelle 1_1'!$C$7&gt;0,'Tabelle 1_1'!E33/'Tabelle 1_1'!$C33*100,K27)</f>
        <v>29.336387272502169</v>
      </c>
      <c r="E27" s="117">
        <f>IF('Tabelle 1_1'!$C$7&gt;0,'Tabelle 1_1'!F33/'Tabelle 1_1'!$C33*100,L27)</f>
        <v>24.501671412653213</v>
      </c>
      <c r="F27" s="117">
        <f>IF('Tabelle 1_1'!$C$7&gt;0,'Tabelle 1_1'!G33/'Tabelle 1_1'!$C33*100,M27)</f>
        <v>27.894020056951842</v>
      </c>
      <c r="G27" s="117">
        <f>IF('Tabelle 1_1'!$C$7&gt;0,'Tabelle 1_1'!C33,N27)</f>
        <v>16154</v>
      </c>
      <c r="I27" s="123" t="s">
        <v>86</v>
      </c>
      <c r="J27" s="123">
        <f t="shared" si="7"/>
        <v>25</v>
      </c>
      <c r="K27" s="123">
        <f t="shared" si="7"/>
        <v>25</v>
      </c>
      <c r="L27" s="123">
        <f t="shared" si="7"/>
        <v>25</v>
      </c>
      <c r="M27" s="123">
        <f t="shared" si="7"/>
        <v>25</v>
      </c>
      <c r="N27" s="117">
        <f t="shared" si="8"/>
        <v>100</v>
      </c>
      <c r="O27" s="105" t="str">
        <f>IF('Tabelle 1_1'!$C$7&gt;0,INDEX('Tabelle 1_1'!A$24:A$41,MATCH(T27,'Tabelle 1_1'!C$24:C$41,0)),V27)</f>
        <v>Reinbek, Stadt</v>
      </c>
      <c r="P27" s="80">
        <f>IF('Tabelle 1_1'!$C$7&gt;0,INDEX('Tabelle 1_1'!D$24:D$41,MATCH($O27,'Tabelle 1_1'!$A$24:$A$41,0)),W27)</f>
        <v>1353</v>
      </c>
      <c r="Q27" s="80">
        <f>IF('Tabelle 1_1'!$C$7&gt;0,INDEX('Tabelle 1_1'!E$24:E$41,MATCH($O27,'Tabelle 1_1'!$A$24:$A$41,0)),X27)</f>
        <v>2712</v>
      </c>
      <c r="R27" s="80">
        <f>IF('Tabelle 1_1'!$C$7&gt;0,INDEX('Tabelle 1_1'!F$24:F$41,MATCH($O27,'Tabelle 1_1'!$A$24:$A$41,0)),Y27)</f>
        <v>3463</v>
      </c>
      <c r="S27" s="80">
        <f>IF('Tabelle 1_1'!$C$7&gt;0,INDEX('Tabelle 1_1'!G$24:G$41,MATCH($O27,'Tabelle 1_1'!$A$24:$A$41,0)),Z27)</f>
        <v>6118</v>
      </c>
      <c r="T27" s="80">
        <f>IF('Tabelle 1_1'!$C$7&gt;0,SMALL('Tabelle 1_1'!C$24:C$41,ROWS('Tabelle 1_1'!C$24:C32)),#REF!)</f>
        <v>13646</v>
      </c>
      <c r="V27" s="96" t="s">
        <v>86</v>
      </c>
      <c r="W27" s="123">
        <v>10000</v>
      </c>
      <c r="X27" s="123">
        <v>10000</v>
      </c>
      <c r="Y27" s="123">
        <v>10000</v>
      </c>
      <c r="Z27" s="123">
        <v>10000</v>
      </c>
    </row>
    <row r="28" spans="1:26">
      <c r="A28" s="117">
        <v>9</v>
      </c>
      <c r="B28" s="77" t="str">
        <f>'Tabelle 1_1'!A32</f>
        <v>Eckernförde, Stadt</v>
      </c>
      <c r="C28" s="117">
        <f>IF('Tabelle 1_1'!$C$7&gt;0,'Tabelle 1_1'!D32/'Tabelle 1_1'!$C32*100,J28)</f>
        <v>14.067756826539393</v>
      </c>
      <c r="D28" s="117">
        <f>IF('Tabelle 1_1'!$C$7&gt;0,'Tabelle 1_1'!E32/'Tabelle 1_1'!$C32*100,K28)</f>
        <v>22.658633909709724</v>
      </c>
      <c r="E28" s="117">
        <f>IF('Tabelle 1_1'!$C$7&gt;0,'Tabelle 1_1'!F32/'Tabelle 1_1'!$C32*100,L28)</f>
        <v>25.577028401533525</v>
      </c>
      <c r="F28" s="117">
        <f>IF('Tabelle 1_1'!$C$7&gt;0,'Tabelle 1_1'!G32/'Tabelle 1_1'!$C32*100,M28)</f>
        <v>37.696580862217353</v>
      </c>
      <c r="G28" s="117">
        <f>IF('Tabelle 1_1'!$C$7&gt;0,'Tabelle 1_1'!C32,N28)</f>
        <v>12781</v>
      </c>
      <c r="I28" s="123" t="s">
        <v>86</v>
      </c>
      <c r="J28" s="123">
        <f t="shared" si="7"/>
        <v>25</v>
      </c>
      <c r="K28" s="123">
        <f t="shared" si="7"/>
        <v>25</v>
      </c>
      <c r="L28" s="123">
        <f t="shared" si="7"/>
        <v>25</v>
      </c>
      <c r="M28" s="123">
        <f t="shared" si="7"/>
        <v>25</v>
      </c>
      <c r="N28" s="117">
        <f t="shared" si="8"/>
        <v>100</v>
      </c>
      <c r="O28" s="105" t="str">
        <f>IF('Tabelle 1_1'!$C$7&gt;0,INDEX('Tabelle 1_1'!A$24:A$41,MATCH(T28,'Tabelle 1_1'!C$24:C$41,0)),V28)</f>
        <v>Schleswig, Stadt</v>
      </c>
      <c r="P28" s="80">
        <f>IF('Tabelle 1_1'!$C$7&gt;0,INDEX('Tabelle 1_1'!D$24:D$41,MATCH($O28,'Tabelle 1_1'!$A$24:$A$41,0)),W28)</f>
        <v>1831</v>
      </c>
      <c r="Q28" s="80">
        <f>IF('Tabelle 1_1'!$C$7&gt;0,INDEX('Tabelle 1_1'!E$24:E$41,MATCH($O28,'Tabelle 1_1'!$A$24:$A$41,0)),X28)</f>
        <v>3831</v>
      </c>
      <c r="R28" s="80">
        <f>IF('Tabelle 1_1'!$C$7&gt;0,INDEX('Tabelle 1_1'!F$24:F$41,MATCH($O28,'Tabelle 1_1'!$A$24:$A$41,0)),Y28)</f>
        <v>3781</v>
      </c>
      <c r="S28" s="80">
        <f>IF('Tabelle 1_1'!$C$7&gt;0,INDEX('Tabelle 1_1'!G$24:G$41,MATCH($O28,'Tabelle 1_1'!$A$24:$A$41,0)),Z28)</f>
        <v>4730</v>
      </c>
      <c r="T28" s="80">
        <f>IF('Tabelle 1_1'!$C$7&gt;0,SMALL('Tabelle 1_1'!C$24:C$41,ROWS('Tabelle 1_1'!C$24:C33)),#REF!)</f>
        <v>14173</v>
      </c>
      <c r="V28" s="96" t="s">
        <v>86</v>
      </c>
      <c r="W28" s="123">
        <v>10000</v>
      </c>
      <c r="X28" s="123">
        <v>10000</v>
      </c>
      <c r="Y28" s="123">
        <v>10000</v>
      </c>
      <c r="Z28" s="123">
        <v>10000</v>
      </c>
    </row>
    <row r="29" spans="1:26">
      <c r="A29" s="117">
        <v>8</v>
      </c>
      <c r="B29" s="77" t="str">
        <f>'Tabelle 1_1'!A31</f>
        <v>Wedel, Stadt</v>
      </c>
      <c r="C29" s="117">
        <f>IF('Tabelle 1_1'!$C$7&gt;0,'Tabelle 1_1'!D31/'Tabelle 1_1'!$C31*100,J29)</f>
        <v>15.84426851751437</v>
      </c>
      <c r="D29" s="117">
        <f>IF('Tabelle 1_1'!$C$7&gt;0,'Tabelle 1_1'!E31/'Tabelle 1_1'!$C31*100,K29)</f>
        <v>28.126016701008567</v>
      </c>
      <c r="E29" s="117">
        <f>IF('Tabelle 1_1'!$C$7&gt;0,'Tabelle 1_1'!F31/'Tabelle 1_1'!$C31*100,L29)</f>
        <v>25.30636590391498</v>
      </c>
      <c r="F29" s="117">
        <f>IF('Tabelle 1_1'!$C$7&gt;0,'Tabelle 1_1'!G31/'Tabelle 1_1'!$C31*100,M29)</f>
        <v>30.723348877562085</v>
      </c>
      <c r="G29" s="117">
        <f>IF('Tabelle 1_1'!$C$7&gt;0,'Tabelle 1_1'!C31,N29)</f>
        <v>18442</v>
      </c>
      <c r="I29" s="123" t="s">
        <v>86</v>
      </c>
      <c r="J29" s="123">
        <f t="shared" si="7"/>
        <v>25</v>
      </c>
      <c r="K29" s="123">
        <f t="shared" si="7"/>
        <v>25</v>
      </c>
      <c r="L29" s="123">
        <f t="shared" si="7"/>
        <v>25</v>
      </c>
      <c r="M29" s="123">
        <f t="shared" si="7"/>
        <v>25</v>
      </c>
      <c r="N29" s="117">
        <f t="shared" si="8"/>
        <v>100</v>
      </c>
      <c r="O29" s="105" t="str">
        <f>IF('Tabelle 1_1'!$C$7&gt;0,INDEX('Tabelle 1_1'!A$24:A$41,MATCH(T29,'Tabelle 1_1'!C$24:C$41,0)),V29)</f>
        <v>Rendsburg, Stadt</v>
      </c>
      <c r="P29" s="80">
        <f>IF('Tabelle 1_1'!$C$7&gt;0,INDEX('Tabelle 1_1'!D$24:D$41,MATCH($O29,'Tabelle 1_1'!$A$24:$A$41,0)),W29)</f>
        <v>2951</v>
      </c>
      <c r="Q29" s="80">
        <f>IF('Tabelle 1_1'!$C$7&gt;0,INDEX('Tabelle 1_1'!E$24:E$41,MATCH($O29,'Tabelle 1_1'!$A$24:$A$41,0)),X29)</f>
        <v>4739</v>
      </c>
      <c r="R29" s="80">
        <f>IF('Tabelle 1_1'!$C$7&gt;0,INDEX('Tabelle 1_1'!F$24:F$41,MATCH($O29,'Tabelle 1_1'!$A$24:$A$41,0)),Y29)</f>
        <v>3958</v>
      </c>
      <c r="S29" s="80">
        <f>IF('Tabelle 1_1'!$C$7&gt;0,INDEX('Tabelle 1_1'!G$24:G$41,MATCH($O29,'Tabelle 1_1'!$A$24:$A$41,0)),Z29)</f>
        <v>4506</v>
      </c>
      <c r="T29" s="80">
        <f>IF('Tabelle 1_1'!$C$7&gt;0,SMALL('Tabelle 1_1'!C$24:C$41,ROWS('Tabelle 1_1'!C$24:C34)),#REF!)</f>
        <v>16154</v>
      </c>
      <c r="V29" s="96" t="s">
        <v>86</v>
      </c>
      <c r="W29" s="123">
        <v>10000</v>
      </c>
      <c r="X29" s="123">
        <v>10000</v>
      </c>
      <c r="Y29" s="123">
        <v>10000</v>
      </c>
      <c r="Z29" s="123">
        <v>10000</v>
      </c>
    </row>
    <row r="30" spans="1:26">
      <c r="A30" s="117">
        <v>7</v>
      </c>
      <c r="B30" s="77" t="str">
        <f>'Tabelle 1_1'!A30</f>
        <v>Quickborn, Stadt</v>
      </c>
      <c r="C30" s="117">
        <f>IF('Tabelle 1_1'!$C$7&gt;0,'Tabelle 1_1'!D30/'Tabelle 1_1'!$C30*100,J30)</f>
        <v>10.941314766253731</v>
      </c>
      <c r="D30" s="117">
        <f>IF('Tabelle 1_1'!$C$7&gt;0,'Tabelle 1_1'!E30/'Tabelle 1_1'!$C30*100,K30)</f>
        <v>17.885884799710645</v>
      </c>
      <c r="E30" s="117">
        <f>IF('Tabelle 1_1'!$C$7&gt;0,'Tabelle 1_1'!F30/'Tabelle 1_1'!$C30*100,L30)</f>
        <v>24.730988335292523</v>
      </c>
      <c r="F30" s="117">
        <f>IF('Tabelle 1_1'!$C$7&gt;0,'Tabelle 1_1'!G30/'Tabelle 1_1'!$C30*100,M30)</f>
        <v>46.441812098743107</v>
      </c>
      <c r="G30" s="117">
        <f>IF('Tabelle 1_1'!$C$7&gt;0,'Tabelle 1_1'!C30,N30)</f>
        <v>11059</v>
      </c>
      <c r="I30" s="123" t="s">
        <v>86</v>
      </c>
      <c r="J30" s="123">
        <f>100/4</f>
        <v>25</v>
      </c>
      <c r="K30" s="123">
        <f t="shared" si="7"/>
        <v>25</v>
      </c>
      <c r="L30" s="123">
        <f t="shared" si="7"/>
        <v>25</v>
      </c>
      <c r="M30" s="123">
        <f t="shared" si="7"/>
        <v>25</v>
      </c>
      <c r="N30" s="117">
        <f t="shared" si="8"/>
        <v>100</v>
      </c>
      <c r="O30" s="105" t="str">
        <f>IF('Tabelle 1_1'!$C$7&gt;0,INDEX('Tabelle 1_1'!A$24:A$41,MATCH(T30,'Tabelle 1_1'!C$24:C$41,0)),V30)</f>
        <v>Geesthacht, Stadt</v>
      </c>
      <c r="P30" s="80">
        <f>IF('Tabelle 1_1'!$C$7&gt;0,INDEX('Tabelle 1_1'!D$24:D$41,MATCH($O30,'Tabelle 1_1'!$A$24:$A$41,0)),W30)</f>
        <v>3005</v>
      </c>
      <c r="Q30" s="80">
        <f>IF('Tabelle 1_1'!$C$7&gt;0,INDEX('Tabelle 1_1'!E$24:E$41,MATCH($O30,'Tabelle 1_1'!$A$24:$A$41,0)),X30)</f>
        <v>3668</v>
      </c>
      <c r="R30" s="80">
        <f>IF('Tabelle 1_1'!$C$7&gt;0,INDEX('Tabelle 1_1'!F$24:F$41,MATCH($O30,'Tabelle 1_1'!$A$24:$A$41,0)),Y30)</f>
        <v>4146</v>
      </c>
      <c r="S30" s="80">
        <f>IF('Tabelle 1_1'!$C$7&gt;0,INDEX('Tabelle 1_1'!G$24:G$41,MATCH($O30,'Tabelle 1_1'!$A$24:$A$41,0)),Z30)</f>
        <v>5386</v>
      </c>
      <c r="T30" s="80">
        <f>IF('Tabelle 1_1'!$C$7&gt;0,SMALL('Tabelle 1_1'!C$24:C$41,ROWS('Tabelle 1_1'!C$24:C35)),#REF!)</f>
        <v>16205</v>
      </c>
      <c r="V30" s="96" t="s">
        <v>86</v>
      </c>
      <c r="W30" s="123">
        <v>10000</v>
      </c>
      <c r="X30" s="123">
        <v>10000</v>
      </c>
      <c r="Y30" s="123">
        <v>10000</v>
      </c>
      <c r="Z30" s="123">
        <v>10000</v>
      </c>
    </row>
    <row r="31" spans="1:26">
      <c r="A31" s="117">
        <v>6</v>
      </c>
      <c r="B31" s="77" t="str">
        <f>'Tabelle 1_1'!A29</f>
        <v>Pinneberg, Stadt</v>
      </c>
      <c r="C31" s="117">
        <f>IF('Tabelle 1_1'!$C$7&gt;0,'Tabelle 1_1'!D29/'Tabelle 1_1'!$C29*100,J31)</f>
        <v>17.275147795478134</v>
      </c>
      <c r="D31" s="117">
        <f>IF('Tabelle 1_1'!$C$7&gt;0,'Tabelle 1_1'!E29/'Tabelle 1_1'!$C29*100,K31)</f>
        <v>23.669840696782344</v>
      </c>
      <c r="E31" s="117">
        <f>IF('Tabelle 1_1'!$C$7&gt;0,'Tabelle 1_1'!F29/'Tabelle 1_1'!$C29*100,L31)</f>
        <v>24.324202355701971</v>
      </c>
      <c r="F31" s="117">
        <f>IF('Tabelle 1_1'!$C$7&gt;0,'Tabelle 1_1'!G29/'Tabelle 1_1'!$C29*100,M31)</f>
        <v>34.730809152037544</v>
      </c>
      <c r="G31" s="117">
        <f>IF('Tabelle 1_1'!$C$7&gt;0,'Tabelle 1_1'!C29,N31)</f>
        <v>22159</v>
      </c>
      <c r="I31" s="123" t="s">
        <v>86</v>
      </c>
      <c r="J31" s="123">
        <f t="shared" si="7"/>
        <v>25</v>
      </c>
      <c r="K31" s="123">
        <f t="shared" si="7"/>
        <v>25</v>
      </c>
      <c r="L31" s="123">
        <f t="shared" si="7"/>
        <v>25</v>
      </c>
      <c r="M31" s="123">
        <f t="shared" si="7"/>
        <v>25</v>
      </c>
      <c r="N31" s="117">
        <f t="shared" si="8"/>
        <v>100</v>
      </c>
      <c r="O31" s="105" t="str">
        <f>IF('Tabelle 1_1'!$C$7&gt;0,INDEX('Tabelle 1_1'!A$24:A$41,MATCH(T31,'Tabelle 1_1'!C$24:C$41,0)),V31)</f>
        <v>Ahrensburg, Stadt</v>
      </c>
      <c r="P31" s="80">
        <f>IF('Tabelle 1_1'!$C$7&gt;0,INDEX('Tabelle 1_1'!D$24:D$41,MATCH($O31,'Tabelle 1_1'!$A$24:$A$41,0)),W31)</f>
        <v>2342</v>
      </c>
      <c r="Q31" s="80">
        <f>IF('Tabelle 1_1'!$C$7&gt;0,INDEX('Tabelle 1_1'!E$24:E$41,MATCH($O31,'Tabelle 1_1'!$A$24:$A$41,0)),X31)</f>
        <v>3106</v>
      </c>
      <c r="R31" s="80">
        <f>IF('Tabelle 1_1'!$C$7&gt;0,INDEX('Tabelle 1_1'!F$24:F$41,MATCH($O31,'Tabelle 1_1'!$A$24:$A$41,0)),Y31)</f>
        <v>3945</v>
      </c>
      <c r="S31" s="80">
        <f>IF('Tabelle 1_1'!$C$7&gt;0,INDEX('Tabelle 1_1'!G$24:G$41,MATCH($O31,'Tabelle 1_1'!$A$24:$A$41,0)),Z31)</f>
        <v>7866</v>
      </c>
      <c r="T31" s="80">
        <f>IF('Tabelle 1_1'!$C$7&gt;0,SMALL('Tabelle 1_1'!C$24:C$41,ROWS('Tabelle 1_1'!C$24:C36)),#REF!)</f>
        <v>17259</v>
      </c>
      <c r="V31" s="96" t="s">
        <v>86</v>
      </c>
      <c r="W31" s="123">
        <v>10000</v>
      </c>
      <c r="X31" s="123">
        <v>10000</v>
      </c>
      <c r="Y31" s="123">
        <v>10000</v>
      </c>
      <c r="Z31" s="123">
        <v>10000</v>
      </c>
    </row>
    <row r="32" spans="1:26">
      <c r="A32" s="117">
        <v>5</v>
      </c>
      <c r="B32" s="77" t="str">
        <f>'Tabelle 1_1'!A28</f>
        <v>Elmshorn, Stadt</v>
      </c>
      <c r="C32" s="117">
        <f>IF('Tabelle 1_1'!$C$7&gt;0,'Tabelle 1_1'!D28/'Tabelle 1_1'!$C28*100,J32)</f>
        <v>13.618332370498749</v>
      </c>
      <c r="D32" s="117">
        <f>IF('Tabelle 1_1'!$C$7&gt;0,'Tabelle 1_1'!E28/'Tabelle 1_1'!$C28*100,K32)</f>
        <v>21.910263816676295</v>
      </c>
      <c r="E32" s="117">
        <f>IF('Tabelle 1_1'!$C$7&gt;0,'Tabelle 1_1'!F28/'Tabelle 1_1'!$C28*100,L32)</f>
        <v>26.762950125168494</v>
      </c>
      <c r="F32" s="117">
        <f>IF('Tabelle 1_1'!$C$7&gt;0,'Tabelle 1_1'!G28/'Tabelle 1_1'!$C28*100,M32)</f>
        <v>37.708453687656466</v>
      </c>
      <c r="G32" s="117">
        <f>IF('Tabelle 1_1'!$C$7&gt;0,'Tabelle 1_1'!C28,N32)</f>
        <v>25965</v>
      </c>
      <c r="I32" s="123" t="s">
        <v>86</v>
      </c>
      <c r="J32" s="123">
        <f t="shared" si="7"/>
        <v>25</v>
      </c>
      <c r="K32" s="123">
        <f t="shared" si="7"/>
        <v>25</v>
      </c>
      <c r="L32" s="123">
        <f t="shared" si="7"/>
        <v>25</v>
      </c>
      <c r="M32" s="123">
        <f t="shared" si="7"/>
        <v>25</v>
      </c>
      <c r="N32" s="117">
        <f t="shared" si="8"/>
        <v>100</v>
      </c>
      <c r="O32" s="105" t="str">
        <f>IF('Tabelle 1_1'!$C$7&gt;0,INDEX('Tabelle 1_1'!A$24:A$41,MATCH(T32,'Tabelle 1_1'!C$24:C$41,0)),V32)</f>
        <v>Itzehoe, Stadt</v>
      </c>
      <c r="P32" s="80">
        <f>IF('Tabelle 1_1'!$C$7&gt;0,INDEX('Tabelle 1_1'!D$24:D$41,MATCH($O32,'Tabelle 1_1'!$A$24:$A$41,0)),W32)</f>
        <v>2685</v>
      </c>
      <c r="Q32" s="80">
        <f>IF('Tabelle 1_1'!$C$7&gt;0,INDEX('Tabelle 1_1'!E$24:E$41,MATCH($O32,'Tabelle 1_1'!$A$24:$A$41,0)),X32)</f>
        <v>4311</v>
      </c>
      <c r="R32" s="80">
        <f>IF('Tabelle 1_1'!$C$7&gt;0,INDEX('Tabelle 1_1'!F$24:F$41,MATCH($O32,'Tabelle 1_1'!$A$24:$A$41,0)),Y32)</f>
        <v>4661</v>
      </c>
      <c r="S32" s="80">
        <f>IF('Tabelle 1_1'!$C$7&gt;0,INDEX('Tabelle 1_1'!G$24:G$41,MATCH($O32,'Tabelle 1_1'!$A$24:$A$41,0)),Z32)</f>
        <v>6222</v>
      </c>
      <c r="T32" s="80">
        <f>IF('Tabelle 1_1'!$C$7&gt;0,SMALL('Tabelle 1_1'!C$24:C$41,ROWS('Tabelle 1_1'!C$24:C37)),#REF!)</f>
        <v>17879</v>
      </c>
      <c r="V32" s="96" t="s">
        <v>86</v>
      </c>
      <c r="W32" s="123">
        <v>10000</v>
      </c>
      <c r="X32" s="123">
        <v>10000</v>
      </c>
      <c r="Y32" s="123">
        <v>10000</v>
      </c>
      <c r="Z32" s="123">
        <v>10000</v>
      </c>
    </row>
    <row r="33" spans="1:26">
      <c r="A33" s="117">
        <v>4</v>
      </c>
      <c r="B33" s="77" t="str">
        <f>'Tabelle 1_1'!A27</f>
        <v>Bad Schwartau, Stadt</v>
      </c>
      <c r="C33" s="117">
        <f>IF('Tabelle 1_1'!$C$7&gt;0,'Tabelle 1_1'!D27/'Tabelle 1_1'!$C27*100,J33)</f>
        <v>14.071000461041955</v>
      </c>
      <c r="D33" s="117">
        <f>IF('Tabelle 1_1'!$C$7&gt;0,'Tabelle 1_1'!E27/'Tabelle 1_1'!$C27*100,K33)</f>
        <v>24.186260949746426</v>
      </c>
      <c r="E33" s="117">
        <f>IF('Tabelle 1_1'!$C$7&gt;0,'Tabelle 1_1'!F27/'Tabelle 1_1'!$C27*100,L33)</f>
        <v>25.65237436606731</v>
      </c>
      <c r="F33" s="117">
        <f>IF('Tabelle 1_1'!$C$7&gt;0,'Tabelle 1_1'!G27/'Tabelle 1_1'!$C27*100,M33)</f>
        <v>36.090364223144306</v>
      </c>
      <c r="G33" s="117">
        <f>IF('Tabelle 1_1'!$C$7&gt;0,'Tabelle 1_1'!C27,N33)</f>
        <v>10845</v>
      </c>
      <c r="I33" s="123" t="s">
        <v>86</v>
      </c>
      <c r="J33" s="123">
        <f t="shared" si="7"/>
        <v>25</v>
      </c>
      <c r="K33" s="123">
        <f t="shared" si="7"/>
        <v>25</v>
      </c>
      <c r="L33" s="123">
        <f t="shared" si="7"/>
        <v>25</v>
      </c>
      <c r="M33" s="123">
        <f t="shared" si="7"/>
        <v>25</v>
      </c>
      <c r="N33" s="117">
        <f t="shared" si="8"/>
        <v>100</v>
      </c>
      <c r="O33" s="105" t="str">
        <f>IF('Tabelle 1_1'!$C$7&gt;0,INDEX('Tabelle 1_1'!A$24:A$41,MATCH(T33,'Tabelle 1_1'!C$24:C$41,0)),V33)</f>
        <v>Wedel, Stadt</v>
      </c>
      <c r="P33" s="80">
        <f>IF('Tabelle 1_1'!$C$7&gt;0,INDEX('Tabelle 1_1'!D$24:D$41,MATCH($O33,'Tabelle 1_1'!$A$24:$A$41,0)),W33)</f>
        <v>2922</v>
      </c>
      <c r="Q33" s="80">
        <f>IF('Tabelle 1_1'!$C$7&gt;0,INDEX('Tabelle 1_1'!E$24:E$41,MATCH($O33,'Tabelle 1_1'!$A$24:$A$41,0)),X33)</f>
        <v>5187</v>
      </c>
      <c r="R33" s="80">
        <f>IF('Tabelle 1_1'!$C$7&gt;0,INDEX('Tabelle 1_1'!F$24:F$41,MATCH($O33,'Tabelle 1_1'!$A$24:$A$41,0)),Y33)</f>
        <v>4667</v>
      </c>
      <c r="S33" s="80">
        <f>IF('Tabelle 1_1'!$C$7&gt;0,INDEX('Tabelle 1_1'!G$24:G$41,MATCH($O33,'Tabelle 1_1'!$A$24:$A$41,0)),Z33)</f>
        <v>5666</v>
      </c>
      <c r="T33" s="80">
        <f>IF('Tabelle 1_1'!$C$7&gt;0,SMALL('Tabelle 1_1'!C$24:C$41,ROWS('Tabelle 1_1'!C$24:C38)),#REF!)</f>
        <v>18442</v>
      </c>
      <c r="V33" s="96" t="s">
        <v>86</v>
      </c>
      <c r="W33" s="123">
        <v>10000</v>
      </c>
      <c r="X33" s="123">
        <v>10000</v>
      </c>
      <c r="Y33" s="123">
        <v>10000</v>
      </c>
      <c r="Z33" s="123">
        <v>10000</v>
      </c>
    </row>
    <row r="34" spans="1:26">
      <c r="A34" s="117">
        <v>3</v>
      </c>
      <c r="B34" s="77" t="str">
        <f>'Tabelle 1_1'!A26</f>
        <v>Husum, Stadt</v>
      </c>
      <c r="C34" s="117">
        <f>IF('Tabelle 1_1'!$C$7&gt;0,'Tabelle 1_1'!D26/'Tabelle 1_1'!$C26*100,J34)</f>
        <v>12.050520059435364</v>
      </c>
      <c r="D34" s="117">
        <f>IF('Tabelle 1_1'!$C$7&gt;0,'Tabelle 1_1'!E26/'Tabelle 1_1'!$C26*100,K34)</f>
        <v>21.656760772659734</v>
      </c>
      <c r="E34" s="117">
        <f>IF('Tabelle 1_1'!$C$7&gt;0,'Tabelle 1_1'!F26/'Tabelle 1_1'!$C26*100,L34)</f>
        <v>25.965824665676081</v>
      </c>
      <c r="F34" s="117">
        <f>IF('Tabelle 1_1'!$C$7&gt;0,'Tabelle 1_1'!G26/'Tabelle 1_1'!$C26*100,M34)</f>
        <v>40.326894502228825</v>
      </c>
      <c r="G34" s="117">
        <f>IF('Tabelle 1_1'!$C$7&gt;0,'Tabelle 1_1'!C26,N34)</f>
        <v>13460</v>
      </c>
      <c r="I34" s="123" t="s">
        <v>86</v>
      </c>
      <c r="J34" s="123">
        <f t="shared" si="7"/>
        <v>25</v>
      </c>
      <c r="K34" s="123">
        <f t="shared" si="7"/>
        <v>25</v>
      </c>
      <c r="L34" s="123">
        <f t="shared" si="7"/>
        <v>25</v>
      </c>
      <c r="M34" s="123">
        <f t="shared" si="7"/>
        <v>25</v>
      </c>
      <c r="N34" s="117">
        <f t="shared" si="8"/>
        <v>100</v>
      </c>
      <c r="O34" s="105" t="str">
        <f>IF('Tabelle 1_1'!$C$7&gt;0,INDEX('Tabelle 1_1'!A$24:A$41,MATCH(T34,'Tabelle 1_1'!C$24:C$41,0)),V34)</f>
        <v>Pinneberg, Stadt</v>
      </c>
      <c r="P34" s="80">
        <f>IF('Tabelle 1_1'!$C$7&gt;0,INDEX('Tabelle 1_1'!D$24:D$41,MATCH($O34,'Tabelle 1_1'!$A$24:$A$41,0)),W34)</f>
        <v>3828</v>
      </c>
      <c r="Q34" s="80">
        <f>IF('Tabelle 1_1'!$C$7&gt;0,INDEX('Tabelle 1_1'!E$24:E$41,MATCH($O34,'Tabelle 1_1'!$A$24:$A$41,0)),X34)</f>
        <v>5245</v>
      </c>
      <c r="R34" s="80">
        <f>IF('Tabelle 1_1'!$C$7&gt;0,INDEX('Tabelle 1_1'!F$24:F$41,MATCH($O34,'Tabelle 1_1'!$A$24:$A$41,0)),Y34)</f>
        <v>5390</v>
      </c>
      <c r="S34" s="80">
        <f>IF('Tabelle 1_1'!$C$7&gt;0,INDEX('Tabelle 1_1'!G$24:G$41,MATCH($O34,'Tabelle 1_1'!$A$24:$A$41,0)),Z34)</f>
        <v>7696</v>
      </c>
      <c r="T34" s="80">
        <f>IF('Tabelle 1_1'!$C$7&gt;0,SMALL('Tabelle 1_1'!C$24:C$41,ROWS('Tabelle 1_1'!C$24:C39)),#REF!)</f>
        <v>22159</v>
      </c>
      <c r="V34" s="96" t="s">
        <v>86</v>
      </c>
      <c r="W34" s="123">
        <v>10000</v>
      </c>
      <c r="X34" s="123">
        <v>10000</v>
      </c>
      <c r="Y34" s="123">
        <v>10000</v>
      </c>
      <c r="Z34" s="123">
        <v>10000</v>
      </c>
    </row>
    <row r="35" spans="1:26">
      <c r="A35" s="117">
        <v>2</v>
      </c>
      <c r="B35" s="77" t="str">
        <f>'Tabelle 1_1'!A25</f>
        <v>Geesthacht, Stadt</v>
      </c>
      <c r="C35" s="117">
        <f>IF('Tabelle 1_1'!$C$7&gt;0,'Tabelle 1_1'!D25/'Tabelle 1_1'!$C25*100,J35)</f>
        <v>18.543659364393704</v>
      </c>
      <c r="D35" s="117">
        <f>IF('Tabelle 1_1'!$C$7&gt;0,'Tabelle 1_1'!E25/'Tabelle 1_1'!$C25*100,K35)</f>
        <v>22.634989200863931</v>
      </c>
      <c r="E35" s="117">
        <f>IF('Tabelle 1_1'!$C$7&gt;0,'Tabelle 1_1'!F25/'Tabelle 1_1'!$C25*100,L35)</f>
        <v>25.584696081456343</v>
      </c>
      <c r="F35" s="117">
        <f>IF('Tabelle 1_1'!$C$7&gt;0,'Tabelle 1_1'!G25/'Tabelle 1_1'!$C25*100,M35)</f>
        <v>33.236655353286018</v>
      </c>
      <c r="G35" s="117">
        <f>IF('Tabelle 1_1'!$C$7&gt;0,'Tabelle 1_1'!C25,N35)</f>
        <v>16205</v>
      </c>
      <c r="I35" s="123" t="s">
        <v>86</v>
      </c>
      <c r="J35" s="123">
        <f t="shared" si="7"/>
        <v>25</v>
      </c>
      <c r="K35" s="123">
        <f t="shared" si="7"/>
        <v>25</v>
      </c>
      <c r="L35" s="123">
        <f t="shared" si="7"/>
        <v>25</v>
      </c>
      <c r="M35" s="123">
        <f t="shared" si="7"/>
        <v>25</v>
      </c>
      <c r="N35" s="117">
        <f t="shared" si="8"/>
        <v>100</v>
      </c>
      <c r="O35" s="105" t="str">
        <f>IF('Tabelle 1_1'!$C$7&gt;0,INDEX('Tabelle 1_1'!A$24:A$41,MATCH(T35,'Tabelle 1_1'!C$24:C$41,0)),V35)</f>
        <v>Elmshorn, Stadt</v>
      </c>
      <c r="P35" s="80">
        <f>IF('Tabelle 1_1'!$C$7&gt;0,INDEX('Tabelle 1_1'!D$24:D$41,MATCH($O35,'Tabelle 1_1'!$A$24:$A$41,0)),W35)</f>
        <v>3536</v>
      </c>
      <c r="Q35" s="80">
        <f>IF('Tabelle 1_1'!$C$7&gt;0,INDEX('Tabelle 1_1'!E$24:E$41,MATCH($O35,'Tabelle 1_1'!$A$24:$A$41,0)),X35)</f>
        <v>5689</v>
      </c>
      <c r="R35" s="80">
        <f>IF('Tabelle 1_1'!$C$7&gt;0,INDEX('Tabelle 1_1'!F$24:F$41,MATCH($O35,'Tabelle 1_1'!$A$24:$A$41,0)),Y35)</f>
        <v>6949</v>
      </c>
      <c r="S35" s="80">
        <f>IF('Tabelle 1_1'!$C$7&gt;0,INDEX('Tabelle 1_1'!G$24:G$41,MATCH($O35,'Tabelle 1_1'!$A$24:$A$41,0)),Z35)</f>
        <v>9791</v>
      </c>
      <c r="T35" s="80">
        <f>IF('Tabelle 1_1'!$C$7&gt;0,SMALL('Tabelle 1_1'!C$24:C$41,ROWS('Tabelle 1_1'!C$24:C40)),#REF!)</f>
        <v>25965</v>
      </c>
      <c r="V35" s="96" t="s">
        <v>86</v>
      </c>
      <c r="W35" s="123">
        <v>10000</v>
      </c>
      <c r="X35" s="123">
        <v>10000</v>
      </c>
      <c r="Y35" s="123">
        <v>10000</v>
      </c>
      <c r="Z35" s="123">
        <v>10000</v>
      </c>
    </row>
    <row r="36" spans="1:26">
      <c r="A36" s="117">
        <v>1</v>
      </c>
      <c r="B36" s="77" t="str">
        <f>'Tabelle 1_1'!A24</f>
        <v>Heide, Stadt</v>
      </c>
      <c r="C36" s="117">
        <f>IF('Tabelle 1_1'!$C$7&gt;0,'Tabelle 1_1'!D24/'Tabelle 1_1'!$C24*100,J36)</f>
        <v>13.002559233880953</v>
      </c>
      <c r="D36" s="117">
        <f>IF('Tabelle 1_1'!$C$7&gt;0,'Tabelle 1_1'!E24/'Tabelle 1_1'!$C24*100,K36)</f>
        <v>21.49756460001651</v>
      </c>
      <c r="E36" s="117">
        <f>IF('Tabelle 1_1'!$C$7&gt;0,'Tabelle 1_1'!F24/'Tabelle 1_1'!$C24*100,L36)</f>
        <v>25.881284570296376</v>
      </c>
      <c r="F36" s="117">
        <f>IF('Tabelle 1_1'!$C$7&gt;0,'Tabelle 1_1'!G24/'Tabelle 1_1'!$C24*100,M36)</f>
        <v>39.618591595806159</v>
      </c>
      <c r="G36" s="117">
        <f>IF('Tabelle 1_1'!$C$7&gt;0,'Tabelle 1_1'!C24,N36)</f>
        <v>12113</v>
      </c>
      <c r="I36" s="123" t="s">
        <v>86</v>
      </c>
      <c r="J36" s="123">
        <f t="shared" ref="J36:M36" si="9">100/4</f>
        <v>25</v>
      </c>
      <c r="K36" s="123">
        <f t="shared" si="9"/>
        <v>25</v>
      </c>
      <c r="L36" s="123">
        <f t="shared" si="9"/>
        <v>25</v>
      </c>
      <c r="M36" s="123">
        <f t="shared" si="9"/>
        <v>25</v>
      </c>
      <c r="N36" s="117">
        <f t="shared" si="8"/>
        <v>100</v>
      </c>
      <c r="O36" s="105" t="str">
        <f>IF('Tabelle 1_1'!$C$7&gt;0,INDEX('Tabelle 1_1'!A$24:A$41,MATCH(T36,'Tabelle 1_1'!C$24:C$41,0)),V36)</f>
        <v>Norderstedt, Stadt</v>
      </c>
      <c r="P36" s="80">
        <f>IF('Tabelle 1_1'!$C$7&gt;0,INDEX('Tabelle 1_1'!D$24:D$41,MATCH($O36,'Tabelle 1_1'!$A$24:$A$41,0)),W36)</f>
        <v>5612</v>
      </c>
      <c r="Q36" s="80">
        <f>IF('Tabelle 1_1'!$C$7&gt;0,INDEX('Tabelle 1_1'!E$24:E$41,MATCH($O36,'Tabelle 1_1'!$A$24:$A$41,0)),X36)</f>
        <v>9459</v>
      </c>
      <c r="R36" s="80">
        <f>IF('Tabelle 1_1'!$C$7&gt;0,INDEX('Tabelle 1_1'!F$24:F$41,MATCH($O36,'Tabelle 1_1'!$A$24:$A$41,0)),Y36)</f>
        <v>10905</v>
      </c>
      <c r="S36" s="80">
        <f>IF('Tabelle 1_1'!$C$7&gt;0,INDEX('Tabelle 1_1'!G$24:G$41,MATCH($O36,'Tabelle 1_1'!$A$24:$A$41,0)),Z36)</f>
        <v>15573</v>
      </c>
      <c r="T36" s="80">
        <f>IF('Tabelle 1_1'!$C$7&gt;0,SMALL('Tabelle 1_1'!C$24:C$41,ROWS('Tabelle 1_1'!C$24:C41)),#REF!)</f>
        <v>41549</v>
      </c>
      <c r="V36" s="96" t="s">
        <v>86</v>
      </c>
      <c r="W36" s="123">
        <v>10000</v>
      </c>
      <c r="X36" s="123">
        <v>10000</v>
      </c>
      <c r="Y36" s="123">
        <v>10000</v>
      </c>
      <c r="Z36" s="123">
        <v>10000</v>
      </c>
    </row>
    <row r="37" spans="1:26" s="80" customFormat="1">
      <c r="A37" s="117"/>
      <c r="B37" s="116"/>
      <c r="C37" s="117"/>
      <c r="D37" s="116"/>
      <c r="E37" s="116"/>
      <c r="F37" s="116"/>
      <c r="G37" s="117"/>
      <c r="H37" s="117"/>
      <c r="I37" s="116"/>
      <c r="J37" s="116"/>
      <c r="K37" s="116"/>
      <c r="L37" s="116"/>
      <c r="M37" s="116"/>
      <c r="N37" s="117"/>
      <c r="O37" s="54"/>
      <c r="Q37" s="54"/>
      <c r="R37" s="105"/>
      <c r="S37" s="105"/>
      <c r="V37" s="54"/>
      <c r="W37" s="54"/>
      <c r="X37" s="54"/>
      <c r="Y37" s="105"/>
      <c r="Z37" s="105"/>
    </row>
    <row r="38" spans="1:26" s="80" customFormat="1">
      <c r="A38" s="117"/>
      <c r="B38" s="116" t="s">
        <v>105</v>
      </c>
      <c r="C38" s="117"/>
      <c r="D38" s="116"/>
      <c r="E38" s="116"/>
      <c r="F38" s="116"/>
      <c r="G38" s="117"/>
      <c r="H38" s="117"/>
      <c r="I38" s="116" t="s">
        <v>105</v>
      </c>
      <c r="J38" s="116"/>
      <c r="K38" s="116"/>
      <c r="L38" s="116"/>
      <c r="M38" s="116"/>
      <c r="N38" s="116"/>
      <c r="O38" s="54" t="s">
        <v>105</v>
      </c>
      <c r="Q38" s="54"/>
      <c r="R38" s="105"/>
      <c r="S38" s="105"/>
      <c r="V38" s="105" t="s">
        <v>105</v>
      </c>
      <c r="W38" s="54"/>
      <c r="X38" s="54"/>
      <c r="Y38" s="105"/>
      <c r="Z38" s="105"/>
    </row>
    <row r="39" spans="1:26">
      <c r="B39" s="117" t="s">
        <v>73</v>
      </c>
      <c r="C39" s="117" t="s">
        <v>69</v>
      </c>
      <c r="I39" s="117" t="s">
        <v>73</v>
      </c>
      <c r="J39" s="117" t="s">
        <v>69</v>
      </c>
      <c r="O39" t="s">
        <v>73</v>
      </c>
      <c r="P39" t="s">
        <v>69</v>
      </c>
      <c r="V39" s="80" t="s">
        <v>73</v>
      </c>
      <c r="W39" s="80" t="s">
        <v>69</v>
      </c>
    </row>
    <row r="40" spans="1:26" s="80" customFormat="1">
      <c r="A40" s="117"/>
      <c r="B40" s="117" t="e">
        <f>IF('Tabelle 1_1'!$C$7&gt;0,'Tabelle 1_1'!#REF!,I40)</f>
        <v>#REF!</v>
      </c>
      <c r="C40" s="117" t="e">
        <f>IF('Tabelle 1_1'!$B$7&gt;0,'Tabelle 1_1'!#REF!,J40)</f>
        <v>#REF!</v>
      </c>
      <c r="D40" s="117"/>
      <c r="E40" s="117"/>
      <c r="F40" s="117"/>
      <c r="G40" s="117"/>
      <c r="H40" s="117"/>
      <c r="I40" s="123">
        <v>50</v>
      </c>
      <c r="J40" s="123">
        <v>40</v>
      </c>
      <c r="K40" s="117"/>
      <c r="L40" s="117"/>
      <c r="M40" s="117"/>
      <c r="N40" s="117"/>
      <c r="O40" s="80">
        <f>IF('Tabelle 1_1'!$C$7&gt;0,'Tabelle 1_1'!J7,V40)</f>
        <v>44.446807131280387</v>
      </c>
      <c r="P40" s="80">
        <f>IF('Tabelle 1_1'!$B$7&gt;0,'Tabelle 1_1'!J$43,W40)</f>
        <v>48.868495599792773</v>
      </c>
      <c r="V40" s="96">
        <v>50</v>
      </c>
      <c r="W40" s="96">
        <v>40</v>
      </c>
    </row>
    <row r="41" spans="1:26" s="80" customFormat="1">
      <c r="A41" s="117"/>
      <c r="B41" s="117" t="e">
        <f>IF('Tabelle 1_1'!$C$7&gt;0,'Tabelle 1_1'!#REF!,I41)</f>
        <v>#REF!</v>
      </c>
      <c r="C41" s="117" t="e">
        <f>IF('Tabelle 1_1'!$B$7&gt;0,'Tabelle 1_1'!#REF!,J41)</f>
        <v>#REF!</v>
      </c>
      <c r="D41" s="117"/>
      <c r="E41" s="117"/>
      <c r="F41" s="117"/>
      <c r="G41" s="117"/>
      <c r="H41" s="117"/>
      <c r="I41" s="123">
        <v>50</v>
      </c>
      <c r="J41" s="123">
        <v>40</v>
      </c>
      <c r="K41" s="117"/>
      <c r="L41" s="117"/>
      <c r="M41" s="117"/>
      <c r="N41" s="117"/>
      <c r="O41" s="80">
        <f>IF('Tabelle 1_1'!$C$7&gt;0,'Tabelle 1_1'!J8,V41)</f>
        <v>39.716236673300578</v>
      </c>
      <c r="P41" s="80">
        <f>IF('Tabelle 1_1'!$B$7&gt;0,'Tabelle 1_1'!J$43,W41)</f>
        <v>48.868495599792773</v>
      </c>
      <c r="V41" s="96">
        <v>50</v>
      </c>
      <c r="W41" s="96">
        <v>40</v>
      </c>
    </row>
    <row r="42" spans="1:26" s="80" customFormat="1">
      <c r="A42" s="117"/>
      <c r="B42" s="117" t="e">
        <f>IF('Tabelle 1_1'!$C$7&gt;0,'Tabelle 1_1'!#REF!,I42)</f>
        <v>#REF!</v>
      </c>
      <c r="C42" s="117" t="e">
        <f>IF('Tabelle 1_1'!$B$7&gt;0,'Tabelle 1_1'!#REF!,J42)</f>
        <v>#REF!</v>
      </c>
      <c r="D42" s="117"/>
      <c r="E42" s="117"/>
      <c r="F42" s="117"/>
      <c r="G42" s="117"/>
      <c r="H42" s="117"/>
      <c r="I42" s="123">
        <v>50</v>
      </c>
      <c r="J42" s="123">
        <v>40</v>
      </c>
      <c r="K42" s="117"/>
      <c r="L42" s="117"/>
      <c r="M42" s="117"/>
      <c r="N42" s="117"/>
      <c r="O42" s="80">
        <f>IF('Tabelle 1_1'!$C$7&gt;0,'Tabelle 1_1'!J9,V42)</f>
        <v>41.700543341204522</v>
      </c>
      <c r="P42" s="80">
        <f>IF('Tabelle 1_1'!$B$7&gt;0,'Tabelle 1_1'!J$43,W42)</f>
        <v>48.868495599792773</v>
      </c>
      <c r="V42" s="96">
        <v>50</v>
      </c>
      <c r="W42" s="96">
        <v>40</v>
      </c>
    </row>
    <row r="43" spans="1:26" s="80" customFormat="1">
      <c r="A43" s="117"/>
      <c r="B43" s="117" t="e">
        <f>IF('Tabelle 1_1'!$C$7&gt;0,'Tabelle 1_1'!#REF!,I43)</f>
        <v>#REF!</v>
      </c>
      <c r="C43" s="117" t="e">
        <f>IF('Tabelle 1_1'!$B$7&gt;0,'Tabelle 1_1'!#REF!,J43)</f>
        <v>#REF!</v>
      </c>
      <c r="D43" s="117"/>
      <c r="E43" s="117"/>
      <c r="F43" s="117"/>
      <c r="G43" s="117"/>
      <c r="H43" s="117"/>
      <c r="I43" s="123">
        <v>50</v>
      </c>
      <c r="J43" s="123">
        <v>40</v>
      </c>
      <c r="K43" s="117"/>
      <c r="L43" s="117"/>
      <c r="M43" s="117"/>
      <c r="N43" s="117"/>
      <c r="O43" s="80">
        <f>IF('Tabelle 1_1'!$C$7&gt;0,'Tabelle 1_1'!J10,V43)</f>
        <v>44.04991069407059</v>
      </c>
      <c r="P43" s="80">
        <f>IF('Tabelle 1_1'!$B$7&gt;0,'Tabelle 1_1'!J$43,W43)</f>
        <v>48.868495599792773</v>
      </c>
      <c r="V43" s="96">
        <v>50</v>
      </c>
      <c r="W43" s="96">
        <v>40</v>
      </c>
    </row>
    <row r="44" spans="1:26">
      <c r="B44" s="117" t="e">
        <f>IF('Tabelle 1_1'!$C$7&gt;0,'Tabelle 1_1'!#REF!,I44)</f>
        <v>#REF!</v>
      </c>
      <c r="C44" s="117" t="e">
        <f>IF('Tabelle 1_1'!$B$7&gt;0,'Tabelle 1_1'!#REF!,J44)</f>
        <v>#REF!</v>
      </c>
      <c r="I44" s="123">
        <v>50</v>
      </c>
      <c r="J44" s="123">
        <v>40</v>
      </c>
      <c r="O44" s="80">
        <f>IF('Tabelle 1_1'!$C$7&gt;0,'Tabelle 1_1'!J12,V44)</f>
        <v>55.799566734687843</v>
      </c>
      <c r="P44" s="80">
        <f>IF('Tabelle 1_1'!$B$7&gt;0,'Tabelle 1_1'!J$43,W44)</f>
        <v>48.868495599792773</v>
      </c>
      <c r="V44" s="96">
        <v>50</v>
      </c>
      <c r="W44" s="96">
        <v>40</v>
      </c>
    </row>
    <row r="45" spans="1:26">
      <c r="B45" s="117" t="e">
        <f>IF('Tabelle 1_1'!$C$7&gt;0,'Tabelle 1_1'!#REF!,I45)</f>
        <v>#REF!</v>
      </c>
      <c r="C45" s="117" t="e">
        <f>IF('Tabelle 1_1'!$B$7&gt;0,'Tabelle 1_1'!#REF!,J45)</f>
        <v>#REF!</v>
      </c>
      <c r="I45" s="123">
        <v>50</v>
      </c>
      <c r="J45" s="123">
        <v>40</v>
      </c>
      <c r="O45" s="80">
        <f>IF('Tabelle 1_1'!$C$7&gt;0,'Tabelle 1_1'!J13,V45)</f>
        <v>48.142436380772857</v>
      </c>
      <c r="P45" s="80">
        <f>IF('Tabelle 1_1'!$B$7&gt;0,'Tabelle 1_1'!J$43,W45)</f>
        <v>48.868495599792773</v>
      </c>
      <c r="V45" s="96">
        <v>50</v>
      </c>
      <c r="W45" s="96">
        <v>40</v>
      </c>
    </row>
    <row r="46" spans="1:26">
      <c r="B46" s="117" t="e">
        <f>IF('Tabelle 1_1'!$C$7&gt;0,'Tabelle 1_1'!#REF!,I46)</f>
        <v>#REF!</v>
      </c>
      <c r="C46" s="117" t="e">
        <f>IF('Tabelle 1_1'!$B$7&gt;0,'Tabelle 1_1'!#REF!,J46)</f>
        <v>#REF!</v>
      </c>
      <c r="I46" s="123">
        <v>50</v>
      </c>
      <c r="J46" s="123">
        <v>40</v>
      </c>
      <c r="O46" s="80">
        <f>IF('Tabelle 1_1'!$C$7&gt;0,'Tabelle 1_1'!J14,V46)</f>
        <v>60.410096839265748</v>
      </c>
      <c r="P46" s="80">
        <f>IF('Tabelle 1_1'!$B$7&gt;0,'Tabelle 1_1'!J$43,W46)</f>
        <v>48.868495599792773</v>
      </c>
      <c r="V46" s="96">
        <v>50</v>
      </c>
      <c r="W46" s="96">
        <v>40</v>
      </c>
    </row>
    <row r="47" spans="1:26">
      <c r="B47" s="117" t="e">
        <f>IF('Tabelle 1_1'!$C$7&gt;0,'Tabelle 1_1'!#REF!,I47)</f>
        <v>#REF!</v>
      </c>
      <c r="C47" s="117" t="e">
        <f>IF('Tabelle 1_1'!$B$7&gt;0,'Tabelle 1_1'!#REF!,J47)</f>
        <v>#REF!</v>
      </c>
      <c r="I47" s="123">
        <v>50</v>
      </c>
      <c r="J47" s="123">
        <v>40</v>
      </c>
      <c r="O47" s="80">
        <f>IF('Tabelle 1_1'!$C$7&gt;0,'Tabelle 1_1'!J15,V47)</f>
        <v>54.326920621199768</v>
      </c>
      <c r="P47" s="80">
        <f>IF('Tabelle 1_1'!$B$7&gt;0,'Tabelle 1_1'!J$43,W47)</f>
        <v>48.868495599792773</v>
      </c>
      <c r="V47" s="96">
        <v>50</v>
      </c>
      <c r="W47" s="96">
        <v>40</v>
      </c>
    </row>
    <row r="48" spans="1:26">
      <c r="B48" s="117" t="e">
        <f>IF('Tabelle 1_1'!$C$7&gt;0,'Tabelle 1_1'!#REF!,I48)</f>
        <v>#REF!</v>
      </c>
      <c r="C48" s="117" t="e">
        <f>IF('Tabelle 1_1'!$B$7&gt;0,'Tabelle 1_1'!#REF!,J48)</f>
        <v>#REF!</v>
      </c>
      <c r="I48" s="123">
        <v>50</v>
      </c>
      <c r="J48" s="123">
        <v>40</v>
      </c>
      <c r="O48" s="80">
        <f>IF('Tabelle 1_1'!$C$7&gt;0,'Tabelle 1_1'!J16,V48)</f>
        <v>46.461794927513736</v>
      </c>
      <c r="P48" s="80">
        <f>IF('Tabelle 1_1'!$B$7&gt;0,'Tabelle 1_1'!J$43,W48)</f>
        <v>48.868495599792773</v>
      </c>
      <c r="V48" s="96">
        <v>50</v>
      </c>
      <c r="W48" s="96">
        <v>40</v>
      </c>
    </row>
    <row r="49" spans="2:23">
      <c r="B49" s="117" t="e">
        <f>IF('Tabelle 1_1'!$C$7&gt;0,'Tabelle 1_1'!#REF!,I49)</f>
        <v>#REF!</v>
      </c>
      <c r="C49" s="117" t="e">
        <f>IF('Tabelle 1_1'!$B$7&gt;0,'Tabelle 1_1'!#REF!,J49)</f>
        <v>#REF!</v>
      </c>
      <c r="I49" s="123">
        <v>50</v>
      </c>
      <c r="J49" s="123">
        <v>40</v>
      </c>
      <c r="O49" s="80">
        <f>IF('Tabelle 1_1'!$C$7&gt;0,'Tabelle 1_1'!J17,V49)</f>
        <v>51.087265552389802</v>
      </c>
      <c r="P49" s="80">
        <f>IF('Tabelle 1_1'!$B$7&gt;0,'Tabelle 1_1'!J$43,W49)</f>
        <v>48.868495599792773</v>
      </c>
      <c r="V49" s="96">
        <v>50</v>
      </c>
      <c r="W49" s="96">
        <v>40</v>
      </c>
    </row>
    <row r="50" spans="2:23">
      <c r="B50" s="117" t="e">
        <f>IF('Tabelle 1_1'!$C$7&gt;0,'Tabelle 1_1'!#REF!,I50)</f>
        <v>#REF!</v>
      </c>
      <c r="C50" s="117" t="e">
        <f>IF('Tabelle 1_1'!$B$7&gt;0,'Tabelle 1_1'!#REF!,J50)</f>
        <v>#REF!</v>
      </c>
      <c r="I50" s="123">
        <v>50</v>
      </c>
      <c r="J50" s="123">
        <v>40</v>
      </c>
      <c r="O50" s="80">
        <f>IF('Tabelle 1_1'!$C$7&gt;0,'Tabelle 1_1'!J18,V50)</f>
        <v>51.265156158707285</v>
      </c>
      <c r="P50" s="80">
        <f>IF('Tabelle 1_1'!$B$7&gt;0,'Tabelle 1_1'!J$43,W50)</f>
        <v>48.868495599792773</v>
      </c>
      <c r="V50" s="96">
        <v>50</v>
      </c>
      <c r="W50" s="96">
        <v>40</v>
      </c>
    </row>
    <row r="51" spans="2:23">
      <c r="B51" s="117" t="e">
        <f>IF('Tabelle 1_1'!$C$7&gt;0,'Tabelle 1_1'!#REF!,I51)</f>
        <v>#REF!</v>
      </c>
      <c r="C51" s="117" t="e">
        <f>IF('Tabelle 1_1'!$B$7&gt;0,'Tabelle 1_1'!#REF!,J51)</f>
        <v>#REF!</v>
      </c>
      <c r="I51" s="123">
        <v>50</v>
      </c>
      <c r="J51" s="123">
        <v>40</v>
      </c>
      <c r="O51" s="80">
        <f>IF('Tabelle 1_1'!$C$7&gt;0,'Tabelle 1_1'!J19,V51)</f>
        <v>54.19440588629282</v>
      </c>
      <c r="P51" s="80">
        <f>IF('Tabelle 1_1'!$B$7&gt;0,'Tabelle 1_1'!J$43,W51)</f>
        <v>48.868495599792773</v>
      </c>
      <c r="V51" s="96">
        <v>50</v>
      </c>
      <c r="W51" s="96">
        <v>40</v>
      </c>
    </row>
    <row r="52" spans="2:23">
      <c r="B52" s="117" t="e">
        <f>IF('Tabelle 1_1'!$C$7&gt;0,'Tabelle 1_1'!#REF!,I52)</f>
        <v>#REF!</v>
      </c>
      <c r="C52" s="117" t="e">
        <f>IF('Tabelle 1_1'!$B$7&gt;0,'Tabelle 1_1'!#REF!,J52)</f>
        <v>#REF!</v>
      </c>
      <c r="I52" s="123">
        <v>50</v>
      </c>
      <c r="J52" s="123">
        <v>40</v>
      </c>
      <c r="O52" s="80">
        <f>IF('Tabelle 1_1'!$C$7&gt;0,'Tabelle 1_1'!J20,V52)</f>
        <v>46.893953429618087</v>
      </c>
      <c r="P52" s="80">
        <f>IF('Tabelle 1_1'!$B$7&gt;0,'Tabelle 1_1'!J$43,W52)</f>
        <v>48.868495599792773</v>
      </c>
      <c r="V52" s="96">
        <v>50</v>
      </c>
      <c r="W52" s="96">
        <v>40</v>
      </c>
    </row>
    <row r="53" spans="2:23">
      <c r="B53" s="117" t="e">
        <f>IF('Tabelle 1_1'!$C$7&gt;0,'Tabelle 1_1'!#REF!,I53)</f>
        <v>#REF!</v>
      </c>
      <c r="C53" s="117" t="e">
        <f>IF('Tabelle 1_1'!$B$7&gt;0,'Tabelle 1_1'!#REF!,J53)</f>
        <v>#REF!</v>
      </c>
      <c r="I53" s="123">
        <v>50</v>
      </c>
      <c r="J53" s="123">
        <v>40</v>
      </c>
      <c r="O53" s="80">
        <f>IF('Tabelle 1_1'!$C$7&gt;0,'Tabelle 1_1'!J21,V53)</f>
        <v>50.548365415839115</v>
      </c>
      <c r="P53" s="80">
        <f>IF('Tabelle 1_1'!$B$7&gt;0,'Tabelle 1_1'!J$43,W53)</f>
        <v>48.868495599792773</v>
      </c>
      <c r="V53" s="96">
        <v>50</v>
      </c>
      <c r="W53" s="96">
        <v>40</v>
      </c>
    </row>
    <row r="54" spans="2:23">
      <c r="B54" s="117" t="e">
        <f>IF('Tabelle 1_1'!$C$7&gt;0,'Tabelle 1_1'!#REF!,I54)</f>
        <v>#REF!</v>
      </c>
      <c r="C54" s="117" t="e">
        <f>IF('Tabelle 1_1'!$B$7&gt;0,'Tabelle 1_1'!#REF!,J54)</f>
        <v>#REF!</v>
      </c>
      <c r="I54" s="123">
        <v>50</v>
      </c>
      <c r="J54" s="123">
        <v>40</v>
      </c>
      <c r="O54" s="80">
        <f>IF('Tabelle 1_1'!$C$7&gt;0,'Tabelle 1_1'!J22,V54)</f>
        <v>48.179660688865319</v>
      </c>
      <c r="P54" s="80">
        <f>IF('Tabelle 1_1'!$B$7&gt;0,'Tabelle 1_1'!J$43,W54)</f>
        <v>48.868495599792773</v>
      </c>
      <c r="V54" s="96">
        <v>50</v>
      </c>
      <c r="W54" s="96">
        <v>40</v>
      </c>
    </row>
  </sheetData>
  <sortState ref="A19:G36">
    <sortCondition descending="1" ref="A19:A36"/>
  </sortState>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60"/>
  <sheetViews>
    <sheetView zoomScaleNormal="100" zoomScaleSheetLayoutView="100" workbookViewId="0">
      <selection sqref="A1:K1"/>
    </sheetView>
  </sheetViews>
  <sheetFormatPr baseColWidth="10" defaultColWidth="10.28515625" defaultRowHeight="12.75"/>
  <cols>
    <col min="1" max="1" width="21" style="4" customWidth="1"/>
    <col min="2" max="3" width="6.42578125" style="117" customWidth="1"/>
    <col min="4" max="4" width="7.140625" style="117" customWidth="1"/>
    <col min="5" max="5" width="6.42578125" style="117" customWidth="1"/>
    <col min="6" max="6" width="7" style="117" customWidth="1"/>
    <col min="7" max="7" width="7.42578125" style="117" customWidth="1"/>
    <col min="8" max="8" width="8.7109375" style="117" customWidth="1"/>
    <col min="9" max="10" width="6.42578125" style="117" customWidth="1"/>
    <col min="11" max="11" width="8.5703125" style="117" customWidth="1"/>
    <col min="12" max="12" width="11.85546875" style="116" customWidth="1"/>
    <col min="13" max="13" width="67.5703125" style="116" customWidth="1"/>
    <col min="14" max="15" width="11.85546875" style="116" customWidth="1"/>
    <col min="16" max="16" width="67.5703125" style="116" customWidth="1"/>
    <col min="17" max="17" width="11.85546875" style="54" customWidth="1"/>
    <col min="18" max="23" width="12.28515625" style="125" hidden="1" customWidth="1"/>
    <col min="24" max="16384" width="10.28515625" style="42"/>
  </cols>
  <sheetData>
    <row r="1" spans="1:23" ht="13.9" customHeight="1">
      <c r="A1" s="157" t="s">
        <v>151</v>
      </c>
      <c r="B1" s="157"/>
      <c r="C1" s="157"/>
      <c r="D1" s="157"/>
      <c r="E1" s="157"/>
      <c r="F1" s="157"/>
      <c r="G1" s="157"/>
      <c r="H1" s="157"/>
      <c r="I1" s="157"/>
      <c r="J1" s="157"/>
      <c r="K1" s="157"/>
      <c r="L1" s="156" t="s">
        <v>152</v>
      </c>
      <c r="M1" s="156"/>
      <c r="N1" s="156"/>
      <c r="O1" s="156" t="s">
        <v>153</v>
      </c>
      <c r="P1" s="156"/>
      <c r="Q1" s="156"/>
    </row>
    <row r="2" spans="1:23" ht="6.75" customHeight="1"/>
    <row r="3" spans="1:23" s="40" customFormat="1" ht="22.9" customHeight="1">
      <c r="A3" s="160" t="s">
        <v>129</v>
      </c>
      <c r="B3" s="165" t="s">
        <v>117</v>
      </c>
      <c r="C3" s="171"/>
      <c r="D3" s="171"/>
      <c r="E3" s="171"/>
      <c r="F3" s="171"/>
      <c r="G3" s="171"/>
      <c r="H3" s="172"/>
      <c r="I3" s="165" t="s">
        <v>114</v>
      </c>
      <c r="J3" s="171"/>
      <c r="K3" s="171"/>
      <c r="L3" s="134"/>
      <c r="M3" s="134"/>
      <c r="N3" s="134"/>
      <c r="O3" s="134"/>
      <c r="P3" s="134"/>
      <c r="Q3" s="79"/>
      <c r="R3" s="78"/>
      <c r="S3" s="78"/>
      <c r="T3" s="78"/>
      <c r="U3" s="126"/>
      <c r="V3" s="126"/>
      <c r="W3" s="126"/>
    </row>
    <row r="4" spans="1:23" s="40" customFormat="1" ht="12.75" customHeight="1">
      <c r="A4" s="169"/>
      <c r="B4" s="163" t="s">
        <v>107</v>
      </c>
      <c r="C4" s="163" t="s">
        <v>109</v>
      </c>
      <c r="D4" s="174" t="s">
        <v>116</v>
      </c>
      <c r="E4" s="175"/>
      <c r="F4" s="163" t="s">
        <v>111</v>
      </c>
      <c r="G4" s="163" t="s">
        <v>112</v>
      </c>
      <c r="H4" s="163" t="s">
        <v>131</v>
      </c>
      <c r="I4" s="163" t="s">
        <v>110</v>
      </c>
      <c r="J4" s="163" t="s">
        <v>112</v>
      </c>
      <c r="K4" s="174" t="s">
        <v>131</v>
      </c>
      <c r="L4" s="97"/>
      <c r="M4" s="97"/>
      <c r="N4" s="97"/>
      <c r="O4" s="97"/>
      <c r="P4" s="97"/>
      <c r="Q4" s="97"/>
      <c r="R4" s="78"/>
      <c r="S4" s="78"/>
      <c r="T4" s="78"/>
      <c r="U4" s="127"/>
      <c r="V4" s="127"/>
      <c r="W4" s="127"/>
    </row>
    <row r="5" spans="1:23" s="40" customFormat="1" ht="33" customHeight="1">
      <c r="A5" s="169"/>
      <c r="B5" s="173"/>
      <c r="C5" s="173"/>
      <c r="D5" s="176"/>
      <c r="E5" s="177"/>
      <c r="F5" s="173"/>
      <c r="G5" s="173"/>
      <c r="H5" s="173"/>
      <c r="I5" s="173"/>
      <c r="J5" s="173"/>
      <c r="K5" s="176"/>
      <c r="L5" s="134"/>
      <c r="M5" s="134"/>
      <c r="N5" s="134"/>
      <c r="O5" s="134"/>
      <c r="P5" s="134"/>
      <c r="Q5" s="79"/>
      <c r="R5" s="106"/>
      <c r="S5" s="106"/>
      <c r="T5" s="106"/>
      <c r="U5" s="127"/>
      <c r="V5" s="127"/>
      <c r="W5" s="127"/>
    </row>
    <row r="6" spans="1:23" s="40" customFormat="1" ht="20.25" customHeight="1">
      <c r="A6" s="170"/>
      <c r="B6" s="119" t="s">
        <v>72</v>
      </c>
      <c r="C6" s="119" t="s">
        <v>108</v>
      </c>
      <c r="D6" s="119" t="s">
        <v>72</v>
      </c>
      <c r="E6" s="119" t="s">
        <v>78</v>
      </c>
      <c r="F6" s="119" t="s">
        <v>72</v>
      </c>
      <c r="G6" s="119" t="s">
        <v>115</v>
      </c>
      <c r="H6" s="119" t="s">
        <v>113</v>
      </c>
      <c r="I6" s="119" t="s">
        <v>72</v>
      </c>
      <c r="J6" s="119" t="s">
        <v>115</v>
      </c>
      <c r="K6" s="133" t="s">
        <v>113</v>
      </c>
      <c r="L6" s="98"/>
      <c r="M6" s="98"/>
      <c r="N6" s="98"/>
      <c r="O6" s="98"/>
      <c r="P6" s="98"/>
      <c r="Q6" s="98"/>
      <c r="R6" s="106"/>
      <c r="S6" s="106"/>
      <c r="T6" s="106"/>
      <c r="U6" s="126"/>
      <c r="V6" s="126"/>
      <c r="W6" s="126"/>
    </row>
    <row r="7" spans="1:23" ht="5.25" customHeight="1">
      <c r="A7" s="48"/>
      <c r="B7" s="120"/>
      <c r="C7" s="120"/>
      <c r="D7" s="120"/>
      <c r="E7" s="120"/>
      <c r="F7" s="120"/>
      <c r="G7" s="120"/>
      <c r="H7" s="120"/>
      <c r="I7" s="56"/>
      <c r="J7" s="56"/>
      <c r="K7" s="57"/>
      <c r="L7" s="99"/>
      <c r="M7" s="99"/>
      <c r="N7" s="99"/>
      <c r="O7" s="99"/>
      <c r="P7" s="99"/>
      <c r="Q7" s="99"/>
    </row>
    <row r="8" spans="1:23" ht="14.25" customHeight="1">
      <c r="A8" s="38" t="s">
        <v>74</v>
      </c>
      <c r="B8" s="69">
        <v>99</v>
      </c>
      <c r="C8" s="69">
        <v>99.945999999999998</v>
      </c>
      <c r="D8" s="69">
        <v>213</v>
      </c>
      <c r="E8" s="70">
        <v>2.3014586709886551</v>
      </c>
      <c r="F8" s="69">
        <v>807</v>
      </c>
      <c r="G8" s="70">
        <v>19.655000000000001</v>
      </c>
      <c r="H8" s="69">
        <v>38296</v>
      </c>
      <c r="I8" s="130">
        <v>49</v>
      </c>
      <c r="J8" s="71">
        <v>3.9259999999999984</v>
      </c>
      <c r="K8" s="131">
        <v>7294</v>
      </c>
      <c r="L8" s="99"/>
      <c r="M8" s="99"/>
      <c r="N8" s="99"/>
      <c r="O8" s="99"/>
      <c r="P8" s="99"/>
      <c r="Q8" s="99"/>
    </row>
    <row r="9" spans="1:23">
      <c r="A9" s="38" t="s">
        <v>75</v>
      </c>
      <c r="B9" s="69">
        <v>73</v>
      </c>
      <c r="C9" s="69">
        <v>123.342</v>
      </c>
      <c r="D9" s="69">
        <v>374</v>
      </c>
      <c r="E9" s="70">
        <v>1.5097873783389917</v>
      </c>
      <c r="F9" s="69">
        <v>949</v>
      </c>
      <c r="G9" s="70">
        <v>24.169</v>
      </c>
      <c r="H9" s="69">
        <v>69173</v>
      </c>
      <c r="I9" s="130">
        <v>153</v>
      </c>
      <c r="J9" s="71">
        <v>9.8339999999999996</v>
      </c>
      <c r="K9" s="131">
        <v>27696</v>
      </c>
      <c r="L9" s="99"/>
      <c r="M9" s="99"/>
      <c r="N9" s="99"/>
      <c r="O9" s="99"/>
      <c r="P9" s="99"/>
      <c r="Q9" s="99"/>
    </row>
    <row r="10" spans="1:23">
      <c r="A10" s="38" t="s">
        <v>76</v>
      </c>
      <c r="B10" s="69">
        <v>99</v>
      </c>
      <c r="C10" s="69">
        <v>172.18199999999999</v>
      </c>
      <c r="D10" s="69">
        <v>476</v>
      </c>
      <c r="E10" s="70">
        <v>2.1825351337719803</v>
      </c>
      <c r="F10" s="69">
        <v>1314</v>
      </c>
      <c r="G10" s="70">
        <v>34.149000000000001</v>
      </c>
      <c r="H10" s="69">
        <v>64041</v>
      </c>
      <c r="I10" s="130">
        <v>63</v>
      </c>
      <c r="J10" s="71">
        <v>7.8429999999999964</v>
      </c>
      <c r="K10" s="131">
        <v>17179</v>
      </c>
      <c r="L10" s="99"/>
      <c r="M10" s="99"/>
      <c r="N10" s="99"/>
      <c r="O10" s="99"/>
      <c r="P10" s="99"/>
      <c r="Q10" s="99"/>
    </row>
    <row r="11" spans="1:23">
      <c r="A11" s="38" t="s">
        <v>77</v>
      </c>
      <c r="B11" s="69">
        <v>92</v>
      </c>
      <c r="C11" s="69">
        <v>131.66200000000001</v>
      </c>
      <c r="D11" s="69">
        <v>333</v>
      </c>
      <c r="E11" s="70">
        <v>4.1885738723554127</v>
      </c>
      <c r="F11" s="69">
        <v>1039</v>
      </c>
      <c r="G11" s="70">
        <v>27.864000000000001</v>
      </c>
      <c r="H11" s="69">
        <v>38444</v>
      </c>
      <c r="I11" s="130">
        <v>56</v>
      </c>
      <c r="J11" s="71">
        <v>3.6400000000000006</v>
      </c>
      <c r="K11" s="131">
        <v>6437</v>
      </c>
      <c r="L11" s="99"/>
      <c r="M11" s="99"/>
      <c r="N11" s="99"/>
      <c r="O11" s="99"/>
      <c r="P11" s="99"/>
      <c r="Q11" s="99"/>
    </row>
    <row r="12" spans="1:23" s="51" customFormat="1" ht="7.15" customHeight="1">
      <c r="A12" s="38"/>
      <c r="B12" s="37"/>
      <c r="C12" s="37"/>
      <c r="D12" s="37"/>
      <c r="E12" s="37"/>
      <c r="F12" s="37"/>
      <c r="G12" s="37"/>
      <c r="H12" s="58"/>
      <c r="I12" s="61"/>
      <c r="J12" s="61"/>
      <c r="K12" s="62"/>
      <c r="L12" s="99"/>
      <c r="M12" s="99"/>
      <c r="N12" s="99"/>
      <c r="O12" s="99"/>
      <c r="P12" s="99"/>
      <c r="Q12" s="99"/>
      <c r="R12" s="128"/>
      <c r="S12" s="128"/>
      <c r="T12" s="128"/>
      <c r="U12" s="126"/>
      <c r="V12" s="126"/>
      <c r="W12" s="126"/>
    </row>
    <row r="13" spans="1:23">
      <c r="A13" s="38" t="s">
        <v>40</v>
      </c>
      <c r="B13" s="69">
        <v>369</v>
      </c>
      <c r="C13" s="69">
        <v>326.101</v>
      </c>
      <c r="D13" s="69">
        <v>638</v>
      </c>
      <c r="E13" s="70">
        <v>4.7171206340756511</v>
      </c>
      <c r="F13" s="69">
        <v>2542</v>
      </c>
      <c r="G13" s="70">
        <v>61.494</v>
      </c>
      <c r="H13" s="69">
        <v>135945</v>
      </c>
      <c r="I13" s="130">
        <v>67</v>
      </c>
      <c r="J13" s="71">
        <v>8.0870000000000033</v>
      </c>
      <c r="K13" s="131">
        <v>18329</v>
      </c>
      <c r="L13" s="99"/>
      <c r="M13" s="99"/>
      <c r="N13" s="99"/>
      <c r="O13" s="99"/>
      <c r="P13" s="99"/>
      <c r="Q13" s="99"/>
    </row>
    <row r="14" spans="1:23">
      <c r="A14" s="38" t="s">
        <v>41</v>
      </c>
      <c r="B14" s="69">
        <v>416</v>
      </c>
      <c r="C14" s="69">
        <v>551.80700000000002</v>
      </c>
      <c r="D14" s="69">
        <v>1131</v>
      </c>
      <c r="E14" s="70">
        <v>5.5519557021677661</v>
      </c>
      <c r="F14" s="69">
        <v>4229</v>
      </c>
      <c r="G14" s="70">
        <v>107.98099999999999</v>
      </c>
      <c r="H14" s="69">
        <v>209103</v>
      </c>
      <c r="I14" s="130">
        <v>64</v>
      </c>
      <c r="J14" s="71">
        <v>9.186000000000007</v>
      </c>
      <c r="K14" s="131">
        <v>14887</v>
      </c>
      <c r="L14" s="99"/>
      <c r="M14" s="99"/>
      <c r="N14" s="99"/>
      <c r="O14" s="99"/>
      <c r="P14" s="99"/>
      <c r="Q14" s="99"/>
    </row>
    <row r="15" spans="1:23">
      <c r="A15" s="38" t="s">
        <v>42</v>
      </c>
      <c r="B15" s="69">
        <v>596</v>
      </c>
      <c r="C15" s="69">
        <v>668.76900000000001</v>
      </c>
      <c r="D15" s="69">
        <v>1319</v>
      </c>
      <c r="E15" s="70">
        <v>7.8027484131256539</v>
      </c>
      <c r="F15" s="69">
        <v>4861</v>
      </c>
      <c r="G15" s="70">
        <v>123.17400000000001</v>
      </c>
      <c r="H15" s="69">
        <v>348200</v>
      </c>
      <c r="I15" s="130">
        <v>269</v>
      </c>
      <c r="J15" s="71">
        <v>25.34699999999998</v>
      </c>
      <c r="K15" s="131">
        <v>38087</v>
      </c>
      <c r="L15" s="99"/>
      <c r="M15" s="99"/>
      <c r="N15" s="99"/>
      <c r="O15" s="99"/>
      <c r="P15" s="99"/>
      <c r="Q15" s="99"/>
    </row>
    <row r="16" spans="1:23">
      <c r="A16" s="38" t="s">
        <v>43</v>
      </c>
      <c r="B16" s="69">
        <v>374</v>
      </c>
      <c r="C16" s="69">
        <v>468.899</v>
      </c>
      <c r="D16" s="69">
        <v>1103</v>
      </c>
      <c r="E16" s="70">
        <v>5.4173256190878458</v>
      </c>
      <c r="F16" s="69">
        <v>3735</v>
      </c>
      <c r="G16" s="70">
        <v>95.484999999999999</v>
      </c>
      <c r="H16" s="69">
        <v>171579</v>
      </c>
      <c r="I16" s="130">
        <v>217</v>
      </c>
      <c r="J16" s="71">
        <v>15.314000000000007</v>
      </c>
      <c r="K16" s="131">
        <v>34961</v>
      </c>
      <c r="L16" s="99"/>
      <c r="M16" s="99"/>
      <c r="N16" s="99"/>
      <c r="O16" s="99"/>
      <c r="P16" s="99"/>
      <c r="Q16" s="99"/>
    </row>
    <row r="17" spans="1:23">
      <c r="A17" s="38" t="s">
        <v>44</v>
      </c>
      <c r="B17" s="69">
        <v>517</v>
      </c>
      <c r="C17" s="69">
        <v>689.50300000000004</v>
      </c>
      <c r="D17" s="69">
        <v>1533</v>
      </c>
      <c r="E17" s="70">
        <v>4.7589482507062373</v>
      </c>
      <c r="F17" s="69">
        <v>5196</v>
      </c>
      <c r="G17" s="70">
        <v>133.77099999999999</v>
      </c>
      <c r="H17" s="69">
        <v>292585</v>
      </c>
      <c r="I17" s="130">
        <v>74</v>
      </c>
      <c r="J17" s="71">
        <v>10.789000000000016</v>
      </c>
      <c r="K17" s="131">
        <v>24612</v>
      </c>
      <c r="L17" s="99"/>
      <c r="M17" s="99"/>
      <c r="N17" s="99"/>
      <c r="O17" s="99"/>
      <c r="P17" s="99"/>
      <c r="Q17" s="99"/>
    </row>
    <row r="18" spans="1:23">
      <c r="A18" s="38" t="s">
        <v>45</v>
      </c>
      <c r="B18" s="69">
        <v>282</v>
      </c>
      <c r="C18" s="69">
        <v>309.07299999999998</v>
      </c>
      <c r="D18" s="69">
        <v>617</v>
      </c>
      <c r="E18" s="70">
        <v>4.7003793823229163</v>
      </c>
      <c r="F18" s="69">
        <v>2392</v>
      </c>
      <c r="G18" s="70">
        <v>60.988999999999997</v>
      </c>
      <c r="H18" s="69">
        <v>137724</v>
      </c>
      <c r="I18" s="130">
        <v>87</v>
      </c>
      <c r="J18" s="71">
        <v>9.8049999999999997</v>
      </c>
      <c r="K18" s="131">
        <v>21506</v>
      </c>
      <c r="L18" s="99"/>
      <c r="M18" s="99"/>
      <c r="N18" s="99"/>
      <c r="O18" s="99"/>
      <c r="P18" s="99"/>
      <c r="Q18" s="99"/>
    </row>
    <row r="19" spans="1:23">
      <c r="A19" s="38" t="s">
        <v>46</v>
      </c>
      <c r="B19" s="69">
        <v>534</v>
      </c>
      <c r="C19" s="69">
        <v>571.98599999999999</v>
      </c>
      <c r="D19" s="69">
        <v>1169</v>
      </c>
      <c r="E19" s="70">
        <v>4.1902795550919603</v>
      </c>
      <c r="F19" s="69">
        <v>4466</v>
      </c>
      <c r="G19" s="70">
        <v>108.941</v>
      </c>
      <c r="H19" s="69">
        <v>227171</v>
      </c>
      <c r="I19" s="130">
        <v>111</v>
      </c>
      <c r="J19" s="71">
        <v>16.813999999999993</v>
      </c>
      <c r="K19" s="131">
        <v>32852</v>
      </c>
      <c r="L19" s="99"/>
      <c r="M19" s="99"/>
      <c r="N19" s="99"/>
      <c r="O19" s="99"/>
      <c r="P19" s="99"/>
      <c r="Q19" s="99"/>
    </row>
    <row r="20" spans="1:23">
      <c r="A20" s="38" t="s">
        <v>47</v>
      </c>
      <c r="B20" s="69">
        <v>617</v>
      </c>
      <c r="C20" s="69">
        <v>652.62300000000005</v>
      </c>
      <c r="D20" s="69">
        <v>1255</v>
      </c>
      <c r="E20" s="70">
        <v>6.091109407002592</v>
      </c>
      <c r="F20" s="69">
        <v>4794</v>
      </c>
      <c r="G20" s="70">
        <v>127.577</v>
      </c>
      <c r="H20" s="69">
        <v>241804</v>
      </c>
      <c r="I20" s="130">
        <v>193</v>
      </c>
      <c r="J20" s="71">
        <v>23.608000000000004</v>
      </c>
      <c r="K20" s="131">
        <v>34697</v>
      </c>
      <c r="L20" s="99"/>
      <c r="M20" s="99"/>
      <c r="N20" s="99"/>
      <c r="O20" s="99"/>
      <c r="P20" s="99"/>
      <c r="Q20" s="99"/>
    </row>
    <row r="21" spans="1:23">
      <c r="A21" s="38" t="s">
        <v>48</v>
      </c>
      <c r="B21" s="69">
        <v>584</v>
      </c>
      <c r="C21" s="69">
        <v>774.54899999999998</v>
      </c>
      <c r="D21" s="69">
        <v>1756</v>
      </c>
      <c r="E21" s="70">
        <v>6.1616629472118127</v>
      </c>
      <c r="F21" s="69">
        <v>6219</v>
      </c>
      <c r="G21" s="70">
        <v>158.45699999999999</v>
      </c>
      <c r="H21" s="69">
        <v>313718</v>
      </c>
      <c r="I21" s="130">
        <v>99</v>
      </c>
      <c r="J21" s="71">
        <v>13.754000000000019</v>
      </c>
      <c r="K21" s="131">
        <v>23617</v>
      </c>
      <c r="L21" s="99"/>
      <c r="M21" s="99"/>
      <c r="N21" s="99"/>
      <c r="O21" s="99"/>
      <c r="P21" s="99"/>
      <c r="Q21" s="99"/>
    </row>
    <row r="22" spans="1:23">
      <c r="A22" s="38" t="s">
        <v>49</v>
      </c>
      <c r="B22" s="69">
        <v>258</v>
      </c>
      <c r="C22" s="69">
        <v>259.13299999999998</v>
      </c>
      <c r="D22" s="69">
        <v>548</v>
      </c>
      <c r="E22" s="70">
        <v>4.1383789335367274</v>
      </c>
      <c r="F22" s="69">
        <v>1942</v>
      </c>
      <c r="G22" s="70">
        <v>50.103000000000002</v>
      </c>
      <c r="H22" s="69">
        <v>105672</v>
      </c>
      <c r="I22" s="130">
        <v>56</v>
      </c>
      <c r="J22" s="71">
        <v>10.244</v>
      </c>
      <c r="K22" s="131">
        <v>12784</v>
      </c>
      <c r="L22" s="99"/>
      <c r="M22" s="99"/>
      <c r="N22" s="99"/>
      <c r="O22" s="99"/>
      <c r="P22" s="99"/>
      <c r="Q22" s="99"/>
    </row>
    <row r="23" spans="1:23">
      <c r="A23" s="38" t="s">
        <v>89</v>
      </c>
      <c r="B23" s="69">
        <v>433</v>
      </c>
      <c r="C23" s="69">
        <v>567.98199999999997</v>
      </c>
      <c r="D23" s="69">
        <v>1184</v>
      </c>
      <c r="E23" s="70">
        <v>4.7747133760530387</v>
      </c>
      <c r="F23" s="69">
        <v>4343</v>
      </c>
      <c r="G23" s="70">
        <v>109.176</v>
      </c>
      <c r="H23" s="69">
        <v>212386</v>
      </c>
      <c r="I23" s="130">
        <v>74</v>
      </c>
      <c r="J23" s="71">
        <v>10.668999999999997</v>
      </c>
      <c r="K23" s="131">
        <v>20700</v>
      </c>
      <c r="L23" s="99"/>
      <c r="M23" s="99"/>
      <c r="N23" s="99"/>
      <c r="O23" s="99"/>
      <c r="P23" s="99"/>
      <c r="Q23" s="99"/>
    </row>
    <row r="24" spans="1:23" s="51" customFormat="1" ht="5.25" customHeight="1">
      <c r="A24" s="55"/>
      <c r="B24" s="37"/>
      <c r="C24" s="37"/>
      <c r="D24" s="37"/>
      <c r="E24" s="37"/>
      <c r="F24" s="37"/>
      <c r="G24" s="37"/>
      <c r="H24" s="58"/>
      <c r="I24" s="61"/>
      <c r="J24" s="61"/>
      <c r="K24" s="62"/>
      <c r="L24" s="99"/>
      <c r="M24" s="99"/>
      <c r="N24" s="99"/>
      <c r="O24" s="99"/>
      <c r="P24" s="99"/>
      <c r="Q24" s="99"/>
      <c r="R24" s="128"/>
      <c r="S24" s="128"/>
      <c r="T24" s="128"/>
      <c r="U24" s="126"/>
      <c r="V24" s="126"/>
      <c r="W24" s="126"/>
    </row>
    <row r="25" spans="1:23">
      <c r="A25" s="44" t="s">
        <v>51</v>
      </c>
      <c r="B25" s="69">
        <v>44</v>
      </c>
      <c r="C25" s="69">
        <v>44.831000000000003</v>
      </c>
      <c r="D25" s="69">
        <v>117</v>
      </c>
      <c r="E25" s="70">
        <v>5.2907660305688697</v>
      </c>
      <c r="F25" s="69">
        <v>412</v>
      </c>
      <c r="G25" s="70">
        <v>9.4659999999999993</v>
      </c>
      <c r="H25" s="69">
        <v>23585</v>
      </c>
      <c r="I25" s="130">
        <v>4</v>
      </c>
      <c r="J25" s="71">
        <v>0.84700000000000131</v>
      </c>
      <c r="K25" s="131">
        <v>1799</v>
      </c>
      <c r="L25" s="99"/>
      <c r="M25" s="99"/>
      <c r="N25" s="99"/>
      <c r="O25" s="99"/>
      <c r="P25" s="99"/>
      <c r="Q25" s="99"/>
    </row>
    <row r="26" spans="1:23">
      <c r="A26" s="44" t="s">
        <v>52</v>
      </c>
      <c r="B26" s="69">
        <v>59</v>
      </c>
      <c r="C26" s="69">
        <v>161.126</v>
      </c>
      <c r="D26" s="69">
        <v>384</v>
      </c>
      <c r="E26" s="70">
        <v>11.875309252845126</v>
      </c>
      <c r="F26" s="69">
        <v>1172</v>
      </c>
      <c r="G26" s="70">
        <v>28.962</v>
      </c>
      <c r="H26" s="69">
        <v>48890</v>
      </c>
      <c r="I26" s="130">
        <v>0</v>
      </c>
      <c r="J26" s="71">
        <v>0.69099999999999895</v>
      </c>
      <c r="K26" s="131">
        <v>1144</v>
      </c>
      <c r="L26" s="99"/>
      <c r="M26" s="99"/>
      <c r="N26" s="99"/>
      <c r="O26" s="99"/>
      <c r="P26" s="99"/>
      <c r="Q26" s="99"/>
    </row>
    <row r="27" spans="1:23">
      <c r="A27" s="44" t="s">
        <v>53</v>
      </c>
      <c r="B27" s="69">
        <v>30</v>
      </c>
      <c r="C27" s="69">
        <v>33.375</v>
      </c>
      <c r="D27" s="69">
        <v>83</v>
      </c>
      <c r="E27" s="70">
        <v>3.4969454392247736</v>
      </c>
      <c r="F27" s="69">
        <v>301</v>
      </c>
      <c r="G27" s="70">
        <v>7.085</v>
      </c>
      <c r="H27" s="69">
        <v>14780</v>
      </c>
      <c r="I27" s="130">
        <v>6</v>
      </c>
      <c r="J27" s="71">
        <v>0.78099999999999969</v>
      </c>
      <c r="K27" s="131">
        <v>1652</v>
      </c>
      <c r="L27" s="99"/>
      <c r="M27" s="99"/>
      <c r="N27" s="99"/>
      <c r="O27" s="99"/>
      <c r="P27" s="99"/>
      <c r="Q27" s="99"/>
    </row>
    <row r="28" spans="1:23">
      <c r="A28" s="44" t="s">
        <v>54</v>
      </c>
      <c r="B28" s="69">
        <v>38</v>
      </c>
      <c r="C28" s="69">
        <v>34.933</v>
      </c>
      <c r="D28" s="69">
        <v>71</v>
      </c>
      <c r="E28" s="70">
        <v>3.5053073315230807</v>
      </c>
      <c r="F28" s="69">
        <v>292</v>
      </c>
      <c r="G28" s="70">
        <v>7.556</v>
      </c>
      <c r="H28" s="69">
        <v>13773</v>
      </c>
      <c r="I28" s="130">
        <v>6</v>
      </c>
      <c r="J28" s="71">
        <v>0.62099999999999955</v>
      </c>
      <c r="K28" s="131">
        <v>1243</v>
      </c>
      <c r="L28" s="99"/>
      <c r="M28" s="99"/>
      <c r="N28" s="99"/>
      <c r="O28" s="99"/>
      <c r="P28" s="99"/>
      <c r="Q28" s="99"/>
    </row>
    <row r="29" spans="1:23">
      <c r="A29" s="44" t="s">
        <v>55</v>
      </c>
      <c r="B29" s="69">
        <v>55</v>
      </c>
      <c r="C29" s="69">
        <v>72.655000000000001</v>
      </c>
      <c r="D29" s="69">
        <v>150</v>
      </c>
      <c r="E29" s="70">
        <v>2.954384306310565</v>
      </c>
      <c r="F29" s="69">
        <v>543</v>
      </c>
      <c r="G29" s="70">
        <v>13.407</v>
      </c>
      <c r="H29" s="69">
        <v>24450</v>
      </c>
      <c r="I29" s="130">
        <v>12</v>
      </c>
      <c r="J29" s="71">
        <v>0.93399999999999928</v>
      </c>
      <c r="K29" s="131">
        <v>2641</v>
      </c>
      <c r="L29" s="99"/>
      <c r="M29" s="99"/>
      <c r="N29" s="99"/>
      <c r="O29" s="99"/>
      <c r="P29" s="99"/>
      <c r="Q29" s="99"/>
    </row>
    <row r="30" spans="1:23">
      <c r="A30" s="44" t="s">
        <v>56</v>
      </c>
      <c r="B30" s="69">
        <v>47</v>
      </c>
      <c r="C30" s="69">
        <v>105.999</v>
      </c>
      <c r="D30" s="69">
        <v>284</v>
      </c>
      <c r="E30" s="70">
        <v>6.4138756521149975</v>
      </c>
      <c r="F30" s="69">
        <v>800</v>
      </c>
      <c r="G30" s="70">
        <v>20.794</v>
      </c>
      <c r="H30" s="69">
        <v>34909</v>
      </c>
      <c r="I30" s="130">
        <v>2</v>
      </c>
      <c r="J30" s="71">
        <v>0.91300000000000026</v>
      </c>
      <c r="K30" s="131">
        <v>2496</v>
      </c>
      <c r="L30" s="99"/>
      <c r="M30" s="99"/>
      <c r="N30" s="99"/>
      <c r="O30" s="99"/>
      <c r="P30" s="99"/>
      <c r="Q30" s="99"/>
    </row>
    <row r="31" spans="1:23">
      <c r="A31" s="44" t="s">
        <v>57</v>
      </c>
      <c r="B31" s="69">
        <v>56</v>
      </c>
      <c r="C31" s="69">
        <v>90.316000000000003</v>
      </c>
      <c r="D31" s="69">
        <v>196</v>
      </c>
      <c r="E31" s="70">
        <v>8.8427701330927135</v>
      </c>
      <c r="F31" s="69">
        <v>663</v>
      </c>
      <c r="G31" s="70">
        <v>17.445</v>
      </c>
      <c r="H31" s="69">
        <v>45342</v>
      </c>
      <c r="I31" s="130">
        <v>15</v>
      </c>
      <c r="J31" s="71">
        <v>1.5070000000000014</v>
      </c>
      <c r="K31" s="131">
        <v>2522</v>
      </c>
      <c r="L31" s="99"/>
      <c r="M31" s="99"/>
      <c r="N31" s="99"/>
      <c r="O31" s="99"/>
      <c r="P31" s="99"/>
      <c r="Q31" s="99"/>
    </row>
    <row r="32" spans="1:23">
      <c r="A32" s="44" t="s">
        <v>58</v>
      </c>
      <c r="B32" s="69">
        <v>13</v>
      </c>
      <c r="C32" s="69">
        <v>18.481000000000002</v>
      </c>
      <c r="D32" s="69">
        <v>79</v>
      </c>
      <c r="E32" s="70">
        <v>2.2873356882274596</v>
      </c>
      <c r="F32" s="69">
        <v>162</v>
      </c>
      <c r="G32" s="70">
        <v>3.867</v>
      </c>
      <c r="H32" s="69">
        <v>13070</v>
      </c>
      <c r="I32" s="130">
        <v>6</v>
      </c>
      <c r="J32" s="71">
        <v>0.65000000000000036</v>
      </c>
      <c r="K32" s="131">
        <v>1860</v>
      </c>
      <c r="L32" s="99"/>
      <c r="M32" s="99"/>
      <c r="N32" s="99"/>
      <c r="O32" s="99"/>
      <c r="P32" s="99"/>
      <c r="Q32" s="99"/>
    </row>
    <row r="33" spans="1:23">
      <c r="A33" s="44" t="s">
        <v>59</v>
      </c>
      <c r="B33" s="69">
        <v>66</v>
      </c>
      <c r="C33" s="69">
        <v>117.11799999999999</v>
      </c>
      <c r="D33" s="69">
        <v>250</v>
      </c>
      <c r="E33" s="70">
        <v>11.624122378760404</v>
      </c>
      <c r="F33" s="69">
        <v>843</v>
      </c>
      <c r="G33" s="70">
        <v>20.254999999999999</v>
      </c>
      <c r="H33" s="69">
        <v>50064</v>
      </c>
      <c r="I33" s="130">
        <v>18</v>
      </c>
      <c r="J33" s="71">
        <v>1.4909999999999997</v>
      </c>
      <c r="K33" s="131">
        <v>3432</v>
      </c>
      <c r="L33" s="99"/>
      <c r="M33" s="99"/>
      <c r="N33" s="99"/>
      <c r="O33" s="100"/>
      <c r="P33" s="99"/>
      <c r="Q33" s="99"/>
    </row>
    <row r="34" spans="1:23">
      <c r="A34" s="44" t="s">
        <v>60</v>
      </c>
      <c r="B34" s="69">
        <v>18</v>
      </c>
      <c r="C34" s="69">
        <v>16.129000000000001</v>
      </c>
      <c r="D34" s="69">
        <v>37</v>
      </c>
      <c r="E34" s="70">
        <v>1.2439901825639645</v>
      </c>
      <c r="F34" s="69">
        <v>148</v>
      </c>
      <c r="G34" s="70">
        <v>3.3610000000000002</v>
      </c>
      <c r="H34" s="69">
        <v>6369</v>
      </c>
      <c r="I34" s="130">
        <v>1</v>
      </c>
      <c r="J34" s="71">
        <v>0.50999999999999979</v>
      </c>
      <c r="K34" s="131">
        <v>922</v>
      </c>
      <c r="L34" s="99"/>
      <c r="M34" s="99"/>
      <c r="N34" s="99"/>
      <c r="O34" s="99"/>
      <c r="P34" s="99"/>
      <c r="Q34" s="99"/>
    </row>
    <row r="35" spans="1:23">
      <c r="A35" s="44" t="s">
        <v>61</v>
      </c>
      <c r="B35" s="69">
        <v>25</v>
      </c>
      <c r="C35" s="69">
        <v>116.51300000000001</v>
      </c>
      <c r="D35" s="69">
        <v>224</v>
      </c>
      <c r="E35" s="70">
        <v>8.671415298854134</v>
      </c>
      <c r="F35" s="69">
        <v>676</v>
      </c>
      <c r="G35" s="70">
        <v>21.152999999999999</v>
      </c>
      <c r="H35" s="69">
        <v>46270</v>
      </c>
      <c r="I35" s="130">
        <v>21</v>
      </c>
      <c r="J35" s="71">
        <v>1.3760000000000012</v>
      </c>
      <c r="K35" s="131">
        <v>2670</v>
      </c>
      <c r="L35" s="99"/>
      <c r="M35" s="99"/>
      <c r="N35" s="99"/>
      <c r="O35" s="99"/>
      <c r="P35" s="99"/>
      <c r="Q35" s="99"/>
    </row>
    <row r="36" spans="1:23">
      <c r="A36" s="44" t="s">
        <v>62</v>
      </c>
      <c r="B36" s="69">
        <v>46</v>
      </c>
      <c r="C36" s="69">
        <v>65.997</v>
      </c>
      <c r="D36" s="69">
        <v>165</v>
      </c>
      <c r="E36" s="70">
        <v>5.8256540620696962</v>
      </c>
      <c r="F36" s="69">
        <v>523</v>
      </c>
      <c r="G36" s="70">
        <v>12.807</v>
      </c>
      <c r="H36" s="69">
        <v>28260</v>
      </c>
      <c r="I36" s="130">
        <v>4</v>
      </c>
      <c r="J36" s="71">
        <v>1.0949999999999989</v>
      </c>
      <c r="K36" s="131">
        <v>1444</v>
      </c>
      <c r="L36" s="99"/>
      <c r="M36" s="99"/>
      <c r="N36" s="99"/>
      <c r="O36" s="99"/>
      <c r="P36" s="99"/>
      <c r="Q36" s="99"/>
    </row>
    <row r="37" spans="1:23">
      <c r="A37" s="44" t="s">
        <v>63</v>
      </c>
      <c r="B37" s="69">
        <v>26</v>
      </c>
      <c r="C37" s="69">
        <v>27.105</v>
      </c>
      <c r="D37" s="69">
        <v>61</v>
      </c>
      <c r="E37" s="70">
        <v>2.5915540827597927</v>
      </c>
      <c r="F37" s="69">
        <v>242</v>
      </c>
      <c r="G37" s="70">
        <v>5.8540000000000001</v>
      </c>
      <c r="H37" s="69">
        <v>11111</v>
      </c>
      <c r="I37" s="130">
        <v>3</v>
      </c>
      <c r="J37" s="71">
        <v>0.60200000000000031</v>
      </c>
      <c r="K37" s="131">
        <v>871</v>
      </c>
      <c r="L37" s="99"/>
      <c r="M37" s="99"/>
      <c r="N37" s="99"/>
      <c r="O37" s="99"/>
      <c r="P37" s="99"/>
      <c r="Q37" s="99"/>
    </row>
    <row r="38" spans="1:23">
      <c r="A38" s="44" t="s">
        <v>64</v>
      </c>
      <c r="B38" s="69">
        <v>142</v>
      </c>
      <c r="C38" s="69">
        <v>325.49200000000002</v>
      </c>
      <c r="D38" s="69">
        <v>860</v>
      </c>
      <c r="E38" s="70">
        <v>10.503175378602833</v>
      </c>
      <c r="F38" s="69">
        <v>2586</v>
      </c>
      <c r="G38" s="70">
        <v>67.433999999999997</v>
      </c>
      <c r="H38" s="69">
        <v>138466</v>
      </c>
      <c r="I38" s="130">
        <v>9</v>
      </c>
      <c r="J38" s="71">
        <v>1.5870000000000033</v>
      </c>
      <c r="K38" s="131">
        <v>4004</v>
      </c>
      <c r="L38" s="99"/>
      <c r="M38" s="99"/>
      <c r="N38" s="99"/>
      <c r="O38" s="99"/>
      <c r="P38" s="99"/>
      <c r="Q38" s="99"/>
    </row>
    <row r="39" spans="1:23">
      <c r="A39" s="44" t="s">
        <v>65</v>
      </c>
      <c r="B39" s="69">
        <v>26</v>
      </c>
      <c r="C39" s="69">
        <v>56.912999999999997</v>
      </c>
      <c r="D39" s="69">
        <v>182</v>
      </c>
      <c r="E39" s="70">
        <v>5.6420112840225682</v>
      </c>
      <c r="F39" s="69">
        <v>378</v>
      </c>
      <c r="G39" s="70">
        <v>10.472</v>
      </c>
      <c r="H39" s="69">
        <v>21885</v>
      </c>
      <c r="I39" s="130">
        <v>8</v>
      </c>
      <c r="J39" s="71">
        <v>1.136000000000001</v>
      </c>
      <c r="K39" s="131">
        <v>1836</v>
      </c>
      <c r="L39" s="99"/>
      <c r="M39" s="99"/>
      <c r="N39" s="99"/>
      <c r="O39" s="99"/>
      <c r="P39" s="99"/>
      <c r="Q39" s="99"/>
    </row>
    <row r="40" spans="1:23">
      <c r="A40" s="44" t="s">
        <v>66</v>
      </c>
      <c r="B40" s="69">
        <v>41</v>
      </c>
      <c r="C40" s="69">
        <v>68.403000000000006</v>
      </c>
      <c r="D40" s="69">
        <v>157</v>
      </c>
      <c r="E40" s="70">
        <v>4.5495378017328818</v>
      </c>
      <c r="F40" s="69">
        <v>509</v>
      </c>
      <c r="G40" s="70">
        <v>13.218</v>
      </c>
      <c r="H40" s="69">
        <v>33455</v>
      </c>
      <c r="I40" s="130">
        <v>2</v>
      </c>
      <c r="J40" s="71">
        <v>0.9139999999999997</v>
      </c>
      <c r="K40" s="131">
        <v>2706</v>
      </c>
      <c r="L40" s="99"/>
      <c r="M40" s="99"/>
      <c r="N40" s="99"/>
      <c r="O40" s="99"/>
      <c r="P40" s="99"/>
      <c r="Q40" s="99"/>
    </row>
    <row r="41" spans="1:23">
      <c r="A41" s="44" t="s">
        <v>67</v>
      </c>
      <c r="B41" s="69">
        <v>22</v>
      </c>
      <c r="C41" s="69">
        <v>35.643000000000001</v>
      </c>
      <c r="D41" s="69">
        <v>88</v>
      </c>
      <c r="E41" s="70">
        <v>3.5291758572287946</v>
      </c>
      <c r="F41" s="69">
        <v>322</v>
      </c>
      <c r="G41" s="70">
        <v>6.1589999999999998</v>
      </c>
      <c r="H41" s="69">
        <v>7455</v>
      </c>
      <c r="I41" s="130">
        <v>19</v>
      </c>
      <c r="J41" s="71">
        <v>1.6310000000000002</v>
      </c>
      <c r="K41" s="131">
        <v>2636</v>
      </c>
      <c r="L41" s="99"/>
      <c r="M41" s="99"/>
      <c r="N41" s="99"/>
      <c r="O41" s="99"/>
      <c r="P41" s="99"/>
      <c r="Q41" s="99"/>
    </row>
    <row r="42" spans="1:23">
      <c r="A42" s="44" t="s">
        <v>68</v>
      </c>
      <c r="B42" s="69">
        <v>36</v>
      </c>
      <c r="C42" s="69">
        <v>48.957999999999998</v>
      </c>
      <c r="D42" s="69">
        <v>90</v>
      </c>
      <c r="E42" s="70">
        <v>3.1539108494533221</v>
      </c>
      <c r="F42" s="69">
        <v>348</v>
      </c>
      <c r="G42" s="70">
        <v>9.3970000000000002</v>
      </c>
      <c r="H42" s="69">
        <v>20339</v>
      </c>
      <c r="I42" s="130">
        <v>7</v>
      </c>
      <c r="J42" s="71">
        <v>1.1229999999999993</v>
      </c>
      <c r="K42" s="131">
        <v>2103</v>
      </c>
      <c r="L42" s="99"/>
      <c r="M42" s="99"/>
      <c r="N42" s="99"/>
      <c r="O42" s="99"/>
      <c r="P42" s="99"/>
      <c r="Q42" s="99"/>
    </row>
    <row r="43" spans="1:23" s="50" customFormat="1" ht="5.25" customHeight="1">
      <c r="A43" s="49"/>
      <c r="B43" s="59"/>
      <c r="C43" s="59"/>
      <c r="D43" s="59"/>
      <c r="E43" s="59"/>
      <c r="F43" s="59"/>
      <c r="G43" s="59"/>
      <c r="H43" s="59"/>
      <c r="I43" s="63"/>
      <c r="J43" s="63"/>
      <c r="K43" s="63"/>
      <c r="L43" s="100"/>
      <c r="M43" s="100"/>
      <c r="N43" s="100"/>
      <c r="O43" s="100"/>
      <c r="P43" s="100"/>
      <c r="Q43" s="100"/>
      <c r="R43" s="125"/>
      <c r="S43" s="125"/>
      <c r="T43" s="125"/>
      <c r="U43" s="125"/>
      <c r="V43" s="125"/>
      <c r="W43" s="125"/>
    </row>
    <row r="44" spans="1:23">
      <c r="A44" s="75" t="s">
        <v>69</v>
      </c>
      <c r="B44" s="72">
        <v>5343</v>
      </c>
      <c r="C44" s="72">
        <v>6367.5569999999998</v>
      </c>
      <c r="D44" s="72">
        <v>13649</v>
      </c>
      <c r="E44" s="121">
        <v>4.6216566720956767</v>
      </c>
      <c r="F44" s="72">
        <v>48828</v>
      </c>
      <c r="G44" s="121">
        <v>1242.9849999999999</v>
      </c>
      <c r="H44" s="72">
        <v>2605841</v>
      </c>
      <c r="I44" s="74">
        <v>1632</v>
      </c>
      <c r="J44" s="68">
        <v>178.86000000000013</v>
      </c>
      <c r="K44" s="74">
        <v>335638</v>
      </c>
      <c r="L44" s="107"/>
      <c r="M44" s="107"/>
      <c r="N44" s="107"/>
      <c r="O44" s="107"/>
      <c r="P44" s="107"/>
      <c r="Q44" s="101"/>
    </row>
    <row r="45" spans="1:23">
      <c r="A45" s="76" t="s">
        <v>147</v>
      </c>
      <c r="B45" s="73">
        <v>6498</v>
      </c>
      <c r="C45" s="73">
        <v>7219.2359999999999</v>
      </c>
      <c r="D45" s="73">
        <v>15218</v>
      </c>
      <c r="E45" s="122">
        <v>5.2080677480018007</v>
      </c>
      <c r="F45" s="73">
        <v>55239</v>
      </c>
      <c r="G45" s="122">
        <v>1428.4970000000001</v>
      </c>
      <c r="H45" s="73">
        <v>2640636</v>
      </c>
      <c r="I45" s="73">
        <v>1083</v>
      </c>
      <c r="J45" s="122">
        <v>157.38699999999994</v>
      </c>
      <c r="K45" s="73">
        <v>317305</v>
      </c>
      <c r="L45" s="100"/>
      <c r="M45" s="100"/>
      <c r="N45" s="100"/>
      <c r="O45" s="100"/>
      <c r="P45" s="100"/>
      <c r="Q45" s="100"/>
    </row>
    <row r="46" spans="1:23" s="50" customFormat="1" ht="5.25" customHeight="1">
      <c r="A46" s="85"/>
      <c r="B46" s="83"/>
      <c r="C46" s="83"/>
      <c r="D46" s="83"/>
      <c r="E46" s="83"/>
      <c r="F46" s="83"/>
      <c r="G46" s="83"/>
      <c r="H46" s="84"/>
      <c r="I46" s="84"/>
      <c r="J46" s="84"/>
      <c r="K46" s="67"/>
      <c r="L46" s="100"/>
      <c r="M46" s="100"/>
      <c r="N46" s="100"/>
      <c r="O46" s="100"/>
      <c r="P46" s="100"/>
      <c r="Q46" s="100"/>
      <c r="R46" s="125"/>
      <c r="S46" s="125"/>
      <c r="T46" s="125"/>
      <c r="U46" s="125"/>
      <c r="V46" s="125"/>
      <c r="W46" s="125"/>
    </row>
    <row r="47" spans="1:23">
      <c r="A47" s="75" t="s">
        <v>50</v>
      </c>
      <c r="B47" s="72">
        <v>363</v>
      </c>
      <c r="C47" s="72">
        <v>527.13199999999995</v>
      </c>
      <c r="D47" s="72">
        <v>1396</v>
      </c>
      <c r="E47" s="121">
        <v>2.1885542999761705</v>
      </c>
      <c r="F47" s="72">
        <v>4109</v>
      </c>
      <c r="G47" s="121">
        <v>105.837</v>
      </c>
      <c r="H47" s="72">
        <v>209954</v>
      </c>
      <c r="I47" s="74">
        <v>321</v>
      </c>
      <c r="J47" s="68">
        <v>25.243000000000009</v>
      </c>
      <c r="K47" s="74">
        <v>58606</v>
      </c>
      <c r="L47" s="100"/>
      <c r="M47" s="100"/>
      <c r="N47" s="100"/>
      <c r="O47" s="100"/>
      <c r="P47" s="100"/>
      <c r="Q47" s="100"/>
    </row>
    <row r="48" spans="1:23">
      <c r="A48" s="75" t="s">
        <v>147</v>
      </c>
      <c r="B48" s="72">
        <v>329</v>
      </c>
      <c r="C48" s="72">
        <v>726.13300000000004</v>
      </c>
      <c r="D48" s="72">
        <v>2008</v>
      </c>
      <c r="E48" s="121">
        <v>3.1715495578310269</v>
      </c>
      <c r="F48" s="72">
        <v>5602</v>
      </c>
      <c r="G48" s="121">
        <v>146.078</v>
      </c>
      <c r="H48" s="72">
        <v>241219</v>
      </c>
      <c r="I48" s="74">
        <v>189</v>
      </c>
      <c r="J48" s="68">
        <v>24.628999999999991</v>
      </c>
      <c r="K48" s="74">
        <v>71273</v>
      </c>
      <c r="L48" s="107"/>
      <c r="M48" s="107"/>
      <c r="N48" s="107"/>
      <c r="O48" s="107"/>
      <c r="P48" s="107"/>
      <c r="Q48" s="101"/>
    </row>
    <row r="49" spans="1:23">
      <c r="A49" s="75" t="s">
        <v>70</v>
      </c>
      <c r="B49" s="72">
        <v>73</v>
      </c>
      <c r="C49" s="72">
        <v>99.945999999999998</v>
      </c>
      <c r="D49" s="72">
        <v>213</v>
      </c>
      <c r="E49" s="121">
        <v>1.5097873783389917</v>
      </c>
      <c r="F49" s="72">
        <v>807</v>
      </c>
      <c r="G49" s="121">
        <v>19.655000000000001</v>
      </c>
      <c r="H49" s="72">
        <v>38296</v>
      </c>
      <c r="I49" s="74">
        <v>49</v>
      </c>
      <c r="J49" s="68">
        <v>3.6400000000000006</v>
      </c>
      <c r="K49" s="74">
        <v>6437</v>
      </c>
      <c r="L49" s="100"/>
      <c r="M49" s="100"/>
      <c r="N49" s="100"/>
      <c r="O49" s="100"/>
      <c r="P49" s="100"/>
      <c r="Q49" s="100"/>
    </row>
    <row r="50" spans="1:23">
      <c r="A50" s="76" t="s">
        <v>71</v>
      </c>
      <c r="B50" s="73">
        <v>99</v>
      </c>
      <c r="C50" s="73">
        <v>172.18199999999999</v>
      </c>
      <c r="D50" s="73">
        <v>476</v>
      </c>
      <c r="E50" s="122">
        <v>4.1885738723554127</v>
      </c>
      <c r="F50" s="73">
        <v>1314</v>
      </c>
      <c r="G50" s="122">
        <v>34.149000000000001</v>
      </c>
      <c r="H50" s="73">
        <v>69173</v>
      </c>
      <c r="I50" s="73">
        <v>153</v>
      </c>
      <c r="J50" s="122">
        <v>9.8339999999999996</v>
      </c>
      <c r="K50" s="73">
        <v>27696</v>
      </c>
      <c r="L50" s="100"/>
      <c r="M50" s="100"/>
      <c r="N50" s="100"/>
      <c r="O50" s="100"/>
      <c r="P50" s="100"/>
      <c r="Q50" s="100"/>
    </row>
    <row r="51" spans="1:23" s="50" customFormat="1" ht="5.25" customHeight="1">
      <c r="A51" s="85"/>
      <c r="B51" s="83"/>
      <c r="C51" s="83"/>
      <c r="D51" s="83"/>
      <c r="E51" s="83"/>
      <c r="F51" s="83"/>
      <c r="G51" s="83"/>
      <c r="H51" s="84"/>
      <c r="I51" s="84"/>
      <c r="J51" s="84"/>
      <c r="K51" s="67"/>
      <c r="L51" s="100"/>
      <c r="M51" s="100"/>
      <c r="N51" s="100"/>
      <c r="O51" s="100"/>
      <c r="P51" s="100"/>
      <c r="Q51" s="100"/>
      <c r="R51" s="125"/>
      <c r="S51" s="125"/>
      <c r="T51" s="125"/>
      <c r="U51" s="125"/>
      <c r="V51" s="125"/>
      <c r="W51" s="125"/>
    </row>
    <row r="52" spans="1:23">
      <c r="A52" s="75" t="s">
        <v>73</v>
      </c>
      <c r="B52" s="72">
        <v>4980</v>
      </c>
      <c r="C52" s="72">
        <v>5840.4250000000002</v>
      </c>
      <c r="D52" s="72">
        <v>12253</v>
      </c>
      <c r="E52" s="121">
        <v>5.2919444797154362</v>
      </c>
      <c r="F52" s="72">
        <v>44719</v>
      </c>
      <c r="G52" s="121">
        <v>1137.1479999999999</v>
      </c>
      <c r="H52" s="72">
        <v>2395887</v>
      </c>
      <c r="I52" s="74">
        <v>1311</v>
      </c>
      <c r="J52" s="68">
        <v>153.61700000000019</v>
      </c>
      <c r="K52" s="74">
        <v>277032</v>
      </c>
      <c r="L52" s="107"/>
      <c r="M52" s="107"/>
      <c r="N52" s="107"/>
      <c r="O52" s="107"/>
      <c r="P52" s="107"/>
      <c r="Q52" s="101"/>
    </row>
    <row r="53" spans="1:23">
      <c r="A53" s="75" t="s">
        <v>147</v>
      </c>
      <c r="B53" s="72">
        <v>6169</v>
      </c>
      <c r="C53" s="72">
        <v>6493.1030000000001</v>
      </c>
      <c r="D53" s="72">
        <v>13210</v>
      </c>
      <c r="E53" s="121">
        <v>5.77139172239999</v>
      </c>
      <c r="F53" s="72">
        <v>49637</v>
      </c>
      <c r="G53" s="121">
        <v>1282.4190000000001</v>
      </c>
      <c r="H53" s="72">
        <v>2399417</v>
      </c>
      <c r="I53" s="74">
        <v>894</v>
      </c>
      <c r="J53" s="68">
        <v>132.75799999999981</v>
      </c>
      <c r="K53" s="74">
        <v>246032</v>
      </c>
      <c r="L53" s="100"/>
      <c r="M53" s="100"/>
      <c r="N53" s="100"/>
      <c r="O53" s="100"/>
      <c r="P53" s="100"/>
      <c r="Q53" s="100"/>
    </row>
    <row r="54" spans="1:23">
      <c r="A54" s="75" t="s">
        <v>70</v>
      </c>
      <c r="B54" s="72">
        <v>258</v>
      </c>
      <c r="C54" s="72">
        <v>259.13299999999998</v>
      </c>
      <c r="D54" s="72">
        <v>548</v>
      </c>
      <c r="E54" s="121">
        <v>4.1383789335367274</v>
      </c>
      <c r="F54" s="72">
        <v>1942</v>
      </c>
      <c r="G54" s="121">
        <v>50.103000000000002</v>
      </c>
      <c r="H54" s="72">
        <v>105672</v>
      </c>
      <c r="I54" s="74">
        <v>56</v>
      </c>
      <c r="J54" s="68">
        <v>8.0870000000000033</v>
      </c>
      <c r="K54" s="74">
        <v>12784</v>
      </c>
      <c r="L54" s="100"/>
      <c r="M54" s="100"/>
      <c r="N54" s="100"/>
      <c r="O54" s="100"/>
      <c r="P54" s="100"/>
      <c r="Q54" s="100"/>
    </row>
    <row r="55" spans="1:23">
      <c r="A55" s="76" t="s">
        <v>71</v>
      </c>
      <c r="B55" s="73">
        <v>617</v>
      </c>
      <c r="C55" s="73">
        <v>774.54899999999998</v>
      </c>
      <c r="D55" s="73">
        <v>1756</v>
      </c>
      <c r="E55" s="122">
        <v>7.8027484131256539</v>
      </c>
      <c r="F55" s="73">
        <v>6219</v>
      </c>
      <c r="G55" s="122">
        <v>158.45699999999999</v>
      </c>
      <c r="H55" s="73">
        <v>348200</v>
      </c>
      <c r="I55" s="73">
        <v>269</v>
      </c>
      <c r="J55" s="122">
        <v>25.34699999999998</v>
      </c>
      <c r="K55" s="73">
        <v>38087</v>
      </c>
      <c r="L55" s="100"/>
      <c r="M55" s="100"/>
      <c r="N55" s="100"/>
      <c r="O55" s="100"/>
      <c r="P55" s="100"/>
      <c r="Q55" s="100"/>
    </row>
    <row r="56" spans="1:23" s="50" customFormat="1" ht="5.25" customHeight="1">
      <c r="A56" s="85"/>
      <c r="B56" s="83"/>
      <c r="C56" s="83"/>
      <c r="D56" s="83"/>
      <c r="E56" s="83"/>
      <c r="F56" s="83"/>
      <c r="G56" s="83"/>
      <c r="H56" s="84"/>
      <c r="I56" s="84"/>
      <c r="J56" s="84"/>
      <c r="K56" s="67"/>
      <c r="L56" s="107"/>
      <c r="M56" s="107"/>
      <c r="N56" s="107"/>
      <c r="O56" s="107"/>
      <c r="P56" s="107"/>
      <c r="Q56" s="101"/>
      <c r="R56" s="125"/>
      <c r="S56" s="125"/>
      <c r="T56" s="125"/>
      <c r="U56" s="125"/>
      <c r="V56" s="125"/>
      <c r="W56" s="125"/>
    </row>
    <row r="57" spans="1:23">
      <c r="A57" s="75" t="s">
        <v>130</v>
      </c>
      <c r="B57" s="72">
        <v>790</v>
      </c>
      <c r="C57" s="72">
        <v>1439.9870000000001</v>
      </c>
      <c r="D57" s="72">
        <v>3478</v>
      </c>
      <c r="E57" s="121">
        <v>5.983604442112326</v>
      </c>
      <c r="F57" s="72">
        <v>10920</v>
      </c>
      <c r="G57" s="121">
        <v>278.69200000000001</v>
      </c>
      <c r="H57" s="72">
        <v>582473</v>
      </c>
      <c r="I57" s="74">
        <v>143</v>
      </c>
      <c r="J57" s="68">
        <v>18.408999999999992</v>
      </c>
      <c r="K57" s="74">
        <v>37981</v>
      </c>
    </row>
    <row r="58" spans="1:23">
      <c r="A58" s="75" t="s">
        <v>147</v>
      </c>
      <c r="B58" s="72">
        <v>881</v>
      </c>
      <c r="C58" s="72">
        <v>1453.4169999999999</v>
      </c>
      <c r="D58" s="72">
        <v>3215</v>
      </c>
      <c r="E58" s="121">
        <v>5.6004403705523096</v>
      </c>
      <c r="F58" s="72">
        <v>10527</v>
      </c>
      <c r="G58" s="121">
        <v>279.19200000000001</v>
      </c>
      <c r="H58" s="72">
        <v>544333</v>
      </c>
      <c r="I58" s="74">
        <v>112</v>
      </c>
      <c r="J58" s="68">
        <v>17.225999999999999</v>
      </c>
      <c r="K58" s="74">
        <v>35365</v>
      </c>
    </row>
    <row r="59" spans="1:23">
      <c r="A59" s="75" t="s">
        <v>70</v>
      </c>
      <c r="B59" s="72">
        <v>13</v>
      </c>
      <c r="C59" s="72">
        <v>16.129000000000001</v>
      </c>
      <c r="D59" s="72">
        <v>37</v>
      </c>
      <c r="E59" s="121">
        <v>1.2439901825639645</v>
      </c>
      <c r="F59" s="72">
        <v>148</v>
      </c>
      <c r="G59" s="121">
        <v>3.3610000000000002</v>
      </c>
      <c r="H59" s="72">
        <v>6369</v>
      </c>
      <c r="I59" s="74">
        <v>0</v>
      </c>
      <c r="J59" s="68">
        <v>0.50999999999999979</v>
      </c>
      <c r="K59" s="74">
        <v>871</v>
      </c>
    </row>
    <row r="60" spans="1:23">
      <c r="A60" s="76" t="s">
        <v>71</v>
      </c>
      <c r="B60" s="73">
        <v>142</v>
      </c>
      <c r="C60" s="73">
        <v>325.49200000000002</v>
      </c>
      <c r="D60" s="73">
        <v>860</v>
      </c>
      <c r="E60" s="122">
        <v>11.875309252845126</v>
      </c>
      <c r="F60" s="73">
        <v>2586</v>
      </c>
      <c r="G60" s="122">
        <v>67.433999999999997</v>
      </c>
      <c r="H60" s="73">
        <v>138466</v>
      </c>
      <c r="I60" s="73">
        <v>21</v>
      </c>
      <c r="J60" s="122">
        <v>1.6310000000000002</v>
      </c>
      <c r="K60" s="73">
        <v>4004</v>
      </c>
    </row>
  </sheetData>
  <mergeCells count="15">
    <mergeCell ref="A1:K1"/>
    <mergeCell ref="A3:A6"/>
    <mergeCell ref="L1:N1"/>
    <mergeCell ref="O1:Q1"/>
    <mergeCell ref="B3:H3"/>
    <mergeCell ref="B4:B5"/>
    <mergeCell ref="C4:C5"/>
    <mergeCell ref="F4:F5"/>
    <mergeCell ref="G4:G5"/>
    <mergeCell ref="D4:E5"/>
    <mergeCell ref="H4:H5"/>
    <mergeCell ref="I4:I5"/>
    <mergeCell ref="I3:K3"/>
    <mergeCell ref="J4:J5"/>
    <mergeCell ref="K4:K5"/>
  </mergeCells>
  <conditionalFormatting sqref="A7:K60">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2 - 2022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4AAC8"/>
  </sheetPr>
  <dimension ref="A1:N54"/>
  <sheetViews>
    <sheetView workbookViewId="0"/>
  </sheetViews>
  <sheetFormatPr baseColWidth="10" defaultColWidth="11.5703125" defaultRowHeight="12.75"/>
  <cols>
    <col min="1" max="1" width="25.7109375" style="50" customWidth="1"/>
    <col min="2" max="4" width="15.7109375" style="50" customWidth="1"/>
    <col min="5" max="16384" width="11.5703125" style="50"/>
  </cols>
  <sheetData>
    <row r="1" spans="1:14">
      <c r="A1" s="54"/>
      <c r="B1" s="50" t="s">
        <v>118</v>
      </c>
      <c r="C1" s="54" t="s">
        <v>119</v>
      </c>
      <c r="F1" s="80" t="s">
        <v>83</v>
      </c>
      <c r="G1" s="117" t="s">
        <v>118</v>
      </c>
      <c r="H1" s="116" t="s">
        <v>119</v>
      </c>
    </row>
    <row r="2" spans="1:14">
      <c r="A2" s="77" t="str">
        <f>IF('Tabelle 2_1'!$B$8&gt;0,INDEX('Tabelle 2_1'!A$8:A$11,MATCH(D2,L$2:L$5,0)),F2)</f>
        <v>FLENSBURG</v>
      </c>
      <c r="B2" s="80">
        <f>IF('Tabelle 2_1'!$B$8&gt;0,VLOOKUP(D2,$L$2:$N$5,2,FALSE),G2)</f>
        <v>213</v>
      </c>
      <c r="C2" s="117">
        <f>IF('Tabelle 2_1'!$B$8&gt;0,VLOOKUP(D2,$L$2:$N$5,3,FALSE),H2)</f>
        <v>49</v>
      </c>
      <c r="D2" s="80">
        <f>IF('Tabelle 2_1'!$B$8&gt;0,SMALL(L$2:L$5,ROWS(L$2:L2)),I2)</f>
        <v>262</v>
      </c>
      <c r="F2" s="96" t="s">
        <v>82</v>
      </c>
      <c r="G2" s="96">
        <v>600</v>
      </c>
      <c r="H2" s="96">
        <v>200</v>
      </c>
      <c r="I2" s="50">
        <f>SUM(G2:H2)</f>
        <v>800</v>
      </c>
      <c r="K2" s="50" t="str">
        <f>'Tabelle 2_1'!A8</f>
        <v>FLENSBURG</v>
      </c>
      <c r="L2" s="50">
        <f>'Tabelle 2_1'!D8+'Tabelle 2_1'!I8</f>
        <v>262</v>
      </c>
      <c r="M2" s="117">
        <f>'Tabelle 2_1'!D8</f>
        <v>213</v>
      </c>
      <c r="N2" s="50">
        <f>'Tabelle 2_1'!I8</f>
        <v>49</v>
      </c>
    </row>
    <row r="3" spans="1:14">
      <c r="A3" s="77" t="str">
        <f>IF('Tabelle 2_1'!$B$8&gt;0,INDEX('Tabelle 2_1'!A$8:A$11,MATCH(D3,L$2:L$5,0)),F3)</f>
        <v>NEUMÜNSTER</v>
      </c>
      <c r="B3" s="117">
        <f>IF('Tabelle 2_1'!$B$8&gt;0,VLOOKUP(D3,$L$2:$N$5,2,FALSE),G3)</f>
        <v>333</v>
      </c>
      <c r="C3" s="117">
        <f>IF('Tabelle 2_1'!$B$8&gt;0,VLOOKUP(D3,$L$2:$N$5,3,FALSE),H3)</f>
        <v>56</v>
      </c>
      <c r="D3" s="117">
        <f>IF('Tabelle 2_1'!$B$8&gt;0,SMALL(L$2:L$5,ROWS(L$2:L3)),I3)</f>
        <v>389</v>
      </c>
      <c r="F3" s="96" t="s">
        <v>82</v>
      </c>
      <c r="G3" s="123">
        <v>600</v>
      </c>
      <c r="H3" s="123">
        <v>200</v>
      </c>
      <c r="I3" s="117">
        <f>SUM(G3:H3)</f>
        <v>800</v>
      </c>
      <c r="K3" s="117" t="str">
        <f>'Tabelle 2_1'!A9</f>
        <v>KIEL</v>
      </c>
      <c r="L3" s="117">
        <f>'Tabelle 2_1'!D9+'Tabelle 2_1'!I9</f>
        <v>527</v>
      </c>
      <c r="M3" s="117">
        <f>'Tabelle 2_1'!D9</f>
        <v>374</v>
      </c>
      <c r="N3" s="117">
        <f>'Tabelle 2_1'!I9</f>
        <v>153</v>
      </c>
    </row>
    <row r="4" spans="1:14">
      <c r="A4" s="77" t="str">
        <f>IF('Tabelle 2_1'!$B$8&gt;0,INDEX('Tabelle 2_1'!A$8:A$11,MATCH(D4,L$2:L$5,0)),F4)</f>
        <v>KIEL</v>
      </c>
      <c r="B4" s="117">
        <f>IF('Tabelle 2_1'!$B$8&gt;0,VLOOKUP(D4,$L$2:$N$5,2,FALSE),G4)</f>
        <v>374</v>
      </c>
      <c r="C4" s="117">
        <f>IF('Tabelle 2_1'!$B$8&gt;0,VLOOKUP(D4,$L$2:$N$5,3,FALSE),H4)</f>
        <v>153</v>
      </c>
      <c r="D4" s="117">
        <f>IF('Tabelle 2_1'!$B$8&gt;0,SMALL(L$2:L$5,ROWS(L$2:L4)),I4)</f>
        <v>527</v>
      </c>
      <c r="F4" s="96" t="s">
        <v>82</v>
      </c>
      <c r="G4" s="123">
        <v>600</v>
      </c>
      <c r="H4" s="123">
        <v>200</v>
      </c>
      <c r="I4" s="117">
        <f>SUM(G4:H4)</f>
        <v>800</v>
      </c>
      <c r="K4" s="117" t="str">
        <f>'Tabelle 2_1'!A10</f>
        <v>LÜBECK</v>
      </c>
      <c r="L4" s="117">
        <f>'Tabelle 2_1'!D10+'Tabelle 2_1'!I10</f>
        <v>539</v>
      </c>
      <c r="M4" s="117">
        <f>'Tabelle 2_1'!D10</f>
        <v>476</v>
      </c>
      <c r="N4" s="117">
        <f>'Tabelle 2_1'!I10</f>
        <v>63</v>
      </c>
    </row>
    <row r="5" spans="1:14">
      <c r="A5" s="77" t="str">
        <f>IF('Tabelle 2_1'!$B$8&gt;0,INDEX('Tabelle 2_1'!A$8:A$11,MATCH(D5,L$2:L$5,0)),F5)</f>
        <v>LÜBECK</v>
      </c>
      <c r="B5" s="117">
        <f>IF('Tabelle 2_1'!$B$8&gt;0,VLOOKUP(D5,$L$2:$N$5,2,FALSE),G5)</f>
        <v>476</v>
      </c>
      <c r="C5" s="117">
        <f>IF('Tabelle 2_1'!$B$8&gt;0,VLOOKUP(D5,$L$2:$N$5,3,FALSE),H5)</f>
        <v>63</v>
      </c>
      <c r="D5" s="117">
        <f>IF('Tabelle 2_1'!$B$8&gt;0,SMALL(L$2:L$5,ROWS(L$2:L5)),I5)</f>
        <v>539</v>
      </c>
      <c r="F5" s="96" t="s">
        <v>82</v>
      </c>
      <c r="G5" s="123">
        <v>600</v>
      </c>
      <c r="H5" s="123">
        <v>200</v>
      </c>
      <c r="I5" s="117">
        <f>SUM(G5:H5)</f>
        <v>800</v>
      </c>
      <c r="K5" s="117" t="str">
        <f>'Tabelle 2_1'!A11</f>
        <v>NEUMÜNSTER</v>
      </c>
      <c r="L5" s="117">
        <f>'Tabelle 2_1'!D11+'Tabelle 2_1'!I11</f>
        <v>389</v>
      </c>
      <c r="M5" s="117">
        <f>'Tabelle 2_1'!D11</f>
        <v>333</v>
      </c>
      <c r="N5" s="117">
        <f>'Tabelle 2_1'!I11</f>
        <v>56</v>
      </c>
    </row>
    <row r="6" spans="1:14">
      <c r="B6" s="117" t="s">
        <v>118</v>
      </c>
      <c r="C6" s="116" t="s">
        <v>119</v>
      </c>
      <c r="D6" s="117"/>
      <c r="E6" s="117"/>
      <c r="F6" s="117" t="s">
        <v>83</v>
      </c>
      <c r="G6" s="117" t="s">
        <v>118</v>
      </c>
      <c r="H6" s="116" t="s">
        <v>119</v>
      </c>
      <c r="I6" s="117"/>
    </row>
    <row r="7" spans="1:14">
      <c r="A7" s="77" t="str">
        <f>IF('Tabelle 2_1'!$B$8&gt;0,INDEX('Tabelle 2_1'!A$13:A$23,MATCH(D7,L$7:L$17,0)),F7)</f>
        <v>Steinburg</v>
      </c>
      <c r="B7" s="117">
        <f>IF('Tabelle 2_1'!$B$8&gt;0,VLOOKUP(D7,$L$7:$N$17,2,FALSE),G7)</f>
        <v>548</v>
      </c>
      <c r="C7" s="117">
        <f>IF('Tabelle 2_1'!$B$8&gt;0,VLOOKUP(D7,$L$7:$N$17,3,FALSE),H7)</f>
        <v>56</v>
      </c>
      <c r="D7" s="117">
        <f>IF('Tabelle 2_1'!$B$8&gt;0,SMALL(L$7:L$17,ROWS(L$7:L7)),I7)</f>
        <v>604</v>
      </c>
      <c r="F7" s="123" t="s">
        <v>82</v>
      </c>
      <c r="G7" s="123">
        <v>1000</v>
      </c>
      <c r="H7" s="123">
        <v>100</v>
      </c>
      <c r="I7" s="117">
        <f>SUM(G7:H7)</f>
        <v>1100</v>
      </c>
      <c r="K7" s="50" t="str">
        <f>'Tabelle 2_1'!A13</f>
        <v>Dithmarschen</v>
      </c>
      <c r="L7" s="117">
        <f>'Tabelle 2_1'!D13+'Tabelle 2_1'!I13</f>
        <v>705</v>
      </c>
      <c r="M7" s="117">
        <f>'Tabelle 2_1'!D13</f>
        <v>638</v>
      </c>
      <c r="N7" s="117">
        <f>'Tabelle 2_1'!I13</f>
        <v>67</v>
      </c>
    </row>
    <row r="8" spans="1:14">
      <c r="A8" s="77" t="str">
        <f>IF('Tabelle 2_1'!$B$8&gt;0,INDEX('Tabelle 2_1'!A$13:A$23,MATCH(D8,L$7:L$17,0)),F8)</f>
        <v>Plön</v>
      </c>
      <c r="B8" s="117">
        <f>IF('Tabelle 2_1'!$B$8&gt;0,VLOOKUP(D8,$L$7:$N$17,2,FALSE),G8)</f>
        <v>617</v>
      </c>
      <c r="C8" s="117">
        <f>IF('Tabelle 2_1'!$B$8&gt;0,VLOOKUP(D8,$L$7:$N$17,3,FALSE),H8)</f>
        <v>87</v>
      </c>
      <c r="D8" s="117">
        <f>IF('Tabelle 2_1'!$B$8&gt;0,SMALL(L$7:L$17,ROWS(L$7:L8)),I8)</f>
        <v>704</v>
      </c>
      <c r="F8" s="123" t="s">
        <v>82</v>
      </c>
      <c r="G8" s="123">
        <v>1000</v>
      </c>
      <c r="H8" s="123">
        <v>100</v>
      </c>
      <c r="I8" s="117">
        <f>SUM(G8:H8)</f>
        <v>1100</v>
      </c>
      <c r="K8" s="117" t="str">
        <f>'Tabelle 2_1'!A14</f>
        <v>Herzogtum Lauenburg</v>
      </c>
      <c r="L8" s="117">
        <f>'Tabelle 2_1'!D14+'Tabelle 2_1'!I14</f>
        <v>1195</v>
      </c>
      <c r="M8" s="117">
        <f>'Tabelle 2_1'!D14</f>
        <v>1131</v>
      </c>
      <c r="N8" s="117">
        <f>'Tabelle 2_1'!I14</f>
        <v>64</v>
      </c>
    </row>
    <row r="9" spans="1:14">
      <c r="A9" s="77" t="str">
        <f>IF('Tabelle 2_1'!$B$8&gt;0,INDEX('Tabelle 2_1'!A$13:A$23,MATCH(D9,L$7:L$17,0)),F9)</f>
        <v>Dithmarschen</v>
      </c>
      <c r="B9" s="117">
        <f>IF('Tabelle 2_1'!$B$8&gt;0,VLOOKUP(D9,$L$7:$N$17,2,FALSE),G9)</f>
        <v>638</v>
      </c>
      <c r="C9" s="117">
        <f>IF('Tabelle 2_1'!$B$8&gt;0,VLOOKUP(D9,$L$7:$N$17,3,FALSE),H9)</f>
        <v>67</v>
      </c>
      <c r="D9" s="117">
        <f>IF('Tabelle 2_1'!$B$8&gt;0,SMALL(L$7:L$17,ROWS(L$7:L9)),I9)</f>
        <v>705</v>
      </c>
      <c r="F9" s="123" t="s">
        <v>82</v>
      </c>
      <c r="G9" s="123">
        <v>1000</v>
      </c>
      <c r="H9" s="123">
        <v>100</v>
      </c>
      <c r="I9" s="117">
        <f>SUM(G9:H9)</f>
        <v>1100</v>
      </c>
      <c r="K9" s="117" t="str">
        <f>'Tabelle 2_1'!A15</f>
        <v>Nordfriesland</v>
      </c>
      <c r="L9" s="117">
        <f>'Tabelle 2_1'!D15+'Tabelle 2_1'!I15</f>
        <v>1588</v>
      </c>
      <c r="M9" s="117">
        <f>'Tabelle 2_1'!D15</f>
        <v>1319</v>
      </c>
      <c r="N9" s="117">
        <f>'Tabelle 2_1'!I15</f>
        <v>269</v>
      </c>
    </row>
    <row r="10" spans="1:14">
      <c r="A10" s="77" t="str">
        <f>IF('Tabelle 2_1'!$B$8&gt;0,INDEX('Tabelle 2_1'!A$13:A$23,MATCH(D10,L$7:L$17,0)),F10)</f>
        <v>Herzogtum Lauenburg</v>
      </c>
      <c r="B10" s="117">
        <f>IF('Tabelle 2_1'!$B$8&gt;0,VLOOKUP(D10,$L$7:$N$17,2,FALSE),G10)</f>
        <v>1131</v>
      </c>
      <c r="C10" s="117">
        <f>IF('Tabelle 2_1'!$B$8&gt;0,VLOOKUP(D10,$L$7:$N$17,3,FALSE),H10)</f>
        <v>64</v>
      </c>
      <c r="D10" s="117">
        <f>IF('Tabelle 2_1'!$B$8&gt;0,SMALL(L$7:L$17,ROWS(L$7:L10)),I10)</f>
        <v>1195</v>
      </c>
      <c r="F10" s="123" t="s">
        <v>82</v>
      </c>
      <c r="G10" s="123">
        <v>1000</v>
      </c>
      <c r="H10" s="123">
        <v>100</v>
      </c>
      <c r="I10" s="117">
        <f>SUM(G10:H10)</f>
        <v>1100</v>
      </c>
      <c r="K10" s="117" t="str">
        <f>'Tabelle 2_1'!A16</f>
        <v>Ostholstein</v>
      </c>
      <c r="L10" s="117">
        <f>'Tabelle 2_1'!D16+'Tabelle 2_1'!I16</f>
        <v>1320</v>
      </c>
      <c r="M10" s="117">
        <f>'Tabelle 2_1'!D16</f>
        <v>1103</v>
      </c>
      <c r="N10" s="117">
        <f>'Tabelle 2_1'!I16</f>
        <v>217</v>
      </c>
    </row>
    <row r="11" spans="1:14">
      <c r="A11" s="77" t="str">
        <f>IF('Tabelle 2_1'!$B$8&gt;0,INDEX('Tabelle 2_1'!A$13:A$23,MATCH(D11,L$7:L$17,0)),F11)</f>
        <v>Stormarn</v>
      </c>
      <c r="B11" s="117">
        <f>IF('Tabelle 2_1'!$B$8&gt;0,VLOOKUP(D11,$L$7:$N$17,2,FALSE),G11)</f>
        <v>1184</v>
      </c>
      <c r="C11" s="117">
        <f>IF('Tabelle 2_1'!$B$8&gt;0,VLOOKUP(D11,$L$7:$N$17,3,FALSE),H11)</f>
        <v>74</v>
      </c>
      <c r="D11" s="117">
        <f>IF('Tabelle 2_1'!$B$8&gt;0,SMALL(L$7:L$17,ROWS(L$7:L11)),I11)</f>
        <v>1258</v>
      </c>
      <c r="F11" s="123" t="s">
        <v>82</v>
      </c>
      <c r="G11" s="123">
        <v>1000</v>
      </c>
      <c r="H11" s="123">
        <v>100</v>
      </c>
      <c r="I11" s="117">
        <f t="shared" ref="I11:I17" si="0">SUM(G11:H11)</f>
        <v>1100</v>
      </c>
      <c r="K11" s="117" t="str">
        <f>'Tabelle 2_1'!A17</f>
        <v>Pinneberg</v>
      </c>
      <c r="L11" s="117">
        <f>'Tabelle 2_1'!D17+'Tabelle 2_1'!I17</f>
        <v>1607</v>
      </c>
      <c r="M11" s="117">
        <f>'Tabelle 2_1'!D17</f>
        <v>1533</v>
      </c>
      <c r="N11" s="117">
        <f>'Tabelle 2_1'!I17</f>
        <v>74</v>
      </c>
    </row>
    <row r="12" spans="1:14">
      <c r="A12" s="77" t="str">
        <f>IF('Tabelle 2_1'!$B$8&gt;0,INDEX('Tabelle 2_1'!A$13:A$23,MATCH(D12,L$7:L$17,0)),F12)</f>
        <v>Rendsburg-Eckernförde</v>
      </c>
      <c r="B12" s="117">
        <f>IF('Tabelle 2_1'!$B$8&gt;0,VLOOKUP(D12,$L$7:$N$17,2,FALSE),G12)</f>
        <v>1169</v>
      </c>
      <c r="C12" s="117">
        <f>IF('Tabelle 2_1'!$B$8&gt;0,VLOOKUP(D12,$L$7:$N$17,3,FALSE),H12)</f>
        <v>111</v>
      </c>
      <c r="D12" s="117">
        <f>IF('Tabelle 2_1'!$B$8&gt;0,SMALL(L$7:L$17,ROWS(L$7:L12)),I12)</f>
        <v>1280</v>
      </c>
      <c r="F12" s="123" t="s">
        <v>82</v>
      </c>
      <c r="G12" s="123">
        <v>1000</v>
      </c>
      <c r="H12" s="123">
        <v>100</v>
      </c>
      <c r="I12" s="117">
        <f t="shared" si="0"/>
        <v>1100</v>
      </c>
      <c r="K12" s="117" t="str">
        <f>'Tabelle 2_1'!A18</f>
        <v>Plön</v>
      </c>
      <c r="L12" s="117">
        <f>'Tabelle 2_1'!D18+'Tabelle 2_1'!I18</f>
        <v>704</v>
      </c>
      <c r="M12" s="117">
        <f>'Tabelle 2_1'!D18</f>
        <v>617</v>
      </c>
      <c r="N12" s="117">
        <f>'Tabelle 2_1'!I18</f>
        <v>87</v>
      </c>
    </row>
    <row r="13" spans="1:14">
      <c r="A13" s="77" t="str">
        <f>IF('Tabelle 2_1'!$B$8&gt;0,INDEX('Tabelle 2_1'!A$13:A$23,MATCH(D13,L$7:L$17,0)),F13)</f>
        <v>Ostholstein</v>
      </c>
      <c r="B13" s="117">
        <f>IF('Tabelle 2_1'!$B$8&gt;0,VLOOKUP(D13,$L$7:$N$17,2,FALSE),G13)</f>
        <v>1103</v>
      </c>
      <c r="C13" s="117">
        <f>IF('Tabelle 2_1'!$B$8&gt;0,VLOOKUP(D13,$L$7:$N$17,3,FALSE),H13)</f>
        <v>217</v>
      </c>
      <c r="D13" s="117">
        <f>IF('Tabelle 2_1'!$B$8&gt;0,SMALL(L$7:L$17,ROWS(L$7:L13)),I13)</f>
        <v>1320</v>
      </c>
      <c r="F13" s="123" t="s">
        <v>82</v>
      </c>
      <c r="G13" s="123">
        <v>1000</v>
      </c>
      <c r="H13" s="123">
        <v>100</v>
      </c>
      <c r="I13" s="117">
        <f t="shared" si="0"/>
        <v>1100</v>
      </c>
      <c r="K13" s="117" t="str">
        <f>'Tabelle 2_1'!A19</f>
        <v>Rendsburg-Eckernförde</v>
      </c>
      <c r="L13" s="117">
        <f>'Tabelle 2_1'!D19+'Tabelle 2_1'!I19</f>
        <v>1280</v>
      </c>
      <c r="M13" s="117">
        <f>'Tabelle 2_1'!D19</f>
        <v>1169</v>
      </c>
      <c r="N13" s="117">
        <f>'Tabelle 2_1'!I19</f>
        <v>111</v>
      </c>
    </row>
    <row r="14" spans="1:14">
      <c r="A14" s="77" t="str">
        <f>IF('Tabelle 2_1'!$B$8&gt;0,INDEX('Tabelle 2_1'!A$13:A$23,MATCH(D14,L$7:L$17,0)),F14)</f>
        <v>Schleswig-Flensburg</v>
      </c>
      <c r="B14" s="117">
        <f>IF('Tabelle 2_1'!$B$8&gt;0,VLOOKUP(D14,$L$7:$N$17,2,FALSE),G14)</f>
        <v>1255</v>
      </c>
      <c r="C14" s="117">
        <f>IF('Tabelle 2_1'!$B$8&gt;0,VLOOKUP(D14,$L$7:$N$17,3,FALSE),H14)</f>
        <v>193</v>
      </c>
      <c r="D14" s="117">
        <f>IF('Tabelle 2_1'!$B$8&gt;0,SMALL(L$7:L$17,ROWS(L$7:L14)),I14)</f>
        <v>1448</v>
      </c>
      <c r="F14" s="123" t="s">
        <v>82</v>
      </c>
      <c r="G14" s="123">
        <v>1000</v>
      </c>
      <c r="H14" s="123">
        <v>100</v>
      </c>
      <c r="I14" s="117">
        <f t="shared" si="0"/>
        <v>1100</v>
      </c>
      <c r="K14" s="117" t="str">
        <f>'Tabelle 2_1'!A20</f>
        <v>Schleswig-Flensburg</v>
      </c>
      <c r="L14" s="117">
        <f>'Tabelle 2_1'!D20+'Tabelle 2_1'!I20</f>
        <v>1448</v>
      </c>
      <c r="M14" s="117">
        <f>'Tabelle 2_1'!D20</f>
        <v>1255</v>
      </c>
      <c r="N14" s="117">
        <f>'Tabelle 2_1'!I20</f>
        <v>193</v>
      </c>
    </row>
    <row r="15" spans="1:14">
      <c r="A15" s="77" t="str">
        <f>IF('Tabelle 2_1'!$B$8&gt;0,INDEX('Tabelle 2_1'!A$13:A$23,MATCH(D15,L$7:L$17,0)),F15)</f>
        <v>Nordfriesland</v>
      </c>
      <c r="B15" s="117">
        <f>IF('Tabelle 2_1'!$B$8&gt;0,VLOOKUP(D15,$L$7:$N$17,2,FALSE),G15)</f>
        <v>1319</v>
      </c>
      <c r="C15" s="117">
        <f>IF('Tabelle 2_1'!$B$8&gt;0,VLOOKUP(D15,$L$7:$N$17,3,FALSE),H15)</f>
        <v>269</v>
      </c>
      <c r="D15" s="117">
        <f>IF('Tabelle 2_1'!$B$8&gt;0,SMALL(L$7:L$17,ROWS(L$7:L15)),I15)</f>
        <v>1588</v>
      </c>
      <c r="F15" s="123" t="s">
        <v>82</v>
      </c>
      <c r="G15" s="123">
        <v>1000</v>
      </c>
      <c r="H15" s="123">
        <v>100</v>
      </c>
      <c r="I15" s="117">
        <f t="shared" si="0"/>
        <v>1100</v>
      </c>
      <c r="K15" s="117" t="str">
        <f>'Tabelle 2_1'!A21</f>
        <v>Segeberg</v>
      </c>
      <c r="L15" s="117">
        <f>'Tabelle 2_1'!D21+'Tabelle 2_1'!I21</f>
        <v>1855</v>
      </c>
      <c r="M15" s="117">
        <f>'Tabelle 2_1'!D21</f>
        <v>1756</v>
      </c>
      <c r="N15" s="117">
        <f>'Tabelle 2_1'!I21</f>
        <v>99</v>
      </c>
    </row>
    <row r="16" spans="1:14">
      <c r="A16" s="77" t="str">
        <f>IF('Tabelle 2_1'!$B$8&gt;0,INDEX('Tabelle 2_1'!A$13:A$23,MATCH(D16,L$7:L$17,0)),F16)</f>
        <v>Pinneberg</v>
      </c>
      <c r="B16" s="117">
        <f>IF('Tabelle 2_1'!$B$8&gt;0,VLOOKUP(D16,$L$7:$N$17,2,FALSE),G16)</f>
        <v>1533</v>
      </c>
      <c r="C16" s="117">
        <f>IF('Tabelle 2_1'!$B$8&gt;0,VLOOKUP(D16,$L$7:$N$17,3,FALSE),H16)</f>
        <v>74</v>
      </c>
      <c r="D16" s="117">
        <f>IF('Tabelle 2_1'!$B$8&gt;0,SMALL(L$7:L$17,ROWS(L$7:L16)),I16)</f>
        <v>1607</v>
      </c>
      <c r="F16" s="123" t="s">
        <v>82</v>
      </c>
      <c r="G16" s="123">
        <v>1000</v>
      </c>
      <c r="H16" s="123">
        <v>100</v>
      </c>
      <c r="I16" s="117">
        <f t="shared" si="0"/>
        <v>1100</v>
      </c>
      <c r="K16" s="117" t="str">
        <f>'Tabelle 2_1'!A22</f>
        <v>Steinburg</v>
      </c>
      <c r="L16" s="117">
        <f>'Tabelle 2_1'!D22+'Tabelle 2_1'!I22</f>
        <v>604</v>
      </c>
      <c r="M16" s="117">
        <f>'Tabelle 2_1'!D22</f>
        <v>548</v>
      </c>
      <c r="N16" s="117">
        <f>'Tabelle 2_1'!I22</f>
        <v>56</v>
      </c>
    </row>
    <row r="17" spans="1:14">
      <c r="A17" s="77" t="str">
        <f>IF('Tabelle 2_1'!$B$8&gt;0,INDEX('Tabelle 2_1'!A$13:A$23,MATCH(D17,L$7:L$17,0)),F17)</f>
        <v>Segeberg</v>
      </c>
      <c r="B17" s="117">
        <f>IF('Tabelle 2_1'!$B$8&gt;0,VLOOKUP(D17,$L$7:$N$17,2,FALSE),G17)</f>
        <v>1756</v>
      </c>
      <c r="C17" s="117">
        <f>IF('Tabelle 2_1'!$B$8&gt;0,VLOOKUP(D17,$L$7:$N$17,3,FALSE),H17)</f>
        <v>99</v>
      </c>
      <c r="D17" s="117">
        <f>IF('Tabelle 2_1'!$B$8&gt;0,SMALL(L$7:L$17,ROWS(L$7:L17)),I17)</f>
        <v>1855</v>
      </c>
      <c r="F17" s="123" t="s">
        <v>82</v>
      </c>
      <c r="G17" s="123">
        <v>1000</v>
      </c>
      <c r="H17" s="123">
        <v>100</v>
      </c>
      <c r="I17" s="117">
        <f t="shared" si="0"/>
        <v>1100</v>
      </c>
      <c r="K17" s="117" t="str">
        <f>'Tabelle 2_1'!A23</f>
        <v>Stormarn</v>
      </c>
      <c r="L17" s="117">
        <f>'Tabelle 2_1'!D23+'Tabelle 2_1'!I23</f>
        <v>1258</v>
      </c>
      <c r="M17" s="117">
        <f>'Tabelle 2_1'!D23</f>
        <v>1184</v>
      </c>
      <c r="N17" s="117">
        <f>'Tabelle 2_1'!I23</f>
        <v>74</v>
      </c>
    </row>
    <row r="18" spans="1:14">
      <c r="B18" s="117" t="s">
        <v>118</v>
      </c>
      <c r="C18" s="116" t="s">
        <v>119</v>
      </c>
      <c r="D18" s="117"/>
      <c r="E18" s="117"/>
      <c r="F18" s="117" t="s">
        <v>83</v>
      </c>
      <c r="G18" s="117" t="s">
        <v>118</v>
      </c>
      <c r="H18" s="116" t="s">
        <v>119</v>
      </c>
      <c r="I18" s="117"/>
    </row>
    <row r="19" spans="1:14">
      <c r="A19" s="77" t="str">
        <f>IF('Tabelle 2_1'!$B$8&gt;0,INDEX('Tabelle 2_1'!A$25:A$42,MATCH(D19,L$19:L$36,0)),F19)</f>
        <v>Rendsburg, Stadt</v>
      </c>
      <c r="B19" s="117">
        <f>IF('Tabelle 2_1'!$B$8&gt;0,VLOOKUP(D19,$L$19:$N$36,2,FALSE),G19)</f>
        <v>37</v>
      </c>
      <c r="C19" s="117">
        <f>IF('Tabelle 2_1'!$B$8&gt;0,VLOOKUP(D19,$L$19:$N$36,3,FALSE),H19)</f>
        <v>1</v>
      </c>
      <c r="D19" s="117">
        <f>IF('Tabelle 2_1'!$B$8&gt;0,SMALL(L$19:L$36,ROWS(L$19:L19)),I19)</f>
        <v>38</v>
      </c>
      <c r="F19" s="123" t="s">
        <v>82</v>
      </c>
      <c r="G19" s="123">
        <v>300</v>
      </c>
      <c r="H19" s="123">
        <v>100</v>
      </c>
      <c r="I19" s="117">
        <f>SUM(G19:H19)</f>
        <v>400</v>
      </c>
      <c r="K19" s="117" t="str">
        <f>'Tabelle 2_1'!A25</f>
        <v>Heide, Stadt</v>
      </c>
      <c r="L19" s="117">
        <f>'Tabelle 2_1'!D25+'Tabelle 2_1'!I25</f>
        <v>121</v>
      </c>
      <c r="M19" s="50">
        <f>'Tabelle 2_1'!D25</f>
        <v>117</v>
      </c>
      <c r="N19" s="117">
        <f>'Tabelle 2_1'!I25</f>
        <v>4</v>
      </c>
    </row>
    <row r="20" spans="1:14">
      <c r="A20" s="77" t="str">
        <f>IF('Tabelle 2_1'!$B$8&gt;0,INDEX('Tabelle 2_1'!A$25:A$42,MATCH(D20,L$19:L$36,0)),F20)</f>
        <v>Kaltenkirchen, Stadt</v>
      </c>
      <c r="B20" s="117">
        <f>IF('Tabelle 2_1'!$B$8&gt;0,VLOOKUP(D20,$L$19:$N$36,2,FALSE),G20)</f>
        <v>61</v>
      </c>
      <c r="C20" s="117">
        <f>IF('Tabelle 2_1'!$B$8&gt;0,VLOOKUP(D20,$L$19:$N$36,3,FALSE),H20)</f>
        <v>3</v>
      </c>
      <c r="D20" s="117">
        <f>IF('Tabelle 2_1'!$B$8&gt;0,SMALL(L$19:L$36,ROWS(L$19:L20)),I20)</f>
        <v>64</v>
      </c>
      <c r="F20" s="123" t="s">
        <v>82</v>
      </c>
      <c r="G20" s="123">
        <v>300</v>
      </c>
      <c r="H20" s="123">
        <v>100</v>
      </c>
      <c r="I20" s="117">
        <f>SUM(G20:H20)</f>
        <v>400</v>
      </c>
      <c r="K20" s="117" t="str">
        <f>'Tabelle 2_1'!A26</f>
        <v>Geesthacht, Stadt</v>
      </c>
      <c r="L20" s="117">
        <f>'Tabelle 2_1'!D26+'Tabelle 2_1'!I26</f>
        <v>384</v>
      </c>
      <c r="M20" s="117">
        <f>'Tabelle 2_1'!D26</f>
        <v>384</v>
      </c>
      <c r="N20" s="117">
        <f>'Tabelle 2_1'!I26</f>
        <v>0</v>
      </c>
    </row>
    <row r="21" spans="1:14">
      <c r="A21" s="77" t="str">
        <f>IF('Tabelle 2_1'!$B$8&gt;0,INDEX('Tabelle 2_1'!A$25:A$42,MATCH(D21,L$19:L$36,0)),F21)</f>
        <v>Bad Schwartau, Stadt</v>
      </c>
      <c r="B21" s="117">
        <f>IF('Tabelle 2_1'!$B$8&gt;0,VLOOKUP(D21,$L$19:$N$36,2,FALSE),G21)</f>
        <v>71</v>
      </c>
      <c r="C21" s="117">
        <f>IF('Tabelle 2_1'!$B$8&gt;0,VLOOKUP(D21,$L$19:$N$36,3,FALSE),H21)</f>
        <v>6</v>
      </c>
      <c r="D21" s="117">
        <f>IF('Tabelle 2_1'!$B$8&gt;0,SMALL(L$19:L$36,ROWS(L$19:L21)),I21)</f>
        <v>77</v>
      </c>
      <c r="F21" s="123" t="s">
        <v>82</v>
      </c>
      <c r="G21" s="123">
        <v>300</v>
      </c>
      <c r="H21" s="123">
        <v>100</v>
      </c>
      <c r="I21" s="117">
        <f>SUM(G21:H21)</f>
        <v>400</v>
      </c>
      <c r="K21" s="117" t="str">
        <f>'Tabelle 2_1'!A27</f>
        <v>Husum, Stadt</v>
      </c>
      <c r="L21" s="117">
        <f>'Tabelle 2_1'!D27+'Tabelle 2_1'!I27</f>
        <v>89</v>
      </c>
      <c r="M21" s="117">
        <f>'Tabelle 2_1'!D27</f>
        <v>83</v>
      </c>
      <c r="N21" s="117">
        <f>'Tabelle 2_1'!I27</f>
        <v>6</v>
      </c>
    </row>
    <row r="22" spans="1:14">
      <c r="A22" s="77" t="str">
        <f>IF('Tabelle 2_1'!$B$8&gt;0,INDEX('Tabelle 2_1'!A$25:A$42,MATCH(D22,L$19:L$36,0)),F22)</f>
        <v>Wedel, Stadt</v>
      </c>
      <c r="B22" s="117">
        <f>IF('Tabelle 2_1'!$B$8&gt;0,VLOOKUP(D22,$L$19:$N$36,2,FALSE),G22)</f>
        <v>79</v>
      </c>
      <c r="C22" s="117">
        <f>IF('Tabelle 2_1'!$B$8&gt;0,VLOOKUP(D22,$L$19:$N$36,3,FALSE),H22)</f>
        <v>6</v>
      </c>
      <c r="D22" s="117">
        <f>IF('Tabelle 2_1'!$B$8&gt;0,SMALL(L$19:L$36,ROWS(L$19:L22)),I22)</f>
        <v>85</v>
      </c>
      <c r="F22" s="123" t="s">
        <v>82</v>
      </c>
      <c r="G22" s="123">
        <v>300</v>
      </c>
      <c r="H22" s="123">
        <v>100</v>
      </c>
      <c r="I22" s="117">
        <f>SUM(G22:H22)</f>
        <v>400</v>
      </c>
      <c r="K22" s="117" t="str">
        <f>'Tabelle 2_1'!A28</f>
        <v>Bad Schwartau, Stadt</v>
      </c>
      <c r="L22" s="117">
        <f>'Tabelle 2_1'!D28+'Tabelle 2_1'!I28</f>
        <v>77</v>
      </c>
      <c r="M22" s="117">
        <f>'Tabelle 2_1'!D28</f>
        <v>71</v>
      </c>
      <c r="N22" s="117">
        <f>'Tabelle 2_1'!I28</f>
        <v>6</v>
      </c>
    </row>
    <row r="23" spans="1:14">
      <c r="A23" s="77" t="str">
        <f>IF('Tabelle 2_1'!$B$8&gt;0,INDEX('Tabelle 2_1'!A$25:A$42,MATCH(D23,L$19:L$36,0)),F23)</f>
        <v>Husum, Stadt</v>
      </c>
      <c r="B23" s="117">
        <f>IF('Tabelle 2_1'!$B$8&gt;0,VLOOKUP(D23,$L$19:$N$36,2,FALSE),G23)</f>
        <v>83</v>
      </c>
      <c r="C23" s="117">
        <f>IF('Tabelle 2_1'!$B$8&gt;0,VLOOKUP(D23,$L$19:$N$36,3,FALSE),H23)</f>
        <v>6</v>
      </c>
      <c r="D23" s="117">
        <f>IF('Tabelle 2_1'!$B$8&gt;0,SMALL(L$19:L$36,ROWS(L$19:L23)),I23)</f>
        <v>89</v>
      </c>
      <c r="F23" s="123" t="s">
        <v>82</v>
      </c>
      <c r="G23" s="123">
        <v>300</v>
      </c>
      <c r="H23" s="123">
        <v>100</v>
      </c>
      <c r="I23" s="117">
        <f t="shared" ref="I23:I29" si="1">SUM(G23:H23)</f>
        <v>400</v>
      </c>
      <c r="K23" s="117" t="str">
        <f>'Tabelle 2_1'!A29</f>
        <v>Elmshorn, Stadt</v>
      </c>
      <c r="L23" s="117">
        <f>'Tabelle 2_1'!D29+'Tabelle 2_1'!I29</f>
        <v>162</v>
      </c>
      <c r="M23" s="117">
        <f>'Tabelle 2_1'!D29</f>
        <v>150</v>
      </c>
      <c r="N23" s="117">
        <f>'Tabelle 2_1'!I29</f>
        <v>12</v>
      </c>
    </row>
    <row r="24" spans="1:14">
      <c r="A24" s="77" t="str">
        <f>IF('Tabelle 2_1'!$B$8&gt;0,INDEX('Tabelle 2_1'!A$25:A$42,MATCH(D24,L$19:L$36,0)),F24)</f>
        <v>Reinbek, Stadt</v>
      </c>
      <c r="B24" s="117">
        <f>IF('Tabelle 2_1'!$B$8&gt;0,VLOOKUP(D24,$L$19:$N$36,2,FALSE),G24)</f>
        <v>90</v>
      </c>
      <c r="C24" s="117">
        <f>IF('Tabelle 2_1'!$B$8&gt;0,VLOOKUP(D24,$L$19:$N$36,3,FALSE),H24)</f>
        <v>7</v>
      </c>
      <c r="D24" s="117">
        <f>IF('Tabelle 2_1'!$B$8&gt;0,SMALL(L$19:L$36,ROWS(L$19:L24)),I24)</f>
        <v>97</v>
      </c>
      <c r="F24" s="123" t="s">
        <v>82</v>
      </c>
      <c r="G24" s="123">
        <v>300</v>
      </c>
      <c r="H24" s="123">
        <v>100</v>
      </c>
      <c r="I24" s="117">
        <f t="shared" si="1"/>
        <v>400</v>
      </c>
      <c r="K24" s="117" t="str">
        <f>'Tabelle 2_1'!A30</f>
        <v>Pinneberg, Stadt</v>
      </c>
      <c r="L24" s="117">
        <f>'Tabelle 2_1'!D30+'Tabelle 2_1'!I30</f>
        <v>286</v>
      </c>
      <c r="M24" s="117">
        <f>'Tabelle 2_1'!D30</f>
        <v>284</v>
      </c>
      <c r="N24" s="117">
        <f>'Tabelle 2_1'!I30</f>
        <v>2</v>
      </c>
    </row>
    <row r="25" spans="1:14">
      <c r="A25" s="77" t="str">
        <f>IF('Tabelle 2_1'!$B$8&gt;0,INDEX('Tabelle 2_1'!A$25:A$42,MATCH(D25,L$19:L$36,0)),F25)</f>
        <v>Bad Oldesloe, Stadt</v>
      </c>
      <c r="B25" s="117">
        <f>IF('Tabelle 2_1'!$B$8&gt;0,VLOOKUP(D25,$L$19:$N$36,2,FALSE),G25)</f>
        <v>88</v>
      </c>
      <c r="C25" s="117">
        <f>IF('Tabelle 2_1'!$B$8&gt;0,VLOOKUP(D25,$L$19:$N$36,3,FALSE),H25)</f>
        <v>19</v>
      </c>
      <c r="D25" s="117">
        <f>IF('Tabelle 2_1'!$B$8&gt;0,SMALL(L$19:L$36,ROWS(L$19:L25)),I25)</f>
        <v>107</v>
      </c>
      <c r="F25" s="123" t="s">
        <v>82</v>
      </c>
      <c r="G25" s="123">
        <v>300</v>
      </c>
      <c r="H25" s="123">
        <v>100</v>
      </c>
      <c r="I25" s="117">
        <f t="shared" si="1"/>
        <v>400</v>
      </c>
      <c r="K25" s="117" t="str">
        <f>'Tabelle 2_1'!A31</f>
        <v>Quickborn, Stadt</v>
      </c>
      <c r="L25" s="117">
        <f>'Tabelle 2_1'!D31+'Tabelle 2_1'!I31</f>
        <v>211</v>
      </c>
      <c r="M25" s="117">
        <f>'Tabelle 2_1'!D31</f>
        <v>196</v>
      </c>
      <c r="N25" s="117">
        <f>'Tabelle 2_1'!I31</f>
        <v>15</v>
      </c>
    </row>
    <row r="26" spans="1:14">
      <c r="A26" s="77" t="str">
        <f>IF('Tabelle 2_1'!$B$8&gt;0,INDEX('Tabelle 2_1'!A$25:A$42,MATCH(D26,L$19:L$36,0)),F26)</f>
        <v>Heide, Stadt</v>
      </c>
      <c r="B26" s="117">
        <f>IF('Tabelle 2_1'!$B$8&gt;0,VLOOKUP(D26,$L$19:$N$36,2,FALSE),G26)</f>
        <v>117</v>
      </c>
      <c r="C26" s="117">
        <f>IF('Tabelle 2_1'!$B$8&gt;0,VLOOKUP(D26,$L$19:$N$36,3,FALSE),H26)</f>
        <v>4</v>
      </c>
      <c r="D26" s="117">
        <f>IF('Tabelle 2_1'!$B$8&gt;0,SMALL(L$19:L$36,ROWS(L$19:L26)),I26)</f>
        <v>121</v>
      </c>
      <c r="F26" s="123" t="s">
        <v>82</v>
      </c>
      <c r="G26" s="123">
        <v>300</v>
      </c>
      <c r="H26" s="123">
        <v>100</v>
      </c>
      <c r="I26" s="117">
        <f t="shared" si="1"/>
        <v>400</v>
      </c>
      <c r="K26" s="117" t="str">
        <f>'Tabelle 2_1'!A32</f>
        <v>Wedel, Stadt</v>
      </c>
      <c r="L26" s="117">
        <f>'Tabelle 2_1'!D32+'Tabelle 2_1'!I32</f>
        <v>85</v>
      </c>
      <c r="M26" s="117">
        <f>'Tabelle 2_1'!D32</f>
        <v>79</v>
      </c>
      <c r="N26" s="117">
        <f>'Tabelle 2_1'!I32</f>
        <v>6</v>
      </c>
    </row>
    <row r="27" spans="1:14">
      <c r="A27" s="77" t="str">
        <f>IF('Tabelle 2_1'!$B$8&gt;0,INDEX('Tabelle 2_1'!A$25:A$42,MATCH(D27,L$19:L$36,0)),F27)</f>
        <v>Ahrensburg, Stadt</v>
      </c>
      <c r="B27" s="117">
        <f>IF('Tabelle 2_1'!$B$8&gt;0,VLOOKUP(D27,$L$19:$N$36,2,FALSE),G27)</f>
        <v>157</v>
      </c>
      <c r="C27" s="117">
        <f>IF('Tabelle 2_1'!$B$8&gt;0,VLOOKUP(D27,$L$19:$N$36,3,FALSE),H27)</f>
        <v>2</v>
      </c>
      <c r="D27" s="117">
        <f>IF('Tabelle 2_1'!$B$8&gt;0,SMALL(L$19:L$36,ROWS(L$19:L27)),I27)</f>
        <v>159</v>
      </c>
      <c r="F27" s="123" t="s">
        <v>82</v>
      </c>
      <c r="G27" s="123">
        <v>300</v>
      </c>
      <c r="H27" s="123">
        <v>100</v>
      </c>
      <c r="I27" s="117">
        <f t="shared" si="1"/>
        <v>400</v>
      </c>
      <c r="K27" s="117" t="str">
        <f>'Tabelle 2_1'!A33</f>
        <v>Eckernförde, Stadt</v>
      </c>
      <c r="L27" s="117">
        <f>'Tabelle 2_1'!D33+'Tabelle 2_1'!I33</f>
        <v>268</v>
      </c>
      <c r="M27" s="117">
        <f>'Tabelle 2_1'!D33</f>
        <v>250</v>
      </c>
      <c r="N27" s="117">
        <f>'Tabelle 2_1'!I33</f>
        <v>18</v>
      </c>
    </row>
    <row r="28" spans="1:14">
      <c r="A28" s="77" t="str">
        <f>IF('Tabelle 2_1'!$B$8&gt;0,INDEX('Tabelle 2_1'!A$25:A$42,MATCH(D28,L$19:L$36,0)),F28)</f>
        <v>Elmshorn, Stadt</v>
      </c>
      <c r="B28" s="117">
        <f>IF('Tabelle 2_1'!$B$8&gt;0,VLOOKUP(D28,$L$19:$N$36,2,FALSE),G28)</f>
        <v>150</v>
      </c>
      <c r="C28" s="117">
        <f>IF('Tabelle 2_1'!$B$8&gt;0,VLOOKUP(D28,$L$19:$N$36,3,FALSE),H28)</f>
        <v>12</v>
      </c>
      <c r="D28" s="117">
        <f>IF('Tabelle 2_1'!$B$8&gt;0,SMALL(L$19:L$36,ROWS(L$19:L28)),I28)</f>
        <v>162</v>
      </c>
      <c r="F28" s="123" t="s">
        <v>82</v>
      </c>
      <c r="G28" s="123">
        <v>300</v>
      </c>
      <c r="H28" s="123">
        <v>100</v>
      </c>
      <c r="I28" s="117">
        <f t="shared" si="1"/>
        <v>400</v>
      </c>
      <c r="K28" s="117" t="str">
        <f>'Tabelle 2_1'!A34</f>
        <v>Rendsburg, Stadt</v>
      </c>
      <c r="L28" s="117">
        <f>'Tabelle 2_1'!D34+'Tabelle 2_1'!I34</f>
        <v>38</v>
      </c>
      <c r="M28" s="117">
        <f>'Tabelle 2_1'!D34</f>
        <v>37</v>
      </c>
      <c r="N28" s="117">
        <f>'Tabelle 2_1'!I34</f>
        <v>1</v>
      </c>
    </row>
    <row r="29" spans="1:14">
      <c r="A29" s="77" t="str">
        <f>IF('Tabelle 2_1'!$B$8&gt;0,INDEX('Tabelle 2_1'!A$25:A$42,MATCH(D29,L$19:L$36,0)),F29)</f>
        <v>Henstedt-Ulzburg</v>
      </c>
      <c r="B29" s="117">
        <f>IF('Tabelle 2_1'!$B$8&gt;0,VLOOKUP(D29,$L$19:$N$36,2,FALSE),G29)</f>
        <v>165</v>
      </c>
      <c r="C29" s="117">
        <f>IF('Tabelle 2_1'!$B$8&gt;0,VLOOKUP(D29,$L$19:$N$36,3,FALSE),H29)</f>
        <v>4</v>
      </c>
      <c r="D29" s="117">
        <f>IF('Tabelle 2_1'!$B$8&gt;0,SMALL(L$19:L$36,ROWS(L$19:L29)),I29)</f>
        <v>169</v>
      </c>
      <c r="F29" s="123" t="s">
        <v>82</v>
      </c>
      <c r="G29" s="123">
        <v>300</v>
      </c>
      <c r="H29" s="123">
        <v>100</v>
      </c>
      <c r="I29" s="117">
        <f t="shared" si="1"/>
        <v>400</v>
      </c>
      <c r="K29" s="117" t="str">
        <f>'Tabelle 2_1'!A35</f>
        <v>Schleswig, Stadt</v>
      </c>
      <c r="L29" s="117">
        <f>'Tabelle 2_1'!D35+'Tabelle 2_1'!I35</f>
        <v>245</v>
      </c>
      <c r="M29" s="117">
        <f>'Tabelle 2_1'!D35</f>
        <v>224</v>
      </c>
      <c r="N29" s="117">
        <f>'Tabelle 2_1'!I35</f>
        <v>21</v>
      </c>
    </row>
    <row r="30" spans="1:14">
      <c r="A30" s="77" t="str">
        <f>IF('Tabelle 2_1'!$B$8&gt;0,INDEX('Tabelle 2_1'!A$25:A$42,MATCH(D30,L$19:L$36,0)),F30)</f>
        <v>Itzehoe, Stadt</v>
      </c>
      <c r="B30" s="117">
        <f>IF('Tabelle 2_1'!$B$8&gt;0,VLOOKUP(D30,$L$19:$N$36,2,FALSE),G30)</f>
        <v>182</v>
      </c>
      <c r="C30" s="117">
        <f>IF('Tabelle 2_1'!$B$8&gt;0,VLOOKUP(D30,$L$19:$N$36,3,FALSE),H30)</f>
        <v>8</v>
      </c>
      <c r="D30" s="117">
        <f>IF('Tabelle 2_1'!$B$8&gt;0,SMALL(L$19:L$36,ROWS(L$19:L30)),I30)</f>
        <v>190</v>
      </c>
      <c r="F30" s="123" t="s">
        <v>82</v>
      </c>
      <c r="G30" s="123">
        <v>300</v>
      </c>
      <c r="H30" s="123">
        <v>100</v>
      </c>
      <c r="I30" s="117">
        <f>SUM(G30:H30)</f>
        <v>400</v>
      </c>
      <c r="K30" s="117" t="str">
        <f>'Tabelle 2_1'!A36</f>
        <v>Henstedt-Ulzburg</v>
      </c>
      <c r="L30" s="117">
        <f>'Tabelle 2_1'!D36+'Tabelle 2_1'!I36</f>
        <v>169</v>
      </c>
      <c r="M30" s="117">
        <f>'Tabelle 2_1'!D36</f>
        <v>165</v>
      </c>
      <c r="N30" s="117">
        <f>'Tabelle 2_1'!I36</f>
        <v>4</v>
      </c>
    </row>
    <row r="31" spans="1:14">
      <c r="A31" s="77" t="str">
        <f>IF('Tabelle 2_1'!$B$8&gt;0,INDEX('Tabelle 2_1'!A$25:A$42,MATCH(D31,L$19:L$36,0)),F31)</f>
        <v>Quickborn, Stadt</v>
      </c>
      <c r="B31" s="117">
        <f>IF('Tabelle 2_1'!$B$8&gt;0,VLOOKUP(D31,$L$19:$N$36,2,FALSE),G31)</f>
        <v>196</v>
      </c>
      <c r="C31" s="117">
        <f>IF('Tabelle 2_1'!$B$8&gt;0,VLOOKUP(D31,$L$19:$N$36,3,FALSE),H31)</f>
        <v>15</v>
      </c>
      <c r="D31" s="117">
        <f>IF('Tabelle 2_1'!$B$8&gt;0,SMALL(L$19:L$36,ROWS(L$19:L31)),I31)</f>
        <v>211</v>
      </c>
      <c r="F31" s="123" t="s">
        <v>82</v>
      </c>
      <c r="G31" s="123">
        <v>300</v>
      </c>
      <c r="H31" s="123">
        <v>100</v>
      </c>
      <c r="I31" s="117">
        <f>SUM(G31:H31)</f>
        <v>400</v>
      </c>
      <c r="K31" s="117" t="str">
        <f>'Tabelle 2_1'!A37</f>
        <v>Kaltenkirchen, Stadt</v>
      </c>
      <c r="L31" s="117">
        <f>'Tabelle 2_1'!D37+'Tabelle 2_1'!I37</f>
        <v>64</v>
      </c>
      <c r="M31" s="117">
        <f>'Tabelle 2_1'!D37</f>
        <v>61</v>
      </c>
      <c r="N31" s="117">
        <f>'Tabelle 2_1'!I37</f>
        <v>3</v>
      </c>
    </row>
    <row r="32" spans="1:14">
      <c r="A32" s="77" t="str">
        <f>IF('Tabelle 2_1'!$B$8&gt;0,INDEX('Tabelle 2_1'!A$25:A$42,MATCH(D32,L$19:L$36,0)),F32)</f>
        <v>Schleswig, Stadt</v>
      </c>
      <c r="B32" s="117">
        <f>IF('Tabelle 2_1'!$B$8&gt;0,VLOOKUP(D32,$L$19:$N$36,2,FALSE),G32)</f>
        <v>224</v>
      </c>
      <c r="C32" s="117">
        <f>IF('Tabelle 2_1'!$B$8&gt;0,VLOOKUP(D32,$L$19:$N$36,3,FALSE),H32)</f>
        <v>21</v>
      </c>
      <c r="D32" s="117">
        <f>IF('Tabelle 2_1'!$B$8&gt;0,SMALL(L$19:L$36,ROWS(L$19:L32)),I32)</f>
        <v>245</v>
      </c>
      <c r="F32" s="123" t="s">
        <v>82</v>
      </c>
      <c r="G32" s="123">
        <v>300</v>
      </c>
      <c r="H32" s="123">
        <v>100</v>
      </c>
      <c r="I32" s="117">
        <f>SUM(G32:H32)</f>
        <v>400</v>
      </c>
      <c r="K32" s="117" t="str">
        <f>'Tabelle 2_1'!A38</f>
        <v>Norderstedt, Stadt</v>
      </c>
      <c r="L32" s="117">
        <f>'Tabelle 2_1'!D38+'Tabelle 2_1'!I38</f>
        <v>869</v>
      </c>
      <c r="M32" s="117">
        <f>'Tabelle 2_1'!D38</f>
        <v>860</v>
      </c>
      <c r="N32" s="117">
        <f>'Tabelle 2_1'!I38</f>
        <v>9</v>
      </c>
    </row>
    <row r="33" spans="1:14">
      <c r="A33" s="77" t="str">
        <f>IF('Tabelle 2_1'!$B$8&gt;0,INDEX('Tabelle 2_1'!A$25:A$42,MATCH(D33,L$19:L$36,0)),F33)</f>
        <v>Eckernförde, Stadt</v>
      </c>
      <c r="B33" s="117">
        <f>IF('Tabelle 2_1'!$B$8&gt;0,VLOOKUP(D33,$L$19:$N$36,2,FALSE),G33)</f>
        <v>250</v>
      </c>
      <c r="C33" s="117">
        <f>IF('Tabelle 2_1'!$B$8&gt;0,VLOOKUP(D33,$L$19:$N$36,3,FALSE),H33)</f>
        <v>18</v>
      </c>
      <c r="D33" s="117">
        <f>IF('Tabelle 2_1'!$B$8&gt;0,SMALL(L$19:L$36,ROWS(L$19:L33)),I33)</f>
        <v>268</v>
      </c>
      <c r="F33" s="123" t="s">
        <v>82</v>
      </c>
      <c r="G33" s="123">
        <v>300</v>
      </c>
      <c r="H33" s="123">
        <v>100</v>
      </c>
      <c r="I33" s="117">
        <f>SUM(G33:H33)</f>
        <v>400</v>
      </c>
      <c r="K33" s="117" t="str">
        <f>'Tabelle 2_1'!A39</f>
        <v>Itzehoe, Stadt</v>
      </c>
      <c r="L33" s="117">
        <f>'Tabelle 2_1'!D39+'Tabelle 2_1'!I39</f>
        <v>190</v>
      </c>
      <c r="M33" s="117">
        <f>'Tabelle 2_1'!D39</f>
        <v>182</v>
      </c>
      <c r="N33" s="117">
        <f>'Tabelle 2_1'!I39</f>
        <v>8</v>
      </c>
    </row>
    <row r="34" spans="1:14">
      <c r="A34" s="77" t="str">
        <f>IF('Tabelle 2_1'!$B$8&gt;0,INDEX('Tabelle 2_1'!A$25:A$42,MATCH(D34,L$19:L$36,0)),F34)</f>
        <v>Pinneberg, Stadt</v>
      </c>
      <c r="B34" s="117">
        <f>IF('Tabelle 2_1'!$B$8&gt;0,VLOOKUP(D34,$L$19:$N$36,2,FALSE),G34)</f>
        <v>284</v>
      </c>
      <c r="C34" s="117">
        <f>IF('Tabelle 2_1'!$B$8&gt;0,VLOOKUP(D34,$L$19:$N$36,3,FALSE),H34)</f>
        <v>2</v>
      </c>
      <c r="D34" s="117">
        <f>IF('Tabelle 2_1'!$B$8&gt;0,SMALL(L$19:L$36,ROWS(L$19:L34)),I34)</f>
        <v>286</v>
      </c>
      <c r="F34" s="123" t="s">
        <v>82</v>
      </c>
      <c r="G34" s="123">
        <v>300</v>
      </c>
      <c r="H34" s="123">
        <v>100</v>
      </c>
      <c r="I34" s="117">
        <f t="shared" ref="I34:I36" si="2">SUM(G34:H34)</f>
        <v>400</v>
      </c>
      <c r="K34" s="117" t="str">
        <f>'Tabelle 2_1'!A40</f>
        <v>Ahrensburg, Stadt</v>
      </c>
      <c r="L34" s="117">
        <f>'Tabelle 2_1'!D40+'Tabelle 2_1'!I40</f>
        <v>159</v>
      </c>
      <c r="M34" s="117">
        <f>'Tabelle 2_1'!D40</f>
        <v>157</v>
      </c>
      <c r="N34" s="117">
        <f>'Tabelle 2_1'!I40</f>
        <v>2</v>
      </c>
    </row>
    <row r="35" spans="1:14">
      <c r="A35" s="77" t="str">
        <f>IF('Tabelle 2_1'!$B$8&gt;0,INDEX('Tabelle 2_1'!A$25:A$42,MATCH(D35,L$19:L$36,0)),F35)</f>
        <v>Geesthacht, Stadt</v>
      </c>
      <c r="B35" s="117">
        <f>IF('Tabelle 2_1'!$B$8&gt;0,VLOOKUP(D35,$L$19:$N$36,2,FALSE),G35)</f>
        <v>384</v>
      </c>
      <c r="C35" s="117">
        <f>IF('Tabelle 2_1'!$B$8&gt;0,VLOOKUP(D35,$L$19:$N$36,3,FALSE),H35)</f>
        <v>0</v>
      </c>
      <c r="D35" s="117">
        <f>IF('Tabelle 2_1'!$B$8&gt;0,SMALL(L$19:L$36,ROWS(L$19:L35)),I35)</f>
        <v>384</v>
      </c>
      <c r="F35" s="123" t="s">
        <v>82</v>
      </c>
      <c r="G35" s="123">
        <v>300</v>
      </c>
      <c r="H35" s="123">
        <v>100</v>
      </c>
      <c r="I35" s="117">
        <f t="shared" si="2"/>
        <v>400</v>
      </c>
      <c r="K35" s="117" t="str">
        <f>'Tabelle 2_1'!A41</f>
        <v>Bad Oldesloe, Stadt</v>
      </c>
      <c r="L35" s="117">
        <f>'Tabelle 2_1'!D41+'Tabelle 2_1'!I41</f>
        <v>107</v>
      </c>
      <c r="M35" s="117">
        <f>'Tabelle 2_1'!D41</f>
        <v>88</v>
      </c>
      <c r="N35" s="117">
        <f>'Tabelle 2_1'!I41</f>
        <v>19</v>
      </c>
    </row>
    <row r="36" spans="1:14">
      <c r="A36" s="77" t="str">
        <f>IF('Tabelle 2_1'!$B$8&gt;0,INDEX('Tabelle 2_1'!A$25:A$42,MATCH(D36,L$19:L$36,0)),F36)</f>
        <v>Norderstedt, Stadt</v>
      </c>
      <c r="B36" s="117">
        <f>IF('Tabelle 2_1'!$B$8&gt;0,VLOOKUP(D36,$L$19:$N$36,2,FALSE),G36)</f>
        <v>860</v>
      </c>
      <c r="C36" s="117">
        <f>IF('Tabelle 2_1'!$B$8&gt;0,VLOOKUP(D36,$L$19:$N$36,3,FALSE),H36)</f>
        <v>9</v>
      </c>
      <c r="D36" s="117">
        <f>IF('Tabelle 2_1'!$B$8&gt;0,SMALL(L$19:L$36,ROWS(L$19:L36)),I36)</f>
        <v>869</v>
      </c>
      <c r="F36" s="123" t="s">
        <v>82</v>
      </c>
      <c r="G36" s="123">
        <v>300</v>
      </c>
      <c r="H36" s="123">
        <v>100</v>
      </c>
      <c r="I36" s="117">
        <f t="shared" si="2"/>
        <v>400</v>
      </c>
      <c r="K36" s="117" t="str">
        <f>'Tabelle 2_1'!A42</f>
        <v>Reinbek, Stadt</v>
      </c>
      <c r="L36" s="117">
        <f>'Tabelle 2_1'!D42+'Tabelle 2_1'!I42</f>
        <v>97</v>
      </c>
      <c r="M36" s="117">
        <f>'Tabelle 2_1'!D42</f>
        <v>90</v>
      </c>
      <c r="N36" s="117">
        <f>'Tabelle 2_1'!I42</f>
        <v>7</v>
      </c>
    </row>
    <row r="37" spans="1:14" s="80" customFormat="1">
      <c r="A37" s="77"/>
      <c r="C37" s="54"/>
      <c r="F37" s="116"/>
      <c r="G37" s="116"/>
      <c r="H37" s="116"/>
      <c r="I37" s="116"/>
      <c r="K37" s="117"/>
      <c r="L37" s="117"/>
    </row>
    <row r="38" spans="1:14" s="80" customFormat="1">
      <c r="A38" s="77" t="s">
        <v>120</v>
      </c>
      <c r="C38" s="54"/>
      <c r="F38" s="77" t="s">
        <v>120</v>
      </c>
      <c r="H38" s="54"/>
    </row>
    <row r="39" spans="1:14">
      <c r="A39" s="80" t="s">
        <v>73</v>
      </c>
      <c r="B39" s="80" t="s">
        <v>69</v>
      </c>
      <c r="F39" s="80" t="s">
        <v>73</v>
      </c>
      <c r="G39" s="80" t="s">
        <v>69</v>
      </c>
    </row>
    <row r="40" spans="1:14" s="80" customFormat="1">
      <c r="A40" s="80">
        <f>IF('Tabelle 2_1'!$B$8="",F40,'Tabelle 2_1'!E8)</f>
        <v>2.3014586709886551</v>
      </c>
      <c r="B40" s="80">
        <f>IF('Tabelle 2_1'!$B$8="",G40,'Tabelle 2_1'!E$44)</f>
        <v>4.6216566720956767</v>
      </c>
      <c r="F40" s="96">
        <v>8</v>
      </c>
      <c r="G40" s="96">
        <v>4</v>
      </c>
    </row>
    <row r="41" spans="1:14" s="80" customFormat="1">
      <c r="A41" s="117">
        <f>IF('Tabelle 2_1'!$B$8="",F41,'Tabelle 2_1'!E9)</f>
        <v>1.5097873783389917</v>
      </c>
      <c r="B41" s="117">
        <f>IF('Tabelle 2_1'!$B$8="",G41,'Tabelle 2_1'!E$44)</f>
        <v>4.6216566720956767</v>
      </c>
      <c r="F41" s="96">
        <v>8</v>
      </c>
      <c r="G41" s="96">
        <v>4</v>
      </c>
    </row>
    <row r="42" spans="1:14" s="80" customFormat="1">
      <c r="A42" s="117">
        <f>IF('Tabelle 2_1'!$B$8="",F42,'Tabelle 2_1'!E10)</f>
        <v>2.1825351337719803</v>
      </c>
      <c r="B42" s="117">
        <f>IF('Tabelle 2_1'!$B$8="",G42,'Tabelle 2_1'!E$44)</f>
        <v>4.6216566720956767</v>
      </c>
      <c r="F42" s="96">
        <v>8</v>
      </c>
      <c r="G42" s="96">
        <v>4</v>
      </c>
    </row>
    <row r="43" spans="1:14" s="80" customFormat="1">
      <c r="A43" s="117">
        <f>IF('Tabelle 2_1'!$B$8="",F43,'Tabelle 2_1'!E11)</f>
        <v>4.1885738723554127</v>
      </c>
      <c r="B43" s="117">
        <f>IF('Tabelle 2_1'!$B$8="",G43,'Tabelle 2_1'!E$44)</f>
        <v>4.6216566720956767</v>
      </c>
      <c r="F43" s="96">
        <v>8</v>
      </c>
      <c r="G43" s="96">
        <v>4</v>
      </c>
    </row>
    <row r="44" spans="1:14">
      <c r="A44" s="50">
        <f>IF('Tabelle 2_1'!$B$8="",F44,'Tabelle 2_1'!E13)</f>
        <v>4.7171206340756511</v>
      </c>
      <c r="B44" s="117">
        <f>IF('Tabelle 2_1'!$B$8="",G44,'Tabelle 2_1'!E$44)</f>
        <v>4.6216566720956767</v>
      </c>
      <c r="F44" s="96">
        <v>8</v>
      </c>
      <c r="G44" s="96">
        <v>4</v>
      </c>
    </row>
    <row r="45" spans="1:14">
      <c r="A45" s="117">
        <f>IF('Tabelle 2_1'!$B$8="",F45,'Tabelle 2_1'!E14)</f>
        <v>5.5519557021677661</v>
      </c>
      <c r="B45" s="117">
        <f>IF('Tabelle 2_1'!$B$8="",G45,'Tabelle 2_1'!E$44)</f>
        <v>4.6216566720956767</v>
      </c>
      <c r="F45" s="96">
        <v>8</v>
      </c>
      <c r="G45" s="96">
        <v>4</v>
      </c>
    </row>
    <row r="46" spans="1:14">
      <c r="A46" s="117">
        <f>IF('Tabelle 2_1'!$B$8="",F46,'Tabelle 2_1'!E15)</f>
        <v>7.8027484131256539</v>
      </c>
      <c r="B46" s="117">
        <f>IF('Tabelle 2_1'!$B$8="",G46,'Tabelle 2_1'!E$44)</f>
        <v>4.6216566720956767</v>
      </c>
      <c r="F46" s="96">
        <v>8</v>
      </c>
      <c r="G46" s="96">
        <v>4</v>
      </c>
    </row>
    <row r="47" spans="1:14">
      <c r="A47" s="117">
        <f>IF('Tabelle 2_1'!$B$8="",F47,'Tabelle 2_1'!E16)</f>
        <v>5.4173256190878458</v>
      </c>
      <c r="B47" s="117">
        <f>IF('Tabelle 2_1'!$B$8="",G47,'Tabelle 2_1'!E$44)</f>
        <v>4.6216566720956767</v>
      </c>
      <c r="F47" s="96">
        <v>8</v>
      </c>
      <c r="G47" s="96">
        <v>4</v>
      </c>
    </row>
    <row r="48" spans="1:14">
      <c r="A48" s="117">
        <f>IF('Tabelle 2_1'!$B$8="",F48,'Tabelle 2_1'!E17)</f>
        <v>4.7589482507062373</v>
      </c>
      <c r="B48" s="117">
        <f>IF('Tabelle 2_1'!$B$8="",G48,'Tabelle 2_1'!E$44)</f>
        <v>4.6216566720956767</v>
      </c>
      <c r="F48" s="96">
        <v>8</v>
      </c>
      <c r="G48" s="96">
        <v>4</v>
      </c>
    </row>
    <row r="49" spans="1:7">
      <c r="A49" s="117">
        <f>IF('Tabelle 2_1'!$B$8="",F49,'Tabelle 2_1'!E18)</f>
        <v>4.7003793823229163</v>
      </c>
      <c r="B49" s="117">
        <f>IF('Tabelle 2_1'!$B$8="",G49,'Tabelle 2_1'!E$44)</f>
        <v>4.6216566720956767</v>
      </c>
      <c r="F49" s="96">
        <v>8</v>
      </c>
      <c r="G49" s="96">
        <v>4</v>
      </c>
    </row>
    <row r="50" spans="1:7">
      <c r="A50" s="117">
        <f>IF('Tabelle 2_1'!$B$8="",F50,'Tabelle 2_1'!E19)</f>
        <v>4.1902795550919603</v>
      </c>
      <c r="B50" s="117">
        <f>IF('Tabelle 2_1'!$B$8="",G50,'Tabelle 2_1'!E$44)</f>
        <v>4.6216566720956767</v>
      </c>
      <c r="F50" s="96">
        <v>8</v>
      </c>
      <c r="G50" s="96">
        <v>4</v>
      </c>
    </row>
    <row r="51" spans="1:7">
      <c r="A51" s="117">
        <f>IF('Tabelle 2_1'!$B$8="",F51,'Tabelle 2_1'!E20)</f>
        <v>6.091109407002592</v>
      </c>
      <c r="B51" s="117">
        <f>IF('Tabelle 2_1'!$B$8="",G51,'Tabelle 2_1'!E$44)</f>
        <v>4.6216566720956767</v>
      </c>
      <c r="F51" s="96">
        <v>8</v>
      </c>
      <c r="G51" s="96">
        <v>4</v>
      </c>
    </row>
    <row r="52" spans="1:7">
      <c r="A52" s="117">
        <f>IF('Tabelle 2_1'!$B$8="",F52,'Tabelle 2_1'!E21)</f>
        <v>6.1616629472118127</v>
      </c>
      <c r="B52" s="117">
        <f>IF('Tabelle 2_1'!$B$8="",G52,'Tabelle 2_1'!E$44)</f>
        <v>4.6216566720956767</v>
      </c>
      <c r="F52" s="96">
        <v>8</v>
      </c>
      <c r="G52" s="96">
        <v>4</v>
      </c>
    </row>
    <row r="53" spans="1:7">
      <c r="A53" s="117">
        <f>IF('Tabelle 2_1'!$B$8="",F53,'Tabelle 2_1'!E22)</f>
        <v>4.1383789335367274</v>
      </c>
      <c r="B53" s="117">
        <f>IF('Tabelle 2_1'!$B$8="",G53,'Tabelle 2_1'!E$44)</f>
        <v>4.6216566720956767</v>
      </c>
      <c r="F53" s="96">
        <v>8</v>
      </c>
      <c r="G53" s="96">
        <v>4</v>
      </c>
    </row>
    <row r="54" spans="1:7">
      <c r="A54" s="117">
        <f>IF('Tabelle 2_1'!$B$8="",F54,'Tabelle 2_1'!E23)</f>
        <v>4.7747133760530387</v>
      </c>
      <c r="B54" s="117">
        <f>IF('Tabelle 2_1'!$B$8="",G54,'Tabelle 2_1'!E$44)</f>
        <v>4.6216566720956767</v>
      </c>
      <c r="F54" s="96">
        <v>8</v>
      </c>
      <c r="G54" s="96">
        <v>4</v>
      </c>
    </row>
  </sheetData>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5</vt:i4>
      </vt:variant>
    </vt:vector>
  </HeadingPairs>
  <TitlesOfParts>
    <vt:vector size="16" baseType="lpstr">
      <vt:lpstr>Dbl_1</vt:lpstr>
      <vt:lpstr>Impressum_1</vt:lpstr>
      <vt:lpstr>Inhaltsverzeichnis_1</vt:lpstr>
      <vt:lpstr>Vorbemerkungen_1</vt:lpstr>
      <vt:lpstr>Karte_1</vt:lpstr>
      <vt:lpstr>Tabelle 1_1</vt:lpstr>
      <vt:lpstr>Grafikdaten 1_1</vt:lpstr>
      <vt:lpstr>Tabelle 2_1</vt:lpstr>
      <vt:lpstr>Grafikdaten 2_1</vt:lpstr>
      <vt:lpstr>Tabelle 3_1</vt:lpstr>
      <vt:lpstr>Grafikdaten 3_1</vt:lpstr>
      <vt:lpstr>Dbl_1!Druckbereich</vt:lpstr>
      <vt:lpstr>'Tabelle 1_1'!Druckbereich</vt:lpstr>
      <vt:lpstr>'Tabelle 2_1'!Druckbereich</vt:lpstr>
      <vt:lpstr>'Tabelle 3_1'!Druckbereich</vt:lpstr>
      <vt:lpstr>Vorbemerkungen_1!Druckbereich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2019-01-23T12:07:22Z</cp:lastPrinted>
  <dcterms:created xsi:type="dcterms:W3CDTF">2012-03-28T07:56:08Z</dcterms:created>
  <dcterms:modified xsi:type="dcterms:W3CDTF">2024-02-13T12:37:48Z</dcterms:modified>
  <cp:category>LIS-Bericht</cp:category>
</cp:coreProperties>
</file>