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0"/>
  </bookViews>
  <sheets>
    <sheet name="AI1vj" sheetId="1" r:id="rId1"/>
    <sheet name="Tabelle1HHuSH" sheetId="2" r:id="rId2"/>
    <sheet name="Tab 2 HHuSH" sheetId="3" r:id="rId3"/>
    <sheet name="Tab. 3 u. 3.1HHuSH" sheetId="4" r:id="rId4"/>
    <sheet name="Tab3.2HHuSHAusl." sheetId="5" r:id="rId5"/>
    <sheet name="Tab 4HHuSH" sheetId="6" r:id="rId6"/>
    <sheet name="Tab 5HHuSH" sheetId="7" r:id="rId7"/>
    <sheet name="Tab 6HHuSH" sheetId="8" r:id="rId8"/>
    <sheet name="Tab 7HHuSH" sheetId="9" r:id="rId9"/>
    <sheet name="Tab 8 HH" sheetId="10" r:id="rId10"/>
    <sheet name="Tab 8 SH" sheetId="11" r:id="rId11"/>
    <sheet name="Tab 9 HH" sheetId="12" r:id="rId12"/>
    <sheet name="Tab 9 SH " sheetId="13" r:id="rId13"/>
    <sheet name="Tab 10 HHuSH" sheetId="14" r:id="rId14"/>
    <sheet name="Tab 11u11.1HH" sheetId="15" r:id="rId15"/>
    <sheet name="Tab 11u11.1SH " sheetId="16" r:id="rId16"/>
    <sheet name="Tab 11.2 HH Ausl." sheetId="17" r:id="rId17"/>
    <sheet name="Tab 11.2 SH Ausl." sheetId="18" r:id="rId18"/>
  </sheets>
  <definedNames>
    <definedName name="_xlnm.Print_Area" localSheetId="13">'Tab 10 HHuSH'!$A$1:$H$51</definedName>
    <definedName name="_xlnm.Print_Area" localSheetId="16">'Tab 11.2 HH Ausl.'!$A$1:$L$51</definedName>
    <definedName name="_xlnm.Print_Area" localSheetId="17">'Tab 11.2 SH Ausl.'!$A$1:$L$48</definedName>
    <definedName name="_xlnm.Print_Area" localSheetId="14">'Tab 11u11.1HH'!$A$1:$L$44</definedName>
    <definedName name="_xlnm.Print_Area" localSheetId="15">'Tab 11u11.1SH '!$A$1:$L$44</definedName>
    <definedName name="_xlnm.Print_Area" localSheetId="5">'Tab 4HHuSH'!$A$1:$J$31</definedName>
    <definedName name="_xlnm.Print_Area" localSheetId="6">'Tab 5HHuSH'!$A$1:$K$31</definedName>
    <definedName name="_xlnm.Print_Area" localSheetId="7">'Tab 6HHuSH'!$A$1:$I$31</definedName>
    <definedName name="_xlnm.Print_Area" localSheetId="9">'Tab 8 HH'!$A$1:$L$53</definedName>
    <definedName name="_xlnm.Print_Area" localSheetId="10">'Tab 8 SH'!$A$1:$L$53</definedName>
    <definedName name="_xlnm.Print_Area" localSheetId="11">'Tab 9 HH'!$A$1:$G$62</definedName>
    <definedName name="_xlnm.Print_Area" localSheetId="12">'Tab 9 SH '!$A$1:$G$62</definedName>
    <definedName name="_xlnm.Print_Area" localSheetId="3">'Tab. 3 u. 3.1HHuSH'!$A$1:$O$61</definedName>
    <definedName name="_xlnm.Print_Area" localSheetId="4">'Tab3.2HHuSHAusl.'!$A$1:$O$50</definedName>
    <definedName name="Jahr">'AI1vj'!#REF!</definedName>
    <definedName name="Quartal">'AI1vj'!#REF!</definedName>
  </definedNames>
  <calcPr fullCalcOnLoad="1"/>
</workbook>
</file>

<file path=xl/sharedStrings.xml><?xml version="1.0" encoding="utf-8"?>
<sst xmlns="http://schemas.openxmlformats.org/spreadsheetml/2006/main" count="799" uniqueCount="213">
  <si>
    <t>Anzahl</t>
  </si>
  <si>
    <t>je 1 000</t>
  </si>
  <si>
    <t>Einwohner</t>
  </si>
  <si>
    <t>Veränderungen</t>
  </si>
  <si>
    <t>absolut</t>
  </si>
  <si>
    <t>%</t>
  </si>
  <si>
    <t>Merkmal</t>
  </si>
  <si>
    <t>Eheschließungen</t>
  </si>
  <si>
    <t>Lebendgeborene</t>
  </si>
  <si>
    <t>Gestorbene</t>
  </si>
  <si>
    <t>Geborenen oder</t>
  </si>
  <si>
    <t>Gestorbenen (-)</t>
  </si>
  <si>
    <t>Rechtsgrundlage:</t>
  </si>
  <si>
    <t>Gesetz über die Statistik der Bevölkerungsbewegung und die Fortschreibung des Bevölkerungsstandes</t>
  </si>
  <si>
    <t xml:space="preserve"> - Übersicht - </t>
  </si>
  <si>
    <t>Ehe</t>
  </si>
  <si>
    <t>schlie-</t>
  </si>
  <si>
    <t>ßungen</t>
  </si>
  <si>
    <t>insgesamt</t>
  </si>
  <si>
    <t>davon</t>
  </si>
  <si>
    <t>männ-</t>
  </si>
  <si>
    <t>lich</t>
  </si>
  <si>
    <t>weib-</t>
  </si>
  <si>
    <t>Totgeborene</t>
  </si>
  <si>
    <t>Monat</t>
  </si>
  <si>
    <t>Januar</t>
  </si>
  <si>
    <t>Februar</t>
  </si>
  <si>
    <t>März</t>
  </si>
  <si>
    <t>April</t>
  </si>
  <si>
    <t>Mai</t>
  </si>
  <si>
    <t>Juni</t>
  </si>
  <si>
    <t>Hamburg</t>
  </si>
  <si>
    <t>Juli</t>
  </si>
  <si>
    <t>August</t>
  </si>
  <si>
    <t>September</t>
  </si>
  <si>
    <t>Oktober</t>
  </si>
  <si>
    <t>November</t>
  </si>
  <si>
    <t>Dezember</t>
  </si>
  <si>
    <t>Insgesamt</t>
  </si>
  <si>
    <t>Ehe-</t>
  </si>
  <si>
    <t>Schleswig-Holstein</t>
  </si>
  <si>
    <t>3.1 Bevölkerung insgesamt</t>
  </si>
  <si>
    <t>je 1000</t>
  </si>
  <si>
    <t>Einwoh-</t>
  </si>
  <si>
    <t>ner</t>
  </si>
  <si>
    <t>Lebend-</t>
  </si>
  <si>
    <t>geborene</t>
  </si>
  <si>
    <t>Totge-</t>
  </si>
  <si>
    <t>borene</t>
  </si>
  <si>
    <t>im ersten</t>
  </si>
  <si>
    <t>Lebens-</t>
  </si>
  <si>
    <t>jahr</t>
  </si>
  <si>
    <t>Überschuss der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</si>
  <si>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</si>
  <si>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</si>
  <si>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</si>
  <si>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</si>
  <si>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</si>
  <si>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</si>
  <si>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</si>
  <si>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Bezirke</t>
  </si>
  <si>
    <t>Flensburg</t>
  </si>
  <si>
    <t>Kiel</t>
  </si>
  <si>
    <t>Lübeck</t>
  </si>
  <si>
    <t>Neumünster</t>
  </si>
  <si>
    <t>Kreisfreie Städte</t>
  </si>
  <si>
    <t>zusammen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</si>
  <si>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</si>
  <si>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</si>
  <si>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</si>
  <si>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</si>
  <si>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</si>
  <si>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</si>
  <si>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</si>
  <si>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</si>
  <si>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</si>
  <si>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</si>
  <si>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</si>
  <si>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</si>
  <si>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Kreise</t>
  </si>
  <si>
    <t>Alter</t>
  </si>
  <si>
    <t>von…bis</t>
  </si>
  <si>
    <t>unter…Jahren</t>
  </si>
  <si>
    <t>männlich</t>
  </si>
  <si>
    <t>weiblich</t>
  </si>
  <si>
    <t>Ledig</t>
  </si>
  <si>
    <t>Verwitwet</t>
  </si>
  <si>
    <t>Geschieden</t>
  </si>
  <si>
    <t>unter 25</t>
  </si>
  <si>
    <t>25 - 35</t>
  </si>
  <si>
    <t>35 - 45</t>
  </si>
  <si>
    <t>45 - 55</t>
  </si>
  <si>
    <t>55 - 65</t>
  </si>
  <si>
    <t>65 und mehr</t>
  </si>
  <si>
    <t>Mann</t>
  </si>
  <si>
    <t>Frau</t>
  </si>
  <si>
    <t>Deutscher</t>
  </si>
  <si>
    <t>Deutsche</t>
  </si>
  <si>
    <t>Ausländerin</t>
  </si>
  <si>
    <t>Ausländer</t>
  </si>
  <si>
    <t>Mutter</t>
  </si>
  <si>
    <t>Zusammen</t>
  </si>
  <si>
    <t>davon Vater Deutscher</t>
  </si>
  <si>
    <t>Lebendgeborene insgesamt</t>
  </si>
  <si>
    <t xml:space="preserve">Alter </t>
  </si>
  <si>
    <r>
      <t>der Mutter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</si>
  <si>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Differenz zwischen Geburtsjahr des Kindes und Geburtsjahr der Mutter</t>
    </r>
  </si>
  <si>
    <t xml:space="preserve">   von 15 bis einschließlich 44 Jahre</t>
  </si>
  <si>
    <r>
      <t>2</t>
    </r>
    <r>
      <rPr>
        <sz val="10"/>
        <rFont val="Arial"/>
        <family val="0"/>
      </rPr>
      <t xml:space="preserve"> Lebendgeborene insgesamt (ohne Rücksicht auf das Alter der Mutter) je 1 000 Frauen im Alter</t>
    </r>
  </si>
  <si>
    <t>9. Gestorbene 2004 nach Alter und Familienstand</t>
  </si>
  <si>
    <t>von … bis</t>
  </si>
  <si>
    <t>unter … Jahren</t>
  </si>
  <si>
    <t>unter 1</t>
  </si>
  <si>
    <t xml:space="preserve"> 10 - 20</t>
  </si>
  <si>
    <t xml:space="preserve">  1 - 5</t>
  </si>
  <si>
    <t xml:space="preserve">  5 - 10</t>
  </si>
  <si>
    <t xml:space="preserve"> 20 - 45</t>
  </si>
  <si>
    <t xml:space="preserve"> 45 - 65</t>
  </si>
  <si>
    <t>Männlich</t>
  </si>
  <si>
    <t xml:space="preserve"> 65 und mehr</t>
  </si>
  <si>
    <t>Weiblich</t>
  </si>
  <si>
    <t>tagen</t>
  </si>
  <si>
    <t>Jahr</t>
  </si>
  <si>
    <r>
      <t>1</t>
    </r>
    <r>
      <rPr>
        <sz val="10"/>
        <rFont val="Arial"/>
        <family val="0"/>
      </rPr>
      <t xml:space="preserve"> unter Berücksichtigung der Geburten in den vorangegangenen 12 Monaten</t>
    </r>
  </si>
  <si>
    <t>2. Eheschließungen, Geborene, Gestorbene 2004 nach Monaten</t>
  </si>
  <si>
    <t>Durch-</t>
  </si>
  <si>
    <t>schnittliche</t>
  </si>
  <si>
    <t>Bevölke-</t>
  </si>
  <si>
    <t>rung</t>
  </si>
  <si>
    <t>in den ersten</t>
  </si>
  <si>
    <t>7 Lebens-</t>
  </si>
  <si>
    <t>3.2 Ausländische Bevölkerung</t>
  </si>
  <si>
    <t>4. Eheschließende 2004 nach Geschlecht, Alter und Familienstand</t>
  </si>
  <si>
    <t>6. Eheschließungenen 2004 nach der Staatsangehörigkeit der Eheschließenden</t>
  </si>
  <si>
    <t>8. Altersspezifische Geburtenziffern 1995 - 2004</t>
  </si>
  <si>
    <t>Lebendgeborene je 1 000 Frauen</t>
  </si>
  <si>
    <t>Verheiratet</t>
  </si>
  <si>
    <t xml:space="preserve">    </t>
  </si>
  <si>
    <t>Bundesgebiet</t>
  </si>
  <si>
    <r>
      <t>geborene</t>
    </r>
    <r>
      <rPr>
        <vertAlign val="superscript"/>
        <sz val="10"/>
        <rFont val="Arial"/>
        <family val="2"/>
      </rPr>
      <t>1</t>
    </r>
  </si>
  <si>
    <t>–</t>
  </si>
  <si>
    <r>
      <t>keitsziffer</t>
    </r>
    <r>
      <rPr>
        <b/>
        <vertAlign val="superscript"/>
        <sz val="10"/>
        <rFont val="Arial"/>
        <family val="2"/>
      </rPr>
      <t>2</t>
    </r>
  </si>
  <si>
    <t>3 951</t>
  </si>
  <si>
    <t>je 1 000
Einwohner</t>
  </si>
  <si>
    <t>Eheschließungen 1</t>
  </si>
  <si>
    <t xml:space="preserve"> ab 2000 Staatsangehörigkeit des Kindes ausländisch</t>
  </si>
  <si>
    <t>x</t>
  </si>
  <si>
    <t>Eltern nicht miteinander verheiratet</t>
  </si>
  <si>
    <t xml:space="preserve">           Vater Ausländer</t>
  </si>
  <si>
    <t>7. Lebendgeborene 2004 nach Staatsangehörigkeit der Eltern</t>
  </si>
  <si>
    <t xml:space="preserve"> Eltern nicht miteinander verheiratet</t>
  </si>
  <si>
    <t>je 1 000
Lebendgeborene</t>
  </si>
  <si>
    <t>je 1 000
Ausländer</t>
  </si>
  <si>
    <t xml:space="preserve">je 1 000
Ausländer </t>
  </si>
  <si>
    <t xml:space="preserve">1. Eheschließungen, Geborene, Gestorbene 2003 und 2004   </t>
  </si>
  <si>
    <t>5. Eheschließungen 2004 nach dem vorhergehenden Familienstand der Eheschließenden</t>
  </si>
  <si>
    <t>11. Eheschließungen, Geborene und Gestorbene 1975 - 2004</t>
  </si>
  <si>
    <t>11.1 Bevölkerung insgesamt</t>
  </si>
  <si>
    <t xml:space="preserve">11.1 Bevölkerung insgesamt </t>
  </si>
  <si>
    <t xml:space="preserve">11.2 Ausländische Bevölkerung </t>
  </si>
  <si>
    <t>Im ersten Lebenjahr gestorbene Säuglinge</t>
  </si>
  <si>
    <t xml:space="preserve">Lebendgeborene </t>
  </si>
  <si>
    <t xml:space="preserve">Überschuss der </t>
  </si>
  <si>
    <t>in der Fassung vom 14. März 1980 (BGBI. I S.308), zuletzt geändert durch Artikel 2 des Gesetzes</t>
  </si>
  <si>
    <t>vom 25. März 2002 (BGBI. I S.1186).</t>
  </si>
  <si>
    <t>3. Eheschließungen, Geborene, Gestorbene 2004</t>
  </si>
  <si>
    <t>10. Säuglingssterblichkeit in Hamburg, Schleswig-Holstein und im Bundesgebiet 1975 - 2004</t>
  </si>
  <si>
    <t>Zusammengefasste Geburtenziffer</t>
  </si>
  <si>
    <r>
      <t>988</t>
    </r>
    <r>
      <rPr>
        <vertAlign val="superscript"/>
        <sz val="10"/>
        <rFont val="Arial"/>
        <family val="2"/>
      </rPr>
      <t xml:space="preserve"> 1</t>
    </r>
  </si>
  <si>
    <r>
      <t xml:space="preserve">378 </t>
    </r>
    <r>
      <rPr>
        <vertAlign val="superscript"/>
        <sz val="10"/>
        <rFont val="Arial"/>
        <family val="2"/>
      </rPr>
      <t>1</t>
    </r>
  </si>
  <si>
    <r>
      <t xml:space="preserve">1 </t>
    </r>
    <r>
      <rPr>
        <sz val="10"/>
        <rFont val="Arial"/>
        <family val="2"/>
      </rPr>
      <t>einschließlich deutscher Kinder ausländischer Eltern</t>
    </r>
  </si>
  <si>
    <r>
      <t xml:space="preserve">2.230 </t>
    </r>
    <r>
      <rPr>
        <vertAlign val="superscript"/>
        <sz val="10"/>
        <rFont val="Arial"/>
        <family val="2"/>
      </rPr>
      <t>1</t>
    </r>
  </si>
  <si>
    <t>Allgemeine Fruchtbar-</t>
  </si>
  <si>
    <t xml:space="preserve">. </t>
  </si>
  <si>
    <r>
      <t xml:space="preserve">Lebendgeborene </t>
    </r>
    <r>
      <rPr>
        <vertAlign val="superscript"/>
        <sz val="10"/>
        <rFont val="Arial"/>
        <family val="2"/>
      </rPr>
      <t>2</t>
    </r>
  </si>
  <si>
    <r>
      <t xml:space="preserve">Eheschließungen </t>
    </r>
    <r>
      <rPr>
        <vertAlign val="superscript"/>
        <sz val="10"/>
        <rFont val="Arial"/>
        <family val="2"/>
      </rPr>
      <t>1</t>
    </r>
  </si>
  <si>
    <t>Überschuss der Geborenen
oder Gestorbenen (-)</t>
  </si>
  <si>
    <r>
      <t>2</t>
    </r>
    <r>
      <rPr>
        <sz val="9"/>
        <rFont val="Arial"/>
        <family val="2"/>
      </rPr>
      <t xml:space="preserve"> ab 1975: beide Elternteile ausländischer Staatsangehörigkeit; bei Geborenen nicht miteinander verheirateter Eltern: Mutter Ausländerin; </t>
    </r>
  </si>
  <si>
    <r>
      <t>1</t>
    </r>
    <r>
      <rPr>
        <sz val="9"/>
        <rFont val="Arial"/>
        <family val="2"/>
      </rPr>
      <t xml:space="preserve">  beide Partner ausländischer Staatsangehörigkeit</t>
    </r>
  </si>
  <si>
    <t>Lebendgeborene verheirateter Eltern zusammen</t>
  </si>
  <si>
    <t>Lebendgeborene nicht miteinander verheirateter Eltern</t>
  </si>
  <si>
    <t>736 a</t>
  </si>
  <si>
    <t>1.817 a</t>
  </si>
  <si>
    <t>3.452 a</t>
  </si>
  <si>
    <t>Vater Ausländer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</si>
  <si>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</si>
  <si>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</si>
  <si>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</si>
  <si>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</si>
  <si>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</si>
  <si>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</si>
  <si>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</si>
  <si>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</si>
  <si>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</si>
  <si>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</si>
  <si>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</si>
  <si>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</si>
  <si>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</si>
  <si>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</si>
  <si>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</si>
  <si>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</si>
  <si>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</si>
  <si>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</si>
  <si>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</si>
  <si>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</si>
  <si>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diesem Bericht unter</t>
  </si>
  <si>
    <t>Ausgabedatum</t>
  </si>
  <si>
    <t>040 42831-1754</t>
  </si>
  <si>
    <t>040 427964-411</t>
  </si>
  <si>
    <t>isolde.schlueter@statistik-nord.de</t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</si>
  <si>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</si>
  <si>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A II 1 - j/04</t>
  </si>
  <si>
    <t>Eheschließungen, Geborene und Gestorbene in Hamburg und Schleswig-Holstein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</si>
</sst>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#"/>
    <numFmt numFmtId="165" formatCode="00"/>
    <numFmt numFmtId="166" formatCode="\ 00"/>
    <numFmt numFmtId="167" formatCode="0.0"/>
    <numFmt numFmtId="168" formatCode="#,##0;\-\ #,##0;\–"/>
    <numFmt numFmtId="169" formatCode="0.000000"/>
    <numFmt numFmtId="170" formatCode="0.00000"/>
    <numFmt numFmtId="171" formatCode="0.0000"/>
    <numFmt numFmtId="172" formatCode="0.000"/>
    <numFmt numFmtId="173" formatCode="#,##0.0;\-\ #,##0.0;\–"/>
    <numFmt numFmtId="174" formatCode="#,##0.00;\-\ #,##0.00;\–"/>
    <numFmt numFmtId="175" formatCode="#,##0;;\–"/>
    <numFmt numFmtId="176" formatCode="#\ ###\ ###;\ \-#\ ###\ ###;\ \-"/>
    <numFmt numFmtId="177" formatCode="0.0;\-\ 0.0"/>
    <numFmt numFmtId="178" formatCode="#,##0.00;\-#,##0.00\ "/>
    <numFmt numFmtId="179" formatCode="#,###;\-#,###"/>
    <numFmt numFmtId="180" formatCode="#,##0.0"/>
    <numFmt numFmtId="181" formatCode="#\ ###\ ###;\-#\ ###\ ###;\-"/>
    <numFmt numFmtId="182" formatCode="#,##0;;\-"/>
    <numFmt numFmtId="183" formatCode="#,##0;\-\ #,##0"/>
    <numFmt numFmtId="184" formatCode="#\ ###\ ##0\ \ ;\-#\ ###\ ##0\ \ ;\-\ \ "/>
    <numFmt numFmtId="185" formatCode="#\ ##0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[$€-2]\ #,##0.00_);[Red]\([$€-2]\ #,##0.00\)"/>
    <numFmt numFmtId="198" formatCode="0.0;\-\ 0.0;\–"/>
    <numFmt numFmtId="199" formatCode="0;\-\ 0;\–"/>
    <numFmt numFmtId="200" formatCode="#,##0;*;\-"/>
    <numFmt numFmtId="201" formatCode="\+\ #,##0;\-\ #,##0;0"/>
    <numFmt numFmtId="202" formatCode="\ #,##0;\-\ #,##0;0"/>
    <numFmt numFmtId="203" formatCode="0.00;\-\ 0.00"/>
    <numFmt numFmtId="204" formatCode="\+\ 0.00;\–\ 0.00"/>
    <numFmt numFmtId="205" formatCode="\+\ 0.00;\-\ 0.00"/>
    <numFmt numFmtId="206" formatCode="\+\ 0.0;\-\ 0.0"/>
    <numFmt numFmtId="207" formatCode="#\ ###\ ###"/>
    <numFmt numFmtId="208" formatCode="d/\ mmmm\ yyyy"/>
    <numFmt numFmtId="209" formatCode="###0;\-###0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6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>
      <alignment/>
    </xf>
    <xf numFmtId="1" fontId="0" fillId="0" borderId="2" xfId="0" applyNumberFormat="1" applyBorder="1" applyAlignment="1">
      <alignment/>
    </xf>
    <xf numFmtId="0" fontId="3" fillId="0" borderId="0" xfId="0" applyFont="1" applyBorder="1" applyAlignment="1">
      <alignment/>
    </xf>
    <xf numFmtId="166" fontId="0" fillId="0" borderId="0" xfId="0" applyNumberFormat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3" fontId="0" fillId="0" borderId="0" xfId="0" applyNumberFormat="1" applyAlignment="1">
      <alignment horizontal="right"/>
    </xf>
    <xf numFmtId="167" fontId="0" fillId="0" borderId="2" xfId="0" applyNumberFormat="1" applyBorder="1" applyAlignment="1">
      <alignment/>
    </xf>
    <xf numFmtId="167" fontId="1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/>
    </xf>
    <xf numFmtId="0" fontId="1" fillId="0" borderId="0" xfId="0" applyFont="1" applyAlignment="1">
      <alignment horizontal="right"/>
    </xf>
    <xf numFmtId="167" fontId="0" fillId="0" borderId="0" xfId="0" applyNumberFormat="1" applyBorder="1" applyAlignment="1">
      <alignment/>
    </xf>
    <xf numFmtId="175" fontId="0" fillId="0" borderId="0" xfId="0" applyNumberFormat="1" applyBorder="1" applyAlignment="1">
      <alignment horizontal="right"/>
    </xf>
    <xf numFmtId="175" fontId="0" fillId="0" borderId="0" xfId="0" applyNumberFormat="1" applyBorder="1" applyAlignment="1">
      <alignment/>
    </xf>
    <xf numFmtId="175" fontId="1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1" fillId="0" borderId="0" xfId="0" applyNumberFormat="1" applyFont="1" applyBorder="1" applyAlignment="1">
      <alignment horizontal="right"/>
    </xf>
    <xf numFmtId="168" fontId="1" fillId="0" borderId="0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5" fontId="0" fillId="0" borderId="0" xfId="0" applyNumberFormat="1" applyBorder="1" applyAlignment="1">
      <alignment/>
    </xf>
    <xf numFmtId="175" fontId="1" fillId="0" borderId="0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Alignment="1">
      <alignment horizontal="right"/>
    </xf>
    <xf numFmtId="0" fontId="0" fillId="0" borderId="3" xfId="0" applyFill="1" applyBorder="1" applyAlignment="1">
      <alignment horizontal="center"/>
    </xf>
    <xf numFmtId="175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67" fontId="0" fillId="0" borderId="0" xfId="0" applyNumberFormat="1" applyBorder="1" applyAlignment="1">
      <alignment horizontal="right"/>
    </xf>
    <xf numFmtId="175" fontId="0" fillId="0" borderId="0" xfId="0" applyNumberFormat="1" applyFont="1" applyAlignment="1">
      <alignment/>
    </xf>
    <xf numFmtId="177" fontId="0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81" fontId="0" fillId="0" borderId="0" xfId="0" applyNumberFormat="1" applyAlignment="1">
      <alignment/>
    </xf>
    <xf numFmtId="181" fontId="0" fillId="0" borderId="0" xfId="0" applyNumberFormat="1" applyAlignment="1">
      <alignment horizontal="right"/>
    </xf>
    <xf numFmtId="175" fontId="1" fillId="0" borderId="0" xfId="0" applyNumberFormat="1" applyFont="1" applyAlignment="1">
      <alignment horizontal="centerContinuous"/>
    </xf>
    <xf numFmtId="175" fontId="0" fillId="0" borderId="0" xfId="0" applyNumberFormat="1" applyFont="1" applyAlignment="1">
      <alignment/>
    </xf>
    <xf numFmtId="175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NumberFormat="1" applyBorder="1" applyAlignment="1">
      <alignment/>
    </xf>
    <xf numFmtId="1" fontId="0" fillId="0" borderId="9" xfId="0" applyNumberFormat="1" applyBorder="1" applyAlignment="1">
      <alignment/>
    </xf>
    <xf numFmtId="17" fontId="0" fillId="0" borderId="9" xfId="0" applyNumberFormat="1" applyBorder="1" applyAlignment="1">
      <alignment/>
    </xf>
    <xf numFmtId="0" fontId="1" fillId="0" borderId="9" xfId="0" applyNumberFormat="1" applyFont="1" applyBorder="1" applyAlignment="1">
      <alignment/>
    </xf>
    <xf numFmtId="0" fontId="0" fillId="0" borderId="9" xfId="0" applyNumberFormat="1" applyBorder="1" applyAlignment="1">
      <alignment/>
    </xf>
    <xf numFmtId="182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9" xfId="0" applyNumberFormat="1" applyFill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9" xfId="0" applyFont="1" applyFill="1" applyBorder="1" applyAlignment="1">
      <alignment/>
    </xf>
    <xf numFmtId="165" fontId="0" fillId="0" borderId="9" xfId="0" applyNumberFormat="1" applyFont="1" applyFill="1" applyBorder="1" applyAlignment="1">
      <alignment/>
    </xf>
    <xf numFmtId="167" fontId="0" fillId="0" borderId="0" xfId="0" applyNumberFormat="1" applyFont="1" applyBorder="1" applyAlignment="1">
      <alignment horizontal="right"/>
    </xf>
    <xf numFmtId="168" fontId="0" fillId="0" borderId="0" xfId="0" applyNumberFormat="1" applyAlignment="1">
      <alignment horizontal="right"/>
    </xf>
    <xf numFmtId="3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Continuous" vertical="center" wrapText="1"/>
    </xf>
    <xf numFmtId="0" fontId="8" fillId="0" borderId="14" xfId="0" applyFont="1" applyBorder="1" applyAlignment="1">
      <alignment horizontal="centerContinuous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Continuous" vertical="center" wrapText="1"/>
    </xf>
    <xf numFmtId="0" fontId="8" fillId="0" borderId="15" xfId="0" applyFont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" vertical="center" wrapText="1"/>
    </xf>
    <xf numFmtId="184" fontId="0" fillId="0" borderId="0" xfId="0" applyNumberFormat="1" applyFont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Continuous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Continuous" vertical="center" wrapText="1"/>
    </xf>
    <xf numFmtId="0" fontId="0" fillId="0" borderId="15" xfId="0" applyFont="1" applyBorder="1" applyAlignment="1">
      <alignment horizontal="centerContinuous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177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6" fontId="0" fillId="0" borderId="0" xfId="0" applyNumberFormat="1" applyBorder="1" applyAlignment="1">
      <alignment/>
    </xf>
    <xf numFmtId="168" fontId="0" fillId="0" borderId="0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75" fontId="1" fillId="0" borderId="0" xfId="0" applyNumberFormat="1" applyFont="1" applyFill="1" applyBorder="1" applyAlignment="1">
      <alignment/>
    </xf>
    <xf numFmtId="0" fontId="6" fillId="0" borderId="9" xfId="0" applyFont="1" applyFill="1" applyBorder="1" applyAlignment="1">
      <alignment wrapText="1"/>
    </xf>
    <xf numFmtId="180" fontId="6" fillId="0" borderId="0" xfId="0" applyNumberFormat="1" applyFont="1" applyFill="1" applyAlignment="1">
      <alignment/>
    </xf>
    <xf numFmtId="16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80" fontId="1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175" fontId="0" fillId="0" borderId="0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2" fillId="0" borderId="9" xfId="0" applyFont="1" applyBorder="1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10" fillId="0" borderId="9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8" fontId="10" fillId="0" borderId="0" xfId="0" applyNumberFormat="1" applyFont="1" applyAlignment="1">
      <alignment/>
    </xf>
    <xf numFmtId="168" fontId="10" fillId="0" borderId="0" xfId="0" applyNumberFormat="1" applyFont="1" applyBorder="1" applyAlignment="1">
      <alignment/>
    </xf>
    <xf numFmtId="167" fontId="10" fillId="0" borderId="0" xfId="0" applyNumberFormat="1" applyFont="1" applyAlignment="1">
      <alignment/>
    </xf>
    <xf numFmtId="168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2" fillId="0" borderId="4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Border="1" applyAlignment="1">
      <alignment/>
    </xf>
    <xf numFmtId="168" fontId="2" fillId="0" borderId="0" xfId="0" applyNumberFormat="1" applyFont="1" applyFill="1" applyAlignment="1">
      <alignment/>
    </xf>
    <xf numFmtId="179" fontId="10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9" xfId="0" applyBorder="1" applyAlignment="1">
      <alignment wrapText="1"/>
    </xf>
    <xf numFmtId="175" fontId="1" fillId="0" borderId="0" xfId="0" applyNumberFormat="1" applyFont="1" applyAlignment="1">
      <alignment wrapText="1"/>
    </xf>
    <xf numFmtId="175" fontId="0" fillId="0" borderId="0" xfId="0" applyNumberFormat="1" applyFont="1" applyAlignment="1">
      <alignment wrapText="1"/>
    </xf>
    <xf numFmtId="175" fontId="0" fillId="0" borderId="0" xfId="0" applyNumberFormat="1" applyFont="1" applyAlignment="1">
      <alignment horizontal="right" wrapText="1"/>
    </xf>
    <xf numFmtId="0" fontId="1" fillId="0" borderId="9" xfId="0" applyFont="1" applyBorder="1" applyAlignment="1">
      <alignment wrapText="1"/>
    </xf>
    <xf numFmtId="175" fontId="1" fillId="0" borderId="0" xfId="0" applyNumberFormat="1" applyFont="1" applyAlignment="1">
      <alignment horizontal="right" wrapText="1"/>
    </xf>
    <xf numFmtId="167" fontId="0" fillId="0" borderId="0" xfId="0" applyNumberFormat="1" applyBorder="1" applyAlignment="1">
      <alignment wrapText="1"/>
    </xf>
    <xf numFmtId="3" fontId="0" fillId="0" borderId="0" xfId="0" applyNumberFormat="1" applyFont="1" applyAlignment="1">
      <alignment horizontal="right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3" fontId="0" fillId="0" borderId="0" xfId="0" applyNumberFormat="1" applyAlignment="1">
      <alignment horizontal="right" wrapText="1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16" fontId="1" fillId="0" borderId="0" xfId="0" applyNumberFormat="1" applyFont="1" applyAlignment="1">
      <alignment horizontal="left"/>
    </xf>
    <xf numFmtId="0" fontId="0" fillId="0" borderId="0" xfId="0" applyBorder="1" applyAlignment="1">
      <alignment horizontal="left"/>
    </xf>
    <xf numFmtId="0" fontId="12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3" fillId="2" borderId="2" xfId="18" applyFont="1" applyFill="1" applyBorder="1" applyAlignment="1" applyProtection="1">
      <alignment horizontal="left"/>
      <protection hidden="1"/>
    </xf>
    <xf numFmtId="0" fontId="0" fillId="2" borderId="7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49" fontId="0" fillId="2" borderId="0" xfId="0" applyNumberFormat="1" applyFill="1" applyBorder="1" applyAlignment="1" applyProtection="1">
      <alignment/>
      <protection hidden="1"/>
    </xf>
    <xf numFmtId="0" fontId="0" fillId="2" borderId="0" xfId="0" applyFill="1" applyBorder="1" applyAlignment="1" applyProtection="1" quotePrefix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14" fillId="2" borderId="2" xfId="18" applyFont="1" applyFill="1" applyBorder="1" applyAlignment="1" applyProtection="1">
      <alignment horizontal="left"/>
      <protection hidden="1"/>
    </xf>
    <xf numFmtId="0" fontId="14" fillId="2" borderId="13" xfId="18" applyFont="1" applyFill="1" applyBorder="1" applyAlignment="1" applyProtection="1">
      <alignment horizontal="left"/>
      <protection hidden="1"/>
    </xf>
    <xf numFmtId="0" fontId="0" fillId="2" borderId="2" xfId="0" applyFill="1" applyBorder="1" applyAlignment="1" applyProtection="1">
      <alignment/>
      <protection hidden="1"/>
    </xf>
    <xf numFmtId="0" fontId="1" fillId="2" borderId="1" xfId="0" applyFont="1" applyFill="1" applyBorder="1" applyAlignment="1" applyProtection="1">
      <alignment/>
      <protection hidden="1"/>
    </xf>
    <xf numFmtId="0" fontId="15" fillId="2" borderId="0" xfId="0" applyFont="1" applyFill="1" applyBorder="1" applyAlignment="1" applyProtection="1">
      <alignment horizontal="centerContinuous"/>
      <protection hidden="1"/>
    </xf>
    <xf numFmtId="0" fontId="15" fillId="2" borderId="9" xfId="0" applyFont="1" applyFill="1" applyBorder="1" applyAlignment="1" applyProtection="1">
      <alignment horizontal="centerContinuous"/>
      <protection hidden="1"/>
    </xf>
    <xf numFmtId="0" fontId="12" fillId="2" borderId="1" xfId="0" applyFont="1" applyFill="1" applyBorder="1" applyAlignment="1" applyProtection="1">
      <alignment horizontal="left"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left" vertical="top" wrapText="1"/>
      <protection hidden="1"/>
    </xf>
    <xf numFmtId="0" fontId="0" fillId="2" borderId="9" xfId="0" applyFill="1" applyBorder="1" applyAlignment="1" applyProtection="1">
      <alignment horizontal="left" vertical="top" wrapText="1"/>
      <protection hidden="1"/>
    </xf>
    <xf numFmtId="0" fontId="0" fillId="2" borderId="2" xfId="0" applyFont="1" applyFill="1" applyBorder="1" applyAlignment="1" applyProtection="1">
      <alignment/>
      <protection hidden="1"/>
    </xf>
    <xf numFmtId="0" fontId="0" fillId="2" borderId="13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10" xfId="0" applyNumberFormat="1" applyFill="1" applyBorder="1" applyAlignment="1" applyProtection="1">
      <alignment horizontal="left"/>
      <protection hidden="1"/>
    </xf>
    <xf numFmtId="49" fontId="0" fillId="0" borderId="11" xfId="0" applyNumberFormat="1" applyFill="1" applyBorder="1" applyAlignment="1" applyProtection="1">
      <alignment horizontal="left"/>
      <protection hidden="1"/>
    </xf>
    <xf numFmtId="208" fontId="0" fillId="0" borderId="6" xfId="0" applyNumberFormat="1" applyFont="1" applyFill="1" applyBorder="1" applyAlignment="1" applyProtection="1">
      <alignment horizontal="left"/>
      <protection hidden="1"/>
    </xf>
    <xf numFmtId="208" fontId="0" fillId="0" borderId="14" xfId="0" applyNumberFormat="1" applyFon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>
      <alignment horizontal="left"/>
      <protection hidden="1"/>
    </xf>
    <xf numFmtId="49" fontId="0" fillId="0" borderId="9" xfId="0" applyNumberFormat="1" applyFill="1" applyBorder="1" applyAlignment="1" applyProtection="1">
      <alignment horizontal="left"/>
      <protection hidden="1"/>
    </xf>
    <xf numFmtId="0" fontId="0" fillId="0" borderId="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3</xdr:col>
      <xdr:colOff>19050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914400"/>
          <a:ext cx="1390650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19050</xdr:rowOff>
    </xdr:from>
    <xdr:to>
      <xdr:col>2</xdr:col>
      <xdr:colOff>666750</xdr:colOff>
      <xdr:row>25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0" y="3629025"/>
          <a:ext cx="1333500" cy="447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19050</xdr:rowOff>
    </xdr:from>
    <xdr:to>
      <xdr:col>3</xdr:col>
      <xdr:colOff>9525</xdr:colOff>
      <xdr:row>26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3629025"/>
          <a:ext cx="1381125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19050</xdr:rowOff>
    </xdr:from>
    <xdr:to>
      <xdr:col>2</xdr:col>
      <xdr:colOff>666750</xdr:colOff>
      <xdr:row>8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0" y="914400"/>
          <a:ext cx="1333500" cy="447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19050</xdr:rowOff>
    </xdr:from>
    <xdr:to>
      <xdr:col>3</xdr:col>
      <xdr:colOff>0</xdr:colOff>
      <xdr:row>8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0" y="914400"/>
          <a:ext cx="1371600" cy="457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3</xdr:col>
      <xdr:colOff>9525</xdr:colOff>
      <xdr:row>8</xdr:row>
      <xdr:rowOff>0</xdr:rowOff>
    </xdr:to>
    <xdr:sp>
      <xdr:nvSpPr>
        <xdr:cNvPr id="1" name="AutoShape 2"/>
        <xdr:cNvSpPr>
          <a:spLocks/>
        </xdr:cNvSpPr>
      </xdr:nvSpPr>
      <xdr:spPr>
        <a:xfrm>
          <a:off x="0" y="752475"/>
          <a:ext cx="1457325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19050</xdr:rowOff>
    </xdr:from>
    <xdr:to>
      <xdr:col>2</xdr:col>
      <xdr:colOff>676275</xdr:colOff>
      <xdr:row>25</xdr:row>
      <xdr:rowOff>0</xdr:rowOff>
    </xdr:to>
    <xdr:sp>
      <xdr:nvSpPr>
        <xdr:cNvPr id="2" name="AutoShape 3"/>
        <xdr:cNvSpPr>
          <a:spLocks/>
        </xdr:cNvSpPr>
      </xdr:nvSpPr>
      <xdr:spPr>
        <a:xfrm>
          <a:off x="0" y="3467100"/>
          <a:ext cx="1438275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19050</xdr:rowOff>
    </xdr:from>
    <xdr:to>
      <xdr:col>3</xdr:col>
      <xdr:colOff>0</xdr:colOff>
      <xdr:row>25</xdr:row>
      <xdr:rowOff>0</xdr:rowOff>
    </xdr:to>
    <xdr:sp>
      <xdr:nvSpPr>
        <xdr:cNvPr id="3" name="AutoShape 4"/>
        <xdr:cNvSpPr>
          <a:spLocks/>
        </xdr:cNvSpPr>
      </xdr:nvSpPr>
      <xdr:spPr>
        <a:xfrm>
          <a:off x="9525" y="3467100"/>
          <a:ext cx="1438275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SH@statistik-nord.de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A12" sqref="A12"/>
    </sheetView>
  </sheetViews>
  <sheetFormatPr defaultColWidth="11.421875" defaultRowHeight="12.75"/>
  <cols>
    <col min="1" max="1" width="17.28125" style="286" customWidth="1"/>
    <col min="2" max="4" width="11.8515625" style="286" customWidth="1"/>
    <col min="5" max="5" width="12.421875" style="286" customWidth="1"/>
    <col min="6" max="8" width="11.8515625" style="286" customWidth="1"/>
    <col min="9" max="16384" width="11.421875" style="286" customWidth="1"/>
  </cols>
  <sheetData>
    <row r="1" spans="1:8" ht="15">
      <c r="A1" s="283" t="s">
        <v>185</v>
      </c>
      <c r="B1" s="284"/>
      <c r="C1" s="284"/>
      <c r="D1" s="284"/>
      <c r="E1" s="284"/>
      <c r="F1" s="284"/>
      <c r="G1" s="284"/>
      <c r="H1" s="285"/>
    </row>
    <row r="2" spans="1:8" ht="12.75">
      <c r="A2" s="284" t="s">
        <v>186</v>
      </c>
      <c r="B2" s="284"/>
      <c r="C2" s="284"/>
      <c r="D2" s="284"/>
      <c r="E2" s="284"/>
      <c r="F2" s="284"/>
      <c r="G2" s="284"/>
      <c r="H2" s="285"/>
    </row>
    <row r="3" spans="1:8" ht="12.75">
      <c r="A3" s="287" t="s">
        <v>187</v>
      </c>
      <c r="B3" s="287"/>
      <c r="C3" s="284"/>
      <c r="D3" s="284"/>
      <c r="E3" s="284"/>
      <c r="F3" s="284"/>
      <c r="G3" s="284"/>
      <c r="H3" s="285"/>
    </row>
    <row r="4" spans="1:8" ht="12.75">
      <c r="A4" s="288" t="s">
        <v>188</v>
      </c>
      <c r="B4" s="289" t="s">
        <v>189</v>
      </c>
      <c r="C4" s="289"/>
      <c r="D4" s="290"/>
      <c r="E4" s="289" t="s">
        <v>190</v>
      </c>
      <c r="F4" s="289" t="s">
        <v>191</v>
      </c>
      <c r="G4" s="289"/>
      <c r="H4" s="290"/>
    </row>
    <row r="5" spans="1:8" ht="12.75">
      <c r="A5" s="291" t="s">
        <v>192</v>
      </c>
      <c r="B5" s="292" t="s">
        <v>193</v>
      </c>
      <c r="C5" s="292"/>
      <c r="D5" s="285"/>
      <c r="E5" s="292" t="s">
        <v>192</v>
      </c>
      <c r="F5" s="292" t="s">
        <v>194</v>
      </c>
      <c r="G5" s="292"/>
      <c r="H5" s="285"/>
    </row>
    <row r="6" spans="1:8" ht="12.75">
      <c r="A6" s="291" t="s">
        <v>195</v>
      </c>
      <c r="B6" s="293" t="s">
        <v>196</v>
      </c>
      <c r="C6" s="292"/>
      <c r="D6" s="285"/>
      <c r="E6" s="292" t="s">
        <v>195</v>
      </c>
      <c r="F6" s="293" t="s">
        <v>197</v>
      </c>
      <c r="G6" s="294"/>
      <c r="H6" s="285"/>
    </row>
    <row r="7" spans="1:8" ht="12.75">
      <c r="A7" s="291" t="s">
        <v>198</v>
      </c>
      <c r="B7" s="293" t="s">
        <v>199</v>
      </c>
      <c r="C7" s="292"/>
      <c r="D7" s="285"/>
      <c r="E7" s="292" t="s">
        <v>198</v>
      </c>
      <c r="F7" s="293" t="s">
        <v>200</v>
      </c>
      <c r="G7" s="294"/>
      <c r="H7" s="285"/>
    </row>
    <row r="8" spans="1:8" ht="12.75">
      <c r="A8" s="295" t="s">
        <v>201</v>
      </c>
      <c r="B8" s="296" t="s">
        <v>202</v>
      </c>
      <c r="C8" s="296"/>
      <c r="D8" s="297"/>
      <c r="E8" s="298" t="s">
        <v>201</v>
      </c>
      <c r="F8" s="296" t="s">
        <v>203</v>
      </c>
      <c r="G8" s="296"/>
      <c r="H8" s="297"/>
    </row>
    <row r="9" spans="1:8" ht="12.75">
      <c r="A9" s="288"/>
      <c r="B9" s="289"/>
      <c r="C9" s="289"/>
      <c r="D9" s="289"/>
      <c r="E9" s="289"/>
      <c r="F9" s="289"/>
      <c r="G9" s="289"/>
      <c r="H9" s="290"/>
    </row>
    <row r="10" spans="1:8" ht="12.75">
      <c r="A10" s="299" t="s">
        <v>204</v>
      </c>
      <c r="B10" s="292"/>
      <c r="C10" s="292"/>
      <c r="D10" s="292"/>
      <c r="E10" s="292"/>
      <c r="F10" s="292"/>
      <c r="G10" s="292"/>
      <c r="H10" s="285"/>
    </row>
    <row r="11" spans="1:8" ht="18">
      <c r="A11" s="299" t="s">
        <v>211</v>
      </c>
      <c r="B11" s="292"/>
      <c r="C11" s="300"/>
      <c r="D11" s="300"/>
      <c r="E11" s="300"/>
      <c r="F11" s="300"/>
      <c r="G11" s="300"/>
      <c r="H11" s="301"/>
    </row>
    <row r="12" spans="1:8" ht="18">
      <c r="A12" s="302" t="s">
        <v>212</v>
      </c>
      <c r="B12" s="292"/>
      <c r="C12" s="300"/>
      <c r="D12" s="300"/>
      <c r="E12" s="300"/>
      <c r="F12" s="300"/>
      <c r="G12" s="300"/>
      <c r="H12" s="301"/>
    </row>
    <row r="13" spans="1:8" ht="15">
      <c r="A13" s="302">
        <v>2004</v>
      </c>
      <c r="B13" s="303"/>
      <c r="C13" s="303"/>
      <c r="D13" s="303"/>
      <c r="E13" s="303"/>
      <c r="F13" s="303"/>
      <c r="G13" s="303"/>
      <c r="H13" s="304"/>
    </row>
    <row r="14" spans="1:8" ht="12.75">
      <c r="A14" s="291"/>
      <c r="B14" s="303"/>
      <c r="C14" s="303"/>
      <c r="D14" s="303"/>
      <c r="E14" s="303"/>
      <c r="F14" s="303"/>
      <c r="G14" s="303"/>
      <c r="H14" s="304"/>
    </row>
    <row r="15" spans="1:8" ht="12.75">
      <c r="A15" s="291" t="s">
        <v>205</v>
      </c>
      <c r="B15" s="303"/>
      <c r="C15" s="284"/>
      <c r="D15" s="284"/>
      <c r="E15" s="284"/>
      <c r="F15" s="284"/>
      <c r="G15" s="303" t="s">
        <v>206</v>
      </c>
      <c r="H15" s="285"/>
    </row>
    <row r="16" spans="1:8" ht="12.75">
      <c r="A16" s="288" t="s">
        <v>195</v>
      </c>
      <c r="B16" s="310" t="s">
        <v>207</v>
      </c>
      <c r="C16" s="310"/>
      <c r="D16" s="310"/>
      <c r="E16" s="311"/>
      <c r="F16" s="284"/>
      <c r="G16" s="312">
        <v>38848</v>
      </c>
      <c r="H16" s="313"/>
    </row>
    <row r="17" spans="1:8" ht="12.75">
      <c r="A17" s="291" t="s">
        <v>198</v>
      </c>
      <c r="B17" s="314" t="s">
        <v>208</v>
      </c>
      <c r="C17" s="314"/>
      <c r="D17" s="314"/>
      <c r="E17" s="315"/>
      <c r="F17" s="292"/>
      <c r="G17" s="303"/>
      <c r="H17" s="285"/>
    </row>
    <row r="18" spans="1:8" ht="12.75">
      <c r="A18" s="295" t="s">
        <v>201</v>
      </c>
      <c r="B18" s="316" t="s">
        <v>209</v>
      </c>
      <c r="C18" s="316"/>
      <c r="D18" s="316"/>
      <c r="E18" s="317"/>
      <c r="F18" s="303"/>
      <c r="G18" s="303"/>
      <c r="H18" s="304"/>
    </row>
    <row r="19" spans="1:8" ht="12.75">
      <c r="A19" s="291"/>
      <c r="B19" s="292"/>
      <c r="C19" s="303"/>
      <c r="D19" s="303"/>
      <c r="E19" s="303"/>
      <c r="F19" s="303"/>
      <c r="G19" s="303"/>
      <c r="H19" s="304"/>
    </row>
    <row r="20" spans="1:8" ht="38.25" customHeight="1">
      <c r="A20" s="305" t="s">
        <v>210</v>
      </c>
      <c r="B20" s="305"/>
      <c r="C20" s="305"/>
      <c r="D20" s="305"/>
      <c r="E20" s="305"/>
      <c r="F20" s="305"/>
      <c r="G20" s="305"/>
      <c r="H20" s="306"/>
    </row>
    <row r="21" spans="1:8" ht="12.75">
      <c r="A21" s="298"/>
      <c r="B21" s="298"/>
      <c r="C21" s="307"/>
      <c r="D21" s="307"/>
      <c r="E21" s="307"/>
      <c r="F21" s="307"/>
      <c r="G21" s="307"/>
      <c r="H21" s="308"/>
    </row>
    <row r="22" spans="2:8" ht="12.75">
      <c r="B22" s="309"/>
      <c r="C22" s="309"/>
      <c r="D22" s="309"/>
      <c r="E22" s="309"/>
      <c r="F22" s="309"/>
      <c r="G22" s="309"/>
      <c r="H22" s="309"/>
    </row>
  </sheetData>
  <sheetProtection password="C3F0" sheet="1" objects="1" scenarios="1"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F8" r:id="rId1" display="mailto:poststelleSH@statistik-nord.de"/>
    <hyperlink ref="B8" r:id="rId2" display="mailto:poststelle@statistik-nord.de"/>
    <hyperlink ref="A3" r:id="rId3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2" r:id="rId4"/>
  <headerFooter alignWithMargins="0">
    <oddHeader>&amp;C&amp;F&amp;R&amp;D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53"/>
  <sheetViews>
    <sheetView view="pageBreakPreview" zoomScale="60" workbookViewId="0" topLeftCell="A1">
      <selection activeCell="A1" sqref="A1:J1"/>
    </sheetView>
  </sheetViews>
  <sheetFormatPr defaultColWidth="11.421875" defaultRowHeight="12.75"/>
  <cols>
    <col min="1" max="1" width="25.140625" style="0" customWidth="1"/>
    <col min="2" max="2" width="10.421875" style="0" hidden="1" customWidth="1"/>
    <col min="3" max="12" width="9.7109375" style="0" customWidth="1"/>
  </cols>
  <sheetData>
    <row r="1" spans="1:10" s="31" customFormat="1" ht="12.75">
      <c r="A1" s="271" t="s">
        <v>134</v>
      </c>
      <c r="B1" s="271"/>
      <c r="C1" s="271"/>
      <c r="D1" s="271"/>
      <c r="E1" s="271"/>
      <c r="F1" s="271"/>
      <c r="G1" s="271"/>
      <c r="H1" s="271"/>
      <c r="I1" s="271"/>
      <c r="J1" s="271"/>
    </row>
    <row r="3" spans="1:12" ht="12.75">
      <c r="A3" s="263" t="s">
        <v>31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</row>
    <row r="4" spans="1:7" ht="6.75" customHeight="1">
      <c r="A4" s="25"/>
      <c r="B4" s="25"/>
      <c r="C4" s="25"/>
      <c r="D4" s="25"/>
      <c r="E4" s="25"/>
      <c r="F4" s="25"/>
      <c r="G4" s="25"/>
    </row>
    <row r="5" spans="1:12" ht="12.75">
      <c r="A5" s="48"/>
      <c r="C5" s="35"/>
      <c r="D5" s="59"/>
      <c r="E5" s="35"/>
      <c r="F5" s="35"/>
      <c r="G5" s="35"/>
      <c r="H5" s="35"/>
      <c r="I5" s="35"/>
      <c r="J5" s="35"/>
      <c r="K5" s="35"/>
      <c r="L5" s="35"/>
    </row>
    <row r="6" spans="1:18" ht="12.75">
      <c r="A6" s="50" t="s">
        <v>104</v>
      </c>
      <c r="C6" s="269" t="s">
        <v>135</v>
      </c>
      <c r="D6" s="270"/>
      <c r="E6" s="270"/>
      <c r="F6" s="270"/>
      <c r="G6" s="270"/>
      <c r="H6" s="270"/>
      <c r="I6" s="270"/>
      <c r="J6" s="270"/>
      <c r="K6" s="270"/>
      <c r="L6" s="270"/>
      <c r="M6" s="24"/>
      <c r="N6" s="24"/>
      <c r="O6" s="24"/>
      <c r="P6" s="24"/>
      <c r="Q6" s="24"/>
      <c r="R6" s="24"/>
    </row>
    <row r="7" spans="1:12" ht="14.25">
      <c r="A7" s="50" t="s">
        <v>105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27" ht="12.75">
      <c r="A8" s="56"/>
      <c r="B8" s="6"/>
      <c r="C8" s="39">
        <v>1995</v>
      </c>
      <c r="D8" s="39">
        <v>1996</v>
      </c>
      <c r="E8" s="39">
        <v>1997</v>
      </c>
      <c r="F8" s="39">
        <v>1998</v>
      </c>
      <c r="G8" s="39">
        <v>1999</v>
      </c>
      <c r="H8" s="39">
        <v>2000</v>
      </c>
      <c r="I8" s="39">
        <v>2001</v>
      </c>
      <c r="J8" s="39">
        <v>2002</v>
      </c>
      <c r="K8" s="39">
        <v>2003</v>
      </c>
      <c r="L8" s="39">
        <v>2004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2.75">
      <c r="A9" s="5"/>
      <c r="B9" s="5"/>
      <c r="C9" s="23"/>
      <c r="D9" s="23"/>
      <c r="E9" s="23"/>
      <c r="F9" s="23"/>
      <c r="G9" s="23"/>
      <c r="H9" s="23"/>
      <c r="I9" s="23"/>
      <c r="J9" s="23"/>
      <c r="K9" s="23"/>
      <c r="L9" s="23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12" ht="12.75">
      <c r="A10" s="3">
        <v>15</v>
      </c>
      <c r="C10" s="94">
        <v>2.4</v>
      </c>
      <c r="D10" s="5">
        <v>1.2</v>
      </c>
      <c r="E10" s="94">
        <v>2.4</v>
      </c>
      <c r="F10" s="94">
        <v>1.5</v>
      </c>
      <c r="G10" s="94">
        <v>1.2</v>
      </c>
      <c r="H10" s="94">
        <v>2.619</v>
      </c>
      <c r="I10" s="96">
        <v>3.971</v>
      </c>
      <c r="J10" s="96">
        <v>4.3</v>
      </c>
      <c r="K10" s="96">
        <v>3</v>
      </c>
      <c r="L10" s="96">
        <v>1.8</v>
      </c>
    </row>
    <row r="11" spans="1:12" ht="12.75">
      <c r="A11" s="3">
        <v>16</v>
      </c>
      <c r="C11" s="94">
        <v>4.5</v>
      </c>
      <c r="D11" s="94">
        <v>5.7</v>
      </c>
      <c r="E11" s="94">
        <v>4.3</v>
      </c>
      <c r="F11" s="94">
        <v>4.3</v>
      </c>
      <c r="G11" s="94">
        <v>5.3</v>
      </c>
      <c r="H11" s="94">
        <v>7.245</v>
      </c>
      <c r="I11" s="96">
        <v>6.959</v>
      </c>
      <c r="J11" s="96">
        <v>6.7</v>
      </c>
      <c r="K11" s="96">
        <v>4.7</v>
      </c>
      <c r="L11" s="96">
        <v>6.1</v>
      </c>
    </row>
    <row r="12" spans="1:12" ht="12.75">
      <c r="A12" s="3">
        <v>17</v>
      </c>
      <c r="C12" s="94">
        <v>11</v>
      </c>
      <c r="D12" s="94">
        <v>9.5</v>
      </c>
      <c r="E12" s="94">
        <v>10.6</v>
      </c>
      <c r="F12" s="94">
        <v>8.9</v>
      </c>
      <c r="G12" s="94">
        <v>9.6</v>
      </c>
      <c r="H12" s="94">
        <v>12.244</v>
      </c>
      <c r="I12" s="96">
        <v>13.655</v>
      </c>
      <c r="J12" s="96">
        <v>10.8</v>
      </c>
      <c r="K12" s="96">
        <v>10.2</v>
      </c>
      <c r="L12" s="96">
        <v>9.7</v>
      </c>
    </row>
    <row r="13" spans="1:12" ht="12.75">
      <c r="A13" s="3">
        <v>18</v>
      </c>
      <c r="C13" s="94">
        <v>16.7</v>
      </c>
      <c r="D13" s="94">
        <v>19.7</v>
      </c>
      <c r="E13" s="94">
        <v>18</v>
      </c>
      <c r="F13" s="94">
        <v>21.9</v>
      </c>
      <c r="G13" s="94">
        <v>14.8</v>
      </c>
      <c r="H13" s="94">
        <v>20.643</v>
      </c>
      <c r="I13" s="96">
        <v>23.788</v>
      </c>
      <c r="J13" s="96">
        <v>19.7</v>
      </c>
      <c r="K13" s="96">
        <v>19.9</v>
      </c>
      <c r="L13" s="96">
        <v>21.3</v>
      </c>
    </row>
    <row r="14" spans="1:12" ht="12.75">
      <c r="A14" s="3">
        <v>19</v>
      </c>
      <c r="C14" s="94">
        <v>25.8</v>
      </c>
      <c r="D14" s="94">
        <v>29.6</v>
      </c>
      <c r="E14" s="94">
        <v>27.5</v>
      </c>
      <c r="F14" s="94">
        <v>29.7</v>
      </c>
      <c r="G14" s="94">
        <v>28.3</v>
      </c>
      <c r="H14" s="94">
        <v>33.642</v>
      </c>
      <c r="I14" s="96">
        <v>31.591</v>
      </c>
      <c r="J14" s="96">
        <v>32.3</v>
      </c>
      <c r="K14" s="96">
        <v>32.2</v>
      </c>
      <c r="L14" s="96">
        <v>27.2</v>
      </c>
    </row>
    <row r="15" ht="12.75">
      <c r="A15" s="3"/>
    </row>
    <row r="16" spans="1:12" ht="12.75">
      <c r="A16" s="3">
        <v>20</v>
      </c>
      <c r="C16" s="94">
        <v>37.2</v>
      </c>
      <c r="D16" s="5">
        <v>40.9</v>
      </c>
      <c r="E16" s="94">
        <v>35.7</v>
      </c>
      <c r="F16" s="94">
        <v>43.8</v>
      </c>
      <c r="G16" s="94">
        <v>34</v>
      </c>
      <c r="H16" s="94">
        <v>41.014</v>
      </c>
      <c r="I16" s="96">
        <v>38.11</v>
      </c>
      <c r="J16" s="96">
        <v>33</v>
      </c>
      <c r="K16" s="96">
        <v>36.6</v>
      </c>
      <c r="L16" s="96">
        <v>30.9</v>
      </c>
    </row>
    <row r="17" spans="1:12" ht="12.75">
      <c r="A17" s="3">
        <v>21</v>
      </c>
      <c r="C17" s="94">
        <v>49.7</v>
      </c>
      <c r="D17" s="94">
        <v>46.7</v>
      </c>
      <c r="E17" s="94">
        <v>46.6</v>
      </c>
      <c r="F17" s="94">
        <v>40.2</v>
      </c>
      <c r="G17" s="94">
        <v>42.7</v>
      </c>
      <c r="H17" s="94">
        <v>46.008</v>
      </c>
      <c r="I17" s="96">
        <v>47.499</v>
      </c>
      <c r="J17" s="96">
        <v>39.9</v>
      </c>
      <c r="K17" s="96">
        <v>37.7</v>
      </c>
      <c r="L17" s="96">
        <v>41.5</v>
      </c>
    </row>
    <row r="18" spans="1:12" ht="12.75">
      <c r="A18" s="3">
        <v>22</v>
      </c>
      <c r="C18" s="94">
        <v>51.7</v>
      </c>
      <c r="D18" s="94">
        <v>55</v>
      </c>
      <c r="E18" s="94">
        <v>52.9</v>
      </c>
      <c r="F18" s="94">
        <v>48.8</v>
      </c>
      <c r="G18" s="94">
        <v>49.3</v>
      </c>
      <c r="H18" s="94">
        <v>47.6</v>
      </c>
      <c r="I18" s="96">
        <v>47.601</v>
      </c>
      <c r="J18" s="96">
        <v>46.5</v>
      </c>
      <c r="K18" s="96">
        <v>41.8</v>
      </c>
      <c r="L18" s="96">
        <v>41.7</v>
      </c>
    </row>
    <row r="19" spans="1:12" ht="12.75">
      <c r="A19" s="3">
        <v>23</v>
      </c>
      <c r="C19" s="94">
        <v>54</v>
      </c>
      <c r="D19" s="94">
        <v>55.1</v>
      </c>
      <c r="E19" s="94">
        <v>53.3</v>
      </c>
      <c r="F19" s="94">
        <v>53.7</v>
      </c>
      <c r="G19" s="94">
        <v>52</v>
      </c>
      <c r="H19" s="94">
        <v>54.6</v>
      </c>
      <c r="I19" s="96">
        <v>51.724</v>
      </c>
      <c r="J19" s="96">
        <v>47.4</v>
      </c>
      <c r="K19" s="96">
        <v>48.7</v>
      </c>
      <c r="L19" s="96">
        <v>46.3</v>
      </c>
    </row>
    <row r="20" spans="1:12" ht="12.75">
      <c r="A20" s="3">
        <v>24</v>
      </c>
      <c r="C20" s="94">
        <v>55.3</v>
      </c>
      <c r="D20" s="94">
        <v>56.6</v>
      </c>
      <c r="E20" s="94">
        <v>58.2</v>
      </c>
      <c r="F20" s="94">
        <v>58.1</v>
      </c>
      <c r="G20" s="94">
        <v>57.1</v>
      </c>
      <c r="H20" s="94">
        <v>55.5</v>
      </c>
      <c r="I20" s="96">
        <v>54.192</v>
      </c>
      <c r="J20" s="96">
        <v>54.6</v>
      </c>
      <c r="K20" s="96">
        <v>55.1</v>
      </c>
      <c r="L20" s="96">
        <v>49.9</v>
      </c>
    </row>
    <row r="21" ht="12.75">
      <c r="A21" s="3"/>
    </row>
    <row r="22" spans="1:12" ht="12.75">
      <c r="A22" s="3">
        <v>25</v>
      </c>
      <c r="C22" s="94">
        <v>55.5</v>
      </c>
      <c r="D22" s="5">
        <v>57.7</v>
      </c>
      <c r="E22" s="94">
        <v>60</v>
      </c>
      <c r="F22" s="94">
        <v>65.1</v>
      </c>
      <c r="G22" s="94">
        <v>60.7</v>
      </c>
      <c r="H22" s="94">
        <v>59.9</v>
      </c>
      <c r="I22" s="96">
        <v>52.975</v>
      </c>
      <c r="J22" s="96">
        <v>57.5</v>
      </c>
      <c r="K22" s="96">
        <v>57.8</v>
      </c>
      <c r="L22" s="96">
        <v>50.3</v>
      </c>
    </row>
    <row r="23" spans="1:12" ht="12.75">
      <c r="A23" s="3">
        <v>26</v>
      </c>
      <c r="C23" s="94">
        <v>59.1</v>
      </c>
      <c r="D23" s="94">
        <v>63.6</v>
      </c>
      <c r="E23" s="94">
        <v>64.5</v>
      </c>
      <c r="F23" s="94">
        <v>61.3</v>
      </c>
      <c r="G23" s="94">
        <v>65.2</v>
      </c>
      <c r="H23" s="94">
        <v>63.5</v>
      </c>
      <c r="I23" s="96">
        <v>59.841</v>
      </c>
      <c r="J23" s="96">
        <v>60.7</v>
      </c>
      <c r="K23" s="96">
        <v>56.9</v>
      </c>
      <c r="L23" s="96">
        <v>58.3</v>
      </c>
    </row>
    <row r="24" spans="1:12" ht="12.75">
      <c r="A24" s="3">
        <v>27</v>
      </c>
      <c r="C24" s="94">
        <v>65.9</v>
      </c>
      <c r="D24" s="94">
        <v>65.5</v>
      </c>
      <c r="E24" s="94">
        <v>69.4</v>
      </c>
      <c r="F24" s="94">
        <v>69.1</v>
      </c>
      <c r="G24" s="94">
        <v>60.9</v>
      </c>
      <c r="H24" s="94">
        <v>64.6</v>
      </c>
      <c r="I24" s="96">
        <v>62.383</v>
      </c>
      <c r="J24" s="96">
        <v>57.1</v>
      </c>
      <c r="K24" s="96">
        <v>57.7</v>
      </c>
      <c r="L24" s="96">
        <v>62.8</v>
      </c>
    </row>
    <row r="25" spans="1:12" ht="12.75">
      <c r="A25" s="3">
        <v>28</v>
      </c>
      <c r="C25" s="94">
        <v>68.1</v>
      </c>
      <c r="D25" s="94">
        <v>72.2</v>
      </c>
      <c r="E25" s="94">
        <v>67.3</v>
      </c>
      <c r="F25" s="94">
        <v>65.8</v>
      </c>
      <c r="G25" s="94">
        <v>65.5</v>
      </c>
      <c r="H25" s="94">
        <v>67.6</v>
      </c>
      <c r="I25" s="96">
        <v>62.649</v>
      </c>
      <c r="J25" s="96">
        <v>68.5</v>
      </c>
      <c r="K25" s="96">
        <v>65.6</v>
      </c>
      <c r="L25" s="96">
        <v>64.7</v>
      </c>
    </row>
    <row r="26" spans="1:12" ht="12.75">
      <c r="A26" s="24">
        <v>29</v>
      </c>
      <c r="C26" s="94">
        <v>72.2</v>
      </c>
      <c r="D26" s="94">
        <v>70.9</v>
      </c>
      <c r="E26" s="94">
        <v>74.3</v>
      </c>
      <c r="F26" s="94">
        <v>69.4</v>
      </c>
      <c r="G26" s="94">
        <v>71.3</v>
      </c>
      <c r="H26" s="94">
        <v>70.6</v>
      </c>
      <c r="I26" s="96">
        <v>68.443</v>
      </c>
      <c r="J26" s="96">
        <v>62.6</v>
      </c>
      <c r="K26" s="96">
        <v>70.3</v>
      </c>
      <c r="L26" s="96">
        <v>69.8</v>
      </c>
    </row>
    <row r="27" spans="1:12" ht="12.75">
      <c r="A27" s="24"/>
      <c r="C27" s="94"/>
      <c r="D27" s="94"/>
      <c r="E27" s="94"/>
      <c r="F27" s="94"/>
      <c r="G27" s="94"/>
      <c r="H27" s="94"/>
      <c r="I27" s="96"/>
      <c r="J27" s="96"/>
      <c r="K27" s="96"/>
      <c r="L27" s="96"/>
    </row>
    <row r="28" spans="1:12" ht="12.75">
      <c r="A28" s="24">
        <v>30</v>
      </c>
      <c r="B28" s="62">
        <v>6959</v>
      </c>
      <c r="C28" s="94">
        <v>74.9</v>
      </c>
      <c r="D28" s="5">
        <v>82.2</v>
      </c>
      <c r="E28" s="94">
        <v>79.2</v>
      </c>
      <c r="F28" s="94">
        <v>75.3</v>
      </c>
      <c r="G28" s="94">
        <v>74.4</v>
      </c>
      <c r="H28" s="94">
        <v>68</v>
      </c>
      <c r="I28" s="96">
        <v>69.877</v>
      </c>
      <c r="J28" s="96">
        <v>71</v>
      </c>
      <c r="K28" s="96">
        <v>70.4</v>
      </c>
      <c r="L28" s="96">
        <v>71.9</v>
      </c>
    </row>
    <row r="29" spans="1:12" ht="12.75">
      <c r="A29" s="24">
        <v>31</v>
      </c>
      <c r="C29" s="94">
        <v>72.3</v>
      </c>
      <c r="D29" s="5">
        <v>78.5</v>
      </c>
      <c r="E29" s="94">
        <v>81</v>
      </c>
      <c r="F29" s="94">
        <v>76.4</v>
      </c>
      <c r="G29" s="94">
        <v>75.3</v>
      </c>
      <c r="H29" s="94">
        <v>74.2</v>
      </c>
      <c r="I29" s="96">
        <v>70.606</v>
      </c>
      <c r="J29" s="96">
        <v>72</v>
      </c>
      <c r="K29" s="96">
        <v>73.6</v>
      </c>
      <c r="L29" s="96">
        <v>70.7</v>
      </c>
    </row>
    <row r="30" spans="1:12" ht="12.75">
      <c r="A30" s="24">
        <v>32</v>
      </c>
      <c r="B30" s="65">
        <v>15916</v>
      </c>
      <c r="C30" s="94">
        <v>72.3</v>
      </c>
      <c r="D30" s="94">
        <v>76.5</v>
      </c>
      <c r="E30" s="94">
        <v>79.4</v>
      </c>
      <c r="F30" s="94">
        <v>72.4</v>
      </c>
      <c r="G30" s="94">
        <v>69.2</v>
      </c>
      <c r="H30" s="94">
        <v>72.9</v>
      </c>
      <c r="I30" s="96">
        <v>70.79</v>
      </c>
      <c r="J30" s="96">
        <v>65.2</v>
      </c>
      <c r="K30" s="96">
        <v>75.4</v>
      </c>
      <c r="L30" s="96">
        <v>75</v>
      </c>
    </row>
    <row r="31" spans="1:12" ht="12.75">
      <c r="A31" s="24">
        <v>33</v>
      </c>
      <c r="C31" s="94">
        <v>60.6</v>
      </c>
      <c r="D31" s="94">
        <v>64.4</v>
      </c>
      <c r="E31" s="94">
        <v>71.2</v>
      </c>
      <c r="F31" s="94">
        <v>67.5</v>
      </c>
      <c r="G31" s="94">
        <v>67.5</v>
      </c>
      <c r="H31" s="94">
        <v>68.1</v>
      </c>
      <c r="I31" s="96">
        <v>68.128</v>
      </c>
      <c r="J31" s="96">
        <v>65.7</v>
      </c>
      <c r="K31" s="96">
        <v>66.3</v>
      </c>
      <c r="L31" s="96">
        <v>77.6</v>
      </c>
    </row>
    <row r="32" spans="1:12" ht="12.75">
      <c r="A32" s="24">
        <v>34</v>
      </c>
      <c r="B32" s="65">
        <v>18058</v>
      </c>
      <c r="C32" s="94">
        <v>57.9</v>
      </c>
      <c r="D32" s="94">
        <v>58.8</v>
      </c>
      <c r="E32" s="94">
        <v>64.5</v>
      </c>
      <c r="F32" s="94">
        <v>59.5</v>
      </c>
      <c r="G32" s="94">
        <v>68.1</v>
      </c>
      <c r="H32" s="94">
        <v>61.1</v>
      </c>
      <c r="I32" s="96">
        <v>62.035</v>
      </c>
      <c r="J32" s="96">
        <v>63.4</v>
      </c>
      <c r="K32" s="96">
        <v>66.8</v>
      </c>
      <c r="L32" s="96">
        <v>67.5</v>
      </c>
    </row>
    <row r="33" ht="12.75">
      <c r="A33" s="24"/>
    </row>
    <row r="34" spans="1:12" ht="12.75">
      <c r="A34" s="24">
        <v>35</v>
      </c>
      <c r="B34" s="64">
        <f>SUM(B30-B32)</f>
        <v>-2142</v>
      </c>
      <c r="C34" s="94">
        <v>48.6</v>
      </c>
      <c r="D34" s="94">
        <v>50.7</v>
      </c>
      <c r="E34" s="94">
        <v>55.8</v>
      </c>
      <c r="F34" s="94">
        <v>55</v>
      </c>
      <c r="G34" s="94">
        <v>54.4</v>
      </c>
      <c r="H34" s="94">
        <v>54.5</v>
      </c>
      <c r="I34" s="96">
        <v>54.636</v>
      </c>
      <c r="J34" s="96">
        <v>58.7</v>
      </c>
      <c r="K34" s="96">
        <v>59.6</v>
      </c>
      <c r="L34" s="96">
        <v>60.8</v>
      </c>
    </row>
    <row r="35" spans="1:12" ht="12.75">
      <c r="A35" s="24">
        <v>36</v>
      </c>
      <c r="C35" s="94">
        <v>40.9</v>
      </c>
      <c r="D35" s="94">
        <v>41.5</v>
      </c>
      <c r="E35" s="94">
        <v>46.1</v>
      </c>
      <c r="F35" s="94">
        <v>47.2</v>
      </c>
      <c r="G35" s="94">
        <v>48.9</v>
      </c>
      <c r="H35" s="94">
        <v>46.3</v>
      </c>
      <c r="I35" s="96">
        <v>46.368</v>
      </c>
      <c r="J35" s="96">
        <v>49.5</v>
      </c>
      <c r="K35" s="96">
        <v>51.1</v>
      </c>
      <c r="L35" s="96">
        <v>52.6</v>
      </c>
    </row>
    <row r="36" spans="1:12" ht="12.75">
      <c r="A36" s="3">
        <v>37</v>
      </c>
      <c r="C36" s="94">
        <v>28.9</v>
      </c>
      <c r="D36" s="94">
        <v>35.6</v>
      </c>
      <c r="E36" s="94">
        <v>37.8</v>
      </c>
      <c r="F36" s="94">
        <v>37.8</v>
      </c>
      <c r="G36" s="94">
        <v>38.2</v>
      </c>
      <c r="H36" s="94">
        <v>36.2</v>
      </c>
      <c r="I36" s="96">
        <v>37.636</v>
      </c>
      <c r="J36" s="96">
        <v>40.5</v>
      </c>
      <c r="K36" s="96">
        <v>43.3</v>
      </c>
      <c r="L36" s="96">
        <v>45.2</v>
      </c>
    </row>
    <row r="37" spans="1:12" ht="12.75">
      <c r="A37" s="3">
        <v>38</v>
      </c>
      <c r="C37" s="94">
        <v>25.2</v>
      </c>
      <c r="D37" s="94">
        <v>26.9</v>
      </c>
      <c r="E37" s="94">
        <v>30.4</v>
      </c>
      <c r="F37" s="94">
        <v>30.9</v>
      </c>
      <c r="G37" s="94">
        <v>31.5</v>
      </c>
      <c r="H37" s="94">
        <v>27.5</v>
      </c>
      <c r="I37" s="96">
        <v>28.736</v>
      </c>
      <c r="J37" s="96">
        <v>30.2</v>
      </c>
      <c r="K37" s="96">
        <v>29.7</v>
      </c>
      <c r="L37" s="96">
        <v>34.1</v>
      </c>
    </row>
    <row r="38" spans="1:12" ht="12.75">
      <c r="A38" s="3">
        <v>39</v>
      </c>
      <c r="C38" s="94">
        <v>18.2</v>
      </c>
      <c r="D38" s="94">
        <v>19.5</v>
      </c>
      <c r="E38" s="94">
        <v>22.3</v>
      </c>
      <c r="F38" s="94">
        <v>21.5</v>
      </c>
      <c r="G38" s="94">
        <v>22.1</v>
      </c>
      <c r="H38" s="94">
        <v>22.7</v>
      </c>
      <c r="I38" s="96">
        <v>21.324</v>
      </c>
      <c r="J38" s="96">
        <v>22.4</v>
      </c>
      <c r="K38" s="96">
        <v>24.8</v>
      </c>
      <c r="L38" s="96">
        <v>28.1</v>
      </c>
    </row>
    <row r="39" ht="12.75">
      <c r="A39" s="3"/>
    </row>
    <row r="40" spans="1:12" ht="12.75">
      <c r="A40" s="3">
        <v>40</v>
      </c>
      <c r="C40" s="94">
        <v>12.8</v>
      </c>
      <c r="D40" s="94">
        <f>176/11.466</f>
        <v>15.349729635443921</v>
      </c>
      <c r="E40" s="94">
        <v>16.5</v>
      </c>
      <c r="F40" s="94">
        <v>16</v>
      </c>
      <c r="G40" s="94">
        <v>17.6</v>
      </c>
      <c r="H40" s="94">
        <v>16.4</v>
      </c>
      <c r="I40" s="96">
        <v>15.948</v>
      </c>
      <c r="J40" s="96">
        <v>15.7</v>
      </c>
      <c r="K40" s="96">
        <v>17.8</v>
      </c>
      <c r="L40" s="96">
        <v>18.4</v>
      </c>
    </row>
    <row r="41" spans="1:12" ht="12.75">
      <c r="A41" s="3">
        <v>41</v>
      </c>
      <c r="C41" s="94">
        <v>9.3</v>
      </c>
      <c r="D41" s="94">
        <f>112/11.144</f>
        <v>10.050251256281406</v>
      </c>
      <c r="E41" s="94">
        <v>11.1</v>
      </c>
      <c r="F41" s="94">
        <v>9.8</v>
      </c>
      <c r="G41" s="94">
        <v>11</v>
      </c>
      <c r="H41" s="94">
        <v>11.7</v>
      </c>
      <c r="I41" s="96">
        <v>9.099</v>
      </c>
      <c r="J41" s="96">
        <v>11.8</v>
      </c>
      <c r="K41" s="96">
        <v>10.8</v>
      </c>
      <c r="L41" s="96">
        <v>12.6</v>
      </c>
    </row>
    <row r="42" spans="1:12" ht="12.75">
      <c r="A42" s="3">
        <v>42</v>
      </c>
      <c r="C42" s="94">
        <v>4.7</v>
      </c>
      <c r="D42" s="94">
        <v>5.6</v>
      </c>
      <c r="E42" s="94">
        <v>6.8</v>
      </c>
      <c r="F42" s="94">
        <v>5</v>
      </c>
      <c r="G42" s="94">
        <v>7.9</v>
      </c>
      <c r="H42" s="94">
        <v>5.309</v>
      </c>
      <c r="I42" s="96">
        <v>5.369</v>
      </c>
      <c r="J42" s="96">
        <v>6.3</v>
      </c>
      <c r="K42" s="96">
        <v>5.655</v>
      </c>
      <c r="L42" s="96">
        <v>8.8</v>
      </c>
    </row>
    <row r="43" spans="1:12" ht="12.75">
      <c r="A43" s="3">
        <v>43</v>
      </c>
      <c r="C43" s="94">
        <v>4.1</v>
      </c>
      <c r="D43" s="94">
        <v>3.1</v>
      </c>
      <c r="E43" s="94">
        <v>3.6</v>
      </c>
      <c r="F43" s="94">
        <v>3.6</v>
      </c>
      <c r="G43" s="94">
        <v>3.8</v>
      </c>
      <c r="H43" s="94">
        <v>3.293</v>
      </c>
      <c r="I43" s="96">
        <v>3.576</v>
      </c>
      <c r="J43" s="96">
        <v>5.2</v>
      </c>
      <c r="K43" s="96">
        <v>3.8</v>
      </c>
      <c r="L43" s="96">
        <v>3.9</v>
      </c>
    </row>
    <row r="44" spans="1:12" ht="12.75">
      <c r="A44" s="3">
        <v>44</v>
      </c>
      <c r="C44" s="94">
        <v>3.2</v>
      </c>
      <c r="D44" s="94">
        <v>3.6</v>
      </c>
      <c r="E44" s="94">
        <v>3.5</v>
      </c>
      <c r="F44" s="94">
        <v>3.7</v>
      </c>
      <c r="G44" s="94">
        <v>3.8</v>
      </c>
      <c r="H44" s="94">
        <v>0.904</v>
      </c>
      <c r="I44" s="96">
        <v>1.731</v>
      </c>
      <c r="J44" s="96">
        <v>2.2</v>
      </c>
      <c r="K44" s="96">
        <v>1.1</v>
      </c>
      <c r="L44" s="96">
        <v>1.6</v>
      </c>
    </row>
    <row r="45" spans="4:5" ht="12.75">
      <c r="D45" s="5"/>
      <c r="E45" s="5"/>
    </row>
    <row r="46" spans="1:256" ht="25.5" customHeight="1">
      <c r="A46" s="170" t="s">
        <v>167</v>
      </c>
      <c r="B46" s="167">
        <v>1255.327</v>
      </c>
      <c r="C46" s="171">
        <v>1163.01</v>
      </c>
      <c r="D46" s="171">
        <v>1222.205</v>
      </c>
      <c r="E46" s="171">
        <v>1254.29</v>
      </c>
      <c r="F46" s="171">
        <v>1223.194</v>
      </c>
      <c r="G46" s="171">
        <v>1211.43</v>
      </c>
      <c r="H46" s="171">
        <v>1221.285</v>
      </c>
      <c r="I46" s="172">
        <v>1192.348</v>
      </c>
      <c r="J46" s="172">
        <v>1182.96</v>
      </c>
      <c r="K46" s="172">
        <v>1200.041</v>
      </c>
      <c r="L46" s="172">
        <v>1211.1</v>
      </c>
      <c r="M46" s="167"/>
      <c r="N46" s="167"/>
      <c r="O46" s="168"/>
      <c r="P46" s="168"/>
      <c r="Q46" s="168"/>
      <c r="R46" s="168"/>
      <c r="S46" s="169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8"/>
      <c r="AH46" s="168"/>
      <c r="AI46" s="168"/>
      <c r="AJ46" s="168"/>
      <c r="AK46" s="166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8"/>
      <c r="AZ46" s="168"/>
      <c r="BA46" s="168"/>
      <c r="BB46" s="168"/>
      <c r="BC46" s="166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8"/>
      <c r="BR46" s="168"/>
      <c r="BS46" s="168"/>
      <c r="BT46" s="168"/>
      <c r="BU46" s="166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8"/>
      <c r="CJ46" s="168"/>
      <c r="CK46" s="168"/>
      <c r="CL46" s="168"/>
      <c r="CM46" s="166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8"/>
      <c r="DB46" s="168"/>
      <c r="DC46" s="168"/>
      <c r="DD46" s="168"/>
      <c r="DE46" s="166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  <c r="DQ46" s="167"/>
      <c r="DR46" s="167"/>
      <c r="DS46" s="168"/>
      <c r="DT46" s="168"/>
      <c r="DU46" s="168"/>
      <c r="DV46" s="168"/>
      <c r="DW46" s="166"/>
      <c r="DX46" s="167"/>
      <c r="DY46" s="167"/>
      <c r="DZ46" s="167"/>
      <c r="EA46" s="167"/>
      <c r="EB46" s="167"/>
      <c r="EC46" s="167"/>
      <c r="ED46" s="167"/>
      <c r="EE46" s="167"/>
      <c r="EF46" s="167"/>
      <c r="EG46" s="167"/>
      <c r="EH46" s="167"/>
      <c r="EI46" s="167"/>
      <c r="EJ46" s="167"/>
      <c r="EK46" s="168"/>
      <c r="EL46" s="168"/>
      <c r="EM46" s="168"/>
      <c r="EN46" s="168"/>
      <c r="EO46" s="166"/>
      <c r="EP46" s="167"/>
      <c r="EQ46" s="167"/>
      <c r="ER46" s="167"/>
      <c r="ES46" s="167"/>
      <c r="ET46" s="167"/>
      <c r="EU46" s="167"/>
      <c r="EV46" s="167"/>
      <c r="EW46" s="167"/>
      <c r="EX46" s="167"/>
      <c r="EY46" s="167"/>
      <c r="EZ46" s="167"/>
      <c r="FA46" s="167"/>
      <c r="FB46" s="167"/>
      <c r="FC46" s="168"/>
      <c r="FD46" s="168"/>
      <c r="FE46" s="168"/>
      <c r="FF46" s="168"/>
      <c r="FG46" s="166"/>
      <c r="FH46" s="167"/>
      <c r="FI46" s="167"/>
      <c r="FJ46" s="167"/>
      <c r="FK46" s="167"/>
      <c r="FL46" s="167"/>
      <c r="FM46" s="167"/>
      <c r="FN46" s="167"/>
      <c r="FO46" s="167"/>
      <c r="FP46" s="167"/>
      <c r="FQ46" s="167"/>
      <c r="FR46" s="167"/>
      <c r="FS46" s="167"/>
      <c r="FT46" s="167"/>
      <c r="FU46" s="168"/>
      <c r="FV46" s="168"/>
      <c r="FW46" s="168"/>
      <c r="FX46" s="168"/>
      <c r="FY46" s="166"/>
      <c r="FZ46" s="167"/>
      <c r="GA46" s="167"/>
      <c r="GB46" s="167"/>
      <c r="GC46" s="167"/>
      <c r="GD46" s="167"/>
      <c r="GE46" s="167"/>
      <c r="GF46" s="167"/>
      <c r="GG46" s="167"/>
      <c r="GH46" s="167"/>
      <c r="GI46" s="167"/>
      <c r="GJ46" s="167"/>
      <c r="GK46" s="167"/>
      <c r="GL46" s="167"/>
      <c r="GM46" s="168"/>
      <c r="GN46" s="168"/>
      <c r="GO46" s="168"/>
      <c r="GP46" s="168"/>
      <c r="GQ46" s="166"/>
      <c r="GR46" s="167"/>
      <c r="GS46" s="167"/>
      <c r="GT46" s="167"/>
      <c r="GU46" s="167"/>
      <c r="GV46" s="167"/>
      <c r="GW46" s="167"/>
      <c r="GX46" s="167"/>
      <c r="GY46" s="167"/>
      <c r="GZ46" s="167"/>
      <c r="HA46" s="167"/>
      <c r="HB46" s="167"/>
      <c r="HC46" s="167"/>
      <c r="HD46" s="167"/>
      <c r="HE46" s="168"/>
      <c r="HF46" s="168"/>
      <c r="HG46" s="168"/>
      <c r="HH46" s="168"/>
      <c r="HI46" s="166"/>
      <c r="HJ46" s="167"/>
      <c r="HK46" s="167"/>
      <c r="HL46" s="167"/>
      <c r="HM46" s="167"/>
      <c r="HN46" s="167"/>
      <c r="HO46" s="167"/>
      <c r="HP46" s="167"/>
      <c r="HQ46" s="167"/>
      <c r="HR46" s="167"/>
      <c r="HS46" s="167"/>
      <c r="HT46" s="167"/>
      <c r="HU46" s="167"/>
      <c r="HV46" s="167"/>
      <c r="HW46" s="168"/>
      <c r="HX46" s="168"/>
      <c r="HY46" s="168"/>
      <c r="HZ46" s="168"/>
      <c r="IA46" s="166"/>
      <c r="IB46" s="167"/>
      <c r="IC46" s="167"/>
      <c r="ID46" s="167"/>
      <c r="IE46" s="167"/>
      <c r="IF46" s="167"/>
      <c r="IG46" s="167"/>
      <c r="IH46" s="167"/>
      <c r="II46" s="167"/>
      <c r="IJ46" s="167"/>
      <c r="IK46" s="167"/>
      <c r="IL46" s="167"/>
      <c r="IM46" s="167"/>
      <c r="IN46" s="167"/>
      <c r="IO46" s="168"/>
      <c r="IP46" s="168"/>
      <c r="IQ46" s="168"/>
      <c r="IR46" s="168"/>
      <c r="IS46" s="166"/>
      <c r="IT46" s="167"/>
      <c r="IU46" s="167"/>
      <c r="IV46" s="167"/>
    </row>
    <row r="47" spans="4:5" ht="12.75">
      <c r="D47" s="5"/>
      <c r="E47" s="5"/>
    </row>
    <row r="48" spans="1:12" ht="12.75">
      <c r="A48" s="1" t="s">
        <v>172</v>
      </c>
      <c r="C48" s="97">
        <v>44</v>
      </c>
      <c r="D48" s="97">
        <v>45.9</v>
      </c>
      <c r="E48" s="97">
        <v>46.9</v>
      </c>
      <c r="F48" s="97">
        <v>45</v>
      </c>
      <c r="G48" s="97">
        <v>44.306546523948775</v>
      </c>
      <c r="H48" s="97">
        <v>43</v>
      </c>
      <c r="I48" s="97">
        <v>42.791</v>
      </c>
      <c r="J48" s="97">
        <v>42</v>
      </c>
      <c r="K48" s="97">
        <v>42</v>
      </c>
      <c r="L48" s="97">
        <v>42</v>
      </c>
    </row>
    <row r="49" spans="1:5" ht="14.25">
      <c r="A49" s="1" t="s">
        <v>141</v>
      </c>
      <c r="D49" s="5"/>
      <c r="E49" s="5"/>
    </row>
    <row r="50" spans="4:5" ht="12.75">
      <c r="D50" s="5"/>
      <c r="E50" s="5"/>
    </row>
    <row r="51" spans="1:5" ht="14.25">
      <c r="A51" s="38" t="s">
        <v>106</v>
      </c>
      <c r="C51" s="5"/>
      <c r="D51" s="5"/>
      <c r="E51" s="5"/>
    </row>
    <row r="52" spans="1:5" ht="14.25">
      <c r="A52" s="38" t="s">
        <v>108</v>
      </c>
      <c r="C52" s="5"/>
      <c r="D52" s="5"/>
      <c r="E52" s="5"/>
    </row>
    <row r="53" ht="12.75">
      <c r="A53" t="s">
        <v>107</v>
      </c>
    </row>
  </sheetData>
  <mergeCells count="3">
    <mergeCell ref="C6:L6"/>
    <mergeCell ref="A1:J1"/>
    <mergeCell ref="A3:L3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3"/>
  <sheetViews>
    <sheetView view="pageBreakPreview" zoomScale="60" workbookViewId="0" topLeftCell="A1">
      <selection activeCell="A1" sqref="A1:J1"/>
    </sheetView>
  </sheetViews>
  <sheetFormatPr defaultColWidth="11.421875" defaultRowHeight="12.75"/>
  <cols>
    <col min="1" max="1" width="25.28125" style="0" customWidth="1"/>
    <col min="2" max="2" width="10.421875" style="0" hidden="1" customWidth="1"/>
    <col min="3" max="12" width="9.7109375" style="0" customWidth="1"/>
  </cols>
  <sheetData>
    <row r="1" spans="1:10" s="31" customFormat="1" ht="12.75">
      <c r="A1" s="271" t="s">
        <v>134</v>
      </c>
      <c r="B1" s="271"/>
      <c r="C1" s="271"/>
      <c r="D1" s="271"/>
      <c r="E1" s="271"/>
      <c r="F1" s="271"/>
      <c r="G1" s="271"/>
      <c r="H1" s="271"/>
      <c r="I1" s="271"/>
      <c r="J1" s="271"/>
    </row>
    <row r="3" spans="1:12" ht="12.75">
      <c r="A3" s="263" t="s">
        <v>40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</row>
    <row r="4" spans="1:7" ht="6.75" customHeight="1">
      <c r="A4" s="25"/>
      <c r="B4" s="25"/>
      <c r="C4" s="25"/>
      <c r="D4" s="25"/>
      <c r="E4" s="25"/>
      <c r="F4" s="25"/>
      <c r="G4" s="25"/>
    </row>
    <row r="5" spans="1:12" ht="12.75">
      <c r="A5" s="48"/>
      <c r="C5" s="35"/>
      <c r="D5" s="59"/>
      <c r="E5" s="35"/>
      <c r="F5" s="35"/>
      <c r="G5" s="35"/>
      <c r="H5" s="35"/>
      <c r="I5" s="35"/>
      <c r="J5" s="35"/>
      <c r="K5" s="35"/>
      <c r="L5" s="35"/>
    </row>
    <row r="6" spans="1:18" ht="12.75">
      <c r="A6" s="50" t="s">
        <v>104</v>
      </c>
      <c r="C6" s="269" t="s">
        <v>135</v>
      </c>
      <c r="D6" s="270"/>
      <c r="E6" s="270"/>
      <c r="F6" s="270"/>
      <c r="G6" s="270"/>
      <c r="H6" s="270"/>
      <c r="I6" s="270"/>
      <c r="J6" s="270"/>
      <c r="K6" s="270"/>
      <c r="L6" s="270"/>
      <c r="M6" s="24"/>
      <c r="N6" s="24"/>
      <c r="O6" s="24"/>
      <c r="P6" s="24"/>
      <c r="Q6" s="24"/>
      <c r="R6" s="24"/>
    </row>
    <row r="7" spans="1:12" ht="14.25">
      <c r="A7" s="50" t="s">
        <v>105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27" ht="12.75">
      <c r="A8" s="56"/>
      <c r="B8" s="6"/>
      <c r="C8" s="39">
        <v>1995</v>
      </c>
      <c r="D8" s="39">
        <v>1996</v>
      </c>
      <c r="E8" s="39">
        <v>1997</v>
      </c>
      <c r="F8" s="39">
        <v>1998</v>
      </c>
      <c r="G8" s="39">
        <v>1999</v>
      </c>
      <c r="H8" s="39">
        <v>2000</v>
      </c>
      <c r="I8" s="39">
        <v>2001</v>
      </c>
      <c r="J8" s="39">
        <v>2002</v>
      </c>
      <c r="K8" s="39">
        <v>2003</v>
      </c>
      <c r="L8" s="39">
        <v>2004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2.75">
      <c r="A9" s="5"/>
      <c r="B9" s="5"/>
      <c r="C9" s="23"/>
      <c r="D9" s="23"/>
      <c r="E9" s="23"/>
      <c r="F9" s="23"/>
      <c r="G9" s="23"/>
      <c r="H9" s="23"/>
      <c r="I9" s="23"/>
      <c r="J9" s="23"/>
      <c r="K9" s="23"/>
      <c r="L9" s="23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12" ht="12.75">
      <c r="A10" s="3">
        <v>15</v>
      </c>
      <c r="C10" s="98">
        <v>0.6</v>
      </c>
      <c r="D10" s="98">
        <v>0.7</v>
      </c>
      <c r="E10" s="98">
        <v>0.8</v>
      </c>
      <c r="F10" s="98">
        <v>0.7</v>
      </c>
      <c r="G10" s="26">
        <v>0.8</v>
      </c>
      <c r="H10" s="105">
        <v>1.3399836224223927</v>
      </c>
      <c r="I10" s="105">
        <v>0.8</v>
      </c>
      <c r="J10" s="105">
        <v>0.7454089584603917</v>
      </c>
      <c r="K10" s="105">
        <v>0.7017543859649122</v>
      </c>
      <c r="L10" s="105">
        <v>1.5</v>
      </c>
    </row>
    <row r="11" spans="1:12" ht="12.75">
      <c r="A11" s="3">
        <v>16</v>
      </c>
      <c r="C11" s="98">
        <v>2.1</v>
      </c>
      <c r="D11" s="98">
        <v>2.2</v>
      </c>
      <c r="E11" s="98">
        <v>2.1</v>
      </c>
      <c r="F11" s="98">
        <v>2.3</v>
      </c>
      <c r="G11" s="26">
        <v>2.9</v>
      </c>
      <c r="H11" s="105">
        <v>2.9045325995566764</v>
      </c>
      <c r="I11" s="105">
        <v>2.9</v>
      </c>
      <c r="J11" s="105">
        <v>2.5696228904785055</v>
      </c>
      <c r="K11" s="105">
        <v>3.370862266567788</v>
      </c>
      <c r="L11" s="105">
        <v>4.9</v>
      </c>
    </row>
    <row r="12" spans="1:12" ht="12.75">
      <c r="A12" s="3">
        <v>17</v>
      </c>
      <c r="C12" s="98">
        <v>5.6</v>
      </c>
      <c r="D12" s="98">
        <v>5</v>
      </c>
      <c r="E12" s="98">
        <v>5.5</v>
      </c>
      <c r="F12" s="98">
        <v>6.4</v>
      </c>
      <c r="G12" s="26">
        <v>6.7</v>
      </c>
      <c r="H12" s="105">
        <v>6.538432296814415</v>
      </c>
      <c r="I12" s="105">
        <v>7.4</v>
      </c>
      <c r="J12" s="105">
        <v>8.769365682548964</v>
      </c>
      <c r="K12" s="105">
        <v>7.534388608557406</v>
      </c>
      <c r="L12" s="105">
        <v>9.8</v>
      </c>
    </row>
    <row r="13" spans="1:12" ht="12.75">
      <c r="A13" s="3">
        <v>18</v>
      </c>
      <c r="C13" s="98">
        <v>11.9</v>
      </c>
      <c r="D13" s="98">
        <v>12.5</v>
      </c>
      <c r="E13" s="98">
        <v>13.9</v>
      </c>
      <c r="F13" s="98">
        <v>12.7</v>
      </c>
      <c r="G13" s="26">
        <v>11.7</v>
      </c>
      <c r="H13" s="105">
        <v>13.431013431013431</v>
      </c>
      <c r="I13" s="105">
        <v>14.9</v>
      </c>
      <c r="J13" s="105">
        <v>13.959771840288202</v>
      </c>
      <c r="K13" s="105">
        <v>14.138353891654043</v>
      </c>
      <c r="L13" s="105">
        <v>16.5</v>
      </c>
    </row>
    <row r="14" spans="1:12" ht="12.75">
      <c r="A14" s="3">
        <v>19</v>
      </c>
      <c r="C14" s="98">
        <v>19.4</v>
      </c>
      <c r="D14" s="98">
        <v>22.4</v>
      </c>
      <c r="E14" s="98">
        <v>22.4</v>
      </c>
      <c r="F14" s="98">
        <v>24.1</v>
      </c>
      <c r="G14" s="26">
        <v>23.3</v>
      </c>
      <c r="H14" s="105">
        <v>25.562951423311148</v>
      </c>
      <c r="I14" s="105">
        <v>23.3</v>
      </c>
      <c r="J14" s="105">
        <v>23.682868177512205</v>
      </c>
      <c r="K14" s="105">
        <v>23.366889558380482</v>
      </c>
      <c r="L14" s="105">
        <v>24.7</v>
      </c>
    </row>
    <row r="15" spans="1:12" ht="12.75">
      <c r="A15" s="3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12.75">
      <c r="A16" s="3">
        <v>20</v>
      </c>
      <c r="C16" s="98">
        <v>29</v>
      </c>
      <c r="D16" s="98">
        <v>29.6</v>
      </c>
      <c r="E16" s="98">
        <v>30.4</v>
      </c>
      <c r="F16" s="98">
        <v>31</v>
      </c>
      <c r="G16" s="26">
        <v>31.8</v>
      </c>
      <c r="H16" s="105">
        <v>31.660445181805613</v>
      </c>
      <c r="I16" s="105">
        <v>33</v>
      </c>
      <c r="J16" s="105">
        <v>31.630836642475693</v>
      </c>
      <c r="K16" s="105">
        <v>31.527373428956896</v>
      </c>
      <c r="L16" s="105">
        <v>32.3</v>
      </c>
    </row>
    <row r="17" spans="1:12" ht="12.75">
      <c r="A17" s="3">
        <v>21</v>
      </c>
      <c r="C17" s="98">
        <v>36.9</v>
      </c>
      <c r="D17" s="98">
        <v>41.2</v>
      </c>
      <c r="E17" s="98">
        <v>36</v>
      </c>
      <c r="F17" s="98">
        <v>41.9</v>
      </c>
      <c r="G17" s="26">
        <v>41.5</v>
      </c>
      <c r="H17" s="105">
        <v>41.88824943541925</v>
      </c>
      <c r="I17" s="105">
        <v>41.4</v>
      </c>
      <c r="J17" s="105">
        <v>42.21457954009036</v>
      </c>
      <c r="K17" s="105">
        <v>38.049700316519626</v>
      </c>
      <c r="L17" s="105">
        <v>40.3</v>
      </c>
    </row>
    <row r="18" spans="1:12" ht="12.75">
      <c r="A18" s="3">
        <v>22</v>
      </c>
      <c r="C18" s="98">
        <v>46.3</v>
      </c>
      <c r="D18" s="98">
        <v>46.8</v>
      </c>
      <c r="E18" s="98">
        <v>50.9</v>
      </c>
      <c r="F18" s="98">
        <v>49.2</v>
      </c>
      <c r="G18" s="26">
        <v>50.9</v>
      </c>
      <c r="H18" s="105">
        <v>50.6464747481963</v>
      </c>
      <c r="I18" s="105">
        <v>52.8</v>
      </c>
      <c r="J18" s="105">
        <v>48.29828169574736</v>
      </c>
      <c r="K18" s="105">
        <v>43.981635504690935</v>
      </c>
      <c r="L18" s="105">
        <v>51.1</v>
      </c>
    </row>
    <row r="19" spans="1:12" ht="12.75">
      <c r="A19" s="3">
        <v>23</v>
      </c>
      <c r="C19" s="98">
        <v>52.6</v>
      </c>
      <c r="D19" s="98">
        <v>61.2</v>
      </c>
      <c r="E19" s="98">
        <v>55.2</v>
      </c>
      <c r="F19" s="98">
        <v>57.7</v>
      </c>
      <c r="G19" s="26">
        <v>58.8</v>
      </c>
      <c r="H19" s="105">
        <v>60.038596240440285</v>
      </c>
      <c r="I19" s="105">
        <v>55.9</v>
      </c>
      <c r="J19" s="105">
        <v>58.27943528757215</v>
      </c>
      <c r="K19" s="105">
        <v>49.08055755513382</v>
      </c>
      <c r="L19" s="105">
        <v>53.8</v>
      </c>
    </row>
    <row r="20" spans="1:12" ht="12.75">
      <c r="A20" s="3">
        <v>24</v>
      </c>
      <c r="C20" s="98">
        <v>59.8</v>
      </c>
      <c r="D20" s="98">
        <v>63</v>
      </c>
      <c r="E20" s="98">
        <v>68.4</v>
      </c>
      <c r="F20" s="98">
        <v>64.3</v>
      </c>
      <c r="G20" s="26">
        <v>66.8</v>
      </c>
      <c r="H20" s="105">
        <v>57.88930904090753</v>
      </c>
      <c r="I20" s="105">
        <v>65.8</v>
      </c>
      <c r="J20" s="105">
        <v>63.85041551246537</v>
      </c>
      <c r="K20" s="105">
        <v>65.3446257660263</v>
      </c>
      <c r="L20" s="105">
        <v>66.3</v>
      </c>
    </row>
    <row r="21" spans="1:12" ht="12.75">
      <c r="A21" s="3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2" ht="12.75">
      <c r="A22" s="3">
        <v>25</v>
      </c>
      <c r="C22" s="98">
        <v>67.9</v>
      </c>
      <c r="D22" s="98">
        <v>74.5</v>
      </c>
      <c r="E22" s="98">
        <v>75.3</v>
      </c>
      <c r="F22" s="98">
        <v>77.9</v>
      </c>
      <c r="G22" s="26">
        <v>75.6</v>
      </c>
      <c r="H22" s="105">
        <v>76.38347622759157</v>
      </c>
      <c r="I22" s="105">
        <v>72.5</v>
      </c>
      <c r="J22" s="105">
        <v>72.95658839105289</v>
      </c>
      <c r="K22" s="105">
        <v>67.41573033707866</v>
      </c>
      <c r="L22" s="105">
        <v>75.2</v>
      </c>
    </row>
    <row r="23" spans="1:12" ht="12.75">
      <c r="A23" s="3">
        <v>26</v>
      </c>
      <c r="C23" s="98">
        <v>82.5</v>
      </c>
      <c r="D23" s="98">
        <v>86.7</v>
      </c>
      <c r="E23" s="98">
        <v>83.4</v>
      </c>
      <c r="F23" s="98">
        <v>81.6</v>
      </c>
      <c r="G23" s="26">
        <v>82.7</v>
      </c>
      <c r="H23" s="105">
        <v>85.43134109770556</v>
      </c>
      <c r="I23" s="98">
        <v>82.2</v>
      </c>
      <c r="J23" s="98">
        <v>75.2950752950753</v>
      </c>
      <c r="K23" s="98">
        <v>78.12175358404322</v>
      </c>
      <c r="L23" s="98">
        <v>84</v>
      </c>
    </row>
    <row r="24" spans="1:12" ht="12.75">
      <c r="A24" s="3">
        <v>27</v>
      </c>
      <c r="C24" s="98">
        <v>91.8</v>
      </c>
      <c r="D24" s="98">
        <v>96.6</v>
      </c>
      <c r="E24" s="98">
        <v>94.3</v>
      </c>
      <c r="F24" s="98">
        <v>94</v>
      </c>
      <c r="G24" s="26">
        <v>88.7</v>
      </c>
      <c r="H24" s="105">
        <v>92.83837499157852</v>
      </c>
      <c r="I24" s="105">
        <v>88.5</v>
      </c>
      <c r="J24" s="105">
        <v>87.51753155680224</v>
      </c>
      <c r="K24" s="105">
        <v>87.93732270701067</v>
      </c>
      <c r="L24" s="105">
        <v>87.5</v>
      </c>
    </row>
    <row r="25" spans="1:12" ht="12.75">
      <c r="A25" s="3">
        <v>28</v>
      </c>
      <c r="C25" s="98">
        <v>99.3</v>
      </c>
      <c r="D25" s="98">
        <v>104.2</v>
      </c>
      <c r="E25" s="98">
        <v>104.7</v>
      </c>
      <c r="F25" s="98">
        <v>96.9</v>
      </c>
      <c r="G25" s="26">
        <v>96.9</v>
      </c>
      <c r="H25" s="105">
        <v>97.93095079182089</v>
      </c>
      <c r="I25" s="105">
        <v>96.9</v>
      </c>
      <c r="J25" s="105">
        <v>96.7361929180237</v>
      </c>
      <c r="K25" s="105">
        <v>87.67276280887897</v>
      </c>
      <c r="L25" s="105">
        <v>96.9</v>
      </c>
    </row>
    <row r="26" spans="1:12" ht="12.75">
      <c r="A26" s="24">
        <v>29</v>
      </c>
      <c r="C26" s="98">
        <v>107.7</v>
      </c>
      <c r="D26" s="98">
        <v>107</v>
      </c>
      <c r="E26" s="98">
        <v>109.6</v>
      </c>
      <c r="F26" s="98">
        <v>107</v>
      </c>
      <c r="G26" s="26">
        <v>99.4</v>
      </c>
      <c r="H26" s="105">
        <v>100.94047237362402</v>
      </c>
      <c r="I26" s="105">
        <v>98.3</v>
      </c>
      <c r="J26" s="105">
        <v>97.15086408220458</v>
      </c>
      <c r="K26" s="105">
        <v>96.35237439779766</v>
      </c>
      <c r="L26" s="105">
        <v>97.6</v>
      </c>
    </row>
    <row r="27" spans="1:12" ht="12.75">
      <c r="A27" s="24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12.75">
      <c r="A28" s="24">
        <v>30</v>
      </c>
      <c r="B28" s="62">
        <v>6959</v>
      </c>
      <c r="C28" s="98">
        <v>111.6</v>
      </c>
      <c r="D28" s="98">
        <v>109.9</v>
      </c>
      <c r="E28" s="98">
        <v>112.7</v>
      </c>
      <c r="F28" s="98">
        <v>107.1</v>
      </c>
      <c r="G28" s="26">
        <v>107.3</v>
      </c>
      <c r="H28" s="105">
        <v>104.57450045643574</v>
      </c>
      <c r="I28" s="105">
        <v>99.5</v>
      </c>
      <c r="J28" s="105">
        <v>93.67891775410033</v>
      </c>
      <c r="K28" s="105">
        <v>97.1836572788576</v>
      </c>
      <c r="L28" s="105">
        <v>100.8</v>
      </c>
    </row>
    <row r="29" spans="1:12" ht="12.75">
      <c r="A29" s="24">
        <v>31</v>
      </c>
      <c r="C29" s="98">
        <v>100.6</v>
      </c>
      <c r="D29" s="98">
        <v>103.5</v>
      </c>
      <c r="E29" s="98">
        <v>109.4</v>
      </c>
      <c r="F29" s="98">
        <v>99</v>
      </c>
      <c r="G29" s="26">
        <v>104.5</v>
      </c>
      <c r="H29" s="105">
        <v>97.12477644792956</v>
      </c>
      <c r="I29" s="98">
        <v>100.2</v>
      </c>
      <c r="J29" s="98">
        <v>94.94204425711276</v>
      </c>
      <c r="K29" s="98">
        <v>94.93295360151893</v>
      </c>
      <c r="L29" s="98">
        <v>95.1</v>
      </c>
    </row>
    <row r="30" spans="1:12" ht="12.75">
      <c r="A30" s="24">
        <v>32</v>
      </c>
      <c r="B30" s="65">
        <v>15916</v>
      </c>
      <c r="C30" s="98">
        <v>86.9</v>
      </c>
      <c r="D30" s="98">
        <v>97.2</v>
      </c>
      <c r="E30" s="98">
        <v>97.7</v>
      </c>
      <c r="F30" s="98">
        <v>95.4</v>
      </c>
      <c r="G30" s="26">
        <v>98.2</v>
      </c>
      <c r="H30" s="105">
        <v>93.58854916574913</v>
      </c>
      <c r="I30" s="105">
        <v>87.9</v>
      </c>
      <c r="J30" s="105">
        <v>88.61265039189256</v>
      </c>
      <c r="K30" s="105">
        <v>91.10379773285274</v>
      </c>
      <c r="L30" s="105">
        <v>85.9</v>
      </c>
    </row>
    <row r="31" spans="1:12" ht="12.75">
      <c r="A31" s="24">
        <v>33</v>
      </c>
      <c r="C31" s="98">
        <v>73.3</v>
      </c>
      <c r="D31" s="98">
        <v>80.1</v>
      </c>
      <c r="E31" s="98">
        <v>82.3</v>
      </c>
      <c r="F31" s="98">
        <v>82.1</v>
      </c>
      <c r="G31" s="26">
        <v>83.3</v>
      </c>
      <c r="H31" s="105">
        <v>84.20530212167583</v>
      </c>
      <c r="I31" s="98">
        <v>82.2</v>
      </c>
      <c r="J31" s="98">
        <v>84.29239345441468</v>
      </c>
      <c r="K31" s="98">
        <v>81.3330688355485</v>
      </c>
      <c r="L31" s="98">
        <v>79.4</v>
      </c>
    </row>
    <row r="32" spans="1:12" ht="12.75">
      <c r="A32" s="24">
        <v>34</v>
      </c>
      <c r="B32" s="65">
        <v>18058</v>
      </c>
      <c r="C32" s="98">
        <v>62.2</v>
      </c>
      <c r="D32" s="98">
        <v>65.7</v>
      </c>
      <c r="E32" s="98">
        <v>70</v>
      </c>
      <c r="F32" s="98">
        <v>68.3</v>
      </c>
      <c r="G32" s="26">
        <v>71.2</v>
      </c>
      <c r="H32" s="105">
        <v>73.5117195602572</v>
      </c>
      <c r="I32" s="105">
        <v>69.8</v>
      </c>
      <c r="J32" s="105">
        <v>69.39590614078882</v>
      </c>
      <c r="K32" s="105">
        <v>73.17942775648453</v>
      </c>
      <c r="L32" s="105">
        <v>69.9</v>
      </c>
    </row>
    <row r="33" spans="1:12" ht="12.75">
      <c r="A33" s="24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1:12" ht="12.75">
      <c r="A34" s="24">
        <v>35</v>
      </c>
      <c r="B34" s="64">
        <f>SUM(B30-B32)</f>
        <v>-2142</v>
      </c>
      <c r="C34" s="98">
        <v>50.4</v>
      </c>
      <c r="D34" s="98">
        <v>53.5</v>
      </c>
      <c r="E34" s="98">
        <v>57.9</v>
      </c>
      <c r="F34" s="98">
        <v>57</v>
      </c>
      <c r="G34" s="26">
        <v>59.9</v>
      </c>
      <c r="H34" s="105">
        <v>62.4711364876779</v>
      </c>
      <c r="I34" s="105">
        <v>61.3</v>
      </c>
      <c r="J34" s="105">
        <v>60.13968975879152</v>
      </c>
      <c r="K34" s="105">
        <v>64.60535006605019</v>
      </c>
      <c r="L34" s="105">
        <v>59.8</v>
      </c>
    </row>
    <row r="35" spans="1:12" ht="12.75">
      <c r="A35" s="3">
        <v>36</v>
      </c>
      <c r="C35" s="98">
        <v>40.3</v>
      </c>
      <c r="D35" s="98">
        <v>42.5</v>
      </c>
      <c r="E35" s="98">
        <v>44.8</v>
      </c>
      <c r="F35" s="98">
        <v>43.7</v>
      </c>
      <c r="G35" s="26">
        <v>46</v>
      </c>
      <c r="H35" s="105">
        <v>50.5782769024472</v>
      </c>
      <c r="I35" s="105">
        <v>48.8</v>
      </c>
      <c r="J35" s="105">
        <v>50.750040763084954</v>
      </c>
      <c r="K35" s="105">
        <v>50.64107733247319</v>
      </c>
      <c r="L35" s="105">
        <v>48.3</v>
      </c>
    </row>
    <row r="36" spans="1:12" ht="12.75">
      <c r="A36" s="3">
        <v>37</v>
      </c>
      <c r="C36" s="98">
        <v>30.1</v>
      </c>
      <c r="D36" s="98">
        <v>32.5</v>
      </c>
      <c r="E36" s="98">
        <v>35.1</v>
      </c>
      <c r="F36" s="98">
        <v>34.3</v>
      </c>
      <c r="G36" s="26">
        <v>37</v>
      </c>
      <c r="H36" s="105">
        <v>37.829087501065004</v>
      </c>
      <c r="I36" s="105">
        <v>38.6</v>
      </c>
      <c r="J36" s="105">
        <v>39.26173114159766</v>
      </c>
      <c r="K36" s="105">
        <v>39.39529039841122</v>
      </c>
      <c r="L36" s="105">
        <v>37.9</v>
      </c>
    </row>
    <row r="37" spans="1:12" ht="12.75">
      <c r="A37" s="3">
        <v>38</v>
      </c>
      <c r="C37" s="98">
        <v>22.3</v>
      </c>
      <c r="D37" s="98">
        <v>23.7</v>
      </c>
      <c r="E37" s="98">
        <v>26.7</v>
      </c>
      <c r="F37" s="98">
        <v>24.8</v>
      </c>
      <c r="G37" s="26">
        <v>25.7</v>
      </c>
      <c r="H37" s="105">
        <v>28.882762242352634</v>
      </c>
      <c r="I37" s="98">
        <v>27.2</v>
      </c>
      <c r="J37" s="98">
        <v>30.38162282326788</v>
      </c>
      <c r="K37" s="98">
        <v>30.38368617173744</v>
      </c>
      <c r="L37" s="98">
        <v>27.8</v>
      </c>
    </row>
    <row r="38" spans="1:12" ht="12.75">
      <c r="A38" s="3">
        <v>39</v>
      </c>
      <c r="C38" s="98">
        <v>17.1</v>
      </c>
      <c r="D38" s="98">
        <v>17.8</v>
      </c>
      <c r="E38" s="98">
        <v>18.9</v>
      </c>
      <c r="F38" s="98">
        <v>16.7</v>
      </c>
      <c r="G38" s="26">
        <v>18.2</v>
      </c>
      <c r="H38" s="105">
        <v>19.504102587095904</v>
      </c>
      <c r="I38" s="105">
        <v>17.9</v>
      </c>
      <c r="J38" s="105">
        <v>20.24393310700365</v>
      </c>
      <c r="K38" s="105">
        <v>22.531179717849113</v>
      </c>
      <c r="L38" s="105">
        <v>20.2</v>
      </c>
    </row>
    <row r="39" spans="1:12" ht="12.75">
      <c r="A39" s="3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 ht="12.75">
      <c r="A40" s="3">
        <v>40</v>
      </c>
      <c r="C40" s="98">
        <v>9.6</v>
      </c>
      <c r="D40" s="98">
        <v>12.7</v>
      </c>
      <c r="E40" s="98">
        <v>13.7</v>
      </c>
      <c r="F40" s="98">
        <v>12.5</v>
      </c>
      <c r="G40" s="26">
        <v>13.1</v>
      </c>
      <c r="H40" s="105">
        <v>15.185082617926705</v>
      </c>
      <c r="I40" s="105">
        <v>15.5</v>
      </c>
      <c r="J40" s="105">
        <v>14.882878219231268</v>
      </c>
      <c r="K40" s="105">
        <v>16.165993083621515</v>
      </c>
      <c r="L40" s="105">
        <v>13.2</v>
      </c>
    </row>
    <row r="41" spans="1:12" ht="12.75">
      <c r="A41" s="3">
        <v>41</v>
      </c>
      <c r="C41" s="98">
        <v>7.3</v>
      </c>
      <c r="D41" s="98">
        <v>7.4</v>
      </c>
      <c r="E41" s="98">
        <v>8.1</v>
      </c>
      <c r="F41" s="98">
        <v>8.2</v>
      </c>
      <c r="G41" s="26">
        <v>7.5</v>
      </c>
      <c r="H41" s="105">
        <v>9.801577814965336</v>
      </c>
      <c r="I41" s="105">
        <v>8.5</v>
      </c>
      <c r="J41" s="105">
        <v>8.32263491079729</v>
      </c>
      <c r="K41" s="105">
        <v>10.03043422349865</v>
      </c>
      <c r="L41" s="105">
        <v>8.7</v>
      </c>
    </row>
    <row r="42" spans="1:12" ht="12.75">
      <c r="A42" s="3">
        <v>42</v>
      </c>
      <c r="C42" s="98">
        <v>3.2</v>
      </c>
      <c r="D42" s="98">
        <v>4.7</v>
      </c>
      <c r="E42" s="98">
        <v>4.8</v>
      </c>
      <c r="F42" s="98">
        <v>5.3</v>
      </c>
      <c r="G42" s="98">
        <v>6</v>
      </c>
      <c r="H42" s="105">
        <v>5.277580432355627</v>
      </c>
      <c r="I42" s="105">
        <v>4.9</v>
      </c>
      <c r="J42" s="105">
        <v>6.283866854879104</v>
      </c>
      <c r="K42" s="105">
        <v>5.67956676793026</v>
      </c>
      <c r="L42" s="105">
        <v>4.327131112072696</v>
      </c>
    </row>
    <row r="43" spans="1:12" ht="12.75">
      <c r="A43" s="3">
        <v>43</v>
      </c>
      <c r="C43" s="98">
        <v>1.9</v>
      </c>
      <c r="D43" s="98">
        <v>3.1</v>
      </c>
      <c r="E43" s="98">
        <v>3.1</v>
      </c>
      <c r="F43" s="98">
        <v>3</v>
      </c>
      <c r="G43" s="26">
        <v>2.6</v>
      </c>
      <c r="H43" s="105">
        <v>2.976640936380606</v>
      </c>
      <c r="I43" s="105">
        <v>3.5</v>
      </c>
      <c r="J43" s="105">
        <v>3.6813290541816124</v>
      </c>
      <c r="K43" s="105">
        <v>3.764513788098694</v>
      </c>
      <c r="L43" s="105">
        <v>2.5778923507711453</v>
      </c>
    </row>
    <row r="44" spans="1:12" ht="12.75">
      <c r="A44" s="3">
        <v>44</v>
      </c>
      <c r="C44" s="98">
        <v>1</v>
      </c>
      <c r="D44" s="98">
        <v>1.5</v>
      </c>
      <c r="E44" s="98">
        <v>1.3</v>
      </c>
      <c r="F44" s="98">
        <v>1.2</v>
      </c>
      <c r="G44" s="98">
        <v>1.8</v>
      </c>
      <c r="H44" s="105">
        <v>1.554626353597084</v>
      </c>
      <c r="I44" s="105">
        <v>1.4</v>
      </c>
      <c r="J44" s="105">
        <v>1.702724358974359</v>
      </c>
      <c r="K44" s="105">
        <v>2.01915852742299</v>
      </c>
      <c r="L44" s="105">
        <v>1.1050232515309175</v>
      </c>
    </row>
    <row r="45" spans="4:5" ht="12.75">
      <c r="D45" s="5"/>
      <c r="E45" s="5"/>
    </row>
    <row r="46" spans="1:12" ht="25.5" customHeight="1">
      <c r="A46" s="170" t="s">
        <v>167</v>
      </c>
      <c r="C46" s="175">
        <v>1331.2</v>
      </c>
      <c r="D46" s="175">
        <v>1409.4</v>
      </c>
      <c r="E46" s="175">
        <v>1439.4</v>
      </c>
      <c r="F46" s="175">
        <v>1406.3</v>
      </c>
      <c r="G46" s="175">
        <v>1420.8</v>
      </c>
      <c r="H46" s="175">
        <v>1432.5</v>
      </c>
      <c r="I46" s="77">
        <v>1403.6</v>
      </c>
      <c r="J46" s="77">
        <v>1390.2292014609166</v>
      </c>
      <c r="K46" s="77">
        <v>1377.545240399617</v>
      </c>
      <c r="L46" s="77">
        <v>1397.3</v>
      </c>
    </row>
    <row r="47" spans="3:12" ht="12.75">
      <c r="C47" s="26"/>
      <c r="D47" s="26"/>
      <c r="E47" s="26"/>
      <c r="F47" s="26"/>
      <c r="G47" s="26"/>
      <c r="H47" s="26"/>
      <c r="I47" s="26"/>
      <c r="J47" s="26"/>
      <c r="K47" s="26"/>
      <c r="L47" s="26"/>
    </row>
    <row r="48" spans="1:12" ht="12.75">
      <c r="A48" s="1" t="s">
        <v>172</v>
      </c>
      <c r="C48" s="1">
        <v>50</v>
      </c>
      <c r="D48" s="1">
        <v>52</v>
      </c>
      <c r="E48" s="176">
        <v>54</v>
      </c>
      <c r="F48" s="176">
        <v>50</v>
      </c>
      <c r="G48" s="1">
        <v>50</v>
      </c>
      <c r="H48" s="1">
        <v>49</v>
      </c>
      <c r="I48" s="176">
        <v>47</v>
      </c>
      <c r="J48" s="176">
        <v>45</v>
      </c>
      <c r="K48" s="176">
        <v>43.976419</v>
      </c>
      <c r="L48" s="176">
        <v>43.976419</v>
      </c>
    </row>
    <row r="49" spans="1:5" ht="14.25">
      <c r="A49" s="1" t="s">
        <v>141</v>
      </c>
      <c r="D49" s="5"/>
      <c r="E49" s="5"/>
    </row>
    <row r="50" spans="1:5" ht="12.75">
      <c r="A50" s="1"/>
      <c r="D50" s="5"/>
      <c r="E50" s="5"/>
    </row>
    <row r="51" spans="1:5" ht="14.25">
      <c r="A51" s="38" t="s">
        <v>106</v>
      </c>
      <c r="C51" s="5"/>
      <c r="D51" s="5"/>
      <c r="E51" s="5"/>
    </row>
    <row r="52" spans="1:5" ht="14.25">
      <c r="A52" s="38" t="s">
        <v>108</v>
      </c>
      <c r="C52" s="5"/>
      <c r="D52" s="5"/>
      <c r="E52" s="5"/>
    </row>
    <row r="53" ht="12.75">
      <c r="A53" t="s">
        <v>107</v>
      </c>
    </row>
  </sheetData>
  <mergeCells count="3">
    <mergeCell ref="C6:L6"/>
    <mergeCell ref="A1:J1"/>
    <mergeCell ref="A3:L3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62"/>
  <sheetViews>
    <sheetView workbookViewId="0" topLeftCell="A1">
      <selection activeCell="A1" sqref="A1:G1"/>
    </sheetView>
  </sheetViews>
  <sheetFormatPr defaultColWidth="11.421875" defaultRowHeight="12.75"/>
  <cols>
    <col min="1" max="1" width="13.28125" style="0" customWidth="1"/>
    <col min="2" max="2" width="10.421875" style="0" hidden="1" customWidth="1"/>
    <col min="3" max="3" width="12.00390625" style="0" customWidth="1"/>
    <col min="4" max="4" width="10.00390625" style="0" customWidth="1"/>
    <col min="5" max="5" width="10.00390625" style="0" bestFit="1" customWidth="1"/>
    <col min="6" max="6" width="9.7109375" style="0" customWidth="1"/>
    <col min="7" max="7" width="10.8515625" style="0" bestFit="1" customWidth="1"/>
    <col min="8" max="8" width="5.7109375" style="0" customWidth="1"/>
    <col min="9" max="9" width="5.57421875" style="0" customWidth="1"/>
    <col min="10" max="11" width="5.7109375" style="0" customWidth="1"/>
    <col min="12" max="12" width="5.28125" style="0" customWidth="1"/>
    <col min="13" max="13" width="5.7109375" style="0" customWidth="1"/>
  </cols>
  <sheetData>
    <row r="1" spans="1:7" s="31" customFormat="1" ht="12.75">
      <c r="A1" s="271" t="s">
        <v>109</v>
      </c>
      <c r="B1" s="271"/>
      <c r="C1" s="271"/>
      <c r="D1" s="271"/>
      <c r="E1" s="271"/>
      <c r="F1" s="271"/>
      <c r="G1" s="271"/>
    </row>
    <row r="2" spans="1:7" s="31" customFormat="1" ht="12.75">
      <c r="A2" s="58"/>
      <c r="B2" s="58"/>
      <c r="C2" s="58"/>
      <c r="D2" s="58"/>
      <c r="E2" s="58"/>
      <c r="F2" s="58"/>
      <c r="G2" s="58"/>
    </row>
    <row r="3" spans="1:7" s="31" customFormat="1" ht="12.75">
      <c r="A3" s="58"/>
      <c r="B3" s="58"/>
      <c r="C3" s="58"/>
      <c r="D3" s="58"/>
      <c r="E3" s="58"/>
      <c r="F3" s="58"/>
      <c r="G3" s="58"/>
    </row>
    <row r="4" spans="1:7" ht="12.75">
      <c r="A4" s="263" t="s">
        <v>31</v>
      </c>
      <c r="B4" s="263"/>
      <c r="C4" s="263"/>
      <c r="D4" s="263"/>
      <c r="E4" s="263"/>
      <c r="F4" s="263"/>
      <c r="G4" s="263"/>
    </row>
    <row r="5" spans="1:5" ht="6.75" customHeight="1">
      <c r="A5" s="25"/>
      <c r="B5" s="25"/>
      <c r="C5" s="25"/>
      <c r="D5" s="25"/>
      <c r="E5" s="25"/>
    </row>
    <row r="6" spans="1:11" ht="12.75">
      <c r="A6" s="51" t="s">
        <v>80</v>
      </c>
      <c r="B6" s="35"/>
      <c r="C6" s="14"/>
      <c r="D6" s="241" t="s">
        <v>19</v>
      </c>
      <c r="E6" s="262"/>
      <c r="F6" s="262"/>
      <c r="G6" s="242"/>
      <c r="H6" s="5"/>
      <c r="I6" s="5"/>
      <c r="J6" s="5"/>
      <c r="K6" s="5"/>
    </row>
    <row r="7" spans="1:11" ht="12.75">
      <c r="A7" s="3" t="s">
        <v>110</v>
      </c>
      <c r="C7" s="9" t="s">
        <v>9</v>
      </c>
      <c r="D7" s="19" t="s">
        <v>85</v>
      </c>
      <c r="E7" s="19" t="s">
        <v>136</v>
      </c>
      <c r="F7" s="15" t="s">
        <v>86</v>
      </c>
      <c r="G7" s="51" t="s">
        <v>87</v>
      </c>
      <c r="H7" s="5"/>
      <c r="I7" s="5"/>
      <c r="J7" s="5"/>
      <c r="K7" s="5"/>
    </row>
    <row r="8" spans="1:11" ht="12.75">
      <c r="A8" s="3" t="s">
        <v>111</v>
      </c>
      <c r="C8" s="9" t="s">
        <v>18</v>
      </c>
      <c r="D8" s="4"/>
      <c r="E8" s="4"/>
      <c r="F8" s="55"/>
      <c r="G8" s="5"/>
      <c r="H8" s="5"/>
      <c r="I8" s="5"/>
      <c r="J8" s="5"/>
      <c r="K8" s="5"/>
    </row>
    <row r="9" spans="1:28" ht="12.75">
      <c r="A9" s="13"/>
      <c r="B9" s="6"/>
      <c r="C9" s="20"/>
      <c r="D9" s="20"/>
      <c r="E9" s="20"/>
      <c r="F9" s="22"/>
      <c r="G9" s="6"/>
      <c r="H9" s="5"/>
      <c r="I9" s="5"/>
      <c r="J9" s="5"/>
      <c r="K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2.75">
      <c r="A10" s="48"/>
      <c r="C10" s="30"/>
      <c r="D10" s="28"/>
      <c r="E10" s="28"/>
      <c r="F10" s="28"/>
      <c r="G10" s="28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s="32" customFormat="1" ht="12.75">
      <c r="A11" s="60"/>
      <c r="B11" s="25"/>
      <c r="C11" s="263" t="s">
        <v>118</v>
      </c>
      <c r="D11" s="263"/>
      <c r="E11" s="263"/>
      <c r="F11" s="263"/>
      <c r="G11" s="263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</row>
    <row r="12" spans="1:7" ht="12.75">
      <c r="A12" s="34" t="s">
        <v>112</v>
      </c>
      <c r="C12" s="99">
        <f>SUM(D12,E12,F12,G12)</f>
        <v>31</v>
      </c>
      <c r="D12">
        <v>31</v>
      </c>
      <c r="E12" s="101" t="s">
        <v>140</v>
      </c>
      <c r="F12" s="101" t="s">
        <v>140</v>
      </c>
      <c r="G12" s="101" t="s">
        <v>140</v>
      </c>
    </row>
    <row r="13" ht="12.75">
      <c r="A13" s="34"/>
    </row>
    <row r="14" spans="1:7" ht="12.75">
      <c r="A14" s="108" t="s">
        <v>114</v>
      </c>
      <c r="C14">
        <f>SUM(D14,E14,F14,G14)</f>
        <v>5</v>
      </c>
      <c r="D14">
        <v>5</v>
      </c>
      <c r="E14" s="101" t="s">
        <v>140</v>
      </c>
      <c r="F14" s="101" t="s">
        <v>140</v>
      </c>
      <c r="G14" s="101" t="s">
        <v>140</v>
      </c>
    </row>
    <row r="15" ht="12.75">
      <c r="A15" s="109"/>
    </row>
    <row r="16" spans="1:7" ht="12.75">
      <c r="A16" s="108" t="s">
        <v>115</v>
      </c>
      <c r="C16">
        <f>SUM(D16,E16,F16,G16)</f>
        <v>2</v>
      </c>
      <c r="D16">
        <v>2</v>
      </c>
      <c r="E16" s="101" t="s">
        <v>140</v>
      </c>
      <c r="F16" s="101" t="s">
        <v>140</v>
      </c>
      <c r="G16" s="101" t="s">
        <v>140</v>
      </c>
    </row>
    <row r="17" ht="12.75">
      <c r="A17" s="108"/>
    </row>
    <row r="18" spans="1:7" ht="12.75">
      <c r="A18" s="108" t="s">
        <v>113</v>
      </c>
      <c r="C18">
        <f>SUM(D18,E18,F18,G18)</f>
        <v>21</v>
      </c>
      <c r="D18">
        <v>21</v>
      </c>
      <c r="E18" s="101" t="s">
        <v>140</v>
      </c>
      <c r="F18" s="101" t="s">
        <v>140</v>
      </c>
      <c r="G18" s="101" t="s">
        <v>140</v>
      </c>
    </row>
    <row r="19" ht="12.75">
      <c r="A19" s="110"/>
    </row>
    <row r="20" spans="1:7" ht="12.75">
      <c r="A20" s="108" t="s">
        <v>116</v>
      </c>
      <c r="C20">
        <f>SUM(D20,E20,F20,G20)</f>
        <v>354</v>
      </c>
      <c r="D20">
        <v>225</v>
      </c>
      <c r="E20">
        <v>82</v>
      </c>
      <c r="F20">
        <v>1</v>
      </c>
      <c r="G20">
        <v>46</v>
      </c>
    </row>
    <row r="21" ht="12.75">
      <c r="A21" s="108"/>
    </row>
    <row r="22" spans="1:7" ht="12.75">
      <c r="A22" s="108" t="s">
        <v>117</v>
      </c>
      <c r="C22" s="95">
        <f>SUM(D22,E22,F22,G22)</f>
        <v>1762</v>
      </c>
      <c r="D22" s="95">
        <v>385</v>
      </c>
      <c r="E22" s="95">
        <v>882</v>
      </c>
      <c r="F22" s="95">
        <v>53</v>
      </c>
      <c r="G22" s="95">
        <v>442</v>
      </c>
    </row>
    <row r="23" ht="12.75">
      <c r="A23" s="108"/>
    </row>
    <row r="24" spans="1:7" ht="12.75">
      <c r="A24" s="108" t="s">
        <v>119</v>
      </c>
      <c r="C24" s="95">
        <f>SUM(D24,E24,F24,G24)</f>
        <v>5742</v>
      </c>
      <c r="D24" s="95">
        <v>348</v>
      </c>
      <c r="E24" s="95">
        <v>3502</v>
      </c>
      <c r="F24" s="95">
        <v>1357</v>
      </c>
      <c r="G24" s="95">
        <v>535</v>
      </c>
    </row>
    <row r="25" ht="12.75">
      <c r="A25" s="108"/>
    </row>
    <row r="26" spans="1:7" ht="12.75">
      <c r="A26" s="111" t="s">
        <v>38</v>
      </c>
      <c r="C26" s="82">
        <f>SUM(D26,E26,F26,G26)</f>
        <v>7917</v>
      </c>
      <c r="D26" s="82">
        <f>SUM(D12:D24)</f>
        <v>1017</v>
      </c>
      <c r="E26" s="82">
        <f>SUM(E12:E24)</f>
        <v>4466</v>
      </c>
      <c r="F26" s="82">
        <f>SUM(F12:F24)</f>
        <v>1411</v>
      </c>
      <c r="G26" s="82">
        <f>SUM(G12:G24)</f>
        <v>1023</v>
      </c>
    </row>
    <row r="27" spans="1:7" ht="12.75">
      <c r="A27" s="111"/>
      <c r="C27" s="4"/>
      <c r="D27" s="5"/>
      <c r="E27" s="5"/>
      <c r="F27" s="5"/>
      <c r="G27" s="5"/>
    </row>
    <row r="28" spans="1:28" s="32" customFormat="1" ht="12.75">
      <c r="A28" s="60"/>
      <c r="B28" s="25"/>
      <c r="C28" s="263" t="s">
        <v>120</v>
      </c>
      <c r="D28" s="263"/>
      <c r="E28" s="263"/>
      <c r="F28" s="263"/>
      <c r="G28" s="263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</row>
    <row r="29" spans="1:7" ht="12.75">
      <c r="A29" s="108"/>
      <c r="C29" s="30"/>
      <c r="D29" s="28"/>
      <c r="E29" s="28"/>
      <c r="F29" s="28"/>
      <c r="G29" s="28"/>
    </row>
    <row r="30" spans="1:7" s="32" customFormat="1" ht="12.75">
      <c r="A30" s="112" t="s">
        <v>112</v>
      </c>
      <c r="C30" s="100">
        <f>SUM(D30,E30,F30,G30)</f>
        <v>32</v>
      </c>
      <c r="D30">
        <v>32</v>
      </c>
      <c r="E30" s="101" t="s">
        <v>140</v>
      </c>
      <c r="F30" s="101" t="s">
        <v>140</v>
      </c>
      <c r="G30" s="101" t="s">
        <v>140</v>
      </c>
    </row>
    <row r="31" spans="1:8" ht="12.75">
      <c r="A31" s="108"/>
      <c r="H31" s="5"/>
    </row>
    <row r="32" spans="1:7" ht="12.75">
      <c r="A32" s="108" t="s">
        <v>114</v>
      </c>
      <c r="C32">
        <f>SUM(D32,E32,F32,G32)</f>
        <v>6</v>
      </c>
      <c r="D32">
        <v>6</v>
      </c>
      <c r="E32" s="101" t="s">
        <v>140</v>
      </c>
      <c r="F32" s="101" t="s">
        <v>140</v>
      </c>
      <c r="G32" s="101" t="s">
        <v>140</v>
      </c>
    </row>
    <row r="33" ht="12.75">
      <c r="A33" s="108"/>
    </row>
    <row r="34" spans="1:7" ht="12.75">
      <c r="A34" s="108" t="s">
        <v>115</v>
      </c>
      <c r="C34">
        <f>SUM(D34,E34,F34,G34)</f>
        <v>4</v>
      </c>
      <c r="D34">
        <v>4</v>
      </c>
      <c r="E34" s="101" t="s">
        <v>140</v>
      </c>
      <c r="F34" s="101" t="s">
        <v>140</v>
      </c>
      <c r="G34" s="101" t="s">
        <v>140</v>
      </c>
    </row>
    <row r="35" ht="12.75">
      <c r="A35" s="108"/>
    </row>
    <row r="36" spans="1:8" ht="12.75">
      <c r="A36" s="108" t="s">
        <v>113</v>
      </c>
      <c r="C36">
        <f>SUM(D36,E36,F36,G36)</f>
        <v>12</v>
      </c>
      <c r="D36">
        <v>11</v>
      </c>
      <c r="E36" s="100">
        <v>1</v>
      </c>
      <c r="F36" s="101" t="s">
        <v>140</v>
      </c>
      <c r="G36" s="101" t="s">
        <v>140</v>
      </c>
      <c r="H36" s="101"/>
    </row>
    <row r="37" ht="12.75">
      <c r="A37" s="108"/>
    </row>
    <row r="38" spans="1:7" ht="12.75">
      <c r="A38" s="108" t="s">
        <v>116</v>
      </c>
      <c r="C38">
        <f>SUM(D38,E38,F38,G38)</f>
        <v>212</v>
      </c>
      <c r="D38">
        <v>84</v>
      </c>
      <c r="E38">
        <v>85</v>
      </c>
      <c r="F38">
        <v>7</v>
      </c>
      <c r="G38">
        <v>36</v>
      </c>
    </row>
    <row r="39" ht="12.75">
      <c r="A39" s="108"/>
    </row>
    <row r="40" spans="1:7" ht="12.75">
      <c r="A40" s="108" t="s">
        <v>117</v>
      </c>
      <c r="C40" s="95">
        <f>SUM(D40,E40,F40,G40)</f>
        <v>969</v>
      </c>
      <c r="D40">
        <v>110</v>
      </c>
      <c r="E40" s="95">
        <v>506</v>
      </c>
      <c r="F40" s="95">
        <v>116</v>
      </c>
      <c r="G40" s="95">
        <v>237</v>
      </c>
    </row>
    <row r="41" ht="12.75">
      <c r="A41" s="108"/>
    </row>
    <row r="42" spans="1:7" ht="12.75">
      <c r="A42" s="34" t="s">
        <v>119</v>
      </c>
      <c r="C42" s="95">
        <f>SUM(D42,E42,F42,G42)</f>
        <v>8410</v>
      </c>
      <c r="D42" s="95">
        <v>701</v>
      </c>
      <c r="E42" s="95">
        <v>1328</v>
      </c>
      <c r="F42" s="95">
        <v>5534</v>
      </c>
      <c r="G42" s="95">
        <v>847</v>
      </c>
    </row>
    <row r="43" ht="12.75">
      <c r="A43" s="34"/>
    </row>
    <row r="44" spans="1:7" ht="12.75">
      <c r="A44" s="86" t="s">
        <v>38</v>
      </c>
      <c r="C44" s="82">
        <f>SUM(C30:C42)</f>
        <v>9645</v>
      </c>
      <c r="D44" s="82">
        <f>SUM(D30:D42)</f>
        <v>948</v>
      </c>
      <c r="E44" s="82">
        <f>SUM(E30:E42)</f>
        <v>1920</v>
      </c>
      <c r="F44" s="82">
        <f>SUM(F30:F42)</f>
        <v>5657</v>
      </c>
      <c r="G44" s="82">
        <f>SUM(G30:G42)</f>
        <v>1120</v>
      </c>
    </row>
    <row r="45" spans="1:7" ht="12.75">
      <c r="A45" s="86"/>
      <c r="C45" s="30"/>
      <c r="D45" s="28"/>
      <c r="E45" s="28"/>
      <c r="F45" s="28"/>
      <c r="G45" s="28"/>
    </row>
    <row r="46" spans="1:28" s="32" customFormat="1" ht="12.75">
      <c r="A46" s="60"/>
      <c r="B46" s="25"/>
      <c r="C46" s="263" t="s">
        <v>38</v>
      </c>
      <c r="D46" s="263"/>
      <c r="E46" s="263"/>
      <c r="F46" s="263"/>
      <c r="G46" s="263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</row>
    <row r="47" spans="1:7" ht="12.75">
      <c r="A47" s="86"/>
      <c r="C47" s="27"/>
      <c r="D47" s="25"/>
      <c r="E47" s="25"/>
      <c r="F47" s="25"/>
      <c r="G47" s="25"/>
    </row>
    <row r="48" spans="1:7" ht="12.75">
      <c r="A48" s="34" t="s">
        <v>112</v>
      </c>
      <c r="C48" s="100">
        <v>63</v>
      </c>
      <c r="D48">
        <v>63</v>
      </c>
      <c r="E48" s="101" t="s">
        <v>140</v>
      </c>
      <c r="F48" s="101" t="s">
        <v>140</v>
      </c>
      <c r="G48" s="101" t="s">
        <v>140</v>
      </c>
    </row>
    <row r="49" ht="12.75">
      <c r="A49" s="34"/>
    </row>
    <row r="50" spans="1:7" ht="12.75">
      <c r="A50" s="34" t="s">
        <v>114</v>
      </c>
      <c r="C50">
        <v>11</v>
      </c>
      <c r="D50">
        <v>11</v>
      </c>
      <c r="E50" s="101" t="s">
        <v>140</v>
      </c>
      <c r="F50" s="101" t="s">
        <v>140</v>
      </c>
      <c r="G50" s="101" t="s">
        <v>140</v>
      </c>
    </row>
    <row r="51" ht="12.75">
      <c r="A51" s="34"/>
    </row>
    <row r="52" spans="1:7" ht="12.75">
      <c r="A52" s="34" t="s">
        <v>115</v>
      </c>
      <c r="C52">
        <v>6</v>
      </c>
      <c r="D52">
        <v>6</v>
      </c>
      <c r="E52" s="101" t="s">
        <v>140</v>
      </c>
      <c r="F52" s="101" t="s">
        <v>140</v>
      </c>
      <c r="G52" s="101" t="s">
        <v>140</v>
      </c>
    </row>
    <row r="53" ht="12.75">
      <c r="A53" s="34"/>
    </row>
    <row r="54" spans="1:7" ht="12.75">
      <c r="A54" s="34" t="s">
        <v>113</v>
      </c>
      <c r="C54">
        <v>33</v>
      </c>
      <c r="D54">
        <v>32</v>
      </c>
      <c r="E54" s="100">
        <v>1</v>
      </c>
      <c r="F54" s="101" t="s">
        <v>140</v>
      </c>
      <c r="G54" s="101" t="s">
        <v>140</v>
      </c>
    </row>
    <row r="55" ht="12.75">
      <c r="A55" s="34"/>
    </row>
    <row r="56" spans="1:7" ht="12.75">
      <c r="A56" s="34" t="s">
        <v>116</v>
      </c>
      <c r="C56" s="95">
        <f>SUM(D56,E56,F56,G56)</f>
        <v>566</v>
      </c>
      <c r="D56">
        <v>309</v>
      </c>
      <c r="E56">
        <v>167</v>
      </c>
      <c r="F56">
        <v>8</v>
      </c>
      <c r="G56">
        <v>82</v>
      </c>
    </row>
    <row r="57" ht="12.75">
      <c r="A57" s="34"/>
    </row>
    <row r="58" spans="1:7" ht="12.75">
      <c r="A58" s="34" t="s">
        <v>117</v>
      </c>
      <c r="C58" s="95">
        <f>SUM(D58,E58,F58,G58)</f>
        <v>2731</v>
      </c>
      <c r="D58">
        <v>495</v>
      </c>
      <c r="E58" s="95">
        <v>1388</v>
      </c>
      <c r="F58" s="95">
        <v>169</v>
      </c>
      <c r="G58" s="95">
        <v>679</v>
      </c>
    </row>
    <row r="59" ht="12.75">
      <c r="A59" s="34"/>
    </row>
    <row r="60" spans="1:7" ht="12.75">
      <c r="A60" s="34" t="s">
        <v>119</v>
      </c>
      <c r="C60" s="95">
        <f>SUM(D60,E60,F60,G60)</f>
        <v>14152</v>
      </c>
      <c r="D60" s="95">
        <v>1049</v>
      </c>
      <c r="E60" s="95">
        <v>4830</v>
      </c>
      <c r="F60" s="95">
        <v>6891</v>
      </c>
      <c r="G60" s="95">
        <v>1382</v>
      </c>
    </row>
    <row r="61" ht="12.75">
      <c r="A61" s="34"/>
    </row>
    <row r="62" spans="1:7" ht="12.75">
      <c r="A62" s="86" t="s">
        <v>38</v>
      </c>
      <c r="C62" s="82">
        <f>SUM(C48:C60)</f>
        <v>17562</v>
      </c>
      <c r="D62" s="82">
        <f>SUM(D48:D60)</f>
        <v>1965</v>
      </c>
      <c r="E62" s="82">
        <f>SUM(E48:E60)</f>
        <v>6386</v>
      </c>
      <c r="F62" s="82">
        <f>SUM(F48:F60)</f>
        <v>7068</v>
      </c>
      <c r="G62" s="82">
        <f>SUM(G48:G60)</f>
        <v>2143</v>
      </c>
    </row>
  </sheetData>
  <mergeCells count="6">
    <mergeCell ref="C46:G46"/>
    <mergeCell ref="C11:G11"/>
    <mergeCell ref="A1:G1"/>
    <mergeCell ref="A4:G4"/>
    <mergeCell ref="D6:G6"/>
    <mergeCell ref="C28:G28"/>
  </mergeCells>
  <printOptions horizontalCentered="1"/>
  <pageMargins left="0.3937007874015748" right="0.3937007874015748" top="0.3937007874015748" bottom="0" header="0.5118110236220472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62"/>
  <sheetViews>
    <sheetView workbookViewId="0" topLeftCell="A1">
      <selection activeCell="A1" sqref="A1:G1"/>
    </sheetView>
  </sheetViews>
  <sheetFormatPr defaultColWidth="11.421875" defaultRowHeight="12.75"/>
  <cols>
    <col min="1" max="1" width="13.28125" style="0" customWidth="1"/>
    <col min="2" max="2" width="10.421875" style="0" hidden="1" customWidth="1"/>
    <col min="3" max="3" width="12.00390625" style="0" customWidth="1"/>
    <col min="4" max="4" width="10.00390625" style="0" customWidth="1"/>
    <col min="5" max="5" width="10.00390625" style="0" bestFit="1" customWidth="1"/>
    <col min="6" max="6" width="9.7109375" style="0" customWidth="1"/>
    <col min="7" max="7" width="10.8515625" style="0" bestFit="1" customWidth="1"/>
    <col min="8" max="8" width="5.7109375" style="0" customWidth="1"/>
    <col min="9" max="9" width="5.57421875" style="0" customWidth="1"/>
    <col min="10" max="11" width="5.7109375" style="0" customWidth="1"/>
    <col min="12" max="12" width="5.28125" style="0" customWidth="1"/>
    <col min="13" max="13" width="5.7109375" style="0" customWidth="1"/>
  </cols>
  <sheetData>
    <row r="1" spans="1:7" s="31" customFormat="1" ht="12.75">
      <c r="A1" s="271" t="s">
        <v>109</v>
      </c>
      <c r="B1" s="271"/>
      <c r="C1" s="271"/>
      <c r="D1" s="271"/>
      <c r="E1" s="271"/>
      <c r="F1" s="271"/>
      <c r="G1" s="271"/>
    </row>
    <row r="2" spans="1:7" s="31" customFormat="1" ht="12.75">
      <c r="A2" s="58"/>
      <c r="B2" s="58"/>
      <c r="C2" s="58"/>
      <c r="D2" s="58"/>
      <c r="E2" s="58"/>
      <c r="F2" s="58"/>
      <c r="G2" s="58"/>
    </row>
    <row r="3" spans="1:7" s="31" customFormat="1" ht="12.75">
      <c r="A3" s="58"/>
      <c r="B3" s="58"/>
      <c r="C3" s="58"/>
      <c r="D3" s="58"/>
      <c r="E3" s="58"/>
      <c r="F3" s="58"/>
      <c r="G3" s="58"/>
    </row>
    <row r="4" spans="1:7" ht="12.75">
      <c r="A4" s="263" t="s">
        <v>40</v>
      </c>
      <c r="B4" s="263"/>
      <c r="C4" s="263"/>
      <c r="D4" s="263"/>
      <c r="E4" s="263"/>
      <c r="F4" s="263"/>
      <c r="G4" s="263"/>
    </row>
    <row r="5" spans="1:5" ht="6.75" customHeight="1">
      <c r="A5" s="25"/>
      <c r="B5" s="25"/>
      <c r="C5" s="25"/>
      <c r="D5" s="25"/>
      <c r="E5" s="25"/>
    </row>
    <row r="6" spans="1:11" ht="12.75">
      <c r="A6" s="51" t="s">
        <v>80</v>
      </c>
      <c r="B6" s="35"/>
      <c r="C6" s="14"/>
      <c r="D6" s="241" t="s">
        <v>19</v>
      </c>
      <c r="E6" s="262"/>
      <c r="F6" s="262"/>
      <c r="G6" s="242"/>
      <c r="H6" s="5"/>
      <c r="I6" s="5"/>
      <c r="J6" s="5"/>
      <c r="K6" s="5"/>
    </row>
    <row r="7" spans="1:11" ht="12.75">
      <c r="A7" s="3" t="s">
        <v>110</v>
      </c>
      <c r="C7" s="9" t="s">
        <v>9</v>
      </c>
      <c r="D7" s="19" t="s">
        <v>85</v>
      </c>
      <c r="E7" s="19" t="s">
        <v>136</v>
      </c>
      <c r="F7" s="15" t="s">
        <v>86</v>
      </c>
      <c r="G7" s="51" t="s">
        <v>87</v>
      </c>
      <c r="H7" s="5"/>
      <c r="I7" s="5"/>
      <c r="J7" s="5"/>
      <c r="K7" s="5"/>
    </row>
    <row r="8" spans="1:11" ht="12.75">
      <c r="A8" s="3" t="s">
        <v>111</v>
      </c>
      <c r="C8" s="9" t="s">
        <v>18</v>
      </c>
      <c r="D8" s="4"/>
      <c r="E8" s="4"/>
      <c r="F8" s="55"/>
      <c r="G8" s="5"/>
      <c r="H8" s="5"/>
      <c r="I8" s="5"/>
      <c r="J8" s="5"/>
      <c r="K8" s="5"/>
    </row>
    <row r="9" spans="1:28" ht="12.75">
      <c r="A9" s="13"/>
      <c r="B9" s="6"/>
      <c r="C9" s="20"/>
      <c r="D9" s="20"/>
      <c r="E9" s="20"/>
      <c r="F9" s="22"/>
      <c r="G9" s="6"/>
      <c r="H9" s="5"/>
      <c r="I9" s="5"/>
      <c r="J9" s="5"/>
      <c r="K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2.75">
      <c r="A10" s="48"/>
      <c r="C10" s="30"/>
      <c r="D10" s="28"/>
      <c r="E10" s="28"/>
      <c r="F10" s="28"/>
      <c r="G10" s="28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s="32" customFormat="1" ht="12.75">
      <c r="A11" s="60"/>
      <c r="B11" s="25"/>
      <c r="C11" s="263" t="s">
        <v>118</v>
      </c>
      <c r="D11" s="263"/>
      <c r="E11" s="263"/>
      <c r="F11" s="263"/>
      <c r="G11" s="263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</row>
    <row r="12" spans="1:7" ht="12.75">
      <c r="A12" s="34" t="s">
        <v>112</v>
      </c>
      <c r="C12" s="99">
        <f>SUM(D12,E12,F12,G12)</f>
        <v>62</v>
      </c>
      <c r="D12">
        <v>62</v>
      </c>
      <c r="E12" s="101" t="s">
        <v>140</v>
      </c>
      <c r="F12" s="101" t="s">
        <v>140</v>
      </c>
      <c r="G12" s="101" t="s">
        <v>140</v>
      </c>
    </row>
    <row r="13" ht="12.75">
      <c r="A13" s="34"/>
    </row>
    <row r="14" spans="1:7" ht="12.75">
      <c r="A14" s="108" t="s">
        <v>114</v>
      </c>
      <c r="C14">
        <f>SUM(D14,E14,F14,G14)</f>
        <v>12</v>
      </c>
      <c r="D14">
        <v>12</v>
      </c>
      <c r="E14" s="101" t="s">
        <v>140</v>
      </c>
      <c r="F14" s="101" t="s">
        <v>140</v>
      </c>
      <c r="G14" s="101" t="s">
        <v>140</v>
      </c>
    </row>
    <row r="15" ht="12.75">
      <c r="A15" s="109"/>
    </row>
    <row r="16" spans="1:7" ht="12.75">
      <c r="A16" s="108" t="s">
        <v>115</v>
      </c>
      <c r="C16">
        <f>SUM(D16,E16,F16,G16)</f>
        <v>10</v>
      </c>
      <c r="D16">
        <v>10</v>
      </c>
      <c r="E16" s="101" t="s">
        <v>140</v>
      </c>
      <c r="F16" s="101" t="s">
        <v>140</v>
      </c>
      <c r="G16" s="101" t="s">
        <v>140</v>
      </c>
    </row>
    <row r="17" ht="12.75">
      <c r="A17" s="108"/>
    </row>
    <row r="18" spans="1:7" ht="12.75">
      <c r="A18" s="108" t="s">
        <v>113</v>
      </c>
      <c r="C18">
        <f>SUM(D18,E18,F18,G18)</f>
        <v>60</v>
      </c>
      <c r="D18">
        <v>60</v>
      </c>
      <c r="E18" s="101" t="s">
        <v>140</v>
      </c>
      <c r="F18" s="101" t="s">
        <v>140</v>
      </c>
      <c r="G18" s="101" t="s">
        <v>140</v>
      </c>
    </row>
    <row r="19" ht="12.75">
      <c r="A19" s="110"/>
    </row>
    <row r="20" spans="1:14" ht="12.75">
      <c r="A20" s="108" t="s">
        <v>116</v>
      </c>
      <c r="C20">
        <f>SUM(D20,E20,F20,G20)</f>
        <v>594</v>
      </c>
      <c r="D20">
        <v>347</v>
      </c>
      <c r="E20">
        <v>178</v>
      </c>
      <c r="F20">
        <v>3</v>
      </c>
      <c r="G20">
        <v>66</v>
      </c>
      <c r="J20" s="102"/>
      <c r="K20" s="102"/>
      <c r="L20" s="102"/>
      <c r="M20" s="102"/>
      <c r="N20" s="102"/>
    </row>
    <row r="21" ht="12.75">
      <c r="A21" s="108"/>
    </row>
    <row r="22" spans="1:7" ht="12.75">
      <c r="A22" s="108" t="s">
        <v>117</v>
      </c>
      <c r="C22" s="95">
        <f>SUM(D22,E22,F22,G22)</f>
        <v>2945</v>
      </c>
      <c r="D22" s="95">
        <v>553</v>
      </c>
      <c r="E22" s="95">
        <v>1707</v>
      </c>
      <c r="F22" s="95">
        <v>117</v>
      </c>
      <c r="G22" s="95">
        <v>568</v>
      </c>
    </row>
    <row r="23" ht="12.75">
      <c r="A23" s="108"/>
    </row>
    <row r="24" spans="1:7" ht="12.75">
      <c r="A24" s="108" t="s">
        <v>119</v>
      </c>
      <c r="C24" s="95">
        <f>SUM(D24,E24,F24,G24)</f>
        <v>10045</v>
      </c>
      <c r="D24" s="95">
        <v>533</v>
      </c>
      <c r="E24" s="95">
        <v>6343</v>
      </c>
      <c r="F24" s="95">
        <v>2577</v>
      </c>
      <c r="G24" s="95">
        <v>592</v>
      </c>
    </row>
    <row r="25" ht="12.75">
      <c r="A25" s="108"/>
    </row>
    <row r="26" spans="1:7" ht="12.75">
      <c r="A26" s="111" t="s">
        <v>38</v>
      </c>
      <c r="C26" s="82">
        <f>SUM(D26,E26,F26,G26)</f>
        <v>13728</v>
      </c>
      <c r="D26" s="82">
        <f>SUM(D12:D24)</f>
        <v>1577</v>
      </c>
      <c r="E26" s="82">
        <f>SUM(E12:E24)</f>
        <v>8228</v>
      </c>
      <c r="F26" s="82">
        <f>SUM(F12:F24)</f>
        <v>2697</v>
      </c>
      <c r="G26" s="82">
        <f>SUM(G12:G24)</f>
        <v>1226</v>
      </c>
    </row>
    <row r="27" spans="1:7" ht="12.75">
      <c r="A27" s="111"/>
      <c r="C27" s="4"/>
      <c r="D27" s="5"/>
      <c r="E27" s="5"/>
      <c r="F27" s="5"/>
      <c r="G27" s="5"/>
    </row>
    <row r="28" spans="1:28" s="32" customFormat="1" ht="12.75">
      <c r="A28" s="60"/>
      <c r="B28" s="25"/>
      <c r="C28" s="263" t="s">
        <v>120</v>
      </c>
      <c r="D28" s="263"/>
      <c r="E28" s="263"/>
      <c r="F28" s="263"/>
      <c r="G28" s="263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</row>
    <row r="29" spans="1:14" ht="12.75">
      <c r="A29" s="108"/>
      <c r="C29" s="30"/>
      <c r="D29" s="28"/>
      <c r="E29" s="28"/>
      <c r="F29" s="28"/>
      <c r="G29" s="28"/>
      <c r="J29" s="102"/>
      <c r="K29" s="102"/>
      <c r="L29" s="102"/>
      <c r="M29" s="102"/>
      <c r="N29" s="102"/>
    </row>
    <row r="30" spans="1:14" s="32" customFormat="1" ht="12.75">
      <c r="A30" s="112" t="s">
        <v>112</v>
      </c>
      <c r="C30" s="100">
        <f>SUM(D30,E30,F30,G30)</f>
        <v>37</v>
      </c>
      <c r="D30">
        <v>37</v>
      </c>
      <c r="E30" s="101" t="s">
        <v>140</v>
      </c>
      <c r="F30" s="101" t="s">
        <v>140</v>
      </c>
      <c r="G30" s="101" t="s">
        <v>140</v>
      </c>
      <c r="J30" s="90"/>
      <c r="K30" s="90"/>
      <c r="L30" s="113"/>
      <c r="M30" s="113"/>
      <c r="N30" s="113"/>
    </row>
    <row r="31" spans="1:14" ht="12.75">
      <c r="A31" s="108"/>
      <c r="H31" s="5"/>
      <c r="J31" s="90"/>
      <c r="K31" s="90"/>
      <c r="L31" s="113"/>
      <c r="M31" s="113"/>
      <c r="N31" s="113"/>
    </row>
    <row r="32" spans="1:14" ht="12.75">
      <c r="A32" s="108" t="s">
        <v>114</v>
      </c>
      <c r="C32">
        <f>SUM(D32,E32,F32,G32)</f>
        <v>9</v>
      </c>
      <c r="D32">
        <v>9</v>
      </c>
      <c r="E32" s="101" t="s">
        <v>140</v>
      </c>
      <c r="F32" s="101" t="s">
        <v>140</v>
      </c>
      <c r="G32" s="101" t="s">
        <v>140</v>
      </c>
      <c r="J32" s="90"/>
      <c r="K32" s="90"/>
      <c r="L32" s="113"/>
      <c r="M32" s="113"/>
      <c r="N32" s="113"/>
    </row>
    <row r="33" spans="1:14" ht="12.75">
      <c r="A33" s="108"/>
      <c r="J33" s="90"/>
      <c r="K33" s="90"/>
      <c r="L33" s="113"/>
      <c r="M33" s="113"/>
      <c r="N33" s="113"/>
    </row>
    <row r="34" spans="1:14" ht="12.75">
      <c r="A34" s="108" t="s">
        <v>115</v>
      </c>
      <c r="C34">
        <f>SUM(D34,E34,F34,G34)</f>
        <v>7</v>
      </c>
      <c r="D34">
        <v>7</v>
      </c>
      <c r="E34" s="101" t="s">
        <v>140</v>
      </c>
      <c r="F34" s="101" t="s">
        <v>140</v>
      </c>
      <c r="G34" s="101" t="s">
        <v>140</v>
      </c>
      <c r="J34" s="90"/>
      <c r="K34" s="90"/>
      <c r="L34" s="90"/>
      <c r="M34" s="90"/>
      <c r="N34" s="90"/>
    </row>
    <row r="35" spans="1:14" ht="12.75">
      <c r="A35" s="108"/>
      <c r="J35" s="90"/>
      <c r="K35" s="90"/>
      <c r="L35" s="90"/>
      <c r="M35" s="90"/>
      <c r="N35" s="90"/>
    </row>
    <row r="36" spans="1:14" ht="12.75">
      <c r="A36" s="108" t="s">
        <v>113</v>
      </c>
      <c r="C36">
        <f>SUM(D36,E36,F36,G36)</f>
        <v>28</v>
      </c>
      <c r="D36">
        <v>28</v>
      </c>
      <c r="E36" s="101" t="s">
        <v>140</v>
      </c>
      <c r="F36" s="101" t="s">
        <v>140</v>
      </c>
      <c r="G36" s="101" t="s">
        <v>140</v>
      </c>
      <c r="H36" s="101"/>
      <c r="J36" s="90"/>
      <c r="K36" s="90"/>
      <c r="L36" s="90"/>
      <c r="M36" s="90"/>
      <c r="N36" s="90"/>
    </row>
    <row r="37" spans="1:14" ht="12.75">
      <c r="A37" s="108"/>
      <c r="J37" s="92"/>
      <c r="K37" s="92"/>
      <c r="L37" s="92"/>
      <c r="M37" s="92"/>
      <c r="N37" s="92"/>
    </row>
    <row r="38" spans="1:7" ht="12.75">
      <c r="A38" s="108" t="s">
        <v>116</v>
      </c>
      <c r="C38">
        <f>SUM(D38,E38,F38,G38)</f>
        <v>302</v>
      </c>
      <c r="D38">
        <v>112</v>
      </c>
      <c r="E38">
        <v>149</v>
      </c>
      <c r="F38">
        <v>1</v>
      </c>
      <c r="G38">
        <v>40</v>
      </c>
    </row>
    <row r="39" ht="12.75">
      <c r="A39" s="108"/>
    </row>
    <row r="40" spans="1:7" ht="12.75">
      <c r="A40" s="108" t="s">
        <v>117</v>
      </c>
      <c r="C40" s="95">
        <f>SUM(D40,E40,F40,G40)</f>
        <v>1589</v>
      </c>
      <c r="D40">
        <v>117</v>
      </c>
      <c r="E40" s="95">
        <v>978</v>
      </c>
      <c r="F40" s="95">
        <v>181</v>
      </c>
      <c r="G40" s="95">
        <v>313</v>
      </c>
    </row>
    <row r="41" ht="12.75">
      <c r="A41" s="108"/>
    </row>
    <row r="42" spans="1:7" ht="12.75">
      <c r="A42" s="34" t="s">
        <v>119</v>
      </c>
      <c r="C42" s="95">
        <f>SUM(D42,E42,F42,G42)</f>
        <v>14129</v>
      </c>
      <c r="D42" s="95">
        <v>994</v>
      </c>
      <c r="E42" s="95">
        <v>2337</v>
      </c>
      <c r="F42" s="95">
        <v>9800</v>
      </c>
      <c r="G42" s="95">
        <v>998</v>
      </c>
    </row>
    <row r="43" ht="12.75">
      <c r="A43" s="34"/>
    </row>
    <row r="44" spans="1:7" ht="12.75">
      <c r="A44" s="86" t="s">
        <v>38</v>
      </c>
      <c r="C44" s="82">
        <f>SUM(C30:C42)</f>
        <v>16101</v>
      </c>
      <c r="D44" s="82">
        <f>SUM(D30:D42)</f>
        <v>1304</v>
      </c>
      <c r="E44" s="82">
        <f>SUM(E30:E42)</f>
        <v>3464</v>
      </c>
      <c r="F44" s="82">
        <f>SUM(F30:F42)</f>
        <v>9982</v>
      </c>
      <c r="G44" s="82">
        <f>SUM(G30:G42)</f>
        <v>1351</v>
      </c>
    </row>
    <row r="45" spans="1:7" ht="12.75">
      <c r="A45" s="86"/>
      <c r="C45" s="30"/>
      <c r="D45" s="28"/>
      <c r="E45" s="28"/>
      <c r="F45" s="28"/>
      <c r="G45" s="28"/>
    </row>
    <row r="46" spans="1:28" s="32" customFormat="1" ht="12.75">
      <c r="A46" s="60"/>
      <c r="B46" s="25"/>
      <c r="C46" s="263" t="s">
        <v>38</v>
      </c>
      <c r="D46" s="263"/>
      <c r="E46" s="263"/>
      <c r="F46" s="263"/>
      <c r="G46" s="263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</row>
    <row r="47" spans="1:7" ht="12.75">
      <c r="A47" s="86"/>
      <c r="C47" s="27"/>
      <c r="D47" s="25"/>
      <c r="E47" s="25"/>
      <c r="F47" s="25"/>
      <c r="G47" s="25"/>
    </row>
    <row r="48" spans="1:7" ht="12.75">
      <c r="A48" s="34" t="s">
        <v>112</v>
      </c>
      <c r="C48" s="100">
        <v>99</v>
      </c>
      <c r="D48">
        <v>99</v>
      </c>
      <c r="E48" s="101" t="s">
        <v>140</v>
      </c>
      <c r="F48" s="101" t="s">
        <v>140</v>
      </c>
      <c r="G48" s="101" t="s">
        <v>140</v>
      </c>
    </row>
    <row r="49" ht="12.75">
      <c r="A49" s="34"/>
    </row>
    <row r="50" spans="1:7" ht="12.75">
      <c r="A50" s="34" t="s">
        <v>114</v>
      </c>
      <c r="C50">
        <v>21</v>
      </c>
      <c r="D50">
        <v>21</v>
      </c>
      <c r="E50" s="101" t="s">
        <v>140</v>
      </c>
      <c r="F50" s="101" t="s">
        <v>140</v>
      </c>
      <c r="G50" s="101" t="s">
        <v>140</v>
      </c>
    </row>
    <row r="51" ht="12.75">
      <c r="A51" s="34"/>
    </row>
    <row r="52" spans="1:7" ht="12.75">
      <c r="A52" s="34" t="s">
        <v>115</v>
      </c>
      <c r="C52">
        <v>17</v>
      </c>
      <c r="D52">
        <v>17</v>
      </c>
      <c r="E52" s="101" t="s">
        <v>140</v>
      </c>
      <c r="F52" s="101" t="s">
        <v>140</v>
      </c>
      <c r="G52" s="101" t="s">
        <v>140</v>
      </c>
    </row>
    <row r="53" ht="12.75">
      <c r="A53" s="34"/>
    </row>
    <row r="54" spans="1:7" ht="12.75">
      <c r="A54" s="34" t="s">
        <v>113</v>
      </c>
      <c r="C54">
        <v>88</v>
      </c>
      <c r="D54">
        <v>88</v>
      </c>
      <c r="E54" s="101" t="s">
        <v>140</v>
      </c>
      <c r="F54" s="101" t="s">
        <v>140</v>
      </c>
      <c r="G54" s="101" t="s">
        <v>140</v>
      </c>
    </row>
    <row r="55" ht="12.75">
      <c r="A55" s="34"/>
    </row>
    <row r="56" spans="1:7" ht="12.75">
      <c r="A56" s="34" t="s">
        <v>116</v>
      </c>
      <c r="C56">
        <v>896</v>
      </c>
      <c r="D56">
        <v>459</v>
      </c>
      <c r="E56">
        <v>327</v>
      </c>
      <c r="F56">
        <v>4</v>
      </c>
      <c r="G56">
        <v>106</v>
      </c>
    </row>
    <row r="57" ht="12.75">
      <c r="A57" s="34"/>
    </row>
    <row r="58" spans="1:7" ht="12.75">
      <c r="A58" s="34" t="s">
        <v>117</v>
      </c>
      <c r="C58" s="95">
        <v>4534</v>
      </c>
      <c r="D58">
        <v>670</v>
      </c>
      <c r="E58" s="95">
        <v>2685</v>
      </c>
      <c r="F58" s="95">
        <v>298</v>
      </c>
      <c r="G58" s="95">
        <v>881</v>
      </c>
    </row>
    <row r="59" ht="12.75">
      <c r="A59" s="34"/>
    </row>
    <row r="60" spans="1:7" ht="12.75">
      <c r="A60" s="34" t="s">
        <v>119</v>
      </c>
      <c r="C60" s="95">
        <v>24174</v>
      </c>
      <c r="D60" s="95">
        <v>1527</v>
      </c>
      <c r="E60" s="95">
        <v>8680</v>
      </c>
      <c r="F60" s="95">
        <v>12377</v>
      </c>
      <c r="G60" s="95">
        <v>1590</v>
      </c>
    </row>
    <row r="61" ht="12.75">
      <c r="A61" s="34"/>
    </row>
    <row r="62" spans="1:7" ht="12.75">
      <c r="A62" s="86" t="s">
        <v>38</v>
      </c>
      <c r="C62" s="82">
        <v>29829</v>
      </c>
      <c r="D62" s="82">
        <v>2881</v>
      </c>
      <c r="E62" s="82">
        <v>11692</v>
      </c>
      <c r="F62" s="82">
        <v>12679</v>
      </c>
      <c r="G62" s="82">
        <v>2577</v>
      </c>
    </row>
  </sheetData>
  <mergeCells count="6">
    <mergeCell ref="C46:G46"/>
    <mergeCell ref="C11:G11"/>
    <mergeCell ref="A1:G1"/>
    <mergeCell ref="A4:G4"/>
    <mergeCell ref="D6:G6"/>
    <mergeCell ref="C28:G28"/>
  </mergeCells>
  <printOptions horizontalCentered="1"/>
  <pageMargins left="0.3937007874015748" right="0.3937007874015748" top="0.3937007874015748" bottom="0.1968503937007874" header="0.5118110236220472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59"/>
  <sheetViews>
    <sheetView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0.421875" style="0" hidden="1" customWidth="1"/>
    <col min="3" max="3" width="11.28125" style="0" customWidth="1"/>
    <col min="4" max="4" width="11.57421875" style="0" customWidth="1"/>
    <col min="5" max="5" width="11.8515625" style="0" customWidth="1"/>
    <col min="6" max="6" width="11.57421875" style="0" customWidth="1"/>
    <col min="7" max="7" width="10.28125" style="0" customWidth="1"/>
    <col min="8" max="8" width="14.421875" style="0" customWidth="1"/>
    <col min="9" max="9" width="5.57421875" style="0" customWidth="1"/>
    <col min="10" max="11" width="5.7109375" style="0" customWidth="1"/>
    <col min="12" max="12" width="5.28125" style="0" customWidth="1"/>
    <col min="13" max="13" width="5.7109375" style="0" customWidth="1"/>
  </cols>
  <sheetData>
    <row r="1" spans="1:7" s="31" customFormat="1" ht="12.75">
      <c r="A1" s="28" t="s">
        <v>166</v>
      </c>
      <c r="B1" s="28"/>
      <c r="C1" s="28"/>
      <c r="D1" s="28"/>
      <c r="E1" s="28"/>
      <c r="F1" s="28"/>
      <c r="G1" s="61"/>
    </row>
    <row r="3" spans="1:11" ht="12.75">
      <c r="A3" s="263" t="s">
        <v>137</v>
      </c>
      <c r="B3" s="263"/>
      <c r="C3" s="263"/>
      <c r="D3" s="263"/>
      <c r="E3" s="263"/>
      <c r="F3" s="263"/>
      <c r="G3" s="5"/>
      <c r="H3" s="5"/>
      <c r="I3" s="5"/>
      <c r="J3" s="5"/>
      <c r="K3" s="5"/>
    </row>
    <row r="4" spans="1:11" ht="12.75">
      <c r="A4" s="13"/>
      <c r="B4" s="6"/>
      <c r="C4" s="43"/>
      <c r="D4" s="43"/>
      <c r="E4" s="43"/>
      <c r="F4" s="43"/>
      <c r="G4" s="43"/>
      <c r="H4" s="43"/>
      <c r="I4" s="5"/>
      <c r="J4" s="5"/>
      <c r="K4" s="5"/>
    </row>
    <row r="5" spans="1:28" ht="12.75">
      <c r="A5" s="24"/>
      <c r="B5" s="5"/>
      <c r="C5" s="269" t="s">
        <v>31</v>
      </c>
      <c r="D5" s="270"/>
      <c r="E5" s="269" t="s">
        <v>40</v>
      </c>
      <c r="F5" s="270"/>
      <c r="G5" s="269" t="s">
        <v>138</v>
      </c>
      <c r="H5" s="270"/>
      <c r="I5" s="5"/>
      <c r="J5" s="5"/>
      <c r="K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2.75">
      <c r="A6" s="24"/>
      <c r="B6" s="5"/>
      <c r="C6" s="278" t="s">
        <v>160</v>
      </c>
      <c r="D6" s="279"/>
      <c r="E6" s="279"/>
      <c r="F6" s="279"/>
      <c r="G6" s="280"/>
      <c r="H6" s="280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s="5"/>
      <c r="B7" s="5"/>
      <c r="C7" s="30"/>
      <c r="D7" s="30"/>
      <c r="E7" s="30"/>
      <c r="F7" s="30"/>
      <c r="G7" s="30"/>
      <c r="H7" s="30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8" ht="12.75">
      <c r="A8" s="24" t="s">
        <v>122</v>
      </c>
      <c r="B8" s="5"/>
      <c r="C8" s="30"/>
      <c r="D8" s="52" t="s">
        <v>1</v>
      </c>
      <c r="E8" s="30"/>
      <c r="F8" s="52" t="s">
        <v>1</v>
      </c>
      <c r="G8" s="30"/>
      <c r="H8" s="52" t="s">
        <v>1</v>
      </c>
    </row>
    <row r="9" spans="1:8" ht="12.75">
      <c r="A9" s="5"/>
      <c r="B9" s="5"/>
      <c r="C9" s="9" t="s">
        <v>0</v>
      </c>
      <c r="D9" s="9" t="s">
        <v>45</v>
      </c>
      <c r="E9" s="9" t="s">
        <v>0</v>
      </c>
      <c r="F9" s="9" t="s">
        <v>45</v>
      </c>
      <c r="G9" s="9" t="s">
        <v>0</v>
      </c>
      <c r="H9" s="9" t="s">
        <v>45</v>
      </c>
    </row>
    <row r="10" spans="1:8" ht="14.25">
      <c r="A10" s="41"/>
      <c r="B10" s="5"/>
      <c r="C10" s="4"/>
      <c r="D10" s="9" t="s">
        <v>139</v>
      </c>
      <c r="E10" s="4"/>
      <c r="F10" s="9" t="s">
        <v>139</v>
      </c>
      <c r="G10" s="4"/>
      <c r="H10" s="9" t="s">
        <v>139</v>
      </c>
    </row>
    <row r="11" spans="1:8" ht="12.75">
      <c r="A11" s="45"/>
      <c r="B11" s="5"/>
      <c r="C11" s="20"/>
      <c r="D11" s="20"/>
      <c r="E11" s="20"/>
      <c r="F11" s="20"/>
      <c r="G11" s="20"/>
      <c r="H11" s="20"/>
    </row>
    <row r="12" spans="1:8" ht="12.75">
      <c r="A12" s="117"/>
      <c r="B12" s="5"/>
      <c r="C12" s="14"/>
      <c r="D12" s="5"/>
      <c r="E12" s="5"/>
      <c r="F12" s="5"/>
      <c r="G12" s="5"/>
      <c r="H12" s="5"/>
    </row>
    <row r="13" spans="1:8" ht="12.75">
      <c r="A13" s="118">
        <v>1975</v>
      </c>
      <c r="B13" s="5"/>
      <c r="C13" s="114">
        <v>226</v>
      </c>
      <c r="D13" s="115">
        <v>17.13159490600364</v>
      </c>
      <c r="E13" s="44">
        <v>460</v>
      </c>
      <c r="F13" s="115">
        <v>18.8</v>
      </c>
      <c r="G13" s="74">
        <v>11875</v>
      </c>
      <c r="H13" s="115">
        <v>19.7</v>
      </c>
    </row>
    <row r="14" spans="1:8" ht="12.75">
      <c r="A14" s="118">
        <v>76</v>
      </c>
      <c r="B14" s="5"/>
      <c r="C14" s="114">
        <v>219</v>
      </c>
      <c r="D14" s="115">
        <v>16.10175722373355</v>
      </c>
      <c r="E14" s="44">
        <v>404</v>
      </c>
      <c r="F14" s="115">
        <v>16.3</v>
      </c>
      <c r="G14" s="74">
        <v>10506</v>
      </c>
      <c r="H14" s="115">
        <v>17.4</v>
      </c>
    </row>
    <row r="15" spans="1:8" ht="12.75">
      <c r="A15" s="118">
        <v>77</v>
      </c>
      <c r="B15" s="5"/>
      <c r="C15" s="114">
        <v>195</v>
      </c>
      <c r="D15" s="115">
        <v>15.015015015015015</v>
      </c>
      <c r="E15" s="44">
        <v>315</v>
      </c>
      <c r="F15" s="115">
        <v>13.3</v>
      </c>
      <c r="G15" s="74">
        <v>9022</v>
      </c>
      <c r="H15" s="115">
        <v>15.4</v>
      </c>
    </row>
    <row r="16" spans="1:8" ht="12.75">
      <c r="A16" s="119">
        <v>78</v>
      </c>
      <c r="B16" s="5"/>
      <c r="C16" s="114">
        <v>200</v>
      </c>
      <c r="D16" s="115">
        <v>15.852885225110969</v>
      </c>
      <c r="E16" s="44">
        <v>340</v>
      </c>
      <c r="F16" s="115">
        <v>14.6</v>
      </c>
      <c r="G16" s="74">
        <v>8482</v>
      </c>
      <c r="H16" s="115">
        <v>14.7</v>
      </c>
    </row>
    <row r="17" spans="1:8" ht="12.75">
      <c r="A17" s="119">
        <v>79</v>
      </c>
      <c r="B17" s="5"/>
      <c r="C17" s="114">
        <v>153</v>
      </c>
      <c r="D17" s="115">
        <v>12.026410941675838</v>
      </c>
      <c r="E17" s="44">
        <v>296</v>
      </c>
      <c r="F17" s="115">
        <v>12.9</v>
      </c>
      <c r="G17" s="74">
        <v>7855</v>
      </c>
      <c r="H17" s="115">
        <v>13.6</v>
      </c>
    </row>
    <row r="18" spans="1:7" ht="12.75">
      <c r="A18" s="108"/>
      <c r="B18" s="5"/>
      <c r="D18" s="5"/>
      <c r="G18" s="74"/>
    </row>
    <row r="19" spans="1:8" ht="12.75">
      <c r="A19" s="118">
        <v>1980</v>
      </c>
      <c r="B19" s="5"/>
      <c r="C19" s="26">
        <v>154</v>
      </c>
      <c r="D19" s="115">
        <v>11.340206185567009</v>
      </c>
      <c r="E19" s="26">
        <v>281</v>
      </c>
      <c r="F19" s="115">
        <v>11.5</v>
      </c>
      <c r="G19" s="74">
        <v>7821</v>
      </c>
      <c r="H19" s="115">
        <v>12.7</v>
      </c>
    </row>
    <row r="20" spans="1:8" ht="12.75">
      <c r="A20" s="118">
        <v>81</v>
      </c>
      <c r="B20" s="5"/>
      <c r="C20" s="106">
        <v>137</v>
      </c>
      <c r="D20" s="116">
        <v>10.152660441677781</v>
      </c>
      <c r="E20" s="107">
        <v>278</v>
      </c>
      <c r="F20" s="116">
        <v>11.3</v>
      </c>
      <c r="G20" s="74">
        <v>7257</v>
      </c>
      <c r="H20" s="116">
        <v>11.6</v>
      </c>
    </row>
    <row r="21" spans="1:8" ht="12.75">
      <c r="A21" s="118">
        <v>82</v>
      </c>
      <c r="B21" s="5"/>
      <c r="C21" s="106">
        <v>151</v>
      </c>
      <c r="D21" s="116">
        <v>11.385914643341879</v>
      </c>
      <c r="E21" s="107">
        <v>253</v>
      </c>
      <c r="F21" s="116">
        <v>10.3</v>
      </c>
      <c r="G21" s="74">
        <v>6782</v>
      </c>
      <c r="H21" s="116">
        <v>10.9</v>
      </c>
    </row>
    <row r="22" spans="1:8" ht="12.75">
      <c r="A22" s="118">
        <v>83</v>
      </c>
      <c r="B22" s="5"/>
      <c r="C22" s="114">
        <v>146</v>
      </c>
      <c r="D22" s="115">
        <v>11.390232485567171</v>
      </c>
      <c r="E22" s="44">
        <v>231</v>
      </c>
      <c r="F22" s="115">
        <v>9.8</v>
      </c>
      <c r="G22" s="74">
        <v>6099</v>
      </c>
      <c r="H22" s="115">
        <v>10.3</v>
      </c>
    </row>
    <row r="23" spans="1:8" ht="12.75">
      <c r="A23" s="118">
        <v>84</v>
      </c>
      <c r="B23" s="5"/>
      <c r="C23" s="106">
        <v>103</v>
      </c>
      <c r="D23" s="116">
        <v>8.301765132586443</v>
      </c>
      <c r="E23" s="107">
        <v>212</v>
      </c>
      <c r="F23" s="116">
        <v>9.2</v>
      </c>
      <c r="G23" s="74">
        <v>5633</v>
      </c>
      <c r="H23" s="116">
        <v>9.6</v>
      </c>
    </row>
    <row r="24" spans="1:7" ht="12.75">
      <c r="A24" s="108"/>
      <c r="B24" s="5"/>
      <c r="D24" s="5"/>
      <c r="G24" s="74"/>
    </row>
    <row r="25" spans="1:8" ht="12.75">
      <c r="A25" s="118">
        <v>1985</v>
      </c>
      <c r="B25" s="5"/>
      <c r="C25" s="114">
        <v>121</v>
      </c>
      <c r="D25" s="115">
        <v>9.519313980017309</v>
      </c>
      <c r="E25" s="44">
        <v>192</v>
      </c>
      <c r="F25" s="115">
        <v>8.3</v>
      </c>
      <c r="G25" s="74">
        <v>5244</v>
      </c>
      <c r="H25" s="115">
        <v>8.9</v>
      </c>
    </row>
    <row r="26" spans="1:8" ht="12.75">
      <c r="A26" s="118">
        <v>86</v>
      </c>
      <c r="B26" s="5"/>
      <c r="C26" s="114">
        <v>116</v>
      </c>
      <c r="D26" s="115">
        <v>8.654133094598627</v>
      </c>
      <c r="E26" s="44">
        <v>192</v>
      </c>
      <c r="F26" s="115">
        <v>7.8</v>
      </c>
      <c r="G26" s="74">
        <v>5355</v>
      </c>
      <c r="H26" s="115">
        <v>8.6</v>
      </c>
    </row>
    <row r="27" spans="1:8" ht="12.75">
      <c r="A27" s="118">
        <v>87</v>
      </c>
      <c r="B27" s="5"/>
      <c r="C27" s="114">
        <v>119</v>
      </c>
      <c r="D27" s="115">
        <v>8.345606283750614</v>
      </c>
      <c r="E27" s="44">
        <v>187</v>
      </c>
      <c r="F27" s="115">
        <v>7.2</v>
      </c>
      <c r="G27" s="74">
        <v>5318</v>
      </c>
      <c r="H27" s="115">
        <v>8.3</v>
      </c>
    </row>
    <row r="28" spans="1:8" ht="12.75">
      <c r="A28" s="118">
        <v>88</v>
      </c>
      <c r="B28" s="5"/>
      <c r="C28" s="114">
        <v>118</v>
      </c>
      <c r="D28" s="115">
        <v>7.682791848427632</v>
      </c>
      <c r="E28" s="44">
        <v>185</v>
      </c>
      <c r="F28" s="115">
        <v>6.8</v>
      </c>
      <c r="G28" s="74">
        <v>5080</v>
      </c>
      <c r="H28" s="115">
        <v>7.6</v>
      </c>
    </row>
    <row r="29" spans="1:8" ht="12.75">
      <c r="A29" s="118">
        <v>89</v>
      </c>
      <c r="B29" s="5"/>
      <c r="C29" s="114">
        <v>122</v>
      </c>
      <c r="D29" s="115">
        <v>7.955656993805021</v>
      </c>
      <c r="E29" s="44">
        <v>183</v>
      </c>
      <c r="F29" s="115">
        <v>6.7</v>
      </c>
      <c r="G29" s="74">
        <v>5074</v>
      </c>
      <c r="H29" s="115">
        <v>7.5</v>
      </c>
    </row>
    <row r="30" spans="1:7" ht="12.75">
      <c r="A30" s="108"/>
      <c r="B30" s="5"/>
      <c r="D30" s="5"/>
      <c r="G30" s="74"/>
    </row>
    <row r="31" spans="1:8" ht="12.75">
      <c r="A31" s="118">
        <v>1990</v>
      </c>
      <c r="B31" s="5"/>
      <c r="C31" s="114">
        <v>102</v>
      </c>
      <c r="D31" s="115">
        <v>6.11034565386689</v>
      </c>
      <c r="E31" s="44">
        <v>197</v>
      </c>
      <c r="F31" s="115">
        <v>6.8</v>
      </c>
      <c r="G31" s="123">
        <v>5076</v>
      </c>
      <c r="H31" s="122">
        <v>7.1</v>
      </c>
    </row>
    <row r="32" spans="1:8" ht="12.75">
      <c r="A32" s="118">
        <v>91</v>
      </c>
      <c r="B32" s="5"/>
      <c r="C32" s="114">
        <v>114</v>
      </c>
      <c r="D32" s="115">
        <v>6.907834939101982</v>
      </c>
      <c r="E32" s="44">
        <v>210</v>
      </c>
      <c r="F32" s="115">
        <v>7.3</v>
      </c>
      <c r="G32" s="74">
        <v>5711</v>
      </c>
      <c r="H32" s="115">
        <v>6.7</v>
      </c>
    </row>
    <row r="33" spans="1:8" ht="12.75">
      <c r="A33" s="118">
        <v>92</v>
      </c>
      <c r="B33" s="5"/>
      <c r="C33" s="114">
        <v>107</v>
      </c>
      <c r="D33" s="115">
        <v>6.4860277626235066</v>
      </c>
      <c r="E33" s="44">
        <v>164</v>
      </c>
      <c r="F33" s="115">
        <v>5.7</v>
      </c>
      <c r="G33" s="74">
        <v>4992</v>
      </c>
      <c r="H33" s="115">
        <v>6.1</v>
      </c>
    </row>
    <row r="34" spans="1:8" ht="12.75">
      <c r="A34" s="87">
        <v>93</v>
      </c>
      <c r="B34" s="5"/>
      <c r="C34" s="114">
        <v>117</v>
      </c>
      <c r="D34" s="115">
        <v>7.196899797010519</v>
      </c>
      <c r="E34" s="44">
        <v>145</v>
      </c>
      <c r="F34" s="115">
        <v>5.1</v>
      </c>
      <c r="G34">
        <v>4665</v>
      </c>
      <c r="H34" s="115">
        <v>5.9</v>
      </c>
    </row>
    <row r="35" spans="1:8" ht="12.75">
      <c r="A35" s="87">
        <v>94</v>
      </c>
      <c r="B35" s="5"/>
      <c r="C35" s="114">
        <v>86</v>
      </c>
      <c r="D35" s="115">
        <v>5.3083143015863214</v>
      </c>
      <c r="E35" s="44">
        <v>139</v>
      </c>
      <c r="F35" s="115">
        <v>5</v>
      </c>
      <c r="G35" s="74">
        <v>4309</v>
      </c>
      <c r="H35" s="115">
        <v>5.6</v>
      </c>
    </row>
    <row r="36" spans="1:4" ht="12.75">
      <c r="A36" s="87"/>
      <c r="B36" s="5"/>
      <c r="D36" s="5"/>
    </row>
    <row r="37" spans="1:8" ht="12.75">
      <c r="A37" s="87">
        <v>1995</v>
      </c>
      <c r="B37" s="5"/>
      <c r="C37" s="114">
        <v>77</v>
      </c>
      <c r="D37" s="115">
        <v>4.851310483870968</v>
      </c>
      <c r="E37" s="44">
        <v>126</v>
      </c>
      <c r="F37" s="115">
        <v>4.6</v>
      </c>
      <c r="G37" s="74">
        <v>4053</v>
      </c>
      <c r="H37" s="115">
        <v>5.3</v>
      </c>
    </row>
    <row r="38" spans="1:8" ht="12.75">
      <c r="A38" s="120">
        <v>96</v>
      </c>
      <c r="B38" s="5"/>
      <c r="C38" s="114">
        <v>103</v>
      </c>
      <c r="D38" s="115">
        <v>6.207062793780885</v>
      </c>
      <c r="E38" s="44">
        <v>141</v>
      </c>
      <c r="F38" s="115">
        <v>4.9</v>
      </c>
      <c r="G38" s="74">
        <v>3962</v>
      </c>
      <c r="H38" s="115">
        <v>5</v>
      </c>
    </row>
    <row r="39" spans="1:8" ht="12.75">
      <c r="A39" s="120">
        <v>97</v>
      </c>
      <c r="B39" s="5"/>
      <c r="C39" s="106">
        <v>99</v>
      </c>
      <c r="D39" s="116">
        <v>5.833824395992929</v>
      </c>
      <c r="E39" s="107">
        <v>141</v>
      </c>
      <c r="F39" s="116">
        <v>4.9</v>
      </c>
      <c r="G39" s="123" t="s">
        <v>142</v>
      </c>
      <c r="H39" s="116">
        <v>4.9</v>
      </c>
    </row>
    <row r="40" spans="1:8" ht="12.75">
      <c r="A40" s="120">
        <v>98</v>
      </c>
      <c r="B40" s="5"/>
      <c r="C40" s="106">
        <v>68</v>
      </c>
      <c r="D40" s="116">
        <v>4.188481675392671</v>
      </c>
      <c r="E40" s="107">
        <v>127</v>
      </c>
      <c r="F40" s="116">
        <v>4.6</v>
      </c>
      <c r="G40" s="74">
        <v>3666</v>
      </c>
      <c r="H40" s="116">
        <v>4.7</v>
      </c>
    </row>
    <row r="41" spans="1:8" ht="12.75">
      <c r="A41" s="120">
        <v>99</v>
      </c>
      <c r="B41" s="5"/>
      <c r="C41" s="106">
        <v>73</v>
      </c>
      <c r="D41" s="116">
        <v>4.552825246351503</v>
      </c>
      <c r="E41" s="107">
        <v>98</v>
      </c>
      <c r="F41" s="116">
        <v>3.6</v>
      </c>
      <c r="G41" s="74">
        <v>3496</v>
      </c>
      <c r="H41" s="116">
        <v>4.5</v>
      </c>
    </row>
    <row r="42" spans="1:7" ht="12.75">
      <c r="A42" s="87"/>
      <c r="B42" s="5"/>
      <c r="D42" s="5"/>
      <c r="G42" s="74"/>
    </row>
    <row r="43" spans="1:8" ht="12.75">
      <c r="A43" s="120">
        <v>2000</v>
      </c>
      <c r="B43" s="5"/>
      <c r="C43" s="114">
        <v>72</v>
      </c>
      <c r="D43" s="115">
        <v>4.455721269880562</v>
      </c>
      <c r="E43" s="44">
        <v>113</v>
      </c>
      <c r="F43" s="115">
        <v>4.2</v>
      </c>
      <c r="G43" s="74">
        <v>3362</v>
      </c>
      <c r="H43" s="115">
        <v>4.4</v>
      </c>
    </row>
    <row r="44" spans="1:8" ht="12.75">
      <c r="A44" s="121">
        <v>1</v>
      </c>
      <c r="B44" s="5"/>
      <c r="C44" s="114">
        <v>65</v>
      </c>
      <c r="D44" s="115">
        <v>4.117572532623845</v>
      </c>
      <c r="E44" s="44">
        <v>121</v>
      </c>
      <c r="F44" s="115">
        <v>4.7</v>
      </c>
      <c r="G44" s="74">
        <v>3163</v>
      </c>
      <c r="H44" s="115">
        <v>4.3</v>
      </c>
    </row>
    <row r="45" spans="1:8" ht="12.75">
      <c r="A45" s="121">
        <v>2</v>
      </c>
      <c r="B45" s="5"/>
      <c r="C45" s="106">
        <v>55</v>
      </c>
      <c r="D45" s="116">
        <v>3.5016234799770802</v>
      </c>
      <c r="E45" s="107">
        <v>107</v>
      </c>
      <c r="F45" s="116">
        <v>4.3</v>
      </c>
      <c r="G45" s="74">
        <v>3036</v>
      </c>
      <c r="H45" s="116">
        <v>4.2</v>
      </c>
    </row>
    <row r="46" spans="1:8" ht="12.75">
      <c r="A46" s="121">
        <v>3</v>
      </c>
      <c r="B46" s="5"/>
      <c r="C46" s="114">
        <v>57</v>
      </c>
      <c r="D46" s="115">
        <v>3.581301834631817</v>
      </c>
      <c r="E46" s="44">
        <v>97</v>
      </c>
      <c r="F46" s="115">
        <v>4</v>
      </c>
      <c r="G46" s="123">
        <v>2991</v>
      </c>
      <c r="H46" s="122">
        <v>4.3</v>
      </c>
    </row>
    <row r="47" spans="1:8" ht="12.75">
      <c r="A47" s="121">
        <v>4</v>
      </c>
      <c r="B47" s="5"/>
      <c r="C47" s="114">
        <v>63</v>
      </c>
      <c r="D47" s="115">
        <v>3.91231447556356</v>
      </c>
      <c r="E47" s="44">
        <v>99</v>
      </c>
      <c r="F47" s="115">
        <v>4.10958904109589</v>
      </c>
      <c r="G47" s="74">
        <v>2918</v>
      </c>
      <c r="H47" s="115">
        <v>4.1</v>
      </c>
    </row>
    <row r="48" ht="12.75">
      <c r="G48" s="75"/>
    </row>
    <row r="49" ht="12.75">
      <c r="G49" s="78"/>
    </row>
    <row r="50" spans="1:8" ht="14.25">
      <c r="A50" s="46" t="s">
        <v>123</v>
      </c>
      <c r="B50" s="5"/>
      <c r="C50" s="5"/>
      <c r="D50" s="5"/>
      <c r="E50" s="5"/>
      <c r="F50" s="5"/>
      <c r="G50" s="74"/>
      <c r="H50" s="5"/>
    </row>
    <row r="51" ht="12.75">
      <c r="G51" s="74"/>
    </row>
    <row r="52" ht="12.75">
      <c r="G52" s="74"/>
    </row>
    <row r="53" ht="12.75">
      <c r="G53" s="74"/>
    </row>
    <row r="54" ht="12.75">
      <c r="G54" s="74"/>
    </row>
    <row r="55" ht="12.75">
      <c r="G55" s="74"/>
    </row>
    <row r="56" ht="12.75">
      <c r="G56" s="74"/>
    </row>
    <row r="57" ht="12.75">
      <c r="G57" s="74"/>
    </row>
    <row r="59" ht="12.75">
      <c r="G59" s="74"/>
    </row>
  </sheetData>
  <mergeCells count="5">
    <mergeCell ref="G5:H5"/>
    <mergeCell ref="C6:H6"/>
    <mergeCell ref="A3:F3"/>
    <mergeCell ref="C5:D5"/>
    <mergeCell ref="E5:F5"/>
  </mergeCells>
  <printOptions horizontalCentered="1"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A1" sqref="A1:K1"/>
    </sheetView>
  </sheetViews>
  <sheetFormatPr defaultColWidth="11.421875" defaultRowHeight="12.75"/>
  <cols>
    <col min="1" max="1" width="9.8515625" style="0" customWidth="1"/>
    <col min="2" max="2" width="10.421875" style="0" hidden="1" customWidth="1"/>
    <col min="3" max="3" width="15.00390625" style="0" customWidth="1"/>
    <col min="4" max="4" width="11.57421875" style="0" customWidth="1"/>
    <col min="5" max="5" width="10.8515625" style="0" customWidth="1"/>
    <col min="6" max="6" width="13.00390625" style="0" customWidth="1"/>
    <col min="7" max="7" width="15.421875" style="0" customWidth="1"/>
    <col min="8" max="8" width="11.28125" style="0" customWidth="1"/>
    <col min="9" max="9" width="10.28125" style="0" customWidth="1"/>
    <col min="10" max="10" width="13.7109375" style="0" customWidth="1"/>
    <col min="11" max="11" width="11.140625" style="0" customWidth="1"/>
    <col min="12" max="12" width="11.7109375" style="0" customWidth="1"/>
  </cols>
  <sheetData>
    <row r="1" spans="1:11" s="31" customFormat="1" ht="12.75">
      <c r="A1" s="271" t="s">
        <v>156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s="31" customFormat="1" ht="12.75">
      <c r="A2" s="271" t="s">
        <v>157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s="31" customFormat="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2" ht="12.75">
      <c r="A4" s="263" t="s">
        <v>31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7" ht="6.75" customHeight="1">
      <c r="A5" s="25"/>
      <c r="B5" s="25"/>
      <c r="C5" s="25"/>
      <c r="D5" s="25"/>
      <c r="E5" s="25"/>
      <c r="F5" s="25"/>
      <c r="G5" s="25"/>
    </row>
    <row r="6" spans="1:13" ht="36">
      <c r="A6" s="137"/>
      <c r="B6" s="132" t="s">
        <v>7</v>
      </c>
      <c r="C6" s="133" t="s">
        <v>7</v>
      </c>
      <c r="D6" s="138" t="s">
        <v>161</v>
      </c>
      <c r="E6" s="138"/>
      <c r="F6" s="138"/>
      <c r="G6" s="138"/>
      <c r="H6" s="136" t="s">
        <v>23</v>
      </c>
      <c r="I6" s="132" t="s">
        <v>9</v>
      </c>
      <c r="J6" s="133"/>
      <c r="K6" s="139" t="s">
        <v>176</v>
      </c>
      <c r="L6" s="139"/>
      <c r="M6" s="128"/>
    </row>
    <row r="7" spans="1:13" ht="24">
      <c r="A7" s="131" t="s">
        <v>122</v>
      </c>
      <c r="B7" s="127"/>
      <c r="C7" s="127"/>
      <c r="D7" s="127"/>
      <c r="E7" s="127"/>
      <c r="F7" s="132" t="s">
        <v>150</v>
      </c>
      <c r="G7" s="133"/>
      <c r="H7" s="134"/>
      <c r="I7" s="127"/>
      <c r="J7" s="127"/>
      <c r="K7" s="127"/>
      <c r="L7" s="128"/>
      <c r="M7" s="128"/>
    </row>
    <row r="8" spans="1:13" ht="24">
      <c r="A8" s="135"/>
      <c r="B8" s="129" t="s">
        <v>0</v>
      </c>
      <c r="C8" s="129" t="s">
        <v>0</v>
      </c>
      <c r="D8" s="129" t="s">
        <v>0</v>
      </c>
      <c r="E8" s="129" t="s">
        <v>143</v>
      </c>
      <c r="F8" s="136" t="s">
        <v>0</v>
      </c>
      <c r="G8" s="136" t="s">
        <v>151</v>
      </c>
      <c r="H8" s="129" t="s">
        <v>0</v>
      </c>
      <c r="I8" s="129" t="s">
        <v>0</v>
      </c>
      <c r="J8" s="129" t="s">
        <v>143</v>
      </c>
      <c r="K8" s="129" t="s">
        <v>0</v>
      </c>
      <c r="L8" s="130" t="s">
        <v>143</v>
      </c>
      <c r="M8" s="128"/>
    </row>
    <row r="9" spans="1:3" ht="12.75">
      <c r="A9" s="5"/>
      <c r="C9" s="5"/>
    </row>
    <row r="10" spans="1:12" ht="12.75">
      <c r="A10">
        <v>1975</v>
      </c>
      <c r="C10" s="124">
        <v>10494</v>
      </c>
      <c r="D10" s="124">
        <v>13192</v>
      </c>
      <c r="E10" s="105">
        <v>7.641179656343853</v>
      </c>
      <c r="F10" s="124">
        <v>1306</v>
      </c>
      <c r="G10" s="105">
        <v>98.99939357186173</v>
      </c>
      <c r="H10" s="124">
        <v>93</v>
      </c>
      <c r="I10" s="124">
        <v>26099</v>
      </c>
      <c r="J10" s="105">
        <v>15.117279248856748</v>
      </c>
      <c r="K10" s="125">
        <v>-12907</v>
      </c>
      <c r="L10" s="126">
        <v>-7.476099592512895</v>
      </c>
    </row>
    <row r="11" spans="1:12" ht="12.75">
      <c r="A11">
        <v>76</v>
      </c>
      <c r="C11" s="124">
        <v>9724</v>
      </c>
      <c r="D11" s="124">
        <v>13601</v>
      </c>
      <c r="E11" s="105">
        <v>7.9619447025056616</v>
      </c>
      <c r="F11" s="124">
        <v>1360</v>
      </c>
      <c r="G11" s="105">
        <v>99.99264759944123</v>
      </c>
      <c r="H11" s="124">
        <v>83</v>
      </c>
      <c r="I11" s="124">
        <v>25300</v>
      </c>
      <c r="J11" s="105">
        <v>14.810469889963478</v>
      </c>
      <c r="K11" s="125">
        <v>-11699</v>
      </c>
      <c r="L11" s="126">
        <v>-6.848525187457815</v>
      </c>
    </row>
    <row r="12" spans="1:12" ht="12.75">
      <c r="A12">
        <v>77</v>
      </c>
      <c r="C12" s="124">
        <v>9401</v>
      </c>
      <c r="D12" s="124">
        <v>12987</v>
      </c>
      <c r="E12" s="105">
        <v>7.6920753322304884</v>
      </c>
      <c r="F12" s="124">
        <v>1340</v>
      </c>
      <c r="G12" s="105">
        <v>103.18010318010317</v>
      </c>
      <c r="H12" s="124">
        <v>70</v>
      </c>
      <c r="I12" s="124">
        <v>24294</v>
      </c>
      <c r="J12" s="105">
        <v>14.389102804435781</v>
      </c>
      <c r="K12" s="125">
        <v>-11307</v>
      </c>
      <c r="L12" s="126">
        <v>-6.697027472205293</v>
      </c>
    </row>
    <row r="13" spans="1:12" ht="12.75">
      <c r="A13">
        <v>78</v>
      </c>
      <c r="C13" s="124">
        <v>7966</v>
      </c>
      <c r="D13" s="124">
        <v>12616</v>
      </c>
      <c r="E13" s="105">
        <v>7.543699462266255</v>
      </c>
      <c r="F13" s="124">
        <v>1432</v>
      </c>
      <c r="G13" s="105">
        <v>113.50665821179454</v>
      </c>
      <c r="H13" s="124">
        <v>83</v>
      </c>
      <c r="I13" s="124">
        <v>24072</v>
      </c>
      <c r="J13" s="105">
        <v>14.393780394393888</v>
      </c>
      <c r="K13" s="125">
        <v>-11456</v>
      </c>
      <c r="L13" s="126">
        <v>-6.850080932127633</v>
      </c>
    </row>
    <row r="14" spans="1:12" ht="12.75">
      <c r="A14">
        <v>79</v>
      </c>
      <c r="C14" s="124">
        <v>8296</v>
      </c>
      <c r="D14" s="124">
        <v>12722</v>
      </c>
      <c r="E14" s="105">
        <v>7.670583355039119</v>
      </c>
      <c r="F14" s="124">
        <v>1621</v>
      </c>
      <c r="G14" s="105">
        <v>127.41707278729761</v>
      </c>
      <c r="H14" s="124">
        <v>62</v>
      </c>
      <c r="I14" s="124">
        <v>23760</v>
      </c>
      <c r="J14" s="105">
        <v>14.325818308106387</v>
      </c>
      <c r="K14" s="125">
        <v>-11038</v>
      </c>
      <c r="L14" s="126">
        <v>-6.655234953067269</v>
      </c>
    </row>
    <row r="15" ht="12.75">
      <c r="G15" s="63"/>
    </row>
    <row r="16" spans="1:12" ht="12.75">
      <c r="A16">
        <v>1980</v>
      </c>
      <c r="C16" s="124">
        <v>8930</v>
      </c>
      <c r="D16" s="124">
        <v>13580</v>
      </c>
      <c r="E16" s="105">
        <v>8.23222388254229</v>
      </c>
      <c r="F16" s="124">
        <v>1870</v>
      </c>
      <c r="G16" s="63">
        <v>137.70250368188513</v>
      </c>
      <c r="H16" s="124">
        <v>67</v>
      </c>
      <c r="I16" s="124">
        <v>23726</v>
      </c>
      <c r="J16" s="105">
        <v>14.38274991437396</v>
      </c>
      <c r="K16" s="125">
        <v>-10146</v>
      </c>
      <c r="L16" s="126">
        <v>-6.15052603183167</v>
      </c>
    </row>
    <row r="17" spans="1:12" ht="12.75">
      <c r="A17">
        <v>81</v>
      </c>
      <c r="C17" s="124">
        <v>9042</v>
      </c>
      <c r="D17" s="124">
        <v>13494</v>
      </c>
      <c r="E17" s="105">
        <v>8.22413228822128</v>
      </c>
      <c r="F17" s="124">
        <v>1980</v>
      </c>
      <c r="G17" s="105">
        <v>146.7318808359271</v>
      </c>
      <c r="H17" s="124">
        <v>59</v>
      </c>
      <c r="I17" s="124">
        <v>23746</v>
      </c>
      <c r="J17" s="105">
        <v>14.472376264717838</v>
      </c>
      <c r="K17" s="125">
        <v>-10252</v>
      </c>
      <c r="L17" s="126">
        <v>-6.248243976496559</v>
      </c>
    </row>
    <row r="18" spans="1:12" ht="12.75">
      <c r="A18" s="26">
        <v>82</v>
      </c>
      <c r="C18" s="124">
        <v>8991</v>
      </c>
      <c r="D18" s="124">
        <v>13262</v>
      </c>
      <c r="E18" s="105">
        <v>8.133441926415104</v>
      </c>
      <c r="F18" s="124">
        <v>2115</v>
      </c>
      <c r="G18" s="105">
        <v>159.47820841502036</v>
      </c>
      <c r="H18" s="124">
        <v>53</v>
      </c>
      <c r="I18" s="124">
        <v>23761</v>
      </c>
      <c r="J18" s="105">
        <v>14.572365677390232</v>
      </c>
      <c r="K18" s="125">
        <v>-10499</v>
      </c>
      <c r="L18" s="126">
        <v>-6.43892375097513</v>
      </c>
    </row>
    <row r="19" spans="1:12" ht="12.75">
      <c r="A19" s="26">
        <v>83</v>
      </c>
      <c r="C19" s="124">
        <v>9198</v>
      </c>
      <c r="D19" s="124">
        <v>12818</v>
      </c>
      <c r="E19" s="105">
        <v>7.926652798013204</v>
      </c>
      <c r="F19" s="124">
        <v>2137</v>
      </c>
      <c r="G19" s="105">
        <v>166.7186768606647</v>
      </c>
      <c r="H19" s="124">
        <v>55</v>
      </c>
      <c r="I19" s="124">
        <v>22537</v>
      </c>
      <c r="J19" s="105">
        <v>13.936883609675736</v>
      </c>
      <c r="K19" s="125">
        <v>-9719</v>
      </c>
      <c r="L19" s="126">
        <v>-6.010230811662532</v>
      </c>
    </row>
    <row r="20" spans="1:12" ht="12.75">
      <c r="A20" s="26">
        <v>84</v>
      </c>
      <c r="C20" s="124">
        <v>8885</v>
      </c>
      <c r="D20" s="124">
        <v>12407</v>
      </c>
      <c r="E20" s="105">
        <v>7.749308889313611</v>
      </c>
      <c r="F20" s="124">
        <v>2171</v>
      </c>
      <c r="G20" s="105">
        <v>174.98186507616668</v>
      </c>
      <c r="H20" s="124">
        <v>50</v>
      </c>
      <c r="I20" s="124">
        <v>22021</v>
      </c>
      <c r="J20" s="105">
        <v>13.75413323539736</v>
      </c>
      <c r="K20" s="125">
        <v>-9614</v>
      </c>
      <c r="L20" s="126">
        <v>-6.004824346083748</v>
      </c>
    </row>
    <row r="21" spans="1:7" ht="12.75">
      <c r="A21" s="5"/>
      <c r="B21" s="5"/>
      <c r="G21" s="63"/>
    </row>
    <row r="22" spans="1:12" ht="12.75">
      <c r="A22" s="29">
        <v>1985</v>
      </c>
      <c r="C22" s="124">
        <v>8768</v>
      </c>
      <c r="D22" s="124">
        <v>12711</v>
      </c>
      <c r="E22" s="105">
        <v>8.012622512248072</v>
      </c>
      <c r="F22" s="124">
        <v>2253</v>
      </c>
      <c r="G22" s="105">
        <v>177.248052867595</v>
      </c>
      <c r="H22" s="124">
        <v>64</v>
      </c>
      <c r="I22" s="124">
        <v>22266</v>
      </c>
      <c r="J22" s="105">
        <v>14.035799925868586</v>
      </c>
      <c r="K22" s="125">
        <v>-9555</v>
      </c>
      <c r="L22" s="126">
        <v>-6.023177413620513</v>
      </c>
    </row>
    <row r="23" spans="1:12" ht="12.75">
      <c r="A23" s="29">
        <v>86</v>
      </c>
      <c r="C23" s="124">
        <v>9180</v>
      </c>
      <c r="D23" s="124">
        <v>13404</v>
      </c>
      <c r="E23" s="105">
        <v>8.507354126549115</v>
      </c>
      <c r="F23" s="124">
        <v>2544</v>
      </c>
      <c r="G23" s="63">
        <v>189.79409131602506</v>
      </c>
      <c r="H23" s="124">
        <v>54</v>
      </c>
      <c r="I23" s="124">
        <v>21973</v>
      </c>
      <c r="J23" s="105">
        <v>13.945993152988935</v>
      </c>
      <c r="K23" s="125">
        <v>-8569</v>
      </c>
      <c r="L23" s="126">
        <v>-5.438639026439821</v>
      </c>
    </row>
    <row r="24" spans="1:12" ht="12.75">
      <c r="A24" s="29">
        <v>87</v>
      </c>
      <c r="C24" s="124">
        <v>9565</v>
      </c>
      <c r="D24" s="124">
        <v>14259</v>
      </c>
      <c r="E24" s="105">
        <v>8.952328333657714</v>
      </c>
      <c r="F24" s="124">
        <v>2756</v>
      </c>
      <c r="G24" s="105">
        <v>193.28143628585454</v>
      </c>
      <c r="H24" s="124">
        <v>54</v>
      </c>
      <c r="I24" s="124">
        <v>21516</v>
      </c>
      <c r="J24" s="105">
        <v>13.508541722910401</v>
      </c>
      <c r="K24" s="125">
        <v>-7257</v>
      </c>
      <c r="L24" s="126">
        <v>-4.556213389252686</v>
      </c>
    </row>
    <row r="25" spans="1:12" ht="12.75">
      <c r="A25" s="29">
        <v>88</v>
      </c>
      <c r="C25" s="124">
        <v>9787</v>
      </c>
      <c r="D25" s="124">
        <v>15359</v>
      </c>
      <c r="E25" s="105">
        <v>9.615553168205505</v>
      </c>
      <c r="F25" s="124">
        <v>3055</v>
      </c>
      <c r="G25" s="105">
        <v>198.90617878768148</v>
      </c>
      <c r="H25" s="124">
        <v>58</v>
      </c>
      <c r="I25" s="124">
        <v>21186</v>
      </c>
      <c r="J25" s="105">
        <v>13.263565949710388</v>
      </c>
      <c r="K25" s="125">
        <v>-5827</v>
      </c>
      <c r="L25" s="126">
        <v>-3.648012781504882</v>
      </c>
    </row>
    <row r="26" spans="1:12" ht="12.75">
      <c r="A26" s="29">
        <v>89</v>
      </c>
      <c r="C26" s="124">
        <v>9484</v>
      </c>
      <c r="D26" s="124">
        <v>15335</v>
      </c>
      <c r="E26" s="105">
        <v>9.5246672422253</v>
      </c>
      <c r="F26" s="124">
        <v>3127</v>
      </c>
      <c r="G26" s="105">
        <v>203.9126181936746</v>
      </c>
      <c r="H26" s="124">
        <v>36</v>
      </c>
      <c r="I26" s="124">
        <v>21241</v>
      </c>
      <c r="J26" s="105">
        <v>13.192921871021037</v>
      </c>
      <c r="K26" s="125">
        <v>-5906</v>
      </c>
      <c r="L26" s="126">
        <v>-3.6682546287957365</v>
      </c>
    </row>
    <row r="27" ht="12.75">
      <c r="G27" s="63"/>
    </row>
    <row r="28" spans="1:12" ht="12.75">
      <c r="A28">
        <v>1990</v>
      </c>
      <c r="C28" s="124">
        <v>9938</v>
      </c>
      <c r="D28" s="124">
        <v>16693</v>
      </c>
      <c r="E28" s="105">
        <v>10.175723708954674</v>
      </c>
      <c r="F28" s="124">
        <v>3223</v>
      </c>
      <c r="G28" s="105">
        <v>193.0749415922842</v>
      </c>
      <c r="H28" s="124">
        <v>61</v>
      </c>
      <c r="I28" s="124">
        <v>21199</v>
      </c>
      <c r="J28" s="105">
        <v>12.922492476255323</v>
      </c>
      <c r="K28" s="125">
        <v>-4506</v>
      </c>
      <c r="L28" s="126">
        <v>-2.7467687673006504</v>
      </c>
    </row>
    <row r="29" spans="1:12" ht="12.75">
      <c r="A29">
        <v>91</v>
      </c>
      <c r="C29" s="124">
        <v>9241</v>
      </c>
      <c r="D29" s="124">
        <v>16503</v>
      </c>
      <c r="E29" s="105">
        <v>9.937555324055953</v>
      </c>
      <c r="F29" s="124">
        <v>3400</v>
      </c>
      <c r="G29" s="105">
        <v>206.02314730655033</v>
      </c>
      <c r="H29" s="124">
        <v>47</v>
      </c>
      <c r="I29" s="124">
        <v>21434</v>
      </c>
      <c r="J29" s="105">
        <v>12.906838806024075</v>
      </c>
      <c r="K29" s="125">
        <v>-4931</v>
      </c>
      <c r="L29" s="126">
        <v>-2.9692834819681213</v>
      </c>
    </row>
    <row r="30" spans="1:12" ht="12.75">
      <c r="A30">
        <v>92</v>
      </c>
      <c r="C30" s="124">
        <v>9006</v>
      </c>
      <c r="D30" s="124">
        <v>16497</v>
      </c>
      <c r="E30" s="105">
        <v>9.836141814066691</v>
      </c>
      <c r="F30" s="124">
        <v>3507</v>
      </c>
      <c r="G30" s="63">
        <v>212.58410620112747</v>
      </c>
      <c r="H30" s="124">
        <v>47</v>
      </c>
      <c r="I30" s="124">
        <v>20444</v>
      </c>
      <c r="J30" s="105">
        <v>12.189494044176483</v>
      </c>
      <c r="K30" s="125">
        <v>-3947</v>
      </c>
      <c r="L30" s="126">
        <v>-2.3533522301097913</v>
      </c>
    </row>
    <row r="31" spans="1:12" ht="12.75">
      <c r="A31">
        <v>93</v>
      </c>
      <c r="C31" s="124">
        <v>8572</v>
      </c>
      <c r="D31" s="124">
        <v>16257</v>
      </c>
      <c r="E31" s="105">
        <v>9.565777148048598</v>
      </c>
      <c r="F31" s="124">
        <v>3485</v>
      </c>
      <c r="G31" s="105">
        <v>214.36919480839023</v>
      </c>
      <c r="H31" s="124">
        <v>57</v>
      </c>
      <c r="I31" s="124">
        <v>20703</v>
      </c>
      <c r="J31" s="105">
        <v>12.181846853420073</v>
      </c>
      <c r="K31" s="125">
        <v>-4446</v>
      </c>
      <c r="L31" s="126">
        <v>-2.6160697053714745</v>
      </c>
    </row>
    <row r="32" spans="1:12" ht="12.75">
      <c r="A32">
        <v>94</v>
      </c>
      <c r="C32" s="124">
        <v>8537</v>
      </c>
      <c r="D32" s="124">
        <v>16201</v>
      </c>
      <c r="E32" s="105">
        <v>9.504723027759706</v>
      </c>
      <c r="F32" s="124">
        <v>3579</v>
      </c>
      <c r="G32" s="105">
        <v>220.91228936485402</v>
      </c>
      <c r="H32" s="124">
        <v>79</v>
      </c>
      <c r="I32" s="124">
        <v>20241</v>
      </c>
      <c r="J32" s="105">
        <v>11.874890365093773</v>
      </c>
      <c r="K32" s="125">
        <v>-4040</v>
      </c>
      <c r="L32" s="126">
        <v>-2.3701673373340664</v>
      </c>
    </row>
    <row r="33" spans="1:7" ht="12.75">
      <c r="A33" s="1"/>
      <c r="G33" s="63"/>
    </row>
    <row r="34" spans="1:12" ht="12.75">
      <c r="A34">
        <v>1995</v>
      </c>
      <c r="C34" s="124">
        <v>8242</v>
      </c>
      <c r="D34" s="124">
        <v>15872</v>
      </c>
      <c r="E34" s="105">
        <v>9.296816929672321</v>
      </c>
      <c r="F34" s="124">
        <v>3585</v>
      </c>
      <c r="G34" s="105">
        <v>225.86945564516128</v>
      </c>
      <c r="H34" s="124">
        <v>68</v>
      </c>
      <c r="I34" s="124">
        <v>20276</v>
      </c>
      <c r="J34" s="105">
        <v>11.876402473918597</v>
      </c>
      <c r="K34" s="125">
        <v>-4404</v>
      </c>
      <c r="L34" s="126">
        <v>-2.5795855442462767</v>
      </c>
    </row>
    <row r="35" spans="1:12" ht="12.75">
      <c r="A35">
        <v>96</v>
      </c>
      <c r="C35" s="124">
        <v>7886</v>
      </c>
      <c r="D35" s="124">
        <v>16594</v>
      </c>
      <c r="E35" s="105">
        <v>9.713125069509076</v>
      </c>
      <c r="F35" s="124">
        <v>3800</v>
      </c>
      <c r="G35" s="105">
        <v>228.99843316861515</v>
      </c>
      <c r="H35" s="124">
        <v>73</v>
      </c>
      <c r="I35" s="124">
        <v>20196</v>
      </c>
      <c r="J35" s="105">
        <v>11.82151825381495</v>
      </c>
      <c r="K35" s="125">
        <v>-3602</v>
      </c>
      <c r="L35" s="126">
        <v>-2.108393184305875</v>
      </c>
    </row>
    <row r="36" spans="1:12" ht="12.75">
      <c r="A36">
        <v>97</v>
      </c>
      <c r="C36" s="124">
        <v>7800</v>
      </c>
      <c r="D36" s="124">
        <v>16970</v>
      </c>
      <c r="E36" s="105">
        <v>9.939344811509727</v>
      </c>
      <c r="F36" s="124">
        <v>3990</v>
      </c>
      <c r="G36" s="105">
        <v>235.12080141426046</v>
      </c>
      <c r="H36" s="124">
        <v>88</v>
      </c>
      <c r="I36" s="124">
        <v>19328</v>
      </c>
      <c r="J36" s="105">
        <v>11.32042760853624</v>
      </c>
      <c r="K36" s="125">
        <v>-2358</v>
      </c>
      <c r="L36" s="126">
        <v>-1.3810827970265134</v>
      </c>
    </row>
    <row r="37" spans="1:12" ht="12.75">
      <c r="A37">
        <v>98</v>
      </c>
      <c r="C37" s="124">
        <v>7994</v>
      </c>
      <c r="D37" s="124">
        <v>16235</v>
      </c>
      <c r="E37" s="105">
        <v>9.539848478883354</v>
      </c>
      <c r="F37" s="124">
        <v>4011</v>
      </c>
      <c r="G37" s="63">
        <v>247.05882352941177</v>
      </c>
      <c r="H37" s="124">
        <v>67</v>
      </c>
      <c r="I37" s="124">
        <v>19228</v>
      </c>
      <c r="J37" s="105">
        <v>11.298565232643616</v>
      </c>
      <c r="K37" s="125">
        <v>-2993</v>
      </c>
      <c r="L37" s="126">
        <v>-1.7587167537602635</v>
      </c>
    </row>
    <row r="38" spans="1:12" ht="12.75">
      <c r="A38">
        <v>99</v>
      </c>
      <c r="C38" s="124">
        <v>8298</v>
      </c>
      <c r="D38" s="124">
        <v>16034</v>
      </c>
      <c r="E38" s="105">
        <v>9.418185897861377</v>
      </c>
      <c r="F38" s="124">
        <v>4277</v>
      </c>
      <c r="G38" s="105">
        <v>266.7456654608956</v>
      </c>
      <c r="H38" s="124">
        <v>69</v>
      </c>
      <c r="I38" s="124">
        <v>18561</v>
      </c>
      <c r="J38" s="105">
        <v>10.902516430722528</v>
      </c>
      <c r="K38" s="125">
        <v>-2527</v>
      </c>
      <c r="L38" s="126">
        <v>-1.4843305328611514</v>
      </c>
    </row>
    <row r="39" ht="12.75">
      <c r="G39" s="63"/>
    </row>
    <row r="40" spans="1:12" ht="12.75">
      <c r="A40">
        <v>2000</v>
      </c>
      <c r="C40" s="124">
        <v>7865</v>
      </c>
      <c r="D40" s="124">
        <v>16159</v>
      </c>
      <c r="E40" s="105">
        <v>9.448210254398278</v>
      </c>
      <c r="F40" s="124">
        <v>4540</v>
      </c>
      <c r="G40" s="105">
        <v>280.9579800730243</v>
      </c>
      <c r="H40" s="124">
        <v>78</v>
      </c>
      <c r="I40" s="124">
        <v>18210</v>
      </c>
      <c r="J40" s="105">
        <v>10.647435406435589</v>
      </c>
      <c r="K40" s="125">
        <v>-2051</v>
      </c>
      <c r="L40" s="126">
        <v>-1.1992251520373087</v>
      </c>
    </row>
    <row r="41" spans="1:12" ht="12.75">
      <c r="A41" s="160">
        <v>1</v>
      </c>
      <c r="C41" s="163">
        <v>7020</v>
      </c>
      <c r="D41" s="124">
        <v>15786</v>
      </c>
      <c r="E41" s="105">
        <v>9.172765961403028</v>
      </c>
      <c r="F41" s="124">
        <v>4593</v>
      </c>
      <c r="G41" s="105">
        <v>290.9540098821741</v>
      </c>
      <c r="H41" s="124">
        <v>77</v>
      </c>
      <c r="I41" s="124">
        <v>17869</v>
      </c>
      <c r="J41" s="105">
        <v>10.383134103909205</v>
      </c>
      <c r="K41" s="125">
        <v>-2083</v>
      </c>
      <c r="L41" s="126">
        <v>-1.210368142506177</v>
      </c>
    </row>
    <row r="42" spans="1:12" ht="12.75">
      <c r="A42" s="160">
        <v>2</v>
      </c>
      <c r="C42" s="163">
        <v>6999</v>
      </c>
      <c r="D42" s="124">
        <v>15707</v>
      </c>
      <c r="E42" s="105">
        <v>9.093156367901454</v>
      </c>
      <c r="F42" s="124">
        <v>4666</v>
      </c>
      <c r="G42" s="105">
        <v>297.0650028649647</v>
      </c>
      <c r="H42" s="124">
        <v>36</v>
      </c>
      <c r="I42" s="124">
        <v>18424</v>
      </c>
      <c r="J42" s="105">
        <v>10.666092374241828</v>
      </c>
      <c r="K42" s="125">
        <v>-2717</v>
      </c>
      <c r="L42" s="126">
        <v>-1.5729360063403737</v>
      </c>
    </row>
    <row r="43" spans="1:12" ht="12.75">
      <c r="A43" s="47">
        <v>3</v>
      </c>
      <c r="C43" s="124">
        <v>6959</v>
      </c>
      <c r="D43" s="124">
        <v>15916</v>
      </c>
      <c r="E43" s="105">
        <v>9.185934369857947</v>
      </c>
      <c r="F43" s="124">
        <v>4806</v>
      </c>
      <c r="G43" s="105">
        <v>301.96029153053536</v>
      </c>
      <c r="H43" s="124">
        <v>55</v>
      </c>
      <c r="I43" s="124">
        <v>18072</v>
      </c>
      <c r="J43" s="105">
        <v>10.430271797692434</v>
      </c>
      <c r="K43" s="125">
        <v>-2156</v>
      </c>
      <c r="L43" s="105">
        <v>-1.2443374278344892</v>
      </c>
    </row>
    <row r="44" spans="1:12" ht="12.75">
      <c r="A44" s="47">
        <v>4</v>
      </c>
      <c r="C44" s="124">
        <v>6793</v>
      </c>
      <c r="D44" s="124">
        <v>16103</v>
      </c>
      <c r="E44" s="105">
        <v>9.284176339965862</v>
      </c>
      <c r="F44" s="124">
        <v>4853</v>
      </c>
      <c r="G44" s="63">
        <v>301.3724150779358</v>
      </c>
      <c r="H44" s="26">
        <v>40</v>
      </c>
      <c r="I44" s="124">
        <v>17562</v>
      </c>
      <c r="J44" s="105">
        <v>10.125362037041576</v>
      </c>
      <c r="K44" s="125">
        <v>-1459</v>
      </c>
      <c r="L44" s="105">
        <v>-0.8411856970757122</v>
      </c>
    </row>
    <row r="45" ht="12.75">
      <c r="G45" s="105"/>
    </row>
    <row r="46" ht="12.75">
      <c r="G46" s="105"/>
    </row>
    <row r="47" ht="12.75">
      <c r="G47" s="105"/>
    </row>
    <row r="48" ht="12.75">
      <c r="G48" s="105"/>
    </row>
    <row r="49" ht="12.75">
      <c r="G49" s="105"/>
    </row>
  </sheetData>
  <mergeCells count="3">
    <mergeCell ref="A1:K1"/>
    <mergeCell ref="A2:K2"/>
    <mergeCell ref="A4:L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A1" sqref="A1:K1"/>
    </sheetView>
  </sheetViews>
  <sheetFormatPr defaultColWidth="11.421875" defaultRowHeight="12.75"/>
  <cols>
    <col min="1" max="1" width="9.8515625" style="0" customWidth="1"/>
    <col min="2" max="2" width="10.421875" style="0" hidden="1" customWidth="1"/>
    <col min="3" max="3" width="16.140625" style="0" customWidth="1"/>
    <col min="4" max="4" width="11.57421875" style="0" customWidth="1"/>
    <col min="5" max="5" width="10.8515625" style="0" customWidth="1"/>
    <col min="6" max="6" width="12.57421875" style="0" customWidth="1"/>
    <col min="7" max="7" width="16.00390625" style="0" customWidth="1"/>
    <col min="9" max="9" width="10.28125" style="0" customWidth="1"/>
    <col min="10" max="10" width="13.7109375" style="0" customWidth="1"/>
    <col min="11" max="11" width="11.140625" style="0" customWidth="1"/>
    <col min="12" max="12" width="11.7109375" style="0" customWidth="1"/>
  </cols>
  <sheetData>
    <row r="1" spans="1:11" s="31" customFormat="1" ht="12.75">
      <c r="A1" s="271" t="s">
        <v>156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s="31" customFormat="1" ht="12.75">
      <c r="A2" s="271" t="s">
        <v>158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s="31" customFormat="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2" ht="12.75">
      <c r="A4" s="263" t="s">
        <v>40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7" ht="6.75" customHeight="1">
      <c r="A5" s="25"/>
      <c r="B5" s="25"/>
      <c r="C5" s="25"/>
      <c r="D5" s="25"/>
      <c r="E5" s="25"/>
      <c r="F5" s="25"/>
      <c r="G5" s="25"/>
    </row>
    <row r="6" spans="1:13" ht="36">
      <c r="A6" s="137"/>
      <c r="B6" s="132" t="s">
        <v>7</v>
      </c>
      <c r="C6" s="133" t="s">
        <v>7</v>
      </c>
      <c r="D6" s="138" t="s">
        <v>8</v>
      </c>
      <c r="E6" s="138"/>
      <c r="F6" s="138"/>
      <c r="G6" s="138"/>
      <c r="H6" s="136" t="s">
        <v>23</v>
      </c>
      <c r="I6" s="132" t="s">
        <v>9</v>
      </c>
      <c r="J6" s="133"/>
      <c r="K6" s="139" t="s">
        <v>176</v>
      </c>
      <c r="L6" s="139"/>
      <c r="M6" s="128"/>
    </row>
    <row r="7" spans="1:13" ht="24">
      <c r="A7" s="131" t="s">
        <v>122</v>
      </c>
      <c r="B7" s="127"/>
      <c r="C7" s="127"/>
      <c r="D7" s="127"/>
      <c r="E7" s="127"/>
      <c r="F7" s="132" t="s">
        <v>150</v>
      </c>
      <c r="G7" s="133"/>
      <c r="H7" s="134"/>
      <c r="I7" s="127"/>
      <c r="J7" s="127"/>
      <c r="K7" s="127"/>
      <c r="L7" s="128"/>
      <c r="M7" s="128"/>
    </row>
    <row r="8" spans="1:13" ht="24">
      <c r="A8" s="135"/>
      <c r="B8" s="129" t="s">
        <v>0</v>
      </c>
      <c r="C8" s="129" t="s">
        <v>0</v>
      </c>
      <c r="D8" s="129" t="s">
        <v>0</v>
      </c>
      <c r="E8" s="129" t="s">
        <v>143</v>
      </c>
      <c r="F8" s="136" t="s">
        <v>0</v>
      </c>
      <c r="G8" s="136" t="s">
        <v>151</v>
      </c>
      <c r="H8" s="129" t="s">
        <v>0</v>
      </c>
      <c r="I8" s="129" t="s">
        <v>0</v>
      </c>
      <c r="J8" s="129" t="s">
        <v>143</v>
      </c>
      <c r="K8" s="129" t="s">
        <v>0</v>
      </c>
      <c r="L8" s="130" t="s">
        <v>143</v>
      </c>
      <c r="M8" s="128"/>
    </row>
    <row r="9" spans="1:3" ht="12.75">
      <c r="A9" s="5"/>
      <c r="C9" s="5"/>
    </row>
    <row r="10" spans="1:12" ht="12.75">
      <c r="A10">
        <v>1975</v>
      </c>
      <c r="C10" s="124">
        <v>14970</v>
      </c>
      <c r="D10" s="124">
        <v>24282</v>
      </c>
      <c r="E10" s="105">
        <v>9.4</v>
      </c>
      <c r="F10" s="124">
        <v>1604</v>
      </c>
      <c r="G10" s="105">
        <v>66.1</v>
      </c>
      <c r="H10" s="124">
        <v>174</v>
      </c>
      <c r="I10" s="124">
        <v>32993</v>
      </c>
      <c r="J10" s="105">
        <v>12.8</v>
      </c>
      <c r="K10" s="125">
        <v>-8711</v>
      </c>
      <c r="L10" s="126">
        <v>-3.4</v>
      </c>
    </row>
    <row r="11" spans="1:12" ht="12.75">
      <c r="A11">
        <v>76</v>
      </c>
      <c r="C11" s="124">
        <v>14495</v>
      </c>
      <c r="D11" s="124">
        <v>24861</v>
      </c>
      <c r="E11" s="105">
        <v>9.6</v>
      </c>
      <c r="F11" s="124">
        <v>1688</v>
      </c>
      <c r="G11" s="105">
        <v>67.9</v>
      </c>
      <c r="H11" s="124">
        <v>173</v>
      </c>
      <c r="I11" s="124">
        <v>32185</v>
      </c>
      <c r="J11" s="105">
        <v>12.4</v>
      </c>
      <c r="K11" s="125">
        <v>-7324</v>
      </c>
      <c r="L11" s="126">
        <v>-2.8</v>
      </c>
    </row>
    <row r="12" spans="1:12" ht="12.75">
      <c r="A12">
        <v>77</v>
      </c>
      <c r="C12" s="124">
        <v>14316</v>
      </c>
      <c r="D12" s="124">
        <v>23366</v>
      </c>
      <c r="E12" s="105">
        <v>9</v>
      </c>
      <c r="F12" s="124">
        <v>1690</v>
      </c>
      <c r="G12" s="105">
        <v>72.3</v>
      </c>
      <c r="H12" s="124">
        <v>142</v>
      </c>
      <c r="I12" s="124">
        <v>31068</v>
      </c>
      <c r="J12" s="105">
        <v>12</v>
      </c>
      <c r="K12" s="125">
        <v>-7702</v>
      </c>
      <c r="L12" s="126">
        <v>-3</v>
      </c>
    </row>
    <row r="13" spans="1:12" ht="12.75">
      <c r="A13">
        <v>78</v>
      </c>
      <c r="C13" s="124">
        <v>12579</v>
      </c>
      <c r="D13" s="124">
        <v>23185</v>
      </c>
      <c r="E13" s="105">
        <v>9</v>
      </c>
      <c r="F13" s="124">
        <v>1912</v>
      </c>
      <c r="G13" s="105">
        <v>82.5</v>
      </c>
      <c r="H13" s="124">
        <v>139</v>
      </c>
      <c r="I13" s="124">
        <v>31257</v>
      </c>
      <c r="J13" s="105">
        <v>12.1</v>
      </c>
      <c r="K13" s="125">
        <v>-8072</v>
      </c>
      <c r="L13" s="126">
        <v>-3.1</v>
      </c>
    </row>
    <row r="14" spans="1:12" ht="12.75">
      <c r="A14">
        <v>79</v>
      </c>
      <c r="C14" s="124">
        <v>13068</v>
      </c>
      <c r="D14" s="124">
        <v>22810</v>
      </c>
      <c r="E14" s="105">
        <v>8.8</v>
      </c>
      <c r="F14" s="124">
        <v>1927</v>
      </c>
      <c r="G14" s="105">
        <v>84.5</v>
      </c>
      <c r="H14" s="124">
        <v>129</v>
      </c>
      <c r="I14" s="124">
        <v>31400</v>
      </c>
      <c r="J14" s="105">
        <v>12.1</v>
      </c>
      <c r="K14" s="125">
        <v>-8590</v>
      </c>
      <c r="L14" s="126">
        <v>-3.3</v>
      </c>
    </row>
    <row r="16" spans="1:12" ht="12.75">
      <c r="A16">
        <v>1980</v>
      </c>
      <c r="C16" s="124">
        <v>13460</v>
      </c>
      <c r="D16" s="124">
        <v>24545</v>
      </c>
      <c r="E16" s="105">
        <v>9.4</v>
      </c>
      <c r="F16" s="124">
        <v>2268</v>
      </c>
      <c r="G16" s="105">
        <v>92.4</v>
      </c>
      <c r="H16" s="124">
        <v>119</v>
      </c>
      <c r="I16" s="124">
        <v>31278</v>
      </c>
      <c r="J16" s="105">
        <v>12</v>
      </c>
      <c r="K16" s="125">
        <v>-6733</v>
      </c>
      <c r="L16" s="126">
        <v>-2.6</v>
      </c>
    </row>
    <row r="17" spans="1:12" ht="12.75">
      <c r="A17">
        <v>81</v>
      </c>
      <c r="C17" s="124">
        <v>13873</v>
      </c>
      <c r="D17" s="124">
        <v>24650</v>
      </c>
      <c r="E17" s="105">
        <v>9.4</v>
      </c>
      <c r="F17" s="124">
        <v>2455</v>
      </c>
      <c r="G17" s="105">
        <v>99.6</v>
      </c>
      <c r="H17" s="124">
        <v>130</v>
      </c>
      <c r="I17" s="124">
        <v>31927</v>
      </c>
      <c r="J17" s="105">
        <v>12.2</v>
      </c>
      <c r="K17" s="125">
        <v>-7277</v>
      </c>
      <c r="L17" s="126">
        <v>-2.8</v>
      </c>
    </row>
    <row r="18" spans="1:12" ht="12.75">
      <c r="A18" s="26">
        <v>82</v>
      </c>
      <c r="C18" s="124">
        <v>14416</v>
      </c>
      <c r="D18" s="124">
        <v>24481</v>
      </c>
      <c r="E18" s="105">
        <v>9.3</v>
      </c>
      <c r="F18" s="124">
        <v>2575</v>
      </c>
      <c r="G18" s="105">
        <v>105.2</v>
      </c>
      <c r="H18" s="124">
        <v>112</v>
      </c>
      <c r="I18" s="124">
        <v>31601</v>
      </c>
      <c r="J18" s="105">
        <v>12.1</v>
      </c>
      <c r="K18" s="125">
        <v>-7120</v>
      </c>
      <c r="L18" s="126">
        <v>-2.7</v>
      </c>
    </row>
    <row r="19" spans="1:12" ht="12.75">
      <c r="A19" s="26">
        <v>83</v>
      </c>
      <c r="C19" s="124">
        <v>14840</v>
      </c>
      <c r="D19" s="124">
        <v>23470</v>
      </c>
      <c r="E19" s="105">
        <v>9</v>
      </c>
      <c r="F19" s="124">
        <v>2591</v>
      </c>
      <c r="G19" s="105">
        <v>110.4</v>
      </c>
      <c r="H19" s="124">
        <v>116</v>
      </c>
      <c r="I19" s="124">
        <v>31017</v>
      </c>
      <c r="J19" s="105">
        <v>11.8</v>
      </c>
      <c r="K19" s="125">
        <v>-7547</v>
      </c>
      <c r="L19" s="126">
        <v>-2.9</v>
      </c>
    </row>
    <row r="20" spans="1:12" ht="12.75">
      <c r="A20" s="26">
        <v>84</v>
      </c>
      <c r="C20" s="124">
        <v>15045</v>
      </c>
      <c r="D20" s="124">
        <v>22958</v>
      </c>
      <c r="E20" s="105">
        <v>8.8</v>
      </c>
      <c r="F20" s="124">
        <v>2687</v>
      </c>
      <c r="G20" s="105">
        <v>117</v>
      </c>
      <c r="H20" s="124">
        <v>113</v>
      </c>
      <c r="I20" s="124">
        <v>30778</v>
      </c>
      <c r="J20" s="105">
        <v>11.7</v>
      </c>
      <c r="K20" s="125">
        <v>-7820</v>
      </c>
      <c r="L20" s="126">
        <v>-3</v>
      </c>
    </row>
    <row r="21" spans="1:2" ht="12.75">
      <c r="A21" s="5"/>
      <c r="B21" s="5"/>
    </row>
    <row r="22" spans="1:12" ht="12.75">
      <c r="A22" s="29">
        <v>1985</v>
      </c>
      <c r="C22" s="124">
        <v>15042</v>
      </c>
      <c r="D22" s="124">
        <v>23099</v>
      </c>
      <c r="E22" s="105">
        <v>8.8</v>
      </c>
      <c r="F22" s="124">
        <v>2865</v>
      </c>
      <c r="G22" s="105">
        <v>124</v>
      </c>
      <c r="H22" s="124">
        <v>96</v>
      </c>
      <c r="I22" s="124">
        <v>31330</v>
      </c>
      <c r="J22" s="105">
        <v>12</v>
      </c>
      <c r="K22" s="125">
        <v>-8231</v>
      </c>
      <c r="L22" s="126">
        <v>-3.1</v>
      </c>
    </row>
    <row r="23" spans="1:12" ht="12.75">
      <c r="A23" s="29">
        <v>86</v>
      </c>
      <c r="C23" s="124">
        <v>15631</v>
      </c>
      <c r="D23" s="124">
        <v>24693</v>
      </c>
      <c r="E23" s="105">
        <v>9.4</v>
      </c>
      <c r="F23" s="124">
        <v>2976</v>
      </c>
      <c r="G23" s="105">
        <v>120.5</v>
      </c>
      <c r="H23" s="124">
        <v>105</v>
      </c>
      <c r="I23" s="124">
        <v>30979</v>
      </c>
      <c r="J23" s="105">
        <v>11.9</v>
      </c>
      <c r="K23" s="125">
        <v>-6286</v>
      </c>
      <c r="L23" s="126">
        <v>-2.4</v>
      </c>
    </row>
    <row r="24" spans="1:12" ht="12.75">
      <c r="A24" s="29">
        <v>87</v>
      </c>
      <c r="C24" s="124">
        <v>16464</v>
      </c>
      <c r="D24" s="124">
        <v>25956</v>
      </c>
      <c r="E24" s="105">
        <v>10.2</v>
      </c>
      <c r="F24" s="124">
        <v>3190</v>
      </c>
      <c r="G24" s="105">
        <v>122.9</v>
      </c>
      <c r="H24" s="124">
        <v>104</v>
      </c>
      <c r="I24" s="124">
        <v>30885</v>
      </c>
      <c r="J24" s="105">
        <v>12.1</v>
      </c>
      <c r="K24" s="125">
        <v>-4929</v>
      </c>
      <c r="L24" s="126">
        <v>-1.9</v>
      </c>
    </row>
    <row r="25" spans="1:12" ht="12.75">
      <c r="A25" s="29">
        <v>88</v>
      </c>
      <c r="C25" s="124">
        <v>17273</v>
      </c>
      <c r="D25" s="124">
        <v>27310</v>
      </c>
      <c r="E25" s="105">
        <v>10.6</v>
      </c>
      <c r="F25" s="124">
        <v>3559</v>
      </c>
      <c r="G25" s="105">
        <v>130.3</v>
      </c>
      <c r="H25" s="124">
        <v>109</v>
      </c>
      <c r="I25" s="124">
        <v>30424</v>
      </c>
      <c r="J25" s="105">
        <v>11.9</v>
      </c>
      <c r="K25" s="125">
        <v>-3114</v>
      </c>
      <c r="L25" s="126">
        <v>-1.2</v>
      </c>
    </row>
    <row r="26" spans="1:12" ht="12.75">
      <c r="A26" s="29">
        <v>89</v>
      </c>
      <c r="C26" s="124">
        <v>17238</v>
      </c>
      <c r="D26" s="124">
        <v>27377</v>
      </c>
      <c r="E26" s="105">
        <v>10.6</v>
      </c>
      <c r="F26" s="124">
        <v>3679</v>
      </c>
      <c r="G26" s="105">
        <v>134.4</v>
      </c>
      <c r="H26" s="124">
        <v>102</v>
      </c>
      <c r="I26" s="124">
        <v>30546</v>
      </c>
      <c r="J26" s="105">
        <v>11.9</v>
      </c>
      <c r="K26" s="125">
        <v>-3169</v>
      </c>
      <c r="L26" s="126">
        <v>-1.2</v>
      </c>
    </row>
    <row r="28" spans="1:12" ht="12.75">
      <c r="A28">
        <v>1990</v>
      </c>
      <c r="C28" s="124">
        <v>18530</v>
      </c>
      <c r="D28" s="124">
        <v>29046</v>
      </c>
      <c r="E28" s="105">
        <v>11.1</v>
      </c>
      <c r="F28" s="124">
        <v>4084</v>
      </c>
      <c r="G28" s="105">
        <v>140.6</v>
      </c>
      <c r="H28" s="124">
        <v>94</v>
      </c>
      <c r="I28" s="124">
        <v>31461</v>
      </c>
      <c r="J28" s="105">
        <v>12</v>
      </c>
      <c r="K28" s="125">
        <v>-2415</v>
      </c>
      <c r="L28" s="126">
        <v>-0.9</v>
      </c>
    </row>
    <row r="29" spans="1:12" ht="12.75">
      <c r="A29">
        <v>91</v>
      </c>
      <c r="C29" s="124">
        <v>18258</v>
      </c>
      <c r="D29" s="124">
        <v>28935</v>
      </c>
      <c r="E29" s="105">
        <v>11</v>
      </c>
      <c r="F29" s="124">
        <v>4172</v>
      </c>
      <c r="G29" s="105">
        <v>144.2</v>
      </c>
      <c r="H29" s="124">
        <v>102</v>
      </c>
      <c r="I29" s="124">
        <v>31202</v>
      </c>
      <c r="J29" s="105">
        <v>11.8</v>
      </c>
      <c r="K29" s="125">
        <v>-2267</v>
      </c>
      <c r="L29" s="126">
        <v>-0.9</v>
      </c>
    </row>
    <row r="30" spans="1:12" ht="12.75">
      <c r="A30">
        <v>92</v>
      </c>
      <c r="C30" s="124">
        <v>18897</v>
      </c>
      <c r="D30" s="124">
        <v>28757</v>
      </c>
      <c r="E30" s="105">
        <v>10.8</v>
      </c>
      <c r="F30" s="124">
        <v>4300</v>
      </c>
      <c r="G30" s="105">
        <v>149.5</v>
      </c>
      <c r="H30" s="124">
        <v>83</v>
      </c>
      <c r="I30" s="124">
        <v>30299</v>
      </c>
      <c r="J30" s="105">
        <v>11.4</v>
      </c>
      <c r="K30" s="125">
        <v>-1542</v>
      </c>
      <c r="L30" s="126">
        <v>-0.6</v>
      </c>
    </row>
    <row r="31" spans="1:12" ht="12.75">
      <c r="A31">
        <v>93</v>
      </c>
      <c r="C31" s="124">
        <v>18451</v>
      </c>
      <c r="D31" s="124">
        <v>28632</v>
      </c>
      <c r="E31" s="105">
        <v>10.7</v>
      </c>
      <c r="F31" s="124">
        <v>4331</v>
      </c>
      <c r="G31" s="105">
        <v>151.3</v>
      </c>
      <c r="H31" s="124">
        <v>88</v>
      </c>
      <c r="I31" s="124">
        <v>31223</v>
      </c>
      <c r="J31" s="105">
        <v>11.6</v>
      </c>
      <c r="K31" s="125">
        <v>-2591</v>
      </c>
      <c r="L31" s="126">
        <v>-1</v>
      </c>
    </row>
    <row r="32" spans="1:12" ht="12.75">
      <c r="A32">
        <v>94</v>
      </c>
      <c r="C32" s="124">
        <v>18295</v>
      </c>
      <c r="D32" s="124">
        <v>27542</v>
      </c>
      <c r="E32" s="105">
        <v>10.2</v>
      </c>
      <c r="F32" s="124">
        <v>4473</v>
      </c>
      <c r="G32" s="105">
        <v>162.4</v>
      </c>
      <c r="H32" s="124">
        <v>113</v>
      </c>
      <c r="I32" s="124">
        <v>30766</v>
      </c>
      <c r="J32" s="105">
        <v>11.4</v>
      </c>
      <c r="K32" s="125">
        <v>-3224</v>
      </c>
      <c r="L32" s="126">
        <v>-1.2</v>
      </c>
    </row>
    <row r="33" ht="12.75">
      <c r="A33" s="1"/>
    </row>
    <row r="34" spans="1:12" ht="12.75">
      <c r="A34">
        <v>1995</v>
      </c>
      <c r="C34" s="124">
        <v>17671</v>
      </c>
      <c r="D34" s="124">
        <v>27430</v>
      </c>
      <c r="E34" s="105">
        <v>10.1</v>
      </c>
      <c r="F34" s="124">
        <v>4687</v>
      </c>
      <c r="G34" s="105">
        <v>170.9</v>
      </c>
      <c r="H34" s="124">
        <v>136</v>
      </c>
      <c r="I34" s="124">
        <v>31288</v>
      </c>
      <c r="J34" s="105">
        <v>11.5</v>
      </c>
      <c r="K34" s="125">
        <v>-3858</v>
      </c>
      <c r="L34" s="126">
        <v>-1.4</v>
      </c>
    </row>
    <row r="35" spans="1:12" ht="12.75">
      <c r="A35">
        <v>96</v>
      </c>
      <c r="C35" s="124">
        <v>17832</v>
      </c>
      <c r="D35" s="124">
        <v>28766</v>
      </c>
      <c r="E35" s="105">
        <v>10.5</v>
      </c>
      <c r="F35" s="124">
        <v>5323</v>
      </c>
      <c r="G35" s="105">
        <v>185.04484460821806</v>
      </c>
      <c r="H35" s="124">
        <v>124</v>
      </c>
      <c r="I35" s="124">
        <v>31314</v>
      </c>
      <c r="J35" s="105">
        <v>11.4</v>
      </c>
      <c r="K35" s="125">
        <v>-2548</v>
      </c>
      <c r="L35" s="126">
        <v>-0.9</v>
      </c>
    </row>
    <row r="36" spans="1:12" ht="12.75">
      <c r="A36">
        <v>97</v>
      </c>
      <c r="C36" s="124">
        <v>17828</v>
      </c>
      <c r="D36" s="124">
        <v>29080</v>
      </c>
      <c r="E36" s="105">
        <v>10.5</v>
      </c>
      <c r="F36" s="124">
        <v>5449</v>
      </c>
      <c r="G36" s="105">
        <v>187.4</v>
      </c>
      <c r="H36" s="124">
        <v>119</v>
      </c>
      <c r="I36" s="124">
        <v>30274</v>
      </c>
      <c r="J36" s="105">
        <v>11</v>
      </c>
      <c r="K36" s="125">
        <v>-1194</v>
      </c>
      <c r="L36" s="126">
        <v>-0.4</v>
      </c>
    </row>
    <row r="37" spans="1:12" ht="12.75">
      <c r="A37">
        <v>98</v>
      </c>
      <c r="C37" s="124">
        <v>17949</v>
      </c>
      <c r="D37" s="124">
        <v>27729</v>
      </c>
      <c r="E37" s="105">
        <f>(D37/2766.057)</f>
        <v>10.024739186502664</v>
      </c>
      <c r="F37" s="124">
        <v>5786</v>
      </c>
      <c r="G37" s="105">
        <f>(F37/27.729)</f>
        <v>208.66241119405677</v>
      </c>
      <c r="H37" s="124">
        <v>111</v>
      </c>
      <c r="I37" s="124">
        <v>30042</v>
      </c>
      <c r="J37" s="105">
        <f>(I37/2766.057)</f>
        <v>10.860947550972378</v>
      </c>
      <c r="K37" s="125">
        <v>-2313</v>
      </c>
      <c r="L37" s="126">
        <f>(K37/2766.057)</f>
        <v>-0.8362083644697127</v>
      </c>
    </row>
    <row r="38" spans="1:12" ht="12.75">
      <c r="A38">
        <v>99</v>
      </c>
      <c r="C38" s="124">
        <v>18396</v>
      </c>
      <c r="D38" s="124">
        <v>27351</v>
      </c>
      <c r="E38" s="105">
        <v>9.8</v>
      </c>
      <c r="F38" s="124">
        <v>6356</v>
      </c>
      <c r="G38" s="105">
        <f>(F38/27.351)</f>
        <v>232.38638441007643</v>
      </c>
      <c r="H38" s="124">
        <v>115</v>
      </c>
      <c r="I38" s="124">
        <v>30110</v>
      </c>
      <c r="J38" s="105">
        <v>10.8</v>
      </c>
      <c r="K38" s="125">
        <v>-2759</v>
      </c>
      <c r="L38" s="126">
        <f>(K38/2777.275)</f>
        <v>-0.9934198089854264</v>
      </c>
    </row>
    <row r="40" spans="1:12" ht="12.75">
      <c r="A40">
        <v>2000</v>
      </c>
      <c r="C40" s="124">
        <v>17849</v>
      </c>
      <c r="D40" s="124">
        <v>26920</v>
      </c>
      <c r="E40" s="105">
        <v>9.7</v>
      </c>
      <c r="F40" s="124">
        <v>6780</v>
      </c>
      <c r="G40" s="105">
        <v>251.9</v>
      </c>
      <c r="H40" s="124">
        <v>114</v>
      </c>
      <c r="I40" s="124">
        <v>29821</v>
      </c>
      <c r="J40" s="105">
        <v>10.7</v>
      </c>
      <c r="K40" s="125">
        <v>-2901</v>
      </c>
      <c r="L40" s="126">
        <f>(K40/2777.275)</f>
        <v>-1.044549063380472</v>
      </c>
    </row>
    <row r="41" spans="1:12" ht="12.75">
      <c r="A41" s="160">
        <v>1</v>
      </c>
      <c r="C41" s="163">
        <v>16773</v>
      </c>
      <c r="D41" s="124">
        <v>25681</v>
      </c>
      <c r="E41" s="105">
        <v>9.2</v>
      </c>
      <c r="F41" s="124">
        <v>6746</v>
      </c>
      <c r="G41" s="105">
        <v>262.7</v>
      </c>
      <c r="H41" s="124">
        <v>106</v>
      </c>
      <c r="I41" s="124">
        <v>29667</v>
      </c>
      <c r="J41" s="105">
        <v>10.6</v>
      </c>
      <c r="K41" s="125">
        <v>-3986</v>
      </c>
      <c r="L41" s="126">
        <v>-1.4</v>
      </c>
    </row>
    <row r="42" spans="1:12" ht="12.75">
      <c r="A42" s="160">
        <v>2</v>
      </c>
      <c r="C42" s="163">
        <v>17037</v>
      </c>
      <c r="D42" s="124">
        <v>24915</v>
      </c>
      <c r="E42" s="105">
        <v>8.9</v>
      </c>
      <c r="F42" s="124">
        <v>6859</v>
      </c>
      <c r="G42" s="105">
        <v>275.296</v>
      </c>
      <c r="H42" s="124">
        <v>94</v>
      </c>
      <c r="I42" s="124">
        <v>29903</v>
      </c>
      <c r="J42" s="105">
        <v>10.6</v>
      </c>
      <c r="K42" s="125">
        <f>D42-I42</f>
        <v>-4988</v>
      </c>
      <c r="L42" s="126">
        <v>-1.7753778</v>
      </c>
    </row>
    <row r="43" spans="1:12" ht="12.75">
      <c r="A43" s="47">
        <v>3</v>
      </c>
      <c r="C43" s="124">
        <v>16985</v>
      </c>
      <c r="D43" s="124">
        <v>24215</v>
      </c>
      <c r="E43" s="105">
        <v>8.590522789097788</v>
      </c>
      <c r="F43" s="124">
        <v>6772</v>
      </c>
      <c r="G43" s="105">
        <v>279.6613669213298</v>
      </c>
      <c r="H43" s="124">
        <v>96</v>
      </c>
      <c r="I43" s="124">
        <v>30543</v>
      </c>
      <c r="J43" s="105">
        <v>10.835446522709631</v>
      </c>
      <c r="K43" s="125">
        <v>-6328</v>
      </c>
      <c r="L43" s="105">
        <v>-2.2449237336118437</v>
      </c>
    </row>
    <row r="44" spans="1:12" ht="12.75">
      <c r="A44" s="47">
        <v>4</v>
      </c>
      <c r="C44" s="124">
        <v>17514</v>
      </c>
      <c r="D44" s="124">
        <v>24090</v>
      </c>
      <c r="E44" s="105">
        <v>8.524506629582055</v>
      </c>
      <c r="F44" s="124">
        <v>7079</v>
      </c>
      <c r="G44" s="105">
        <v>293.8563719385637</v>
      </c>
      <c r="H44" s="26">
        <v>75</v>
      </c>
      <c r="I44" s="124">
        <v>29829</v>
      </c>
      <c r="J44" s="105">
        <v>10.555313750676758</v>
      </c>
      <c r="K44" s="125">
        <v>-5739</v>
      </c>
      <c r="L44" s="105">
        <v>-2.030807121094704</v>
      </c>
    </row>
  </sheetData>
  <mergeCells count="3">
    <mergeCell ref="A1:K1"/>
    <mergeCell ref="A2:K2"/>
    <mergeCell ref="A4:L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">
      <selection activeCell="A1" sqref="A1:L1"/>
    </sheetView>
  </sheetViews>
  <sheetFormatPr defaultColWidth="11.421875" defaultRowHeight="12.75"/>
  <cols>
    <col min="1" max="1" width="10.140625" style="0" customWidth="1"/>
    <col min="2" max="2" width="10.421875" style="0" hidden="1" customWidth="1"/>
    <col min="3" max="3" width="16.57421875" style="0" customWidth="1"/>
    <col min="4" max="4" width="7.421875" style="0" customWidth="1"/>
    <col min="5" max="5" width="11.140625" style="0" customWidth="1"/>
    <col min="6" max="6" width="12.421875" style="0" customWidth="1"/>
    <col min="7" max="7" width="17.7109375" style="0" customWidth="1"/>
    <col min="8" max="8" width="12.28125" style="0" customWidth="1"/>
    <col min="9" max="9" width="7.57421875" style="0" customWidth="1"/>
    <col min="10" max="10" width="14.00390625" style="0" customWidth="1"/>
    <col min="11" max="11" width="13.8515625" style="0" customWidth="1"/>
  </cols>
  <sheetData>
    <row r="1" spans="1:12" s="31" customFormat="1" ht="12.75">
      <c r="A1" s="271" t="s">
        <v>156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10" s="31" customFormat="1" ht="12.75">
      <c r="A2" s="281" t="s">
        <v>159</v>
      </c>
      <c r="B2" s="281"/>
      <c r="C2" s="281"/>
      <c r="D2" s="281"/>
      <c r="E2" s="281"/>
      <c r="F2" s="281"/>
      <c r="G2" s="281"/>
      <c r="H2" s="281"/>
      <c r="I2" s="281"/>
      <c r="J2" s="281"/>
    </row>
    <row r="4" spans="1:11" ht="12.75">
      <c r="A4" s="263" t="s">
        <v>31</v>
      </c>
      <c r="B4" s="263"/>
      <c r="C4" s="263"/>
      <c r="D4" s="263"/>
      <c r="E4" s="263"/>
      <c r="F4" s="263"/>
      <c r="G4" s="263"/>
      <c r="H4" s="263"/>
      <c r="I4" s="263"/>
      <c r="J4" s="263"/>
      <c r="K4" s="25"/>
    </row>
    <row r="5" spans="1:6" ht="6.75" customHeight="1">
      <c r="A5" s="25"/>
      <c r="B5" s="25"/>
      <c r="C5" s="25"/>
      <c r="D5" s="25"/>
      <c r="E5" s="25"/>
      <c r="F5" s="25"/>
    </row>
    <row r="6" spans="1:12" s="26" customFormat="1" ht="27">
      <c r="A6" s="142"/>
      <c r="B6" s="143" t="s">
        <v>144</v>
      </c>
      <c r="C6" s="146" t="s">
        <v>175</v>
      </c>
      <c r="D6" s="144" t="s">
        <v>174</v>
      </c>
      <c r="E6" s="144"/>
      <c r="F6" s="144"/>
      <c r="G6" s="144"/>
      <c r="H6" s="153" t="s">
        <v>23</v>
      </c>
      <c r="I6" s="143" t="s">
        <v>9</v>
      </c>
      <c r="J6" s="146"/>
      <c r="K6" s="147" t="s">
        <v>176</v>
      </c>
      <c r="L6" s="147"/>
    </row>
    <row r="7" spans="1:12" s="26" customFormat="1" ht="25.5">
      <c r="A7" s="148" t="s">
        <v>122</v>
      </c>
      <c r="B7" s="145"/>
      <c r="C7" s="127"/>
      <c r="D7" s="145"/>
      <c r="E7" s="145"/>
      <c r="F7" s="143" t="s">
        <v>150</v>
      </c>
      <c r="G7" s="146"/>
      <c r="H7" s="149"/>
      <c r="I7" s="145"/>
      <c r="J7" s="145"/>
      <c r="K7" s="145"/>
      <c r="L7" s="150"/>
    </row>
    <row r="8" spans="1:12" s="26" customFormat="1" ht="25.5">
      <c r="A8" s="151"/>
      <c r="B8" s="152" t="s">
        <v>0</v>
      </c>
      <c r="C8" s="129" t="s">
        <v>0</v>
      </c>
      <c r="D8" s="152" t="s">
        <v>0</v>
      </c>
      <c r="E8" s="152" t="s">
        <v>152</v>
      </c>
      <c r="F8" s="153" t="s">
        <v>0</v>
      </c>
      <c r="G8" s="153" t="s">
        <v>151</v>
      </c>
      <c r="H8" s="152" t="s">
        <v>0</v>
      </c>
      <c r="I8" s="152" t="s">
        <v>0</v>
      </c>
      <c r="J8" s="152" t="s">
        <v>153</v>
      </c>
      <c r="K8" s="152" t="s">
        <v>0</v>
      </c>
      <c r="L8" s="154" t="s">
        <v>153</v>
      </c>
    </row>
    <row r="9" spans="4:11" s="5" customFormat="1" ht="12.75">
      <c r="D9" s="24"/>
      <c r="E9" s="282"/>
      <c r="F9" s="282"/>
      <c r="G9" s="24"/>
      <c r="H9" s="24"/>
      <c r="I9" s="24"/>
      <c r="J9" s="24"/>
      <c r="K9" s="140"/>
    </row>
    <row r="10" spans="1:12" ht="12.75">
      <c r="A10">
        <v>1975</v>
      </c>
      <c r="C10" s="124">
        <v>217</v>
      </c>
      <c r="D10" s="124">
        <v>2385</v>
      </c>
      <c r="E10" s="141" t="s">
        <v>140</v>
      </c>
      <c r="F10" s="124">
        <v>148</v>
      </c>
      <c r="G10" s="141" t="s">
        <v>140</v>
      </c>
      <c r="H10" s="124">
        <v>27</v>
      </c>
      <c r="I10" s="124">
        <v>242</v>
      </c>
      <c r="J10" s="141" t="s">
        <v>140</v>
      </c>
      <c r="K10" s="125">
        <v>2143</v>
      </c>
      <c r="L10" s="141" t="s">
        <v>140</v>
      </c>
    </row>
    <row r="11" spans="1:12" ht="12.75">
      <c r="A11">
        <v>76</v>
      </c>
      <c r="C11" s="124">
        <v>163</v>
      </c>
      <c r="D11" s="124">
        <v>2294</v>
      </c>
      <c r="E11" s="141" t="s">
        <v>140</v>
      </c>
      <c r="F11" s="124">
        <v>151</v>
      </c>
      <c r="G11" s="141" t="s">
        <v>140</v>
      </c>
      <c r="H11" s="124">
        <v>15</v>
      </c>
      <c r="I11" s="124">
        <v>279</v>
      </c>
      <c r="J11" s="141" t="s">
        <v>140</v>
      </c>
      <c r="K11" s="125">
        <v>2015</v>
      </c>
      <c r="L11" s="141" t="s">
        <v>140</v>
      </c>
    </row>
    <row r="12" spans="1:12" ht="12.75">
      <c r="A12">
        <v>77</v>
      </c>
      <c r="C12" s="124">
        <v>185</v>
      </c>
      <c r="D12" s="124">
        <v>2322</v>
      </c>
      <c r="E12" s="141" t="s">
        <v>140</v>
      </c>
      <c r="F12" s="124">
        <v>114</v>
      </c>
      <c r="G12" s="141" t="s">
        <v>140</v>
      </c>
      <c r="H12" s="124">
        <v>14</v>
      </c>
      <c r="I12" s="124">
        <v>241</v>
      </c>
      <c r="J12" s="141" t="s">
        <v>140</v>
      </c>
      <c r="K12" s="125">
        <v>2081</v>
      </c>
      <c r="L12" s="141" t="s">
        <v>140</v>
      </c>
    </row>
    <row r="13" spans="1:12" ht="12.75">
      <c r="A13">
        <v>78</v>
      </c>
      <c r="C13" s="124">
        <v>160</v>
      </c>
      <c r="D13" s="124">
        <v>2308</v>
      </c>
      <c r="E13" s="141" t="s">
        <v>140</v>
      </c>
      <c r="F13" s="124">
        <v>125</v>
      </c>
      <c r="G13" s="141" t="s">
        <v>140</v>
      </c>
      <c r="H13" s="124">
        <v>22</v>
      </c>
      <c r="I13" s="124">
        <v>245</v>
      </c>
      <c r="J13" s="141" t="s">
        <v>140</v>
      </c>
      <c r="K13" s="125">
        <v>2063</v>
      </c>
      <c r="L13" s="141" t="s">
        <v>140</v>
      </c>
    </row>
    <row r="14" spans="1:12" ht="12.75">
      <c r="A14">
        <v>79</v>
      </c>
      <c r="C14" s="124">
        <v>128</v>
      </c>
      <c r="D14" s="124">
        <v>2302</v>
      </c>
      <c r="E14" s="105">
        <v>17.746324691443682</v>
      </c>
      <c r="F14" s="124">
        <v>110</v>
      </c>
      <c r="G14" s="105">
        <v>47.78453518679409</v>
      </c>
      <c r="H14" s="124">
        <v>16</v>
      </c>
      <c r="I14" s="124">
        <v>253</v>
      </c>
      <c r="J14" s="105">
        <v>1.9503997163054958</v>
      </c>
      <c r="K14" s="125">
        <v>2049</v>
      </c>
      <c r="L14" s="105">
        <v>15.795924975138185</v>
      </c>
    </row>
    <row r="16" spans="1:12" ht="12.75">
      <c r="A16">
        <v>1980</v>
      </c>
      <c r="C16" s="124">
        <v>195</v>
      </c>
      <c r="D16" s="124">
        <v>2448</v>
      </c>
      <c r="E16" s="105">
        <v>17.292898467798334</v>
      </c>
      <c r="F16" s="124">
        <v>167</v>
      </c>
      <c r="G16" s="105">
        <v>68.218954248366</v>
      </c>
      <c r="H16" s="124">
        <v>17</v>
      </c>
      <c r="I16" s="124">
        <v>289</v>
      </c>
      <c r="J16" s="105">
        <v>2.0415227357817476</v>
      </c>
      <c r="K16" s="125">
        <v>2159</v>
      </c>
      <c r="L16" s="105">
        <v>15.251375732016587</v>
      </c>
    </row>
    <row r="17" spans="1:12" ht="12.75">
      <c r="A17">
        <v>81</v>
      </c>
      <c r="C17" s="124">
        <v>192</v>
      </c>
      <c r="D17" s="124">
        <v>2532</v>
      </c>
      <c r="E17" s="105">
        <v>16.68423827095414</v>
      </c>
      <c r="F17" s="124">
        <v>199</v>
      </c>
      <c r="G17" s="105">
        <v>78.59399684044234</v>
      </c>
      <c r="H17" s="124">
        <v>13</v>
      </c>
      <c r="I17" s="124">
        <v>287</v>
      </c>
      <c r="J17" s="105">
        <v>1.8911439114391144</v>
      </c>
      <c r="K17" s="125">
        <v>2245</v>
      </c>
      <c r="L17" s="105">
        <v>14.793094359515024</v>
      </c>
    </row>
    <row r="18" spans="1:12" ht="12.75">
      <c r="A18" s="26">
        <v>82</v>
      </c>
      <c r="C18" s="124">
        <v>213</v>
      </c>
      <c r="D18" s="124">
        <v>2434</v>
      </c>
      <c r="E18" s="105">
        <v>15.480801643483627</v>
      </c>
      <c r="F18" s="124">
        <v>231</v>
      </c>
      <c r="G18" s="105">
        <v>94.90550534100247</v>
      </c>
      <c r="H18" s="124">
        <v>12</v>
      </c>
      <c r="I18" s="124">
        <v>296</v>
      </c>
      <c r="J18" s="105">
        <v>1.8826283017547878</v>
      </c>
      <c r="K18" s="125">
        <v>2138</v>
      </c>
      <c r="L18" s="105">
        <v>13.598173341728838</v>
      </c>
    </row>
    <row r="19" spans="1:12" ht="12.75">
      <c r="A19" s="26">
        <v>83</v>
      </c>
      <c r="C19" s="124">
        <v>196</v>
      </c>
      <c r="D19" s="124">
        <v>2156</v>
      </c>
      <c r="E19" s="105">
        <v>13.719638300444807</v>
      </c>
      <c r="F19" s="124">
        <v>214</v>
      </c>
      <c r="G19" s="105">
        <v>99.25788497217069</v>
      </c>
      <c r="H19" s="124">
        <v>14</v>
      </c>
      <c r="I19" s="124">
        <v>285</v>
      </c>
      <c r="J19" s="105">
        <v>1.8135885508472958</v>
      </c>
      <c r="K19" s="125">
        <v>1871</v>
      </c>
      <c r="L19" s="105">
        <v>11.90604974959751</v>
      </c>
    </row>
    <row r="20" spans="1:12" ht="12.75">
      <c r="A20" s="26">
        <v>84</v>
      </c>
      <c r="C20" s="124">
        <v>161</v>
      </c>
      <c r="D20" s="124">
        <v>1938</v>
      </c>
      <c r="E20" s="105">
        <v>12.528363361324981</v>
      </c>
      <c r="F20" s="124">
        <v>215</v>
      </c>
      <c r="G20" s="105">
        <v>110.9391124871001</v>
      </c>
      <c r="H20" s="124">
        <v>7</v>
      </c>
      <c r="I20" s="124">
        <v>267</v>
      </c>
      <c r="J20" s="105">
        <v>1.726043868665516</v>
      </c>
      <c r="K20" s="125">
        <v>1671</v>
      </c>
      <c r="L20" s="105">
        <v>10.802319492659464</v>
      </c>
    </row>
    <row r="21" spans="1:2" ht="12.75">
      <c r="A21" s="5"/>
      <c r="B21" s="5"/>
    </row>
    <row r="22" spans="1:12" ht="12.75">
      <c r="A22" s="29">
        <v>1985</v>
      </c>
      <c r="C22" s="124">
        <v>163</v>
      </c>
      <c r="D22" s="124">
        <v>1869</v>
      </c>
      <c r="E22" s="105">
        <v>12.158311757588374</v>
      </c>
      <c r="F22" s="124">
        <v>197</v>
      </c>
      <c r="G22" s="105">
        <v>105.40395933654361</v>
      </c>
      <c r="H22" s="124">
        <v>14</v>
      </c>
      <c r="I22" s="124">
        <v>309</v>
      </c>
      <c r="J22" s="105">
        <v>2.010122168590052</v>
      </c>
      <c r="K22" s="125">
        <v>1560</v>
      </c>
      <c r="L22" s="105">
        <v>10.148189588998322</v>
      </c>
    </row>
    <row r="23" spans="1:12" ht="12.75">
      <c r="A23" s="29">
        <v>86</v>
      </c>
      <c r="C23" s="124">
        <v>207</v>
      </c>
      <c r="D23" s="124">
        <v>2101</v>
      </c>
      <c r="E23" s="105">
        <v>13.298646715531756</v>
      </c>
      <c r="F23" s="124">
        <v>262</v>
      </c>
      <c r="G23" s="105">
        <v>124.70252260828177</v>
      </c>
      <c r="H23" s="124">
        <v>7</v>
      </c>
      <c r="I23" s="124">
        <v>250</v>
      </c>
      <c r="J23" s="105">
        <v>1.582418695327434</v>
      </c>
      <c r="K23" s="125">
        <v>1851</v>
      </c>
      <c r="L23" s="105">
        <v>11.716228020204321</v>
      </c>
    </row>
    <row r="24" spans="1:12" ht="12.75">
      <c r="A24" s="29">
        <v>87</v>
      </c>
      <c r="C24" s="124">
        <v>231</v>
      </c>
      <c r="D24" s="124">
        <v>2307</v>
      </c>
      <c r="E24" s="105">
        <v>15.653094318883454</v>
      </c>
      <c r="F24" s="124">
        <v>306</v>
      </c>
      <c r="G24" s="105">
        <v>132.63979193758126</v>
      </c>
      <c r="H24" s="124">
        <v>12</v>
      </c>
      <c r="I24" s="124">
        <v>306</v>
      </c>
      <c r="J24" s="105">
        <v>2.076223173636037</v>
      </c>
      <c r="K24" s="125">
        <v>2001</v>
      </c>
      <c r="L24" s="105">
        <v>13.576871145247416</v>
      </c>
    </row>
    <row r="25" spans="1:12" ht="12.75">
      <c r="A25" s="29">
        <v>88</v>
      </c>
      <c r="C25" s="124">
        <v>233</v>
      </c>
      <c r="D25" s="124">
        <v>2668</v>
      </c>
      <c r="E25" s="105">
        <v>16.776814291732954</v>
      </c>
      <c r="F25" s="124">
        <v>371</v>
      </c>
      <c r="G25" s="105">
        <v>139.05547226386807</v>
      </c>
      <c r="H25" s="124">
        <v>13</v>
      </c>
      <c r="I25" s="124">
        <v>323</v>
      </c>
      <c r="J25" s="105">
        <v>2.0310760930396343</v>
      </c>
      <c r="K25" s="125">
        <v>2345</v>
      </c>
      <c r="L25" s="105">
        <v>14.74573819869332</v>
      </c>
    </row>
    <row r="26" spans="1:12" ht="12.75">
      <c r="A26" s="29">
        <v>89</v>
      </c>
      <c r="C26" s="124">
        <v>218</v>
      </c>
      <c r="D26" s="124">
        <v>2784</v>
      </c>
      <c r="E26" s="105">
        <v>16.449720224765574</v>
      </c>
      <c r="F26" s="124">
        <v>351</v>
      </c>
      <c r="G26" s="105">
        <v>126.07758620689654</v>
      </c>
      <c r="H26" s="124">
        <v>5</v>
      </c>
      <c r="I26" s="124">
        <v>306</v>
      </c>
      <c r="J26" s="105">
        <v>1.808051145394492</v>
      </c>
      <c r="K26" s="125">
        <v>2478</v>
      </c>
      <c r="L26" s="105">
        <v>14.641669079371082</v>
      </c>
    </row>
    <row r="28" spans="1:12" ht="12.75">
      <c r="A28">
        <v>1990</v>
      </c>
      <c r="C28" s="124">
        <v>260</v>
      </c>
      <c r="D28" s="124">
        <v>3007</v>
      </c>
      <c r="E28" s="105">
        <v>16.17927954588254</v>
      </c>
      <c r="F28" s="124">
        <v>361</v>
      </c>
      <c r="G28" s="105">
        <v>120.0532091785833</v>
      </c>
      <c r="H28" s="124">
        <v>11</v>
      </c>
      <c r="I28" s="124">
        <v>346</v>
      </c>
      <c r="J28" s="105">
        <v>1.8616663528019153</v>
      </c>
      <c r="K28" s="125">
        <v>2661</v>
      </c>
      <c r="L28" s="105">
        <v>14.317613193080629</v>
      </c>
    </row>
    <row r="29" spans="1:12" ht="12.75">
      <c r="A29">
        <v>91</v>
      </c>
      <c r="C29" s="124">
        <v>220</v>
      </c>
      <c r="D29" s="124">
        <v>2974</v>
      </c>
      <c r="E29" s="105">
        <v>14.622585847460961</v>
      </c>
      <c r="F29" s="124">
        <v>395</v>
      </c>
      <c r="G29" s="105">
        <v>132.817753866846</v>
      </c>
      <c r="H29" s="124">
        <v>9</v>
      </c>
      <c r="I29" s="124">
        <v>379</v>
      </c>
      <c r="J29" s="105">
        <v>1.8634700861424693</v>
      </c>
      <c r="K29" s="125">
        <v>2595</v>
      </c>
      <c r="L29" s="105">
        <v>12.75911576131849</v>
      </c>
    </row>
    <row r="30" spans="1:12" ht="12.75">
      <c r="A30">
        <v>92</v>
      </c>
      <c r="C30" s="124">
        <v>244</v>
      </c>
      <c r="D30" s="124">
        <v>3188</v>
      </c>
      <c r="E30" s="105">
        <v>14.431346986075651</v>
      </c>
      <c r="F30" s="124">
        <v>441</v>
      </c>
      <c r="G30" s="105">
        <v>138.33124215809283</v>
      </c>
      <c r="H30" s="124">
        <v>5</v>
      </c>
      <c r="I30" s="124">
        <v>409</v>
      </c>
      <c r="J30" s="105">
        <v>1.8514494721784633</v>
      </c>
      <c r="K30" s="125">
        <v>2779</v>
      </c>
      <c r="L30" s="105">
        <v>12.579897513897189</v>
      </c>
    </row>
    <row r="31" spans="1:12" ht="12.75">
      <c r="A31">
        <v>93</v>
      </c>
      <c r="C31" s="124">
        <v>243</v>
      </c>
      <c r="D31" s="124">
        <v>3206</v>
      </c>
      <c r="E31" s="105">
        <v>13.268439654672923</v>
      </c>
      <c r="F31" s="124">
        <v>470</v>
      </c>
      <c r="G31" s="105">
        <v>146.60012476606363</v>
      </c>
      <c r="H31" s="124">
        <v>15</v>
      </c>
      <c r="I31" s="124">
        <v>427</v>
      </c>
      <c r="J31" s="105">
        <v>1.7671939278057824</v>
      </c>
      <c r="K31" s="125">
        <v>2779</v>
      </c>
      <c r="L31" s="105">
        <v>11.501245726867142</v>
      </c>
    </row>
    <row r="32" spans="1:12" ht="12.75">
      <c r="A32">
        <v>94</v>
      </c>
      <c r="C32" s="124">
        <v>264</v>
      </c>
      <c r="D32" s="124">
        <v>3187</v>
      </c>
      <c r="E32" s="105">
        <v>12.950125559736366</v>
      </c>
      <c r="F32" s="124">
        <v>470</v>
      </c>
      <c r="G32" s="105">
        <v>147.47411358644493</v>
      </c>
      <c r="H32" s="124">
        <v>22</v>
      </c>
      <c r="I32" s="124">
        <v>381</v>
      </c>
      <c r="J32" s="105">
        <v>1.5481637396484327</v>
      </c>
      <c r="K32" s="125">
        <v>2806</v>
      </c>
      <c r="L32" s="105">
        <v>11.401961820087932</v>
      </c>
    </row>
    <row r="33" ht="12.75">
      <c r="A33" s="1"/>
    </row>
    <row r="34" spans="1:12" ht="12.75">
      <c r="A34">
        <v>1995</v>
      </c>
      <c r="C34" s="124">
        <v>293</v>
      </c>
      <c r="D34" s="124">
        <v>3164</v>
      </c>
      <c r="E34" s="105">
        <v>12.585170659528174</v>
      </c>
      <c r="F34" s="124">
        <v>493</v>
      </c>
      <c r="G34" s="105">
        <v>155.81542351453857</v>
      </c>
      <c r="H34" s="124">
        <v>17</v>
      </c>
      <c r="I34" s="124">
        <v>389</v>
      </c>
      <c r="J34" s="105">
        <v>1.5472918415159482</v>
      </c>
      <c r="K34" s="125">
        <v>2775</v>
      </c>
      <c r="L34" s="105">
        <v>11.037878818012226</v>
      </c>
    </row>
    <row r="35" spans="1:12" ht="12.75">
      <c r="A35">
        <v>96</v>
      </c>
      <c r="C35" s="124">
        <v>303</v>
      </c>
      <c r="D35" s="124">
        <v>3390</v>
      </c>
      <c r="E35" s="105">
        <v>13.15784366618667</v>
      </c>
      <c r="F35" s="124">
        <v>527</v>
      </c>
      <c r="G35" s="105">
        <v>155.45722713864308</v>
      </c>
      <c r="H35" s="124">
        <v>25</v>
      </c>
      <c r="I35" s="124">
        <v>456</v>
      </c>
      <c r="J35" s="105">
        <v>1.7699046347436937</v>
      </c>
      <c r="K35" s="125">
        <v>2934</v>
      </c>
      <c r="L35" s="105">
        <v>11.387939031442976</v>
      </c>
    </row>
    <row r="36" spans="1:12" ht="12.75">
      <c r="A36">
        <v>97</v>
      </c>
      <c r="C36" s="124">
        <v>318</v>
      </c>
      <c r="D36" s="124">
        <v>3381</v>
      </c>
      <c r="E36" s="105">
        <v>12.992153215951797</v>
      </c>
      <c r="F36" s="124">
        <v>552</v>
      </c>
      <c r="G36" s="105">
        <v>163.26530612244898</v>
      </c>
      <c r="H36" s="124">
        <v>22</v>
      </c>
      <c r="I36" s="124">
        <v>449</v>
      </c>
      <c r="J36" s="105">
        <v>1.7253702437037435</v>
      </c>
      <c r="K36" s="125">
        <v>2932</v>
      </c>
      <c r="L36" s="105">
        <v>11.266782972248054</v>
      </c>
    </row>
    <row r="37" spans="1:12" ht="12.75">
      <c r="A37">
        <v>98</v>
      </c>
      <c r="C37" s="124">
        <v>317</v>
      </c>
      <c r="D37" s="124">
        <v>3232</v>
      </c>
      <c r="E37" s="105">
        <v>12.520774335511813</v>
      </c>
      <c r="F37" s="124">
        <v>593</v>
      </c>
      <c r="G37" s="105">
        <v>183.47772277227722</v>
      </c>
      <c r="H37" s="124">
        <v>13</v>
      </c>
      <c r="I37" s="124">
        <v>443</v>
      </c>
      <c r="J37" s="105">
        <v>1.7161828683885314</v>
      </c>
      <c r="K37" s="125">
        <v>2789</v>
      </c>
      <c r="L37" s="105">
        <v>10.80459146712328</v>
      </c>
    </row>
    <row r="38" spans="1:12" ht="12.75">
      <c r="A38">
        <v>99</v>
      </c>
      <c r="C38" s="124">
        <v>339</v>
      </c>
      <c r="D38" s="124">
        <v>3160</v>
      </c>
      <c r="E38" s="105">
        <v>12.186985379474185</v>
      </c>
      <c r="F38" s="124">
        <v>669</v>
      </c>
      <c r="G38" s="105">
        <v>211.70886075949366</v>
      </c>
      <c r="H38" s="124">
        <v>14</v>
      </c>
      <c r="I38" s="124">
        <v>438</v>
      </c>
      <c r="J38" s="105">
        <v>1.689208732977751</v>
      </c>
      <c r="K38" s="125">
        <v>2722</v>
      </c>
      <c r="L38" s="105">
        <v>10.497776646496435</v>
      </c>
    </row>
    <row r="40" spans="1:12" ht="12.75">
      <c r="A40">
        <v>2000</v>
      </c>
      <c r="C40" s="124">
        <v>366</v>
      </c>
      <c r="D40" s="124">
        <v>1844</v>
      </c>
      <c r="E40" s="105">
        <v>6.9</v>
      </c>
      <c r="F40" s="124">
        <v>515</v>
      </c>
      <c r="G40" s="105">
        <v>279.3</v>
      </c>
      <c r="H40" s="124">
        <v>22</v>
      </c>
      <c r="I40" s="124">
        <v>497</v>
      </c>
      <c r="J40" s="105">
        <v>1.8646986654460456</v>
      </c>
      <c r="K40" s="125">
        <v>1347</v>
      </c>
      <c r="L40" s="105">
        <v>5.1</v>
      </c>
    </row>
    <row r="41" spans="1:12" ht="12.75">
      <c r="A41" s="47">
        <v>1</v>
      </c>
      <c r="C41" s="124">
        <v>304</v>
      </c>
      <c r="D41" s="124">
        <v>1655</v>
      </c>
      <c r="E41" s="105">
        <v>6.339781651024708</v>
      </c>
      <c r="F41" s="124">
        <v>555</v>
      </c>
      <c r="G41" s="105">
        <v>335.34743202416917</v>
      </c>
      <c r="H41" s="124">
        <v>16</v>
      </c>
      <c r="I41" s="124">
        <v>476</v>
      </c>
      <c r="J41" s="105">
        <v>1.823405477877801</v>
      </c>
      <c r="K41" s="125">
        <v>1179</v>
      </c>
      <c r="L41" s="105">
        <v>4.516376173146907</v>
      </c>
    </row>
    <row r="42" spans="1:12" ht="12.75">
      <c r="A42" s="47">
        <v>2</v>
      </c>
      <c r="C42" s="124">
        <v>301</v>
      </c>
      <c r="D42" s="124">
        <v>1613</v>
      </c>
      <c r="E42" s="105">
        <v>6.265732309891544</v>
      </c>
      <c r="F42" s="124">
        <v>592</v>
      </c>
      <c r="G42" s="105">
        <v>367.01797892126467</v>
      </c>
      <c r="H42" s="124">
        <v>5</v>
      </c>
      <c r="I42" s="124">
        <v>555</v>
      </c>
      <c r="J42" s="105">
        <v>2.1559091332856832</v>
      </c>
      <c r="K42" s="125">
        <v>1058</v>
      </c>
      <c r="L42" s="105">
        <v>4.109823176605861</v>
      </c>
    </row>
    <row r="43" spans="1:12" ht="12.75">
      <c r="A43" s="47">
        <v>3</v>
      </c>
      <c r="C43" s="124">
        <v>294</v>
      </c>
      <c r="D43" s="124">
        <v>1468</v>
      </c>
      <c r="E43" s="105">
        <v>5.8</v>
      </c>
      <c r="F43" s="124">
        <v>583</v>
      </c>
      <c r="G43" s="105">
        <v>397.1</v>
      </c>
      <c r="H43" s="124">
        <v>9</v>
      </c>
      <c r="I43" s="124">
        <v>576</v>
      </c>
      <c r="J43" s="105">
        <v>2.267957617542022</v>
      </c>
      <c r="K43" s="125">
        <v>892</v>
      </c>
      <c r="L43" s="105">
        <v>3.5</v>
      </c>
    </row>
    <row r="44" spans="1:12" ht="12.75">
      <c r="A44" s="47">
        <v>4</v>
      </c>
      <c r="C44" s="124">
        <v>250</v>
      </c>
      <c r="D44" s="124">
        <v>1314</v>
      </c>
      <c r="E44" s="105">
        <v>5.280246893736036</v>
      </c>
      <c r="F44" s="124">
        <v>470</v>
      </c>
      <c r="G44" s="105">
        <v>357.6864535768645</v>
      </c>
      <c r="H44" s="124">
        <v>14</v>
      </c>
      <c r="I44" s="124">
        <v>571</v>
      </c>
      <c r="J44" s="105">
        <v>2.29453651166155</v>
      </c>
      <c r="K44" s="125">
        <v>743</v>
      </c>
      <c r="L44" s="105">
        <v>2.985710382074486</v>
      </c>
    </row>
    <row r="45" ht="12.75">
      <c r="C45" s="177"/>
    </row>
    <row r="46" spans="1:3" ht="13.5">
      <c r="A46" s="158" t="s">
        <v>178</v>
      </c>
      <c r="C46" s="177"/>
    </row>
    <row r="47" s="159" customFormat="1" ht="13.5">
      <c r="A47" s="158" t="s">
        <v>177</v>
      </c>
    </row>
    <row r="48" ht="12.75">
      <c r="A48" s="164" t="s">
        <v>145</v>
      </c>
    </row>
    <row r="49" s="159" customFormat="1" ht="13.5">
      <c r="A49" s="158"/>
    </row>
  </sheetData>
  <mergeCells count="4">
    <mergeCell ref="A2:J2"/>
    <mergeCell ref="E9:F9"/>
    <mergeCell ref="A4:J4"/>
    <mergeCell ref="A1:L1"/>
  </mergeCells>
  <printOptions horizontalCentered="1"/>
  <pageMargins left="0.3937007874015748" right="0.3937007874015748" top="0.3937007874015748" bottom="0.3937007874015748" header="0" footer="0.11811023622047245"/>
  <pageSetup horizontalDpi="600" verticalDpi="6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A1" sqref="A1:L1"/>
    </sheetView>
  </sheetViews>
  <sheetFormatPr defaultColWidth="11.421875" defaultRowHeight="12.75"/>
  <cols>
    <col min="1" max="1" width="13.8515625" style="0" customWidth="1"/>
    <col min="2" max="2" width="10.421875" style="0" hidden="1" customWidth="1"/>
    <col min="3" max="3" width="17.8515625" style="0" customWidth="1"/>
    <col min="4" max="4" width="9.8515625" style="0" customWidth="1"/>
    <col min="5" max="5" width="10.57421875" style="0" customWidth="1"/>
    <col min="6" max="6" width="16.57421875" style="0" customWidth="1"/>
    <col min="7" max="7" width="15.421875" style="0" customWidth="1"/>
    <col min="8" max="8" width="13.7109375" style="0" customWidth="1"/>
    <col min="9" max="9" width="9.57421875" style="0" customWidth="1"/>
    <col min="10" max="10" width="11.28125" style="0" customWidth="1"/>
    <col min="11" max="11" width="14.00390625" style="0" customWidth="1"/>
    <col min="12" max="12" width="16.28125" style="0" customWidth="1"/>
  </cols>
  <sheetData>
    <row r="1" spans="1:12" s="31" customFormat="1" ht="12.75">
      <c r="A1" s="271" t="s">
        <v>156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11" s="31" customFormat="1" ht="12.75">
      <c r="A2" s="281" t="s">
        <v>159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4" spans="1:12" ht="12.75">
      <c r="A4" s="263" t="s">
        <v>40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5"/>
    </row>
    <row r="5" spans="1:7" ht="6.75" customHeight="1">
      <c r="A5" s="25"/>
      <c r="B5" s="25"/>
      <c r="C5" s="25"/>
      <c r="D5" s="25"/>
      <c r="E5" s="25"/>
      <c r="F5" s="25"/>
      <c r="G5" s="25"/>
    </row>
    <row r="6" spans="1:12" s="26" customFormat="1" ht="25.5">
      <c r="A6" s="142"/>
      <c r="B6" s="143" t="s">
        <v>144</v>
      </c>
      <c r="C6" s="146" t="s">
        <v>175</v>
      </c>
      <c r="D6" s="144" t="s">
        <v>174</v>
      </c>
      <c r="E6" s="144"/>
      <c r="F6" s="144"/>
      <c r="G6" s="144"/>
      <c r="H6" s="153" t="s">
        <v>23</v>
      </c>
      <c r="I6" s="143" t="s">
        <v>9</v>
      </c>
      <c r="J6" s="146"/>
      <c r="K6" s="147" t="s">
        <v>176</v>
      </c>
      <c r="L6" s="147"/>
    </row>
    <row r="7" spans="1:12" s="26" customFormat="1" ht="12.75">
      <c r="A7" s="148" t="s">
        <v>122</v>
      </c>
      <c r="B7" s="145"/>
      <c r="C7" s="127"/>
      <c r="D7" s="145"/>
      <c r="E7" s="145"/>
      <c r="F7" s="143" t="s">
        <v>150</v>
      </c>
      <c r="G7" s="146"/>
      <c r="H7" s="149"/>
      <c r="I7" s="145"/>
      <c r="J7" s="145"/>
      <c r="K7" s="145"/>
      <c r="L7" s="150"/>
    </row>
    <row r="8" spans="1:12" s="26" customFormat="1" ht="25.5">
      <c r="A8" s="151"/>
      <c r="B8" s="152" t="s">
        <v>0</v>
      </c>
      <c r="C8" s="152" t="s">
        <v>0</v>
      </c>
      <c r="D8" s="152" t="s">
        <v>0</v>
      </c>
      <c r="E8" s="152" t="s">
        <v>153</v>
      </c>
      <c r="F8" s="153" t="s">
        <v>0</v>
      </c>
      <c r="G8" s="153" t="s">
        <v>151</v>
      </c>
      <c r="H8" s="152" t="s">
        <v>0</v>
      </c>
      <c r="I8" s="152" t="s">
        <v>0</v>
      </c>
      <c r="J8" s="152" t="s">
        <v>153</v>
      </c>
      <c r="K8" s="152" t="s">
        <v>0</v>
      </c>
      <c r="L8" s="154" t="s">
        <v>153</v>
      </c>
    </row>
    <row r="9" spans="1:12" ht="12.75">
      <c r="A9" s="28"/>
      <c r="B9" s="28"/>
      <c r="C9" s="5"/>
      <c r="D9" s="263"/>
      <c r="E9" s="263"/>
      <c r="F9" s="263"/>
      <c r="G9" s="263"/>
      <c r="H9" s="263"/>
      <c r="I9" s="263"/>
      <c r="J9" s="263"/>
      <c r="K9" s="263"/>
      <c r="L9" s="28"/>
    </row>
    <row r="10" spans="1:13" ht="12.75">
      <c r="A10">
        <v>1975</v>
      </c>
      <c r="C10" s="178" t="s">
        <v>173</v>
      </c>
      <c r="D10" s="124">
        <v>1902</v>
      </c>
      <c r="E10" s="105">
        <v>24.6</v>
      </c>
      <c r="F10" s="124">
        <v>78</v>
      </c>
      <c r="G10" s="105">
        <v>41</v>
      </c>
      <c r="H10" s="124">
        <v>19</v>
      </c>
      <c r="I10" s="124">
        <v>166</v>
      </c>
      <c r="J10" s="105">
        <v>2.1</v>
      </c>
      <c r="K10" s="125">
        <v>1736</v>
      </c>
      <c r="L10" s="126">
        <v>22.5</v>
      </c>
      <c r="M10" s="155"/>
    </row>
    <row r="11" spans="1:13" ht="12.75">
      <c r="A11">
        <v>76</v>
      </c>
      <c r="C11" s="178" t="s">
        <v>173</v>
      </c>
      <c r="D11" s="124">
        <v>1734</v>
      </c>
      <c r="E11" s="105">
        <v>23.2</v>
      </c>
      <c r="F11" s="124">
        <v>76</v>
      </c>
      <c r="G11" s="105">
        <v>43.8</v>
      </c>
      <c r="H11" s="124">
        <v>15</v>
      </c>
      <c r="I11" s="124">
        <v>186</v>
      </c>
      <c r="J11" s="105">
        <v>2.5</v>
      </c>
      <c r="K11" s="125">
        <v>1548</v>
      </c>
      <c r="L11" s="126">
        <v>20.7</v>
      </c>
      <c r="M11" s="155"/>
    </row>
    <row r="12" spans="1:13" ht="12.75">
      <c r="A12">
        <v>77</v>
      </c>
      <c r="C12" s="124">
        <v>35</v>
      </c>
      <c r="D12" s="124">
        <v>1437</v>
      </c>
      <c r="E12" s="105">
        <v>19.3</v>
      </c>
      <c r="F12" s="124">
        <v>52</v>
      </c>
      <c r="G12" s="105">
        <v>36.2</v>
      </c>
      <c r="H12" s="124">
        <v>7</v>
      </c>
      <c r="I12" s="124">
        <v>161</v>
      </c>
      <c r="J12" s="105">
        <v>2.2</v>
      </c>
      <c r="K12" s="125">
        <v>1276</v>
      </c>
      <c r="L12" s="126">
        <v>17.1</v>
      </c>
      <c r="M12" s="155"/>
    </row>
    <row r="13" spans="1:13" ht="12.75">
      <c r="A13">
        <v>78</v>
      </c>
      <c r="C13" s="124">
        <v>35</v>
      </c>
      <c r="D13" s="124">
        <v>1331</v>
      </c>
      <c r="E13" s="105">
        <v>17.8</v>
      </c>
      <c r="F13" s="124">
        <v>63</v>
      </c>
      <c r="G13" s="105">
        <v>47.3</v>
      </c>
      <c r="H13" s="124">
        <v>6</v>
      </c>
      <c r="I13" s="124">
        <v>179</v>
      </c>
      <c r="J13" s="105">
        <v>2.4</v>
      </c>
      <c r="K13" s="125">
        <v>1152</v>
      </c>
      <c r="L13" s="126">
        <v>15.4</v>
      </c>
      <c r="M13" s="155"/>
    </row>
    <row r="14" spans="1:13" ht="12.75">
      <c r="A14">
        <v>79</v>
      </c>
      <c r="C14" s="124">
        <v>37</v>
      </c>
      <c r="D14" s="124">
        <v>1313</v>
      </c>
      <c r="E14" s="105">
        <v>16.8</v>
      </c>
      <c r="F14" s="124">
        <v>62</v>
      </c>
      <c r="G14" s="105">
        <v>47.2</v>
      </c>
      <c r="H14" s="124">
        <v>9</v>
      </c>
      <c r="I14" s="124">
        <v>197</v>
      </c>
      <c r="J14" s="105">
        <v>2.5</v>
      </c>
      <c r="K14" s="125">
        <v>1116</v>
      </c>
      <c r="L14" s="126">
        <v>14.3</v>
      </c>
      <c r="M14" s="155"/>
    </row>
    <row r="15" ht="12.75">
      <c r="M15" s="155"/>
    </row>
    <row r="16" spans="1:13" ht="12.75">
      <c r="A16">
        <v>1980</v>
      </c>
      <c r="C16" s="124">
        <v>31</v>
      </c>
      <c r="D16" s="124">
        <v>1368</v>
      </c>
      <c r="E16" s="105">
        <v>15.8</v>
      </c>
      <c r="F16" s="124">
        <v>67</v>
      </c>
      <c r="G16" s="105">
        <v>49</v>
      </c>
      <c r="H16" s="124">
        <v>9</v>
      </c>
      <c r="I16" s="124">
        <v>168</v>
      </c>
      <c r="J16" s="105">
        <v>1.9</v>
      </c>
      <c r="K16" s="125">
        <v>1200</v>
      </c>
      <c r="L16" s="126">
        <v>13.9</v>
      </c>
      <c r="M16" s="155"/>
    </row>
    <row r="17" spans="1:13" ht="12.75">
      <c r="A17">
        <v>81</v>
      </c>
      <c r="C17" s="124">
        <v>36</v>
      </c>
      <c r="D17" s="124">
        <v>1474</v>
      </c>
      <c r="E17" s="105">
        <v>15.8</v>
      </c>
      <c r="F17" s="124">
        <v>85</v>
      </c>
      <c r="G17" s="105">
        <v>57.7</v>
      </c>
      <c r="H17" s="124">
        <v>19</v>
      </c>
      <c r="I17" s="124">
        <v>160</v>
      </c>
      <c r="J17" s="105">
        <v>1.7</v>
      </c>
      <c r="K17" s="125">
        <v>1314</v>
      </c>
      <c r="L17" s="126">
        <v>14.1</v>
      </c>
      <c r="M17" s="155"/>
    </row>
    <row r="18" spans="1:13" ht="12.75">
      <c r="A18" s="26">
        <v>82</v>
      </c>
      <c r="C18" s="124">
        <v>68</v>
      </c>
      <c r="D18" s="124">
        <v>1386</v>
      </c>
      <c r="E18" s="105">
        <v>14.7</v>
      </c>
      <c r="F18" s="124">
        <v>101</v>
      </c>
      <c r="G18" s="105">
        <v>72.9</v>
      </c>
      <c r="H18" s="124">
        <v>12</v>
      </c>
      <c r="I18" s="124">
        <v>205</v>
      </c>
      <c r="J18" s="105">
        <v>2.2</v>
      </c>
      <c r="K18" s="125">
        <v>1181</v>
      </c>
      <c r="L18" s="126">
        <v>12.5</v>
      </c>
      <c r="M18" s="155"/>
    </row>
    <row r="19" spans="1:13" ht="12.75">
      <c r="A19" s="26">
        <v>83</v>
      </c>
      <c r="C19" s="124">
        <v>46</v>
      </c>
      <c r="D19" s="124">
        <v>1175</v>
      </c>
      <c r="E19" s="105">
        <v>12.7</v>
      </c>
      <c r="F19" s="124">
        <v>98</v>
      </c>
      <c r="G19" s="105">
        <v>83.4</v>
      </c>
      <c r="H19" s="124">
        <v>7</v>
      </c>
      <c r="I19" s="124">
        <v>153</v>
      </c>
      <c r="J19" s="105">
        <v>1.7</v>
      </c>
      <c r="K19" s="125">
        <v>1022</v>
      </c>
      <c r="L19" s="126">
        <v>11.1</v>
      </c>
      <c r="M19" s="155"/>
    </row>
    <row r="20" spans="1:13" ht="12.75">
      <c r="A20" s="26">
        <v>84</v>
      </c>
      <c r="C20" s="124">
        <v>48</v>
      </c>
      <c r="D20" s="124">
        <v>967</v>
      </c>
      <c r="E20" s="105">
        <v>11.2</v>
      </c>
      <c r="F20" s="124">
        <v>83</v>
      </c>
      <c r="G20" s="105">
        <v>85.8</v>
      </c>
      <c r="H20" s="124">
        <v>5</v>
      </c>
      <c r="I20" s="124">
        <v>171</v>
      </c>
      <c r="J20" s="105">
        <v>2</v>
      </c>
      <c r="K20" s="125">
        <v>796</v>
      </c>
      <c r="L20" s="126">
        <v>9.2</v>
      </c>
      <c r="M20" s="155"/>
    </row>
    <row r="21" spans="1:13" ht="12.75">
      <c r="A21" s="5"/>
      <c r="B21" s="5"/>
      <c r="M21" s="155"/>
    </row>
    <row r="22" spans="1:13" ht="12.75">
      <c r="A22" s="29">
        <v>1985</v>
      </c>
      <c r="C22" s="124">
        <v>45</v>
      </c>
      <c r="D22" s="124">
        <v>932</v>
      </c>
      <c r="E22" s="105">
        <v>10.9</v>
      </c>
      <c r="F22" s="124">
        <v>70</v>
      </c>
      <c r="G22" s="105">
        <v>75.1</v>
      </c>
      <c r="H22" s="124">
        <v>6</v>
      </c>
      <c r="I22" s="124">
        <v>150</v>
      </c>
      <c r="J22" s="105">
        <v>1.8</v>
      </c>
      <c r="K22" s="125">
        <v>782</v>
      </c>
      <c r="L22" s="126">
        <v>9.2</v>
      </c>
      <c r="M22" s="155"/>
    </row>
    <row r="23" spans="1:13" ht="12.75">
      <c r="A23" s="29">
        <v>86</v>
      </c>
      <c r="C23" s="124">
        <v>54</v>
      </c>
      <c r="D23" s="124">
        <v>956</v>
      </c>
      <c r="E23" s="105">
        <v>11</v>
      </c>
      <c r="F23" s="124">
        <v>79</v>
      </c>
      <c r="G23" s="105">
        <v>82.6</v>
      </c>
      <c r="H23" s="124">
        <v>4</v>
      </c>
      <c r="I23" s="124">
        <v>146</v>
      </c>
      <c r="J23" s="105">
        <v>1.7</v>
      </c>
      <c r="K23" s="125">
        <v>810</v>
      </c>
      <c r="L23" s="126">
        <v>9.3</v>
      </c>
      <c r="M23" s="155"/>
    </row>
    <row r="24" spans="1:13" ht="12.75">
      <c r="A24" s="29">
        <v>87</v>
      </c>
      <c r="C24" s="124">
        <v>60</v>
      </c>
      <c r="D24" s="124">
        <v>1125</v>
      </c>
      <c r="E24" s="105">
        <v>14.6</v>
      </c>
      <c r="F24" s="124">
        <v>108</v>
      </c>
      <c r="G24" s="105">
        <v>96</v>
      </c>
      <c r="H24" s="124">
        <v>7</v>
      </c>
      <c r="I24" s="124">
        <v>170</v>
      </c>
      <c r="J24" s="105">
        <v>2.2</v>
      </c>
      <c r="K24" s="125">
        <v>955</v>
      </c>
      <c r="L24" s="126">
        <v>12.4</v>
      </c>
      <c r="M24" s="155"/>
    </row>
    <row r="25" spans="1:13" ht="12.75">
      <c r="A25" s="29">
        <v>88</v>
      </c>
      <c r="C25" s="124">
        <v>88</v>
      </c>
      <c r="D25" s="124">
        <v>1182</v>
      </c>
      <c r="E25" s="105">
        <v>14.5</v>
      </c>
      <c r="F25" s="124">
        <v>109</v>
      </c>
      <c r="G25" s="105">
        <v>92.2</v>
      </c>
      <c r="H25" s="124">
        <v>4</v>
      </c>
      <c r="I25" s="124">
        <v>185</v>
      </c>
      <c r="J25" s="105">
        <v>2.3</v>
      </c>
      <c r="K25" s="125">
        <v>997</v>
      </c>
      <c r="L25" s="126">
        <v>12.2</v>
      </c>
      <c r="M25" s="155"/>
    </row>
    <row r="26" spans="1:13" ht="12.75">
      <c r="A26" s="29">
        <v>89</v>
      </c>
      <c r="C26" s="124">
        <v>98</v>
      </c>
      <c r="D26" s="124">
        <v>1393</v>
      </c>
      <c r="E26" s="105">
        <v>15.3</v>
      </c>
      <c r="F26" s="124">
        <v>149</v>
      </c>
      <c r="G26" s="105">
        <v>107</v>
      </c>
      <c r="H26" s="124">
        <v>6</v>
      </c>
      <c r="I26" s="124">
        <v>206</v>
      </c>
      <c r="J26" s="105">
        <v>2.3</v>
      </c>
      <c r="K26" s="125">
        <v>1187</v>
      </c>
      <c r="L26" s="126">
        <v>13.1</v>
      </c>
      <c r="M26" s="155"/>
    </row>
    <row r="27" ht="12.75">
      <c r="M27" s="155"/>
    </row>
    <row r="28" spans="1:13" ht="12.75">
      <c r="A28">
        <v>1990</v>
      </c>
      <c r="C28" s="124">
        <v>86</v>
      </c>
      <c r="D28" s="124">
        <v>1512</v>
      </c>
      <c r="E28" s="105">
        <v>14.6</v>
      </c>
      <c r="F28" s="124">
        <v>169</v>
      </c>
      <c r="G28" s="105">
        <v>111.8</v>
      </c>
      <c r="H28" s="124">
        <v>8</v>
      </c>
      <c r="I28" s="124">
        <v>199</v>
      </c>
      <c r="J28" s="105">
        <v>1.9</v>
      </c>
      <c r="K28" s="125">
        <v>1313</v>
      </c>
      <c r="L28" s="126">
        <v>12.7</v>
      </c>
      <c r="M28" s="155"/>
    </row>
    <row r="29" spans="1:13" ht="12.75">
      <c r="A29">
        <v>91</v>
      </c>
      <c r="C29" s="124">
        <v>85</v>
      </c>
      <c r="D29" s="124">
        <v>1572</v>
      </c>
      <c r="E29" s="105">
        <v>14.1</v>
      </c>
      <c r="F29" s="124">
        <v>172</v>
      </c>
      <c r="G29" s="105">
        <v>109.4</v>
      </c>
      <c r="H29" s="124">
        <v>9</v>
      </c>
      <c r="I29" s="124">
        <v>215</v>
      </c>
      <c r="J29" s="105">
        <v>1.9</v>
      </c>
      <c r="K29" s="125">
        <v>1357</v>
      </c>
      <c r="L29" s="126">
        <v>12.2</v>
      </c>
      <c r="M29" s="155"/>
    </row>
    <row r="30" spans="1:13" ht="12.75">
      <c r="A30">
        <v>92</v>
      </c>
      <c r="C30" s="124">
        <v>113</v>
      </c>
      <c r="D30" s="124">
        <v>1712</v>
      </c>
      <c r="E30" s="105">
        <v>13.4</v>
      </c>
      <c r="F30" s="124">
        <v>167</v>
      </c>
      <c r="G30" s="105">
        <v>97.5</v>
      </c>
      <c r="H30" s="124">
        <v>9</v>
      </c>
      <c r="I30" s="124">
        <v>234</v>
      </c>
      <c r="J30" s="105">
        <v>1.8</v>
      </c>
      <c r="K30" s="125">
        <v>1478</v>
      </c>
      <c r="L30" s="126">
        <v>11.6</v>
      </c>
      <c r="M30" s="155"/>
    </row>
    <row r="31" spans="1:13" ht="12.75">
      <c r="A31">
        <v>93</v>
      </c>
      <c r="C31" s="124">
        <v>119</v>
      </c>
      <c r="D31" s="124">
        <v>1789</v>
      </c>
      <c r="E31" s="105">
        <v>13.8</v>
      </c>
      <c r="F31" s="124">
        <v>192</v>
      </c>
      <c r="G31" s="105">
        <v>107.3</v>
      </c>
      <c r="H31" s="124">
        <v>12</v>
      </c>
      <c r="I31" s="124">
        <v>230</v>
      </c>
      <c r="J31" s="105">
        <v>1.8</v>
      </c>
      <c r="K31" s="125">
        <v>1559</v>
      </c>
      <c r="L31" s="126">
        <v>12</v>
      </c>
      <c r="M31" s="155"/>
    </row>
    <row r="32" spans="1:13" ht="12.75">
      <c r="A32">
        <v>94</v>
      </c>
      <c r="C32" s="124">
        <v>127</v>
      </c>
      <c r="D32" s="124">
        <v>1745</v>
      </c>
      <c r="E32" s="105">
        <v>13.2</v>
      </c>
      <c r="F32" s="124">
        <v>200</v>
      </c>
      <c r="G32" s="105">
        <v>114.6</v>
      </c>
      <c r="H32" s="124">
        <v>16</v>
      </c>
      <c r="I32" s="124">
        <v>264</v>
      </c>
      <c r="J32" s="105">
        <v>2</v>
      </c>
      <c r="K32" s="125">
        <v>1481</v>
      </c>
      <c r="L32" s="126">
        <v>11.2</v>
      </c>
      <c r="M32" s="155"/>
    </row>
    <row r="33" spans="1:13" ht="12.75">
      <c r="A33" s="1"/>
      <c r="M33" s="155"/>
    </row>
    <row r="34" spans="1:13" ht="12.75">
      <c r="A34">
        <v>1995</v>
      </c>
      <c r="C34" s="124">
        <v>147</v>
      </c>
      <c r="D34" s="124">
        <v>1791</v>
      </c>
      <c r="E34" s="105">
        <v>12.9</v>
      </c>
      <c r="F34" s="124">
        <v>195</v>
      </c>
      <c r="G34" s="105">
        <v>108.9</v>
      </c>
      <c r="H34" s="124">
        <v>17</v>
      </c>
      <c r="I34" s="124">
        <v>274</v>
      </c>
      <c r="J34" s="105">
        <v>2</v>
      </c>
      <c r="K34" s="125">
        <v>1517</v>
      </c>
      <c r="L34" s="126">
        <v>11</v>
      </c>
      <c r="M34" s="155"/>
    </row>
    <row r="35" spans="1:13" ht="12.75">
      <c r="A35">
        <v>96</v>
      </c>
      <c r="C35" s="124">
        <v>203</v>
      </c>
      <c r="D35" s="124">
        <v>1898</v>
      </c>
      <c r="E35" s="105">
        <v>13.2</v>
      </c>
      <c r="F35" s="124">
        <v>240</v>
      </c>
      <c r="G35" s="105">
        <v>126.4</v>
      </c>
      <c r="H35" s="124">
        <v>12</v>
      </c>
      <c r="I35" s="124">
        <v>306</v>
      </c>
      <c r="J35" s="105">
        <v>2.1</v>
      </c>
      <c r="K35" s="125">
        <v>1592</v>
      </c>
      <c r="L35" s="126">
        <v>11.1</v>
      </c>
      <c r="M35" s="155"/>
    </row>
    <row r="36" spans="1:13" ht="12.75">
      <c r="A36">
        <v>97</v>
      </c>
      <c r="C36" s="124">
        <v>218</v>
      </c>
      <c r="D36" s="124">
        <v>2104</v>
      </c>
      <c r="E36" s="105">
        <v>14.9</v>
      </c>
      <c r="F36" s="124">
        <v>255</v>
      </c>
      <c r="G36" s="105">
        <v>121.2</v>
      </c>
      <c r="H36" s="124">
        <v>13</v>
      </c>
      <c r="I36" s="124">
        <v>309</v>
      </c>
      <c r="J36" s="105">
        <v>2.2</v>
      </c>
      <c r="K36" s="125">
        <v>1795</v>
      </c>
      <c r="L36" s="126">
        <v>12.7</v>
      </c>
      <c r="M36" s="156"/>
    </row>
    <row r="37" spans="1:13" ht="12.75">
      <c r="A37">
        <v>98</v>
      </c>
      <c r="C37" s="124">
        <v>209</v>
      </c>
      <c r="D37" s="124">
        <v>1919</v>
      </c>
      <c r="E37" s="105">
        <v>12.867018459042114</v>
      </c>
      <c r="F37" s="124">
        <v>226</v>
      </c>
      <c r="G37" s="105">
        <v>117.76967170401251</v>
      </c>
      <c r="H37" s="124">
        <v>10</v>
      </c>
      <c r="I37" s="124">
        <v>308</v>
      </c>
      <c r="J37" s="105">
        <v>2.065159815208427</v>
      </c>
      <c r="K37" s="125">
        <v>1611</v>
      </c>
      <c r="L37" s="126">
        <v>10.801858643833688</v>
      </c>
      <c r="M37" s="156"/>
    </row>
    <row r="38" spans="1:13" ht="12.75">
      <c r="A38">
        <v>99</v>
      </c>
      <c r="C38" s="124">
        <v>186</v>
      </c>
      <c r="D38" s="124">
        <v>1831</v>
      </c>
      <c r="E38" s="105">
        <v>12.057634306636636</v>
      </c>
      <c r="F38" s="124">
        <v>273</v>
      </c>
      <c r="G38" s="105">
        <v>149.0988530857455</v>
      </c>
      <c r="H38" s="124">
        <v>14</v>
      </c>
      <c r="I38" s="124">
        <v>310</v>
      </c>
      <c r="J38" s="105">
        <v>2.0414345358041275</v>
      </c>
      <c r="K38" s="125">
        <v>1521</v>
      </c>
      <c r="L38" s="126">
        <v>10.01619977083251</v>
      </c>
      <c r="M38" s="156"/>
    </row>
    <row r="39" ht="12.75">
      <c r="M39" s="156"/>
    </row>
    <row r="40" spans="1:12" ht="12.75">
      <c r="A40">
        <v>2000</v>
      </c>
      <c r="C40" s="124">
        <v>234</v>
      </c>
      <c r="D40" s="124">
        <v>1046</v>
      </c>
      <c r="E40" s="105">
        <v>6.8</v>
      </c>
      <c r="F40" s="124">
        <v>231</v>
      </c>
      <c r="G40" s="105">
        <v>220.8</v>
      </c>
      <c r="H40" s="124">
        <v>6</v>
      </c>
      <c r="I40" s="124">
        <v>296</v>
      </c>
      <c r="J40" s="105">
        <v>1.9</v>
      </c>
      <c r="K40" s="125">
        <v>750</v>
      </c>
      <c r="L40" s="126">
        <v>4.9</v>
      </c>
    </row>
    <row r="41" spans="1:12" ht="12.75">
      <c r="A41" s="47">
        <v>1</v>
      </c>
      <c r="C41" s="124">
        <v>204</v>
      </c>
      <c r="D41" s="124">
        <v>847</v>
      </c>
      <c r="E41" s="98">
        <v>5.6</v>
      </c>
      <c r="F41" s="124">
        <v>178</v>
      </c>
      <c r="G41" s="105">
        <v>210.2</v>
      </c>
      <c r="H41" s="124">
        <v>13</v>
      </c>
      <c r="I41" s="124">
        <v>331</v>
      </c>
      <c r="J41" s="105">
        <v>2.2</v>
      </c>
      <c r="K41" s="124">
        <v>516</v>
      </c>
      <c r="L41" s="98">
        <v>3.4</v>
      </c>
    </row>
    <row r="42" spans="1:12" ht="12.75">
      <c r="A42" s="47">
        <v>2</v>
      </c>
      <c r="C42" s="124">
        <v>212</v>
      </c>
      <c r="D42" s="124">
        <v>824</v>
      </c>
      <c r="E42" s="98">
        <v>5.4</v>
      </c>
      <c r="F42" s="124">
        <v>204</v>
      </c>
      <c r="G42" s="105">
        <v>247.6</v>
      </c>
      <c r="H42" s="124">
        <v>9</v>
      </c>
      <c r="I42" s="124">
        <v>367</v>
      </c>
      <c r="J42" s="98">
        <v>2.4</v>
      </c>
      <c r="K42" s="124">
        <v>457</v>
      </c>
      <c r="L42" s="98">
        <v>3</v>
      </c>
    </row>
    <row r="43" spans="1:12" ht="12.75">
      <c r="A43" s="47">
        <v>3</v>
      </c>
      <c r="C43" s="124">
        <v>178</v>
      </c>
      <c r="D43" s="124">
        <v>776</v>
      </c>
      <c r="E43" s="98">
        <v>5.064679084702842</v>
      </c>
      <c r="F43" s="124">
        <v>216</v>
      </c>
      <c r="G43" s="98">
        <v>278.4</v>
      </c>
      <c r="H43" s="157">
        <v>14</v>
      </c>
      <c r="I43" s="124">
        <v>467</v>
      </c>
      <c r="J43" s="98">
        <v>3.0479447584487462</v>
      </c>
      <c r="K43" s="124">
        <v>309</v>
      </c>
      <c r="L43" s="98">
        <v>2.0167343262540953</v>
      </c>
    </row>
    <row r="44" spans="1:12" ht="12.75">
      <c r="A44" s="47">
        <v>4</v>
      </c>
      <c r="C44" s="124">
        <v>144</v>
      </c>
      <c r="D44" s="124">
        <v>678</v>
      </c>
      <c r="E44" s="98">
        <v>4.45645100861712</v>
      </c>
      <c r="F44" s="124">
        <v>200</v>
      </c>
      <c r="G44" s="98">
        <v>294.9852507374631</v>
      </c>
      <c r="H44" s="124">
        <v>7</v>
      </c>
      <c r="I44" s="124">
        <v>331</v>
      </c>
      <c r="J44" s="98">
        <v>2.1756420115815143</v>
      </c>
      <c r="K44" s="124">
        <v>347</v>
      </c>
      <c r="L44" s="98">
        <v>2.2808089970356056</v>
      </c>
    </row>
    <row r="45" spans="1:12" ht="12.75">
      <c r="A45" s="47"/>
      <c r="C45" s="124"/>
      <c r="D45" s="124"/>
      <c r="E45" s="98"/>
      <c r="F45" s="124"/>
      <c r="G45" s="98"/>
      <c r="H45" s="124"/>
      <c r="I45" s="124"/>
      <c r="J45" s="98"/>
      <c r="K45" s="124"/>
      <c r="L45" s="98"/>
    </row>
    <row r="46" spans="1:3" ht="13.5">
      <c r="A46" s="158" t="s">
        <v>178</v>
      </c>
      <c r="C46" s="177"/>
    </row>
    <row r="47" s="159" customFormat="1" ht="13.5">
      <c r="A47" s="158" t="s">
        <v>177</v>
      </c>
    </row>
    <row r="48" ht="12.75">
      <c r="A48" s="164" t="s">
        <v>145</v>
      </c>
    </row>
    <row r="49" ht="12.75">
      <c r="C49" s="159"/>
    </row>
  </sheetData>
  <mergeCells count="4">
    <mergeCell ref="D9:K9"/>
    <mergeCell ref="A2:K2"/>
    <mergeCell ref="A4:K4"/>
    <mergeCell ref="A1:L1"/>
  </mergeCells>
  <printOptions horizontalCentered="1"/>
  <pageMargins left="0.3937007874015748" right="0.3937007874015748" top="0.3937007874015748" bottom="0.3937007874015748" header="0" footer="0.1181102362204724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:G1"/>
    </sheetView>
  </sheetViews>
  <sheetFormatPr defaultColWidth="11.421875" defaultRowHeight="12.75"/>
  <cols>
    <col min="1" max="1" width="16.00390625" style="0" customWidth="1"/>
    <col min="6" max="6" width="13.28125" style="0" customWidth="1"/>
  </cols>
  <sheetData>
    <row r="1" spans="1:8" ht="12.75">
      <c r="A1" s="264" t="s">
        <v>154</v>
      </c>
      <c r="B1" s="264"/>
      <c r="C1" s="264"/>
      <c r="D1" s="264"/>
      <c r="E1" s="264"/>
      <c r="F1" s="264"/>
      <c r="G1" s="264"/>
      <c r="H1" s="2"/>
    </row>
    <row r="2" spans="1:8" ht="12.75">
      <c r="A2" s="264" t="s">
        <v>14</v>
      </c>
      <c r="B2" s="264"/>
      <c r="C2" s="264"/>
      <c r="D2" s="264"/>
      <c r="E2" s="264"/>
      <c r="F2" s="264"/>
      <c r="G2" s="264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7" ht="12.75">
      <c r="A4" s="263" t="s">
        <v>31</v>
      </c>
      <c r="B4" s="263"/>
      <c r="C4" s="263"/>
      <c r="D4" s="263"/>
      <c r="E4" s="263"/>
      <c r="F4" s="263"/>
      <c r="G4" s="263"/>
    </row>
    <row r="5" spans="1:7" ht="7.5" customHeight="1">
      <c r="A5" s="25"/>
      <c r="B5" s="40"/>
      <c r="C5" s="40"/>
      <c r="D5" s="40"/>
      <c r="E5" s="40"/>
      <c r="F5" s="25"/>
      <c r="G5" s="25"/>
    </row>
    <row r="6" spans="1:7" ht="12.75">
      <c r="A6" s="48"/>
      <c r="B6" s="261">
        <v>2003</v>
      </c>
      <c r="C6" s="268"/>
      <c r="D6" s="261">
        <v>2004</v>
      </c>
      <c r="E6" s="262"/>
      <c r="F6" s="14"/>
      <c r="G6" s="35"/>
    </row>
    <row r="7" spans="1:7" ht="12.75">
      <c r="A7" s="3" t="s">
        <v>6</v>
      </c>
      <c r="B7" s="9" t="s">
        <v>0</v>
      </c>
      <c r="C7" s="10" t="s">
        <v>1</v>
      </c>
      <c r="D7" s="9" t="s">
        <v>0</v>
      </c>
      <c r="E7" s="7" t="s">
        <v>1</v>
      </c>
      <c r="F7" s="266" t="s">
        <v>3</v>
      </c>
      <c r="G7" s="267"/>
    </row>
    <row r="8" spans="1:7" ht="12.75">
      <c r="A8" s="6"/>
      <c r="B8" s="8"/>
      <c r="C8" s="11" t="s">
        <v>2</v>
      </c>
      <c r="D8" s="8"/>
      <c r="E8" s="11" t="s">
        <v>2</v>
      </c>
      <c r="F8" s="54" t="s">
        <v>4</v>
      </c>
      <c r="G8" s="12" t="s">
        <v>5</v>
      </c>
    </row>
    <row r="9" spans="1:7" ht="12.75">
      <c r="A9" s="34"/>
      <c r="B9" s="265"/>
      <c r="C9" s="265"/>
      <c r="D9" s="265"/>
      <c r="E9" s="265"/>
      <c r="F9" s="265"/>
      <c r="G9" s="265"/>
    </row>
    <row r="10" spans="1:7" ht="12.75">
      <c r="A10" s="34" t="s">
        <v>7</v>
      </c>
      <c r="B10" s="62">
        <v>6959</v>
      </c>
      <c r="C10" s="63">
        <v>4.0081787812464</v>
      </c>
      <c r="D10" s="62">
        <v>6793</v>
      </c>
      <c r="E10" s="63">
        <v>3.9125676765349615</v>
      </c>
      <c r="F10" s="64">
        <f>D10-B10</f>
        <v>-166</v>
      </c>
      <c r="G10" s="63">
        <f>SUM(D10/B10)*100-100</f>
        <v>-2.385400201178328</v>
      </c>
    </row>
    <row r="11" ht="12.75">
      <c r="A11" s="34"/>
    </row>
    <row r="12" spans="1:9" ht="12.75">
      <c r="A12" s="34" t="s">
        <v>8</v>
      </c>
      <c r="B12" s="65">
        <v>15916</v>
      </c>
      <c r="C12" s="63">
        <v>9.167146642091923</v>
      </c>
      <c r="D12" s="65">
        <v>16103</v>
      </c>
      <c r="E12" s="63">
        <v>9.27485312751987</v>
      </c>
      <c r="F12" s="64">
        <f>D12-B12</f>
        <v>187</v>
      </c>
      <c r="G12" s="63">
        <f>SUM(D12/B12)*100-100</f>
        <v>1.1749183211862402</v>
      </c>
      <c r="I12" s="165"/>
    </row>
    <row r="13" ht="12.75">
      <c r="A13" s="34"/>
    </row>
    <row r="14" spans="1:7" ht="12.75">
      <c r="A14" s="34" t="s">
        <v>9</v>
      </c>
      <c r="B14" s="65">
        <v>18072</v>
      </c>
      <c r="C14" s="63">
        <v>10.400875475175672</v>
      </c>
      <c r="D14" s="65">
        <v>17562</v>
      </c>
      <c r="E14" s="63">
        <v>10.115194102061974</v>
      </c>
      <c r="F14" s="64">
        <f>D14-B14</f>
        <v>-510</v>
      </c>
      <c r="G14" s="63">
        <f>SUM(D14/B14)*100-100</f>
        <v>-2.8220451527224384</v>
      </c>
    </row>
    <row r="15" ht="12.75">
      <c r="B15" s="4"/>
    </row>
    <row r="16" spans="1:7" ht="12.75">
      <c r="A16" s="34" t="s">
        <v>162</v>
      </c>
      <c r="B16" s="64">
        <f>SUM(B12-B14)</f>
        <v>-2156</v>
      </c>
      <c r="C16" s="68">
        <f>SUM(C12-C14)</f>
        <v>-1.2337288330837488</v>
      </c>
      <c r="D16" s="64">
        <f>SUM(D12-D14)</f>
        <v>-1459</v>
      </c>
      <c r="E16" s="68">
        <f>SUM(E12-E14)</f>
        <v>-0.8403409745421033</v>
      </c>
      <c r="F16" s="161" t="s">
        <v>146</v>
      </c>
      <c r="G16" s="162" t="s">
        <v>146</v>
      </c>
    </row>
    <row r="17" spans="1:2" ht="12.75">
      <c r="A17" t="s">
        <v>10</v>
      </c>
      <c r="B17" s="4"/>
    </row>
    <row r="18" spans="1:2" ht="12.75">
      <c r="A18" t="s">
        <v>11</v>
      </c>
      <c r="B18" s="4"/>
    </row>
    <row r="21" spans="1:7" ht="12.75">
      <c r="A21" s="263" t="s">
        <v>40</v>
      </c>
      <c r="B21" s="263"/>
      <c r="C21" s="263"/>
      <c r="D21" s="263"/>
      <c r="E21" s="263"/>
      <c r="F21" s="263"/>
      <c r="G21" s="263"/>
    </row>
    <row r="22" spans="1:7" ht="7.5" customHeight="1">
      <c r="A22" s="25"/>
      <c r="B22" s="40"/>
      <c r="C22" s="40"/>
      <c r="D22" s="40"/>
      <c r="E22" s="40"/>
      <c r="F22" s="25"/>
      <c r="G22" s="25"/>
    </row>
    <row r="23" spans="1:7" ht="12.75">
      <c r="A23" s="48"/>
      <c r="B23" s="261">
        <v>2003</v>
      </c>
      <c r="C23" s="268"/>
      <c r="D23" s="261">
        <v>2004</v>
      </c>
      <c r="E23" s="262"/>
      <c r="F23" s="14"/>
      <c r="G23" s="35"/>
    </row>
    <row r="24" spans="1:7" ht="12.75">
      <c r="A24" s="3" t="s">
        <v>6</v>
      </c>
      <c r="B24" s="9" t="s">
        <v>0</v>
      </c>
      <c r="C24" s="15" t="s">
        <v>1</v>
      </c>
      <c r="D24" s="9" t="s">
        <v>0</v>
      </c>
      <c r="E24" s="15" t="s">
        <v>1</v>
      </c>
      <c r="F24" s="269" t="s">
        <v>3</v>
      </c>
      <c r="G24" s="270"/>
    </row>
    <row r="25" spans="1:7" ht="12.75">
      <c r="A25" s="6"/>
      <c r="B25" s="8"/>
      <c r="C25" s="11" t="s">
        <v>2</v>
      </c>
      <c r="D25" s="8"/>
      <c r="E25" s="11" t="s">
        <v>2</v>
      </c>
      <c r="F25" s="54" t="s">
        <v>4</v>
      </c>
      <c r="G25" s="12" t="s">
        <v>5</v>
      </c>
    </row>
    <row r="26" spans="1:7" ht="12.75">
      <c r="A26" s="48"/>
      <c r="B26" s="265"/>
      <c r="C26" s="265"/>
      <c r="D26" s="265"/>
      <c r="E26" s="265"/>
      <c r="F26" s="265"/>
      <c r="G26" s="265"/>
    </row>
    <row r="27" spans="1:7" ht="12.75">
      <c r="A27" s="34" t="s">
        <v>7</v>
      </c>
      <c r="B27" s="62">
        <v>16985</v>
      </c>
      <c r="C27" s="63">
        <v>6</v>
      </c>
      <c r="D27" s="62">
        <v>17514</v>
      </c>
      <c r="E27" s="63">
        <v>6.2</v>
      </c>
      <c r="F27" s="64">
        <f>D27-B27</f>
        <v>529</v>
      </c>
      <c r="G27" s="63">
        <f>SUM(D27/B27)*100-100</f>
        <v>3.1145128054165525</v>
      </c>
    </row>
    <row r="28" ht="12.75">
      <c r="A28" s="34"/>
    </row>
    <row r="29" spans="1:7" ht="12.75">
      <c r="A29" s="34" t="s">
        <v>8</v>
      </c>
      <c r="B29" s="65">
        <v>24215</v>
      </c>
      <c r="C29" s="63">
        <v>8.6</v>
      </c>
      <c r="D29" s="65">
        <v>24090</v>
      </c>
      <c r="E29" s="63">
        <v>8.5</v>
      </c>
      <c r="F29" s="64">
        <f>D29-B29</f>
        <v>-125</v>
      </c>
      <c r="G29" s="63">
        <f>SUM(D29/B29)*100-100</f>
        <v>-0.5162089613875622</v>
      </c>
    </row>
    <row r="30" ht="12.75">
      <c r="A30" s="34"/>
    </row>
    <row r="31" spans="1:7" ht="12.75">
      <c r="A31" s="34" t="s">
        <v>9</v>
      </c>
      <c r="B31" s="65">
        <v>30543</v>
      </c>
      <c r="C31" s="63">
        <v>10.8</v>
      </c>
      <c r="D31" s="65">
        <v>29829</v>
      </c>
      <c r="E31" s="63">
        <v>10.5</v>
      </c>
      <c r="F31" s="64">
        <f>D31-B31</f>
        <v>-714</v>
      </c>
      <c r="G31" s="63">
        <f>SUM(D31/B31)*100-100</f>
        <v>-2.33768784991652</v>
      </c>
    </row>
    <row r="32" spans="1:2" ht="12.75">
      <c r="A32" s="34"/>
      <c r="B32" s="4"/>
    </row>
    <row r="33" spans="1:7" ht="12.75">
      <c r="A33" s="34" t="s">
        <v>52</v>
      </c>
      <c r="B33" s="64">
        <v>-6328</v>
      </c>
      <c r="C33" s="68">
        <v>-2.2</v>
      </c>
      <c r="D33" s="64">
        <v>-5739</v>
      </c>
      <c r="E33" s="68">
        <v>-2</v>
      </c>
      <c r="F33" s="161" t="s">
        <v>146</v>
      </c>
      <c r="G33" s="162" t="s">
        <v>146</v>
      </c>
    </row>
    <row r="34" spans="1:2" ht="12.75">
      <c r="A34" s="34" t="s">
        <v>10</v>
      </c>
      <c r="B34" s="5"/>
    </row>
    <row r="35" spans="1:2" ht="12.75">
      <c r="A35" s="34" t="s">
        <v>11</v>
      </c>
      <c r="B35" s="5"/>
    </row>
    <row r="37" ht="12.75">
      <c r="A37" s="1" t="s">
        <v>12</v>
      </c>
    </row>
    <row r="38" ht="12.75">
      <c r="A38" t="s">
        <v>13</v>
      </c>
    </row>
    <row r="39" ht="12.75">
      <c r="A39" t="s">
        <v>163</v>
      </c>
    </row>
    <row r="40" ht="12.75">
      <c r="A40" t="s">
        <v>164</v>
      </c>
    </row>
  </sheetData>
  <mergeCells count="12">
    <mergeCell ref="B26:G26"/>
    <mergeCell ref="B23:C23"/>
    <mergeCell ref="D23:E23"/>
    <mergeCell ref="F24:G24"/>
    <mergeCell ref="D6:E6"/>
    <mergeCell ref="A4:G4"/>
    <mergeCell ref="A21:G21"/>
    <mergeCell ref="A1:G1"/>
    <mergeCell ref="A2:G2"/>
    <mergeCell ref="B9:G9"/>
    <mergeCell ref="F7:G7"/>
    <mergeCell ref="B6:C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:I1"/>
    </sheetView>
  </sheetViews>
  <sheetFormatPr defaultColWidth="11.421875" defaultRowHeight="12.75"/>
  <cols>
    <col min="1" max="1" width="10.00390625" style="0" customWidth="1"/>
    <col min="2" max="2" width="7.57421875" style="0" customWidth="1"/>
    <col min="3" max="3" width="9.8515625" style="0" customWidth="1"/>
    <col min="4" max="4" width="6.8515625" style="0" customWidth="1"/>
    <col min="5" max="5" width="7.00390625" style="0" customWidth="1"/>
    <col min="6" max="6" width="10.8515625" style="0" customWidth="1"/>
    <col min="7" max="7" width="9.7109375" style="0" customWidth="1"/>
    <col min="8" max="8" width="6.8515625" style="0" customWidth="1"/>
    <col min="9" max="9" width="7.140625" style="0" customWidth="1"/>
  </cols>
  <sheetData>
    <row r="1" spans="1:9" ht="12.75">
      <c r="A1" s="271" t="s">
        <v>124</v>
      </c>
      <c r="B1" s="271"/>
      <c r="C1" s="271"/>
      <c r="D1" s="271"/>
      <c r="E1" s="271"/>
      <c r="F1" s="271"/>
      <c r="G1" s="271"/>
      <c r="H1" s="271"/>
      <c r="I1" s="271"/>
    </row>
    <row r="2" ht="12.75">
      <c r="A2" s="1"/>
    </row>
    <row r="3" spans="1:9" ht="12.75">
      <c r="A3" s="263" t="s">
        <v>31</v>
      </c>
      <c r="B3" s="263"/>
      <c r="C3" s="263"/>
      <c r="D3" s="263"/>
      <c r="E3" s="263"/>
      <c r="F3" s="263"/>
      <c r="G3" s="263"/>
      <c r="H3" s="263"/>
      <c r="I3" s="263"/>
    </row>
    <row r="4" spans="1:7" ht="7.5" customHeight="1">
      <c r="A4" s="25"/>
      <c r="B4" s="40"/>
      <c r="C4" s="40"/>
      <c r="D4" s="40"/>
      <c r="E4" s="40"/>
      <c r="F4" s="25"/>
      <c r="G4" s="25"/>
    </row>
    <row r="5" spans="1:9" ht="12.75">
      <c r="A5" s="53"/>
      <c r="B5" s="9"/>
      <c r="C5" s="272" t="s">
        <v>8</v>
      </c>
      <c r="D5" s="273"/>
      <c r="E5" s="274"/>
      <c r="F5" s="12" t="s">
        <v>23</v>
      </c>
      <c r="G5" s="261" t="s">
        <v>9</v>
      </c>
      <c r="H5" s="262"/>
      <c r="I5" s="262"/>
    </row>
    <row r="6" spans="1:10" ht="12.75">
      <c r="A6" s="3" t="s">
        <v>24</v>
      </c>
      <c r="B6" s="9" t="s">
        <v>15</v>
      </c>
      <c r="C6" s="9"/>
      <c r="D6" s="261" t="s">
        <v>19</v>
      </c>
      <c r="E6" s="268"/>
      <c r="F6" s="10"/>
      <c r="G6" s="9"/>
      <c r="H6" s="261" t="s">
        <v>19</v>
      </c>
      <c r="I6" s="262"/>
      <c r="J6" s="5"/>
    </row>
    <row r="7" spans="1:10" ht="12.75">
      <c r="A7" s="3"/>
      <c r="B7" s="9" t="s">
        <v>16</v>
      </c>
      <c r="C7" s="9" t="s">
        <v>18</v>
      </c>
      <c r="D7" s="7" t="s">
        <v>20</v>
      </c>
      <c r="E7" s="16" t="s">
        <v>22</v>
      </c>
      <c r="F7" s="9" t="s">
        <v>18</v>
      </c>
      <c r="G7" s="9" t="s">
        <v>18</v>
      </c>
      <c r="H7" s="7" t="s">
        <v>20</v>
      </c>
      <c r="I7" s="7" t="s">
        <v>22</v>
      </c>
      <c r="J7" s="5"/>
    </row>
    <row r="8" spans="1:10" ht="12.75">
      <c r="A8" s="13"/>
      <c r="B8" s="8" t="s">
        <v>17</v>
      </c>
      <c r="C8" s="8"/>
      <c r="D8" s="8" t="s">
        <v>21</v>
      </c>
      <c r="E8" s="17" t="s">
        <v>21</v>
      </c>
      <c r="F8" s="8"/>
      <c r="G8" s="8"/>
      <c r="H8" s="11" t="s">
        <v>21</v>
      </c>
      <c r="I8" s="18" t="s">
        <v>21</v>
      </c>
      <c r="J8" s="5"/>
    </row>
    <row r="9" ht="12.75">
      <c r="A9" s="48"/>
    </row>
    <row r="10" spans="1:9" ht="12.75">
      <c r="A10" s="34" t="s">
        <v>25</v>
      </c>
      <c r="B10" s="71">
        <v>289</v>
      </c>
      <c r="C10" s="72">
        <v>1376</v>
      </c>
      <c r="D10" s="72">
        <v>724</v>
      </c>
      <c r="E10" s="72">
        <v>652</v>
      </c>
      <c r="F10" s="72">
        <v>11</v>
      </c>
      <c r="G10" s="72">
        <v>1563</v>
      </c>
      <c r="H10" s="72">
        <v>700</v>
      </c>
      <c r="I10" s="72">
        <v>863</v>
      </c>
    </row>
    <row r="11" spans="1:9" ht="12.75">
      <c r="A11" s="34" t="s">
        <v>26</v>
      </c>
      <c r="B11" s="72">
        <v>303</v>
      </c>
      <c r="C11" s="72">
        <v>1306</v>
      </c>
      <c r="D11" s="72">
        <v>659</v>
      </c>
      <c r="E11" s="72">
        <v>647</v>
      </c>
      <c r="F11" s="72">
        <v>1</v>
      </c>
      <c r="G11" s="72">
        <v>1457</v>
      </c>
      <c r="H11" s="72">
        <v>643</v>
      </c>
      <c r="I11" s="72">
        <v>814</v>
      </c>
    </row>
    <row r="12" spans="1:9" ht="12.75">
      <c r="A12" s="34" t="s">
        <v>27</v>
      </c>
      <c r="B12" s="72">
        <v>373</v>
      </c>
      <c r="C12" s="72">
        <v>1280</v>
      </c>
      <c r="D12" s="72">
        <v>676</v>
      </c>
      <c r="E12" s="72">
        <v>604</v>
      </c>
      <c r="F12" s="72">
        <v>2</v>
      </c>
      <c r="G12" s="72">
        <v>1642</v>
      </c>
      <c r="H12" s="72">
        <v>747</v>
      </c>
      <c r="I12" s="72">
        <v>895</v>
      </c>
    </row>
    <row r="13" spans="1:9" ht="12.75">
      <c r="A13" s="34"/>
      <c r="B13" s="72"/>
      <c r="C13" s="72"/>
      <c r="D13" s="72"/>
      <c r="E13" s="72"/>
      <c r="F13" s="72"/>
      <c r="G13" s="72"/>
      <c r="H13" s="72"/>
      <c r="I13" s="72"/>
    </row>
    <row r="14" spans="1:9" ht="12.75">
      <c r="A14" s="34" t="s">
        <v>28</v>
      </c>
      <c r="B14" s="72">
        <v>608</v>
      </c>
      <c r="C14" s="72">
        <v>1242</v>
      </c>
      <c r="D14" s="72">
        <v>620</v>
      </c>
      <c r="E14" s="72">
        <v>622</v>
      </c>
      <c r="F14" s="72">
        <v>3</v>
      </c>
      <c r="G14" s="72">
        <v>1445</v>
      </c>
      <c r="H14" s="72">
        <v>658</v>
      </c>
      <c r="I14" s="72">
        <v>787</v>
      </c>
    </row>
    <row r="15" spans="1:9" ht="12.75">
      <c r="A15" s="34" t="s">
        <v>29</v>
      </c>
      <c r="B15" s="72">
        <v>662</v>
      </c>
      <c r="C15" s="72">
        <v>1324</v>
      </c>
      <c r="D15" s="72">
        <v>697</v>
      </c>
      <c r="E15" s="72">
        <v>627</v>
      </c>
      <c r="F15" s="72">
        <v>2</v>
      </c>
      <c r="G15" s="72">
        <v>1510</v>
      </c>
      <c r="H15" s="72">
        <v>682</v>
      </c>
      <c r="I15" s="72">
        <v>828</v>
      </c>
    </row>
    <row r="16" spans="1:9" ht="12.75">
      <c r="A16" s="34" t="s">
        <v>30</v>
      </c>
      <c r="B16" s="72">
        <v>687</v>
      </c>
      <c r="C16" s="72">
        <v>1328</v>
      </c>
      <c r="D16" s="72">
        <v>673</v>
      </c>
      <c r="E16" s="72">
        <v>655</v>
      </c>
      <c r="F16" s="72">
        <v>1</v>
      </c>
      <c r="G16" s="72">
        <v>1363</v>
      </c>
      <c r="H16" s="72">
        <v>639</v>
      </c>
      <c r="I16" s="72">
        <v>724</v>
      </c>
    </row>
    <row r="17" spans="1:9" ht="12.75">
      <c r="A17" s="34"/>
      <c r="B17" s="72"/>
      <c r="C17" s="72"/>
      <c r="D17" s="72"/>
      <c r="E17" s="72"/>
      <c r="F17" s="72"/>
      <c r="G17" s="72"/>
      <c r="H17" s="72"/>
      <c r="I17" s="72"/>
    </row>
    <row r="18" spans="1:9" ht="12.75">
      <c r="A18" s="34" t="s">
        <v>32</v>
      </c>
      <c r="B18" s="72">
        <v>636</v>
      </c>
      <c r="C18" s="72">
        <v>1437</v>
      </c>
      <c r="D18" s="72">
        <v>715</v>
      </c>
      <c r="E18" s="72">
        <v>722</v>
      </c>
      <c r="F18" s="72">
        <v>4</v>
      </c>
      <c r="G18" s="72">
        <v>1411</v>
      </c>
      <c r="H18" s="72">
        <v>632</v>
      </c>
      <c r="I18" s="72">
        <v>779</v>
      </c>
    </row>
    <row r="19" spans="1:9" ht="12.75">
      <c r="A19" s="34" t="s">
        <v>33</v>
      </c>
      <c r="B19" s="72">
        <v>731</v>
      </c>
      <c r="C19" s="72">
        <v>1444</v>
      </c>
      <c r="D19" s="72">
        <v>733</v>
      </c>
      <c r="E19" s="72">
        <v>711</v>
      </c>
      <c r="F19" s="72">
        <v>3</v>
      </c>
      <c r="G19" s="72">
        <v>1400</v>
      </c>
      <c r="H19" s="72">
        <v>628</v>
      </c>
      <c r="I19" s="72">
        <v>772</v>
      </c>
    </row>
    <row r="20" spans="1:9" ht="12.75">
      <c r="A20" s="34" t="s">
        <v>34</v>
      </c>
      <c r="B20" s="72">
        <v>660</v>
      </c>
      <c r="C20" s="72">
        <v>1450</v>
      </c>
      <c r="D20" s="72">
        <v>679</v>
      </c>
      <c r="E20" s="72">
        <v>771</v>
      </c>
      <c r="F20" s="72">
        <v>4</v>
      </c>
      <c r="G20" s="72">
        <v>1376</v>
      </c>
      <c r="H20" s="72">
        <v>584</v>
      </c>
      <c r="I20" s="72">
        <v>792</v>
      </c>
    </row>
    <row r="21" spans="1:9" ht="12.75">
      <c r="A21" s="34"/>
      <c r="B21" s="72"/>
      <c r="C21" s="72"/>
      <c r="D21" s="72"/>
      <c r="E21" s="72"/>
      <c r="F21" s="72"/>
      <c r="G21" s="72"/>
      <c r="H21" s="72"/>
      <c r="I21" s="72"/>
    </row>
    <row r="22" spans="1:9" ht="12.75">
      <c r="A22" s="34" t="s">
        <v>35</v>
      </c>
      <c r="B22" s="72">
        <v>601</v>
      </c>
      <c r="C22" s="72">
        <v>1350</v>
      </c>
      <c r="D22" s="72">
        <v>699</v>
      </c>
      <c r="E22" s="72">
        <v>651</v>
      </c>
      <c r="F22" s="72">
        <v>1</v>
      </c>
      <c r="G22" s="72">
        <v>1465</v>
      </c>
      <c r="H22" s="72">
        <v>678</v>
      </c>
      <c r="I22" s="72">
        <v>787</v>
      </c>
    </row>
    <row r="23" spans="1:9" ht="12.75">
      <c r="A23" s="34" t="s">
        <v>36</v>
      </c>
      <c r="B23" s="72">
        <v>466</v>
      </c>
      <c r="C23" s="72">
        <v>1232</v>
      </c>
      <c r="D23" s="72">
        <v>681</v>
      </c>
      <c r="E23" s="72">
        <v>551</v>
      </c>
      <c r="F23" s="72">
        <v>2</v>
      </c>
      <c r="G23" s="72">
        <v>1398</v>
      </c>
      <c r="H23" s="72">
        <v>629</v>
      </c>
      <c r="I23" s="72">
        <v>769</v>
      </c>
    </row>
    <row r="24" spans="1:9" ht="12.75">
      <c r="A24" s="34" t="s">
        <v>37</v>
      </c>
      <c r="B24" s="71">
        <v>777</v>
      </c>
      <c r="C24" s="72">
        <v>1334</v>
      </c>
      <c r="D24" s="72">
        <v>710</v>
      </c>
      <c r="E24" s="72">
        <v>624</v>
      </c>
      <c r="F24" s="72">
        <v>6</v>
      </c>
      <c r="G24" s="72">
        <v>1532</v>
      </c>
      <c r="H24" s="72">
        <v>697</v>
      </c>
      <c r="I24" s="72">
        <v>835</v>
      </c>
    </row>
    <row r="25" spans="1:9" ht="12.75">
      <c r="A25" s="34"/>
      <c r="B25" s="71"/>
      <c r="C25" s="72"/>
      <c r="D25" s="72"/>
      <c r="E25" s="72"/>
      <c r="F25" s="72"/>
      <c r="G25" s="72"/>
      <c r="H25" s="72"/>
      <c r="I25" s="72"/>
    </row>
    <row r="26" spans="1:9" ht="12.75">
      <c r="A26" s="86" t="s">
        <v>38</v>
      </c>
      <c r="B26" s="73">
        <f>SUM(B10:B24)</f>
        <v>6793</v>
      </c>
      <c r="C26" s="73">
        <v>16103</v>
      </c>
      <c r="D26" s="73">
        <f>SUM(D10:D24)</f>
        <v>8266</v>
      </c>
      <c r="E26" s="73">
        <f>SUM(E10:E24)</f>
        <v>7837</v>
      </c>
      <c r="F26" s="73">
        <f>SUM(F10:F24)</f>
        <v>40</v>
      </c>
      <c r="G26" s="73">
        <v>17562</v>
      </c>
      <c r="H26" s="73">
        <f>SUM(H10:H24)</f>
        <v>7917</v>
      </c>
      <c r="I26" s="73">
        <f>SUM(I10:I24)</f>
        <v>9645</v>
      </c>
    </row>
    <row r="27" spans="1:9" ht="12.75">
      <c r="A27" s="49"/>
      <c r="B27" s="5"/>
      <c r="C27" s="5"/>
      <c r="D27" s="5"/>
      <c r="E27" s="5"/>
      <c r="F27" s="5"/>
      <c r="G27" s="70"/>
      <c r="H27" s="5"/>
      <c r="I27" s="5"/>
    </row>
    <row r="28" spans="1:9" ht="12.75">
      <c r="A28" s="49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2.75">
      <c r="A30" s="263"/>
      <c r="B30" s="263"/>
      <c r="C30" s="263"/>
      <c r="D30" s="263"/>
      <c r="E30" s="263"/>
      <c r="F30" s="263"/>
      <c r="G30" s="263"/>
      <c r="H30" s="263"/>
      <c r="I30" s="263"/>
    </row>
    <row r="31" spans="1:9" ht="12.75">
      <c r="A31" s="25"/>
      <c r="B31" s="25"/>
      <c r="C31" s="25"/>
      <c r="D31" s="25"/>
      <c r="E31" s="25"/>
      <c r="F31" s="25"/>
      <c r="G31" s="25"/>
      <c r="H31" s="25"/>
      <c r="I31" s="25"/>
    </row>
    <row r="32" spans="1:9" ht="12.75">
      <c r="A32" s="263" t="s">
        <v>40</v>
      </c>
      <c r="B32" s="263"/>
      <c r="C32" s="263"/>
      <c r="D32" s="263"/>
      <c r="E32" s="263"/>
      <c r="F32" s="263"/>
      <c r="G32" s="263"/>
      <c r="H32" s="263"/>
      <c r="I32" s="263"/>
    </row>
    <row r="33" spans="1:7" ht="7.5" customHeight="1">
      <c r="A33" s="25"/>
      <c r="B33" s="64"/>
      <c r="C33" s="68"/>
      <c r="D33" s="64"/>
      <c r="E33" s="68"/>
      <c r="F33" s="64"/>
      <c r="G33" s="69"/>
    </row>
    <row r="34" spans="1:9" ht="12.75">
      <c r="A34" s="53"/>
      <c r="B34" s="19"/>
      <c r="C34" s="261" t="s">
        <v>8</v>
      </c>
      <c r="D34" s="262"/>
      <c r="E34" s="268"/>
      <c r="F34" s="12" t="s">
        <v>23</v>
      </c>
      <c r="G34" s="261" t="s">
        <v>9</v>
      </c>
      <c r="H34" s="262"/>
      <c r="I34" s="262"/>
    </row>
    <row r="35" spans="1:10" ht="12.75">
      <c r="A35" s="3" t="s">
        <v>24</v>
      </c>
      <c r="B35" s="9" t="s">
        <v>15</v>
      </c>
      <c r="C35" s="9"/>
      <c r="D35" s="261" t="s">
        <v>19</v>
      </c>
      <c r="E35" s="268"/>
      <c r="F35" s="10"/>
      <c r="G35" s="9"/>
      <c r="H35" s="261" t="s">
        <v>19</v>
      </c>
      <c r="I35" s="262"/>
      <c r="J35" s="5"/>
    </row>
    <row r="36" spans="1:10" ht="12.75">
      <c r="A36" s="3"/>
      <c r="B36" s="9" t="s">
        <v>16</v>
      </c>
      <c r="C36" s="9" t="s">
        <v>18</v>
      </c>
      <c r="D36" s="7" t="s">
        <v>20</v>
      </c>
      <c r="E36" s="16" t="s">
        <v>22</v>
      </c>
      <c r="F36" s="9" t="s">
        <v>18</v>
      </c>
      <c r="G36" s="9" t="s">
        <v>18</v>
      </c>
      <c r="H36" s="7" t="s">
        <v>20</v>
      </c>
      <c r="I36" s="7" t="s">
        <v>22</v>
      </c>
      <c r="J36" s="5"/>
    </row>
    <row r="37" spans="1:10" ht="12.75">
      <c r="A37" s="13"/>
      <c r="B37" s="8" t="s">
        <v>17</v>
      </c>
      <c r="C37" s="8"/>
      <c r="D37" s="8" t="s">
        <v>21</v>
      </c>
      <c r="E37" s="17" t="s">
        <v>21</v>
      </c>
      <c r="F37" s="8"/>
      <c r="G37" s="8"/>
      <c r="H37" s="11" t="s">
        <v>21</v>
      </c>
      <c r="I37" s="18" t="s">
        <v>21</v>
      </c>
      <c r="J37" s="5"/>
    </row>
    <row r="38" spans="1:10" ht="12.75">
      <c r="A38" s="48"/>
      <c r="B38" s="24"/>
      <c r="C38" s="24"/>
      <c r="D38" s="24"/>
      <c r="E38" s="23"/>
      <c r="F38" s="24"/>
      <c r="G38" s="24"/>
      <c r="H38" s="24"/>
      <c r="I38" s="23"/>
      <c r="J38" s="5"/>
    </row>
    <row r="39" spans="1:9" ht="12.75">
      <c r="A39" s="34" t="s">
        <v>25</v>
      </c>
      <c r="B39" s="71">
        <v>381</v>
      </c>
      <c r="C39" s="72">
        <v>2023</v>
      </c>
      <c r="D39" s="72">
        <v>1043</v>
      </c>
      <c r="E39" s="72">
        <v>980</v>
      </c>
      <c r="F39" s="72">
        <v>7</v>
      </c>
      <c r="G39" s="72">
        <v>2833</v>
      </c>
      <c r="H39" s="72">
        <v>1302</v>
      </c>
      <c r="I39" s="72">
        <v>1531</v>
      </c>
    </row>
    <row r="40" spans="1:9" ht="12.75">
      <c r="A40" s="34" t="s">
        <v>26</v>
      </c>
      <c r="B40" s="72">
        <v>530</v>
      </c>
      <c r="C40" s="72">
        <v>1943</v>
      </c>
      <c r="D40" s="72">
        <v>996</v>
      </c>
      <c r="E40" s="72">
        <v>947</v>
      </c>
      <c r="F40" s="72">
        <v>7</v>
      </c>
      <c r="G40" s="72">
        <v>2424</v>
      </c>
      <c r="H40" s="72">
        <v>1106</v>
      </c>
      <c r="I40" s="72">
        <v>1318</v>
      </c>
    </row>
    <row r="41" spans="1:9" ht="12.75">
      <c r="A41" s="34" t="s">
        <v>27</v>
      </c>
      <c r="B41" s="72">
        <v>730</v>
      </c>
      <c r="C41" s="72">
        <v>1957</v>
      </c>
      <c r="D41" s="72">
        <v>1007</v>
      </c>
      <c r="E41" s="72">
        <v>950</v>
      </c>
      <c r="F41" s="72">
        <v>6</v>
      </c>
      <c r="G41" s="72">
        <v>2536</v>
      </c>
      <c r="H41" s="72">
        <v>1169</v>
      </c>
      <c r="I41" s="72">
        <v>1367</v>
      </c>
    </row>
    <row r="42" spans="1:9" ht="12.75">
      <c r="A42" s="34"/>
      <c r="C42" s="72"/>
      <c r="D42" s="72"/>
      <c r="E42" s="72"/>
      <c r="F42" s="72"/>
      <c r="G42" s="72"/>
      <c r="H42" s="72"/>
      <c r="I42" s="72"/>
    </row>
    <row r="43" spans="1:9" ht="12.75">
      <c r="A43" s="34" t="s">
        <v>28</v>
      </c>
      <c r="B43" s="72">
        <v>1389</v>
      </c>
      <c r="C43" s="72">
        <v>1942</v>
      </c>
      <c r="D43" s="72">
        <v>1012</v>
      </c>
      <c r="E43" s="72">
        <v>930</v>
      </c>
      <c r="F43" s="72">
        <v>6</v>
      </c>
      <c r="G43" s="72">
        <v>2499</v>
      </c>
      <c r="H43" s="72">
        <v>1122</v>
      </c>
      <c r="I43" s="72">
        <v>1377</v>
      </c>
    </row>
    <row r="44" spans="1:9" ht="12.75">
      <c r="A44" s="34" t="s">
        <v>29</v>
      </c>
      <c r="B44" s="72">
        <v>2050</v>
      </c>
      <c r="C44" s="72">
        <v>2012</v>
      </c>
      <c r="D44" s="72">
        <v>1060</v>
      </c>
      <c r="E44" s="72">
        <v>952</v>
      </c>
      <c r="F44" s="72">
        <v>5</v>
      </c>
      <c r="G44" s="72">
        <v>2404</v>
      </c>
      <c r="H44" s="72">
        <v>1110</v>
      </c>
      <c r="I44" s="72">
        <v>1294</v>
      </c>
    </row>
    <row r="45" spans="1:9" ht="12.75">
      <c r="A45" s="34" t="s">
        <v>30</v>
      </c>
      <c r="B45" s="72">
        <v>1682</v>
      </c>
      <c r="C45" s="72">
        <v>2069</v>
      </c>
      <c r="D45" s="72">
        <v>1094</v>
      </c>
      <c r="E45" s="72">
        <v>975</v>
      </c>
      <c r="F45" s="72">
        <v>11</v>
      </c>
      <c r="G45" s="72">
        <v>2362</v>
      </c>
      <c r="H45" s="72">
        <v>1084</v>
      </c>
      <c r="I45" s="72">
        <v>1278</v>
      </c>
    </row>
    <row r="46" spans="1:9" ht="12.75">
      <c r="A46" s="34"/>
      <c r="C46" s="72"/>
      <c r="D46" s="72"/>
      <c r="E46" s="72"/>
      <c r="F46" s="72"/>
      <c r="G46" s="72"/>
      <c r="H46" s="72"/>
      <c r="I46" s="72"/>
    </row>
    <row r="47" spans="1:9" ht="12.75">
      <c r="A47" s="34" t="s">
        <v>32</v>
      </c>
      <c r="B47" s="72">
        <v>1958</v>
      </c>
      <c r="C47" s="72">
        <v>2141</v>
      </c>
      <c r="D47" s="72">
        <v>1115</v>
      </c>
      <c r="E47" s="72">
        <v>1026</v>
      </c>
      <c r="F47" s="72">
        <v>11</v>
      </c>
      <c r="G47" s="72">
        <v>2324</v>
      </c>
      <c r="H47" s="72">
        <v>1155</v>
      </c>
      <c r="I47" s="72">
        <v>1169</v>
      </c>
    </row>
    <row r="48" spans="1:9" ht="12.75">
      <c r="A48" s="34" t="s">
        <v>33</v>
      </c>
      <c r="B48" s="72">
        <v>2298</v>
      </c>
      <c r="C48" s="72">
        <v>2267</v>
      </c>
      <c r="D48" s="72">
        <v>1161</v>
      </c>
      <c r="E48" s="72">
        <v>1106</v>
      </c>
      <c r="F48" s="72">
        <v>7</v>
      </c>
      <c r="G48" s="72">
        <v>2455</v>
      </c>
      <c r="H48" s="72">
        <v>1129</v>
      </c>
      <c r="I48" s="72">
        <v>1326</v>
      </c>
    </row>
    <row r="49" spans="1:9" ht="12.75">
      <c r="A49" s="34" t="s">
        <v>34</v>
      </c>
      <c r="B49" s="72">
        <v>1785</v>
      </c>
      <c r="C49" s="72">
        <v>2143</v>
      </c>
      <c r="D49" s="72">
        <v>1092</v>
      </c>
      <c r="E49" s="72">
        <v>1051</v>
      </c>
      <c r="F49" s="72">
        <v>2</v>
      </c>
      <c r="G49" s="72">
        <v>2446</v>
      </c>
      <c r="H49" s="72">
        <v>1099</v>
      </c>
      <c r="I49" s="72">
        <v>1347</v>
      </c>
    </row>
    <row r="50" spans="1:9" ht="12.75">
      <c r="A50" s="34"/>
      <c r="C50" s="72"/>
      <c r="D50" s="72"/>
      <c r="E50" s="72"/>
      <c r="F50" s="72"/>
      <c r="G50" s="72"/>
      <c r="H50" s="72"/>
      <c r="I50" s="72"/>
    </row>
    <row r="51" spans="1:9" ht="12.75">
      <c r="A51" s="34" t="s">
        <v>35</v>
      </c>
      <c r="B51" s="72">
        <v>1476</v>
      </c>
      <c r="C51" s="72">
        <v>1970</v>
      </c>
      <c r="D51" s="72">
        <v>1011</v>
      </c>
      <c r="E51" s="72">
        <v>959</v>
      </c>
      <c r="F51" s="72">
        <v>2</v>
      </c>
      <c r="G51" s="72">
        <v>2527</v>
      </c>
      <c r="H51" s="72">
        <v>1162</v>
      </c>
      <c r="I51" s="72">
        <v>1365</v>
      </c>
    </row>
    <row r="52" spans="1:9" ht="12.75">
      <c r="A52" s="34" t="s">
        <v>36</v>
      </c>
      <c r="B52" s="72">
        <v>971</v>
      </c>
      <c r="C52" s="72">
        <v>1772</v>
      </c>
      <c r="D52" s="72">
        <v>890</v>
      </c>
      <c r="E52" s="72">
        <v>882</v>
      </c>
      <c r="F52" s="72">
        <v>5</v>
      </c>
      <c r="G52" s="72">
        <v>2442</v>
      </c>
      <c r="H52" s="72">
        <v>1131</v>
      </c>
      <c r="I52" s="72">
        <v>1311</v>
      </c>
    </row>
    <row r="53" spans="1:9" ht="12.75">
      <c r="A53" s="34" t="s">
        <v>37</v>
      </c>
      <c r="B53" s="71">
        <v>2264</v>
      </c>
      <c r="C53" s="72">
        <v>1851</v>
      </c>
      <c r="D53" s="72">
        <v>935</v>
      </c>
      <c r="E53" s="72">
        <v>916</v>
      </c>
      <c r="F53" s="72">
        <v>6</v>
      </c>
      <c r="G53" s="72">
        <v>2577</v>
      </c>
      <c r="H53" s="72">
        <v>1159</v>
      </c>
      <c r="I53" s="72">
        <v>1418</v>
      </c>
    </row>
    <row r="54" spans="1:9" ht="12.75">
      <c r="A54" s="34"/>
      <c r="C54" s="72"/>
      <c r="D54" s="72"/>
      <c r="E54" s="72"/>
      <c r="F54" s="72"/>
      <c r="G54" s="72"/>
      <c r="H54" s="72"/>
      <c r="I54" s="72"/>
    </row>
    <row r="55" spans="1:9" ht="12.75">
      <c r="A55" s="86" t="s">
        <v>38</v>
      </c>
      <c r="B55" s="73">
        <f>SUM(B39:B53)</f>
        <v>17514</v>
      </c>
      <c r="C55" s="73">
        <v>24090</v>
      </c>
      <c r="D55" s="73">
        <v>12416</v>
      </c>
      <c r="E55" s="73">
        <v>11674</v>
      </c>
      <c r="F55" s="73">
        <f>SUM(F39:F53)</f>
        <v>75</v>
      </c>
      <c r="G55" s="73">
        <v>29829</v>
      </c>
      <c r="H55" s="73">
        <v>13728</v>
      </c>
      <c r="I55" s="73">
        <v>16101</v>
      </c>
    </row>
    <row r="56" ht="12.75">
      <c r="F56" s="81"/>
    </row>
  </sheetData>
  <mergeCells count="12">
    <mergeCell ref="D35:E35"/>
    <mergeCell ref="H35:I35"/>
    <mergeCell ref="A3:I3"/>
    <mergeCell ref="A32:I32"/>
    <mergeCell ref="A30:I30"/>
    <mergeCell ref="C34:E34"/>
    <mergeCell ref="G34:I34"/>
    <mergeCell ref="A1:I1"/>
    <mergeCell ref="D6:E6"/>
    <mergeCell ref="C5:E5"/>
    <mergeCell ref="G5:I5"/>
    <mergeCell ref="H6:I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workbookViewId="0" topLeftCell="A1">
      <selection activeCell="A1" sqref="A1"/>
    </sheetView>
  </sheetViews>
  <sheetFormatPr defaultColWidth="11.421875" defaultRowHeight="12.75"/>
  <cols>
    <col min="1" max="1" width="22.00390625" style="0" customWidth="1"/>
    <col min="2" max="2" width="10.421875" style="0" hidden="1" customWidth="1"/>
    <col min="3" max="3" width="13.00390625" style="0" bestFit="1" customWidth="1"/>
    <col min="4" max="4" width="8.28125" style="0" customWidth="1"/>
    <col min="5" max="5" width="9.8515625" style="0" bestFit="1" customWidth="1"/>
    <col min="7" max="7" width="13.57421875" style="0" customWidth="1"/>
    <col min="8" max="8" width="16.8515625" style="0" customWidth="1"/>
    <col min="9" max="9" width="7.00390625" style="0" customWidth="1"/>
    <col min="10" max="10" width="9.8515625" style="0" bestFit="1" customWidth="1"/>
    <col min="11" max="11" width="7.57421875" style="0" customWidth="1"/>
    <col min="12" max="12" width="10.00390625" style="0" customWidth="1"/>
    <col min="13" max="13" width="11.7109375" style="0" bestFit="1" customWidth="1"/>
    <col min="14" max="14" width="13.8515625" style="0" customWidth="1"/>
  </cols>
  <sheetData>
    <row r="1" ht="12.75">
      <c r="A1" s="1" t="s">
        <v>165</v>
      </c>
    </row>
    <row r="2" ht="12.75">
      <c r="A2" s="1" t="s">
        <v>41</v>
      </c>
    </row>
    <row r="3" ht="12.75">
      <c r="A3" s="1"/>
    </row>
    <row r="4" spans="1:15" ht="12.75">
      <c r="A4" s="263" t="s">
        <v>31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</row>
    <row r="5" spans="1:7" ht="7.5" customHeight="1">
      <c r="A5" s="25"/>
      <c r="B5" s="25"/>
      <c r="C5" s="25"/>
      <c r="D5" s="25"/>
      <c r="E5" s="25"/>
      <c r="F5" s="25"/>
      <c r="G5" s="25"/>
    </row>
    <row r="6" spans="1:15" ht="12.75">
      <c r="A6" s="35"/>
      <c r="B6" s="35"/>
      <c r="C6" s="21"/>
      <c r="D6" s="15" t="s">
        <v>39</v>
      </c>
      <c r="E6" s="14"/>
      <c r="F6" s="35"/>
      <c r="G6" s="35"/>
      <c r="H6" s="35"/>
      <c r="I6" s="14"/>
      <c r="J6" s="14"/>
      <c r="K6" s="35"/>
      <c r="L6" s="35"/>
      <c r="M6" s="35"/>
      <c r="N6" s="241" t="s">
        <v>52</v>
      </c>
      <c r="O6" s="242"/>
    </row>
    <row r="7" spans="3:15" ht="12.75">
      <c r="C7" s="10" t="s">
        <v>125</v>
      </c>
      <c r="D7" s="10" t="s">
        <v>16</v>
      </c>
      <c r="E7" s="269" t="s">
        <v>8</v>
      </c>
      <c r="F7" s="270"/>
      <c r="G7" s="270"/>
      <c r="H7" s="275"/>
      <c r="I7" s="9" t="s">
        <v>47</v>
      </c>
      <c r="J7" s="269" t="s">
        <v>9</v>
      </c>
      <c r="K7" s="270"/>
      <c r="L7" s="270"/>
      <c r="M7" s="275"/>
      <c r="N7" s="269" t="s">
        <v>10</v>
      </c>
      <c r="O7" s="270"/>
    </row>
    <row r="8" spans="1:15" ht="12.75">
      <c r="A8" s="24" t="s">
        <v>60</v>
      </c>
      <c r="B8" s="6"/>
      <c r="C8" s="10" t="s">
        <v>126</v>
      </c>
      <c r="D8" s="11" t="s">
        <v>17</v>
      </c>
      <c r="E8" s="20"/>
      <c r="F8" s="6"/>
      <c r="G8" s="6"/>
      <c r="H8" s="6"/>
      <c r="I8" s="8" t="s">
        <v>48</v>
      </c>
      <c r="J8" s="20"/>
      <c r="K8" s="6"/>
      <c r="L8" s="6"/>
      <c r="M8" s="6"/>
      <c r="N8" s="272" t="s">
        <v>11</v>
      </c>
      <c r="O8" s="273"/>
    </row>
    <row r="9" spans="3:15" ht="12.75">
      <c r="C9" s="10" t="s">
        <v>127</v>
      </c>
      <c r="D9" s="10"/>
      <c r="E9" s="19"/>
      <c r="F9" s="19" t="s">
        <v>42</v>
      </c>
      <c r="G9" s="261" t="s">
        <v>147</v>
      </c>
      <c r="H9" s="268"/>
      <c r="I9" s="9"/>
      <c r="J9" s="9"/>
      <c r="K9" s="19" t="s">
        <v>1</v>
      </c>
      <c r="L9" s="15" t="s">
        <v>49</v>
      </c>
      <c r="M9" s="9" t="s">
        <v>129</v>
      </c>
      <c r="N9" s="9"/>
      <c r="O9" s="19" t="s">
        <v>42</v>
      </c>
    </row>
    <row r="10" spans="1:15" ht="12.75">
      <c r="A10" s="3"/>
      <c r="C10" s="10" t="s">
        <v>128</v>
      </c>
      <c r="D10" s="10" t="s">
        <v>0</v>
      </c>
      <c r="E10" s="9" t="s">
        <v>0</v>
      </c>
      <c r="F10" s="9" t="s">
        <v>43</v>
      </c>
      <c r="G10" s="9" t="s">
        <v>0</v>
      </c>
      <c r="H10" s="15" t="s">
        <v>1</v>
      </c>
      <c r="I10" s="9" t="s">
        <v>0</v>
      </c>
      <c r="J10" s="9" t="s">
        <v>0</v>
      </c>
      <c r="K10" s="9" t="s">
        <v>43</v>
      </c>
      <c r="L10" s="10" t="s">
        <v>50</v>
      </c>
      <c r="M10" s="9" t="s">
        <v>130</v>
      </c>
      <c r="N10" s="9" t="s">
        <v>0</v>
      </c>
      <c r="O10" s="9" t="s">
        <v>43</v>
      </c>
    </row>
    <row r="11" spans="3:15" ht="12.75">
      <c r="C11" s="55"/>
      <c r="D11" s="10"/>
      <c r="E11" s="9"/>
      <c r="F11" s="9" t="s">
        <v>44</v>
      </c>
      <c r="G11" s="9"/>
      <c r="H11" s="10" t="s">
        <v>45</v>
      </c>
      <c r="I11" s="9"/>
      <c r="J11" s="9"/>
      <c r="K11" s="7" t="s">
        <v>44</v>
      </c>
      <c r="L11" s="16" t="s">
        <v>51</v>
      </c>
      <c r="M11" s="7" t="s">
        <v>121</v>
      </c>
      <c r="N11" s="9"/>
      <c r="O11" s="9" t="s">
        <v>44</v>
      </c>
    </row>
    <row r="12" spans="1:15" ht="12.75">
      <c r="A12" s="6"/>
      <c r="B12" s="6"/>
      <c r="C12" s="22"/>
      <c r="D12" s="11"/>
      <c r="E12" s="8"/>
      <c r="F12" s="8"/>
      <c r="G12" s="8"/>
      <c r="H12" s="11" t="s">
        <v>46</v>
      </c>
      <c r="I12" s="8"/>
      <c r="J12" s="8"/>
      <c r="K12" s="8"/>
      <c r="L12" s="11"/>
      <c r="M12" s="8"/>
      <c r="N12" s="8"/>
      <c r="O12" s="8"/>
    </row>
    <row r="13" ht="12.75">
      <c r="A13" s="48"/>
    </row>
    <row r="14" spans="1:15" ht="12.75">
      <c r="A14" s="34" t="s">
        <v>53</v>
      </c>
      <c r="C14" s="74">
        <v>235366</v>
      </c>
      <c r="D14" s="74">
        <v>879</v>
      </c>
      <c r="E14" s="74">
        <v>2362</v>
      </c>
      <c r="F14" s="63">
        <v>10.03543417485958</v>
      </c>
      <c r="G14" s="74">
        <v>788</v>
      </c>
      <c r="H14" s="63">
        <v>333.6155800169348</v>
      </c>
      <c r="I14" s="74">
        <v>10</v>
      </c>
      <c r="J14" s="74">
        <v>2126</v>
      </c>
      <c r="K14" s="63">
        <v>9.03274049777793</v>
      </c>
      <c r="L14">
        <v>10</v>
      </c>
      <c r="M14">
        <v>5</v>
      </c>
      <c r="N14" s="79">
        <v>236</v>
      </c>
      <c r="O14" s="63">
        <v>1.0026936770816515</v>
      </c>
    </row>
    <row r="15" spans="1:15" ht="12.75">
      <c r="A15" s="34" t="s">
        <v>54</v>
      </c>
      <c r="C15" s="74">
        <v>245530</v>
      </c>
      <c r="D15" s="74">
        <v>1246</v>
      </c>
      <c r="E15" s="74">
        <v>2397</v>
      </c>
      <c r="F15" s="63">
        <v>9.762554473995031</v>
      </c>
      <c r="G15" s="74">
        <v>730</v>
      </c>
      <c r="H15" s="63">
        <v>304.5473508552357</v>
      </c>
      <c r="I15" s="74">
        <v>7</v>
      </c>
      <c r="J15" s="74">
        <v>2531</v>
      </c>
      <c r="K15" s="63">
        <v>10.308312629821204</v>
      </c>
      <c r="L15">
        <v>4</v>
      </c>
      <c r="M15">
        <v>1</v>
      </c>
      <c r="N15" s="79">
        <v>-134</v>
      </c>
      <c r="O15" s="63">
        <v>-0.5457581558261719</v>
      </c>
    </row>
    <row r="16" spans="1:15" ht="12.75">
      <c r="A16" s="34" t="s">
        <v>55</v>
      </c>
      <c r="C16" s="74">
        <v>247271</v>
      </c>
      <c r="D16" s="74">
        <v>800</v>
      </c>
      <c r="E16" s="74">
        <v>2215</v>
      </c>
      <c r="F16" s="63">
        <v>8.957783160985315</v>
      </c>
      <c r="G16" s="74">
        <v>673</v>
      </c>
      <c r="H16" s="63">
        <v>303.8374717832957</v>
      </c>
      <c r="I16" s="74">
        <v>7</v>
      </c>
      <c r="J16" s="74">
        <v>2333</v>
      </c>
      <c r="K16" s="63">
        <v>9.434992376784985</v>
      </c>
      <c r="L16">
        <v>14</v>
      </c>
      <c r="M16">
        <v>8</v>
      </c>
      <c r="N16" s="79">
        <v>-118</v>
      </c>
      <c r="O16" s="63">
        <v>-0.4772092157996692</v>
      </c>
    </row>
    <row r="17" spans="1:15" ht="12.75">
      <c r="A17" s="34" t="s">
        <v>56</v>
      </c>
      <c r="C17" s="74">
        <v>282401</v>
      </c>
      <c r="D17" s="74">
        <v>1233</v>
      </c>
      <c r="E17" s="74">
        <v>2621</v>
      </c>
      <c r="F17" s="63">
        <v>9.28112860790153</v>
      </c>
      <c r="G17" s="74">
        <v>876</v>
      </c>
      <c r="H17" s="63">
        <v>334.2235787867226</v>
      </c>
      <c r="I17" s="74">
        <v>3</v>
      </c>
      <c r="J17" s="74">
        <v>2996</v>
      </c>
      <c r="K17" s="63">
        <v>10.60902758842922</v>
      </c>
      <c r="L17">
        <v>12</v>
      </c>
      <c r="M17">
        <v>7</v>
      </c>
      <c r="N17" s="79">
        <v>-375</v>
      </c>
      <c r="O17" s="63">
        <v>-1.3278989805276893</v>
      </c>
    </row>
    <row r="18" spans="1:15" ht="12.75">
      <c r="A18" s="34" t="s">
        <v>57</v>
      </c>
      <c r="C18" s="74">
        <v>407826</v>
      </c>
      <c r="D18" s="74">
        <v>1313</v>
      </c>
      <c r="E18" s="74">
        <v>3365</v>
      </c>
      <c r="F18" s="63">
        <v>8.251067857370545</v>
      </c>
      <c r="G18" s="74">
        <v>933</v>
      </c>
      <c r="H18" s="63">
        <v>277.2659732540862</v>
      </c>
      <c r="I18" s="74">
        <v>8</v>
      </c>
      <c r="J18" s="74">
        <v>4488</v>
      </c>
      <c r="K18" s="63">
        <v>11.004693177972959</v>
      </c>
      <c r="L18">
        <v>14</v>
      </c>
      <c r="M18">
        <v>5</v>
      </c>
      <c r="N18" s="79">
        <v>-1123</v>
      </c>
      <c r="O18" s="63">
        <v>-2.753625320602414</v>
      </c>
    </row>
    <row r="19" spans="1:15" ht="12.75">
      <c r="A19" s="34" t="s">
        <v>58</v>
      </c>
      <c r="C19" s="74">
        <v>118392</v>
      </c>
      <c r="D19" s="74">
        <v>623</v>
      </c>
      <c r="E19" s="74">
        <v>1063</v>
      </c>
      <c r="F19" s="63">
        <v>8.97864720589229</v>
      </c>
      <c r="G19" s="74">
        <v>295</v>
      </c>
      <c r="H19" s="63">
        <v>277.516462841016</v>
      </c>
      <c r="I19" s="74">
        <v>1</v>
      </c>
      <c r="J19" s="74">
        <v>992</v>
      </c>
      <c r="K19" s="63">
        <v>8.3789445232786</v>
      </c>
      <c r="L19">
        <v>3</v>
      </c>
      <c r="M19">
        <v>2</v>
      </c>
      <c r="N19" s="79">
        <v>71</v>
      </c>
      <c r="O19" s="63">
        <v>0.5997026826136901</v>
      </c>
    </row>
    <row r="20" spans="1:15" ht="12.75">
      <c r="A20" s="34" t="s">
        <v>59</v>
      </c>
      <c r="C20" s="74">
        <v>199415</v>
      </c>
      <c r="D20" s="74">
        <v>699</v>
      </c>
      <c r="E20" s="74">
        <v>2080</v>
      </c>
      <c r="F20" s="63">
        <v>10.430509239525612</v>
      </c>
      <c r="G20" s="74">
        <v>558</v>
      </c>
      <c r="H20" s="63">
        <v>268.2692307692308</v>
      </c>
      <c r="I20" s="74">
        <v>4</v>
      </c>
      <c r="J20" s="74">
        <v>2096</v>
      </c>
      <c r="K20" s="63">
        <v>10.510743925983501</v>
      </c>
      <c r="L20">
        <v>6</v>
      </c>
      <c r="M20">
        <v>4</v>
      </c>
      <c r="N20" s="79">
        <v>-16</v>
      </c>
      <c r="O20" s="63">
        <v>-0.08023468645788932</v>
      </c>
    </row>
    <row r="21" spans="1:3" ht="12.75">
      <c r="A21" s="34"/>
      <c r="C21" s="74"/>
    </row>
    <row r="22" spans="1:15" ht="12.75">
      <c r="A22" s="86" t="s">
        <v>18</v>
      </c>
      <c r="C22" s="78">
        <v>1736200</v>
      </c>
      <c r="D22" s="76">
        <f>SUM(D14:D20)</f>
        <v>6793</v>
      </c>
      <c r="E22" s="75">
        <v>16103</v>
      </c>
      <c r="F22" s="77">
        <v>9.27485312751987</v>
      </c>
      <c r="G22" s="76">
        <v>4853</v>
      </c>
      <c r="H22" s="77">
        <v>301.3724150779358</v>
      </c>
      <c r="I22" s="76">
        <f>SUM(I14:I20)</f>
        <v>40</v>
      </c>
      <c r="J22" s="75">
        <v>17562</v>
      </c>
      <c r="K22" s="77">
        <v>10.115194102061974</v>
      </c>
      <c r="L22" s="1">
        <v>63</v>
      </c>
      <c r="M22" s="1">
        <v>32</v>
      </c>
      <c r="N22" s="80">
        <v>-1459</v>
      </c>
      <c r="O22" s="77">
        <v>-0.8403409745421034</v>
      </c>
    </row>
    <row r="23" spans="1:3" ht="12.75">
      <c r="A23" s="1"/>
      <c r="C23" s="74"/>
    </row>
    <row r="24" ht="12.75">
      <c r="A24" s="1"/>
    </row>
    <row r="25" ht="12.75">
      <c r="A25" s="1"/>
    </row>
    <row r="26" spans="1:15" ht="12.75">
      <c r="A26" s="276" t="s">
        <v>40</v>
      </c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</row>
    <row r="27" spans="1:7" ht="7.5" customHeight="1">
      <c r="A27" s="60"/>
      <c r="B27" s="25"/>
      <c r="C27" s="25"/>
      <c r="D27" s="25"/>
      <c r="E27" s="25"/>
      <c r="F27" s="25"/>
      <c r="G27" s="67"/>
    </row>
    <row r="28" spans="1:15" ht="12.75">
      <c r="A28" s="48"/>
      <c r="B28" s="35"/>
      <c r="C28" s="21"/>
      <c r="D28" s="15" t="s">
        <v>39</v>
      </c>
      <c r="E28" s="14"/>
      <c r="F28" s="35"/>
      <c r="G28" s="35"/>
      <c r="H28" s="35"/>
      <c r="I28" s="14"/>
      <c r="J28" s="14"/>
      <c r="K28" s="35"/>
      <c r="L28" s="35"/>
      <c r="M28" s="35"/>
      <c r="N28" s="241" t="s">
        <v>52</v>
      </c>
      <c r="O28" s="242"/>
    </row>
    <row r="29" spans="1:15" ht="12.75">
      <c r="A29" s="34"/>
      <c r="C29" s="10" t="s">
        <v>125</v>
      </c>
      <c r="D29" s="10" t="s">
        <v>16</v>
      </c>
      <c r="E29" s="269" t="s">
        <v>8</v>
      </c>
      <c r="F29" s="270"/>
      <c r="G29" s="270"/>
      <c r="H29" s="275"/>
      <c r="I29" s="9" t="s">
        <v>47</v>
      </c>
      <c r="J29" s="269" t="s">
        <v>9</v>
      </c>
      <c r="K29" s="270"/>
      <c r="L29" s="270"/>
      <c r="M29" s="275"/>
      <c r="N29" s="269" t="s">
        <v>10</v>
      </c>
      <c r="O29" s="270"/>
    </row>
    <row r="30" spans="1:15" ht="12.75">
      <c r="A30" s="50" t="s">
        <v>65</v>
      </c>
      <c r="B30" s="6"/>
      <c r="C30" s="10" t="s">
        <v>126</v>
      </c>
      <c r="D30" s="11" t="s">
        <v>17</v>
      </c>
      <c r="E30" s="20"/>
      <c r="F30" s="6"/>
      <c r="G30" s="6"/>
      <c r="H30" s="6"/>
      <c r="I30" s="8" t="s">
        <v>48</v>
      </c>
      <c r="J30" s="20"/>
      <c r="K30" s="6"/>
      <c r="L30" s="6"/>
      <c r="M30" s="6"/>
      <c r="N30" s="272" t="s">
        <v>11</v>
      </c>
      <c r="O30" s="273"/>
    </row>
    <row r="31" spans="1:15" ht="12.75">
      <c r="A31" s="34"/>
      <c r="C31" s="10" t="s">
        <v>127</v>
      </c>
      <c r="D31" s="9"/>
      <c r="E31" s="15"/>
      <c r="F31" s="51" t="s">
        <v>42</v>
      </c>
      <c r="G31" s="261" t="s">
        <v>147</v>
      </c>
      <c r="H31" s="268"/>
      <c r="I31" s="9"/>
      <c r="J31" s="9"/>
      <c r="K31" s="19" t="s">
        <v>1</v>
      </c>
      <c r="L31" s="15" t="s">
        <v>49</v>
      </c>
      <c r="M31" s="9" t="s">
        <v>129</v>
      </c>
      <c r="N31" s="9"/>
      <c r="O31" s="19" t="s">
        <v>42</v>
      </c>
    </row>
    <row r="32" spans="1:15" ht="12.75">
      <c r="A32" s="3" t="s">
        <v>79</v>
      </c>
      <c r="C32" s="10" t="s">
        <v>128</v>
      </c>
      <c r="D32" s="9" t="s">
        <v>0</v>
      </c>
      <c r="E32" s="10" t="s">
        <v>0</v>
      </c>
      <c r="F32" s="24" t="s">
        <v>43</v>
      </c>
      <c r="G32" s="9" t="s">
        <v>0</v>
      </c>
      <c r="H32" s="15" t="s">
        <v>1</v>
      </c>
      <c r="I32" s="9" t="s">
        <v>0</v>
      </c>
      <c r="J32" s="9" t="s">
        <v>0</v>
      </c>
      <c r="K32" s="9" t="s">
        <v>43</v>
      </c>
      <c r="L32" s="10" t="s">
        <v>50</v>
      </c>
      <c r="M32" s="9" t="s">
        <v>130</v>
      </c>
      <c r="N32" s="9" t="s">
        <v>0</v>
      </c>
      <c r="O32" s="9" t="s">
        <v>43</v>
      </c>
    </row>
    <row r="33" spans="1:15" ht="12.75">
      <c r="A33" s="34"/>
      <c r="B33" s="64">
        <f>SUM(B29-B31)</f>
        <v>0</v>
      </c>
      <c r="C33" s="68"/>
      <c r="D33" s="9"/>
      <c r="E33" s="10"/>
      <c r="F33" s="64"/>
      <c r="G33" s="9"/>
      <c r="H33" s="10" t="s">
        <v>45</v>
      </c>
      <c r="I33" s="9"/>
      <c r="J33" s="9"/>
      <c r="K33" s="7" t="s">
        <v>44</v>
      </c>
      <c r="L33" s="16" t="s">
        <v>51</v>
      </c>
      <c r="M33" s="7" t="s">
        <v>121</v>
      </c>
      <c r="N33" s="9"/>
      <c r="O33" s="9" t="s">
        <v>44</v>
      </c>
    </row>
    <row r="34" spans="1:15" ht="12.75">
      <c r="A34" s="6"/>
      <c r="B34" s="6"/>
      <c r="C34" s="22"/>
      <c r="D34" s="8"/>
      <c r="E34" s="11"/>
      <c r="F34" s="13"/>
      <c r="G34" s="8"/>
      <c r="H34" s="11" t="s">
        <v>46</v>
      </c>
      <c r="I34" s="8"/>
      <c r="J34" s="8"/>
      <c r="K34" s="8"/>
      <c r="L34" s="11"/>
      <c r="M34" s="8"/>
      <c r="N34" s="8"/>
      <c r="O34" s="8"/>
    </row>
    <row r="35" ht="12.75">
      <c r="A35" s="48"/>
    </row>
    <row r="36" spans="1:15" ht="12.75">
      <c r="A36" s="34" t="s">
        <v>61</v>
      </c>
      <c r="C36" s="74">
        <v>85510</v>
      </c>
      <c r="D36" s="74">
        <v>416</v>
      </c>
      <c r="E36" s="74">
        <v>765</v>
      </c>
      <c r="F36" s="63">
        <v>8.946322067594433</v>
      </c>
      <c r="G36" s="74">
        <v>326</v>
      </c>
      <c r="H36" s="63">
        <v>426.1437908496732</v>
      </c>
      <c r="I36" s="74">
        <v>2</v>
      </c>
      <c r="J36" s="74">
        <v>973</v>
      </c>
      <c r="K36" s="63">
        <v>11.378786106888084</v>
      </c>
      <c r="L36">
        <v>5</v>
      </c>
      <c r="M36">
        <v>2</v>
      </c>
      <c r="N36" s="79">
        <v>-208</v>
      </c>
      <c r="O36" s="63">
        <v>-2.43246403929365</v>
      </c>
    </row>
    <row r="37" spans="1:15" ht="12.75">
      <c r="A37" s="34" t="s">
        <v>62</v>
      </c>
      <c r="C37" s="74">
        <v>232927</v>
      </c>
      <c r="D37" s="74">
        <v>1103</v>
      </c>
      <c r="E37" s="74">
        <v>2096</v>
      </c>
      <c r="F37" s="63">
        <v>8.99852743563434</v>
      </c>
      <c r="G37" s="74">
        <v>697</v>
      </c>
      <c r="H37" s="63">
        <v>332.5381679389313</v>
      </c>
      <c r="I37" s="74">
        <v>9</v>
      </c>
      <c r="J37" s="74">
        <v>2467</v>
      </c>
      <c r="K37" s="63">
        <v>10.591301137266182</v>
      </c>
      <c r="L37">
        <v>10</v>
      </c>
      <c r="M37">
        <v>4</v>
      </c>
      <c r="N37" s="79">
        <v>-371</v>
      </c>
      <c r="O37" s="63">
        <v>-1.5927737016318417</v>
      </c>
    </row>
    <row r="38" spans="1:15" ht="12.75">
      <c r="A38" s="34" t="s">
        <v>63</v>
      </c>
      <c r="C38" s="74">
        <v>212255</v>
      </c>
      <c r="D38" s="74">
        <v>1145</v>
      </c>
      <c r="E38" s="74">
        <v>1855</v>
      </c>
      <c r="F38" s="63">
        <v>8.739487880144166</v>
      </c>
      <c r="G38" s="74">
        <v>676</v>
      </c>
      <c r="H38" s="63">
        <v>364.42048517520215</v>
      </c>
      <c r="I38" s="74">
        <v>6</v>
      </c>
      <c r="J38" s="74">
        <v>2662</v>
      </c>
      <c r="K38" s="63">
        <v>12.541518456573462</v>
      </c>
      <c r="L38">
        <v>6</v>
      </c>
      <c r="M38">
        <v>3</v>
      </c>
      <c r="N38" s="79">
        <v>-807</v>
      </c>
      <c r="O38" s="63">
        <v>-3.8020305764292948</v>
      </c>
    </row>
    <row r="39" spans="1:15" ht="12.75">
      <c r="A39" s="34" t="s">
        <v>64</v>
      </c>
      <c r="C39" s="74">
        <v>78770</v>
      </c>
      <c r="D39" s="74">
        <v>395</v>
      </c>
      <c r="E39" s="74">
        <v>725</v>
      </c>
      <c r="F39" s="63">
        <v>9.204011679573442</v>
      </c>
      <c r="G39" s="74">
        <v>271</v>
      </c>
      <c r="H39" s="63">
        <v>373.7931034482759</v>
      </c>
      <c r="I39" s="74">
        <v>3</v>
      </c>
      <c r="J39" s="74">
        <v>968</v>
      </c>
      <c r="K39" s="63">
        <v>12.288942490795987</v>
      </c>
      <c r="L39">
        <v>8</v>
      </c>
      <c r="M39">
        <v>4</v>
      </c>
      <c r="N39" s="79">
        <v>-243</v>
      </c>
      <c r="O39" s="63">
        <v>-3.084930811222547</v>
      </c>
    </row>
    <row r="40" spans="1:15" ht="12.75">
      <c r="A40" s="34"/>
      <c r="C40" s="74"/>
      <c r="D40" s="74"/>
      <c r="E40" s="74"/>
      <c r="F40" s="63"/>
      <c r="G40" s="74"/>
      <c r="H40" s="63"/>
      <c r="I40" s="74"/>
      <c r="J40" s="74"/>
      <c r="K40" s="63"/>
      <c r="N40" s="79"/>
      <c r="O40" s="63"/>
    </row>
    <row r="41" spans="1:15" ht="12.75">
      <c r="A41" s="34" t="s">
        <v>65</v>
      </c>
      <c r="C41" s="74">
        <v>609462</v>
      </c>
      <c r="D41" s="74">
        <v>3059</v>
      </c>
      <c r="E41" s="74">
        <v>5441</v>
      </c>
      <c r="F41" s="63">
        <v>8.927545933954866</v>
      </c>
      <c r="G41" s="74">
        <v>1970</v>
      </c>
      <c r="H41" s="63">
        <v>362.0657967285425</v>
      </c>
      <c r="I41" s="74">
        <v>20</v>
      </c>
      <c r="J41" s="74">
        <v>7070</v>
      </c>
      <c r="K41" s="63">
        <v>11.60039510256587</v>
      </c>
      <c r="L41">
        <v>29</v>
      </c>
      <c r="M41">
        <v>13</v>
      </c>
      <c r="N41" s="79">
        <v>-1629</v>
      </c>
      <c r="O41" s="63">
        <v>-2.6728491686110045</v>
      </c>
    </row>
    <row r="42" spans="1:15" ht="12.75">
      <c r="A42" s="34" t="s">
        <v>66</v>
      </c>
      <c r="C42" s="74"/>
      <c r="D42" s="74"/>
      <c r="E42" s="74"/>
      <c r="F42" s="63"/>
      <c r="G42" s="74"/>
      <c r="H42" s="63"/>
      <c r="I42" s="74"/>
      <c r="J42" s="74"/>
      <c r="K42" s="63"/>
      <c r="N42" s="79"/>
      <c r="O42" s="63"/>
    </row>
    <row r="43" spans="1:15" ht="12.75">
      <c r="A43" s="34"/>
      <c r="C43" s="74"/>
      <c r="D43" s="74"/>
      <c r="E43" s="74"/>
      <c r="F43" s="63"/>
      <c r="G43" s="74"/>
      <c r="H43" s="63"/>
      <c r="I43" s="74"/>
      <c r="J43" s="74"/>
      <c r="K43" s="63"/>
      <c r="N43" s="79"/>
      <c r="O43" s="63"/>
    </row>
    <row r="44" spans="1:15" ht="12.75">
      <c r="A44" s="87" t="s">
        <v>67</v>
      </c>
      <c r="C44" s="74">
        <v>137429</v>
      </c>
      <c r="D44" s="74">
        <v>882</v>
      </c>
      <c r="E44" s="74">
        <v>1138</v>
      </c>
      <c r="F44" s="63">
        <v>8.280639457465309</v>
      </c>
      <c r="G44" s="74">
        <v>347</v>
      </c>
      <c r="H44" s="63">
        <v>304.920913884007</v>
      </c>
      <c r="I44" s="74">
        <v>4</v>
      </c>
      <c r="J44" s="74">
        <v>1529</v>
      </c>
      <c r="K44" s="63">
        <v>11.125744930109365</v>
      </c>
      <c r="L44">
        <v>7</v>
      </c>
      <c r="M44">
        <v>2</v>
      </c>
      <c r="N44" s="79">
        <v>-391</v>
      </c>
      <c r="O44" s="63">
        <v>-2.845105472644056</v>
      </c>
    </row>
    <row r="45" spans="1:15" ht="12.75">
      <c r="A45" s="87" t="s">
        <v>68</v>
      </c>
      <c r="C45" s="74">
        <v>185556</v>
      </c>
      <c r="D45" s="74">
        <v>950</v>
      </c>
      <c r="E45" s="74">
        <v>1670</v>
      </c>
      <c r="F45" s="63">
        <v>8.999978443165405</v>
      </c>
      <c r="G45" s="74">
        <v>448</v>
      </c>
      <c r="H45" s="63">
        <v>268.2634730538922</v>
      </c>
      <c r="I45" s="74">
        <v>7</v>
      </c>
      <c r="J45" s="74">
        <v>1936</v>
      </c>
      <c r="K45" s="63">
        <v>10.433507943693549</v>
      </c>
      <c r="L45">
        <v>3</v>
      </c>
      <c r="M45">
        <v>1</v>
      </c>
      <c r="N45" s="79">
        <v>-266</v>
      </c>
      <c r="O45" s="63">
        <v>-1.4335295005281425</v>
      </c>
    </row>
    <row r="46" spans="1:15" ht="12.75">
      <c r="A46" s="87" t="s">
        <v>69</v>
      </c>
      <c r="C46" s="74">
        <v>166574</v>
      </c>
      <c r="D46" s="74">
        <v>2421</v>
      </c>
      <c r="E46" s="74">
        <v>1493</v>
      </c>
      <c r="F46" s="63">
        <v>8.962983418780842</v>
      </c>
      <c r="G46" s="74">
        <v>455</v>
      </c>
      <c r="H46" s="63">
        <v>304.75552578700604</v>
      </c>
      <c r="I46" s="74">
        <v>5</v>
      </c>
      <c r="J46" s="74">
        <v>1695</v>
      </c>
      <c r="K46" s="63">
        <v>10.175657665662108</v>
      </c>
      <c r="L46">
        <v>5</v>
      </c>
      <c r="M46">
        <v>3</v>
      </c>
      <c r="N46" s="79">
        <v>-202</v>
      </c>
      <c r="O46" s="63">
        <v>-1.212674246881266</v>
      </c>
    </row>
    <row r="47" spans="1:15" ht="12.75">
      <c r="A47" s="87" t="s">
        <v>70</v>
      </c>
      <c r="C47" s="74">
        <v>205486</v>
      </c>
      <c r="D47" s="74">
        <v>1404</v>
      </c>
      <c r="E47" s="74">
        <v>1531</v>
      </c>
      <c r="F47" s="63">
        <v>7.450629239948221</v>
      </c>
      <c r="G47" s="74">
        <v>506</v>
      </c>
      <c r="H47" s="63">
        <v>330.50293925538864</v>
      </c>
      <c r="I47" s="74">
        <v>3</v>
      </c>
      <c r="J47" s="74">
        <v>2290</v>
      </c>
      <c r="K47" s="63">
        <v>11.144311534605764</v>
      </c>
      <c r="L47">
        <v>3</v>
      </c>
      <c r="M47">
        <v>2</v>
      </c>
      <c r="N47" s="79">
        <v>-759</v>
      </c>
      <c r="O47" s="63">
        <v>-3.6936822946575436</v>
      </c>
    </row>
    <row r="48" spans="1:15" ht="12.75">
      <c r="A48" s="34"/>
      <c r="C48" s="74"/>
      <c r="D48" s="74"/>
      <c r="E48" s="74"/>
      <c r="F48" s="63"/>
      <c r="G48" s="74"/>
      <c r="H48" s="63"/>
      <c r="I48" s="74"/>
      <c r="J48" s="74"/>
      <c r="K48" s="63"/>
      <c r="N48" s="79"/>
      <c r="O48" s="63"/>
    </row>
    <row r="49" spans="1:15" ht="12.75">
      <c r="A49" s="34" t="s">
        <v>71</v>
      </c>
      <c r="C49" s="74">
        <v>297698</v>
      </c>
      <c r="D49" s="74">
        <v>1755</v>
      </c>
      <c r="E49" s="74">
        <v>2532</v>
      </c>
      <c r="F49" s="63">
        <v>8.505263723639393</v>
      </c>
      <c r="G49" s="74">
        <v>627</v>
      </c>
      <c r="H49" s="63">
        <v>247.63033175355451</v>
      </c>
      <c r="I49" s="74">
        <v>8</v>
      </c>
      <c r="J49" s="74">
        <v>3010</v>
      </c>
      <c r="K49" s="63">
        <v>10.110917775732453</v>
      </c>
      <c r="L49">
        <v>13</v>
      </c>
      <c r="M49">
        <v>8</v>
      </c>
      <c r="N49" s="79">
        <v>-478</v>
      </c>
      <c r="O49" s="63">
        <v>-1.6056540520930607</v>
      </c>
    </row>
    <row r="50" spans="1:15" ht="12.75">
      <c r="A50" s="34" t="s">
        <v>72</v>
      </c>
      <c r="C50" s="74">
        <v>135179</v>
      </c>
      <c r="D50" s="74">
        <v>816</v>
      </c>
      <c r="E50" s="74">
        <v>994</v>
      </c>
      <c r="F50" s="63">
        <v>7.35321314701248</v>
      </c>
      <c r="G50" s="74">
        <v>271</v>
      </c>
      <c r="H50" s="63">
        <v>272.635814889336</v>
      </c>
      <c r="I50" s="74">
        <v>3</v>
      </c>
      <c r="J50" s="74">
        <v>1310</v>
      </c>
      <c r="K50" s="63">
        <v>9.69085434867842</v>
      </c>
      <c r="L50">
        <v>5</v>
      </c>
      <c r="M50">
        <v>4</v>
      </c>
      <c r="N50" s="79">
        <v>-316</v>
      </c>
      <c r="O50" s="63">
        <v>-2.337641201665939</v>
      </c>
    </row>
    <row r="51" spans="1:15" ht="12.75">
      <c r="A51" s="34" t="s">
        <v>73</v>
      </c>
      <c r="C51" s="74">
        <v>273091</v>
      </c>
      <c r="D51" s="74">
        <v>1567</v>
      </c>
      <c r="E51" s="74">
        <v>2386</v>
      </c>
      <c r="F51" s="63">
        <v>8.737014401792809</v>
      </c>
      <c r="G51" s="74">
        <v>632</v>
      </c>
      <c r="H51" s="63">
        <v>264.87845766974016</v>
      </c>
      <c r="I51" s="74">
        <v>5</v>
      </c>
      <c r="J51" s="74">
        <v>2843</v>
      </c>
      <c r="K51" s="63">
        <v>10.410449264164692</v>
      </c>
      <c r="L51">
        <v>17</v>
      </c>
      <c r="M51">
        <v>4</v>
      </c>
      <c r="N51" s="79">
        <v>-457</v>
      </c>
      <c r="O51" s="63">
        <v>-1.6734348623718833</v>
      </c>
    </row>
    <row r="52" spans="1:15" ht="12.75">
      <c r="A52" s="34" t="s">
        <v>74</v>
      </c>
      <c r="C52" s="74">
        <v>199932</v>
      </c>
      <c r="D52" s="74">
        <v>1299</v>
      </c>
      <c r="E52" s="74">
        <v>1644</v>
      </c>
      <c r="F52" s="63">
        <v>8.22279575055519</v>
      </c>
      <c r="G52" s="74">
        <v>512</v>
      </c>
      <c r="H52" s="63">
        <v>311.43552311435525</v>
      </c>
      <c r="I52" s="74">
        <v>6</v>
      </c>
      <c r="J52" s="74">
        <v>2124</v>
      </c>
      <c r="K52" s="63">
        <v>10.62361202808955</v>
      </c>
      <c r="L52">
        <v>2</v>
      </c>
      <c r="M52">
        <v>1</v>
      </c>
      <c r="N52" s="79">
        <v>-480</v>
      </c>
      <c r="O52" s="63">
        <v>-2.4008162775343616</v>
      </c>
    </row>
    <row r="53" spans="1:15" ht="12.75">
      <c r="A53" s="34"/>
      <c r="C53" s="74"/>
      <c r="D53" s="74"/>
      <c r="E53" s="74"/>
      <c r="F53" s="63"/>
      <c r="G53" s="74"/>
      <c r="H53" s="63"/>
      <c r="I53" s="74"/>
      <c r="J53" s="74"/>
      <c r="K53" s="63"/>
      <c r="N53" s="79"/>
      <c r="O53" s="63"/>
    </row>
    <row r="54" spans="1:15" ht="12.75">
      <c r="A54" s="34" t="s">
        <v>75</v>
      </c>
      <c r="C54" s="74">
        <v>255863</v>
      </c>
      <c r="D54" s="74">
        <v>1237</v>
      </c>
      <c r="E54" s="74">
        <v>2222</v>
      </c>
      <c r="F54" s="63">
        <v>8.684334976139574</v>
      </c>
      <c r="G54" s="74">
        <v>562</v>
      </c>
      <c r="H54" s="63">
        <v>252.9252925292529</v>
      </c>
      <c r="I54" s="74">
        <v>7</v>
      </c>
      <c r="J54" s="74">
        <v>2322</v>
      </c>
      <c r="K54" s="63">
        <v>9.07516913348159</v>
      </c>
      <c r="L54">
        <v>4</v>
      </c>
      <c r="M54">
        <v>2</v>
      </c>
      <c r="N54" s="79">
        <v>-100</v>
      </c>
      <c r="O54" s="63">
        <v>-0.39083415734201504</v>
      </c>
    </row>
    <row r="55" spans="1:15" ht="12.75">
      <c r="A55" s="34" t="s">
        <v>76</v>
      </c>
      <c r="C55" s="74">
        <v>136972</v>
      </c>
      <c r="D55" s="74">
        <v>743</v>
      </c>
      <c r="E55" s="74">
        <v>1170</v>
      </c>
      <c r="F55" s="63">
        <v>8.541891773501154</v>
      </c>
      <c r="G55" s="74">
        <v>345</v>
      </c>
      <c r="H55" s="63">
        <v>294.87179487179486</v>
      </c>
      <c r="I55" s="74">
        <v>3</v>
      </c>
      <c r="J55" s="74">
        <v>1507</v>
      </c>
      <c r="K55" s="63">
        <v>11.00224863475747</v>
      </c>
      <c r="L55">
        <v>7</v>
      </c>
      <c r="M55">
        <v>4</v>
      </c>
      <c r="N55" s="79">
        <v>-337</v>
      </c>
      <c r="O55" s="63">
        <v>-2.460356861256315</v>
      </c>
    </row>
    <row r="56" spans="1:15" ht="12.75">
      <c r="A56" s="34" t="s">
        <v>77</v>
      </c>
      <c r="C56" s="74">
        <v>222729</v>
      </c>
      <c r="D56" s="74">
        <v>1381</v>
      </c>
      <c r="E56" s="74">
        <v>1869</v>
      </c>
      <c r="F56" s="63">
        <v>8.391363495548402</v>
      </c>
      <c r="G56" s="74">
        <v>404</v>
      </c>
      <c r="H56" s="63">
        <v>216.15837346174425</v>
      </c>
      <c r="I56" s="74">
        <v>4</v>
      </c>
      <c r="J56" s="74">
        <v>2193</v>
      </c>
      <c r="K56" s="63">
        <v>9.84604609188745</v>
      </c>
      <c r="L56">
        <v>4</v>
      </c>
      <c r="M56" s="88" t="s">
        <v>140</v>
      </c>
      <c r="N56" s="79">
        <v>-324</v>
      </c>
      <c r="O56" s="63">
        <v>-1.4546825963390488</v>
      </c>
    </row>
    <row r="57" ht="12.75">
      <c r="A57" s="34"/>
    </row>
    <row r="58" spans="1:15" ht="12.75">
      <c r="A58" s="34" t="s">
        <v>78</v>
      </c>
      <c r="C58" s="74">
        <v>2216509</v>
      </c>
      <c r="D58" s="74">
        <v>14455</v>
      </c>
      <c r="E58" s="74">
        <v>18649</v>
      </c>
      <c r="F58" s="63">
        <v>8.41368115356175</v>
      </c>
      <c r="G58" s="74">
        <v>5109</v>
      </c>
      <c r="H58" s="63">
        <v>273.9557080808622</v>
      </c>
      <c r="I58" s="74">
        <v>55</v>
      </c>
      <c r="J58" s="74">
        <v>22759</v>
      </c>
      <c r="K58" s="63">
        <v>10.267948381892426</v>
      </c>
      <c r="L58">
        <v>70</v>
      </c>
      <c r="M58">
        <f>SUM(M44:M56)</f>
        <v>31</v>
      </c>
      <c r="N58" s="79">
        <v>-4110</v>
      </c>
      <c r="O58" s="63">
        <v>-1.8542672283306767</v>
      </c>
    </row>
    <row r="59" ht="12.75">
      <c r="A59" s="34"/>
    </row>
    <row r="60" spans="1:15" ht="12.75">
      <c r="A60" s="86" t="s">
        <v>18</v>
      </c>
      <c r="C60" s="78">
        <v>2825970</v>
      </c>
      <c r="D60" s="76">
        <v>17514</v>
      </c>
      <c r="E60" s="75">
        <v>24090</v>
      </c>
      <c r="F60" s="77">
        <v>8.524506629582055</v>
      </c>
      <c r="G60" s="76">
        <v>7079</v>
      </c>
      <c r="H60" s="77">
        <v>293.8563719385637</v>
      </c>
      <c r="I60" s="76">
        <v>75</v>
      </c>
      <c r="J60" s="75">
        <v>29829</v>
      </c>
      <c r="K60" s="77">
        <v>10.555313750676758</v>
      </c>
      <c r="L60" s="1">
        <v>99</v>
      </c>
      <c r="M60" s="1">
        <v>44</v>
      </c>
      <c r="N60" s="80">
        <v>-5739</v>
      </c>
      <c r="O60" s="77">
        <v>-2.030807121094704</v>
      </c>
    </row>
    <row r="61" ht="12.75">
      <c r="C61" s="74"/>
    </row>
  </sheetData>
  <mergeCells count="14">
    <mergeCell ref="N7:O7"/>
    <mergeCell ref="N8:O8"/>
    <mergeCell ref="N28:O28"/>
    <mergeCell ref="N29:O29"/>
    <mergeCell ref="A4:O4"/>
    <mergeCell ref="E29:H29"/>
    <mergeCell ref="G31:H31"/>
    <mergeCell ref="E7:H7"/>
    <mergeCell ref="G9:H9"/>
    <mergeCell ref="N30:O30"/>
    <mergeCell ref="A26:O26"/>
    <mergeCell ref="J7:M7"/>
    <mergeCell ref="J29:M29"/>
    <mergeCell ref="N6:O6"/>
  </mergeCells>
  <printOptions horizontalCentered="1"/>
  <pageMargins left="0.3937007874015748" right="0.3937007874015748" top="0" bottom="0.3937007874015748" header="0" footer="0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A1" sqref="A1"/>
    </sheetView>
  </sheetViews>
  <sheetFormatPr defaultColWidth="11.421875" defaultRowHeight="12.75"/>
  <cols>
    <col min="1" max="1" width="22.00390625" style="0" customWidth="1"/>
    <col min="2" max="2" width="10.421875" style="0" hidden="1" customWidth="1"/>
    <col min="3" max="3" width="11.140625" style="0" bestFit="1" customWidth="1"/>
    <col min="4" max="4" width="7.8515625" style="0" customWidth="1"/>
    <col min="5" max="5" width="8.421875" style="0" bestFit="1" customWidth="1"/>
    <col min="6" max="6" width="8.421875" style="0" customWidth="1"/>
    <col min="7" max="7" width="12.8515625" style="0" customWidth="1"/>
    <col min="8" max="8" width="18.8515625" style="0" customWidth="1"/>
    <col min="9" max="9" width="6.8515625" style="0" customWidth="1"/>
    <col min="10" max="10" width="7.57421875" style="0" customWidth="1"/>
    <col min="11" max="11" width="10.00390625" style="0" customWidth="1"/>
    <col min="12" max="12" width="13.8515625" style="0" customWidth="1"/>
  </cols>
  <sheetData>
    <row r="1" ht="12.75">
      <c r="A1" s="1" t="s">
        <v>165</v>
      </c>
    </row>
    <row r="2" ht="12.75">
      <c r="A2" s="1" t="s">
        <v>131</v>
      </c>
    </row>
    <row r="3" spans="1:12" ht="12.75">
      <c r="A3" s="49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5" ht="12.75">
      <c r="A4" s="263" t="s">
        <v>31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</row>
    <row r="5" spans="1:7" ht="14.25" customHeight="1">
      <c r="A5" s="25"/>
      <c r="B5" s="25"/>
      <c r="C5" s="25"/>
      <c r="D5" s="25"/>
      <c r="E5" s="25"/>
      <c r="F5" s="25"/>
      <c r="G5" s="25"/>
    </row>
    <row r="6" spans="1:15" ht="12.75">
      <c r="A6" s="35"/>
      <c r="B6" s="35"/>
      <c r="C6" s="21"/>
      <c r="D6" s="15" t="s">
        <v>39</v>
      </c>
      <c r="E6" s="14"/>
      <c r="F6" s="35"/>
      <c r="G6" s="35"/>
      <c r="H6" s="35"/>
      <c r="I6" s="14"/>
      <c r="J6" s="14"/>
      <c r="K6" s="35"/>
      <c r="L6" s="35"/>
      <c r="M6" s="35"/>
      <c r="N6" s="241" t="s">
        <v>52</v>
      </c>
      <c r="O6" s="242"/>
    </row>
    <row r="7" spans="3:15" ht="12.75">
      <c r="C7" s="10" t="s">
        <v>125</v>
      </c>
      <c r="D7" s="10" t="s">
        <v>16</v>
      </c>
      <c r="E7" s="269" t="s">
        <v>8</v>
      </c>
      <c r="F7" s="270"/>
      <c r="G7" s="270"/>
      <c r="H7" s="275"/>
      <c r="I7" s="9" t="s">
        <v>47</v>
      </c>
      <c r="J7" s="269" t="s">
        <v>9</v>
      </c>
      <c r="K7" s="270"/>
      <c r="L7" s="270"/>
      <c r="M7" s="275"/>
      <c r="N7" s="269" t="s">
        <v>10</v>
      </c>
      <c r="O7" s="270"/>
    </row>
    <row r="8" spans="1:15" ht="12.75">
      <c r="A8" s="24" t="s">
        <v>60</v>
      </c>
      <c r="B8" s="6"/>
      <c r="C8" s="10" t="s">
        <v>126</v>
      </c>
      <c r="D8" s="11" t="s">
        <v>17</v>
      </c>
      <c r="E8" s="20"/>
      <c r="F8" s="6"/>
      <c r="G8" s="6"/>
      <c r="H8" s="6"/>
      <c r="I8" s="8" t="s">
        <v>48</v>
      </c>
      <c r="J8" s="20"/>
      <c r="K8" s="6"/>
      <c r="L8" s="6"/>
      <c r="M8" s="6"/>
      <c r="N8" s="272" t="s">
        <v>11</v>
      </c>
      <c r="O8" s="273"/>
    </row>
    <row r="9" spans="3:15" ht="12.75">
      <c r="C9" s="10" t="s">
        <v>127</v>
      </c>
      <c r="D9" s="10"/>
      <c r="E9" s="19"/>
      <c r="F9" s="19" t="s">
        <v>42</v>
      </c>
      <c r="G9" s="261" t="s">
        <v>147</v>
      </c>
      <c r="H9" s="268"/>
      <c r="I9" s="9"/>
      <c r="J9" s="9"/>
      <c r="K9" s="19" t="s">
        <v>1</v>
      </c>
      <c r="L9" s="15" t="s">
        <v>49</v>
      </c>
      <c r="M9" s="9" t="s">
        <v>129</v>
      </c>
      <c r="N9" s="9"/>
      <c r="O9" s="19" t="s">
        <v>42</v>
      </c>
    </row>
    <row r="10" spans="1:15" ht="12.75">
      <c r="A10" s="3"/>
      <c r="C10" s="10" t="s">
        <v>128</v>
      </c>
      <c r="D10" s="10" t="s">
        <v>0</v>
      </c>
      <c r="E10" s="9" t="s">
        <v>0</v>
      </c>
      <c r="F10" s="9" t="s">
        <v>43</v>
      </c>
      <c r="G10" s="9" t="s">
        <v>0</v>
      </c>
      <c r="H10" s="15" t="s">
        <v>1</v>
      </c>
      <c r="I10" s="9" t="s">
        <v>0</v>
      </c>
      <c r="J10" s="9" t="s">
        <v>0</v>
      </c>
      <c r="K10" s="9" t="s">
        <v>43</v>
      </c>
      <c r="L10" s="10" t="s">
        <v>50</v>
      </c>
      <c r="M10" s="9" t="s">
        <v>130</v>
      </c>
      <c r="N10" s="9" t="s">
        <v>0</v>
      </c>
      <c r="O10" s="9" t="s">
        <v>43</v>
      </c>
    </row>
    <row r="11" spans="3:15" ht="12.75">
      <c r="C11" s="55"/>
      <c r="D11" s="10"/>
      <c r="E11" s="9"/>
      <c r="F11" s="9" t="s">
        <v>44</v>
      </c>
      <c r="G11" s="9"/>
      <c r="H11" s="10" t="s">
        <v>45</v>
      </c>
      <c r="I11" s="9"/>
      <c r="J11" s="9"/>
      <c r="K11" s="7" t="s">
        <v>44</v>
      </c>
      <c r="L11" s="16" t="s">
        <v>51</v>
      </c>
      <c r="M11" s="7" t="s">
        <v>121</v>
      </c>
      <c r="N11" s="9"/>
      <c r="O11" s="9" t="s">
        <v>44</v>
      </c>
    </row>
    <row r="12" spans="1:15" ht="12.75">
      <c r="A12" s="6"/>
      <c r="B12" s="6"/>
      <c r="C12" s="22"/>
      <c r="D12" s="11"/>
      <c r="E12" s="8"/>
      <c r="F12" s="8"/>
      <c r="G12" s="8"/>
      <c r="H12" s="11" t="s">
        <v>46</v>
      </c>
      <c r="I12" s="8"/>
      <c r="J12" s="8"/>
      <c r="K12" s="8"/>
      <c r="L12" s="11"/>
      <c r="M12" s="8"/>
      <c r="N12" s="8"/>
      <c r="O12" s="8"/>
    </row>
    <row r="13" spans="1:15" s="180" customFormat="1" ht="11.25">
      <c r="A13" s="179" t="s">
        <v>53</v>
      </c>
      <c r="C13" s="181">
        <v>54885</v>
      </c>
      <c r="D13" s="181">
        <v>57</v>
      </c>
      <c r="E13" s="181">
        <v>328</v>
      </c>
      <c r="F13" s="182">
        <v>5.976131912180013</v>
      </c>
      <c r="G13" s="181">
        <v>107</v>
      </c>
      <c r="H13" s="182">
        <f>SUM(G13/E13)*1000</f>
        <v>326.219512195122</v>
      </c>
      <c r="I13" s="181">
        <v>4</v>
      </c>
      <c r="J13" s="181">
        <v>137</v>
      </c>
      <c r="K13" s="182">
        <v>2.4961282681971393</v>
      </c>
      <c r="L13" s="181">
        <v>0</v>
      </c>
      <c r="M13" s="181">
        <v>0</v>
      </c>
      <c r="N13" s="183">
        <f>SUM(E13-J13)</f>
        <v>191</v>
      </c>
      <c r="O13" s="182">
        <v>3.480003643982873</v>
      </c>
    </row>
    <row r="14" spans="1:15" s="180" customFormat="1" ht="11.25">
      <c r="A14" s="179" t="s">
        <v>54</v>
      </c>
      <c r="C14" s="181">
        <v>37707</v>
      </c>
      <c r="D14" s="181">
        <v>30</v>
      </c>
      <c r="E14" s="181">
        <v>162</v>
      </c>
      <c r="F14" s="182">
        <v>4.296284509507519</v>
      </c>
      <c r="G14" s="181">
        <v>60</v>
      </c>
      <c r="H14" s="182">
        <f aca="true" t="shared" si="0" ref="H14:H20">SUM(G14/E14)*1000</f>
        <v>370.3703703703703</v>
      </c>
      <c r="I14" s="181">
        <v>3</v>
      </c>
      <c r="J14" s="181">
        <v>80</v>
      </c>
      <c r="K14" s="182">
        <v>2.121621980003713</v>
      </c>
      <c r="L14" s="181">
        <v>0</v>
      </c>
      <c r="M14" s="181">
        <v>0</v>
      </c>
      <c r="N14" s="183">
        <f aca="true" t="shared" si="1" ref="N14:N20">SUM(E14-J14)</f>
        <v>82</v>
      </c>
      <c r="O14" s="182">
        <v>2.174662529503806</v>
      </c>
    </row>
    <row r="15" spans="1:15" s="180" customFormat="1" ht="11.25">
      <c r="A15" s="179" t="s">
        <v>55</v>
      </c>
      <c r="C15" s="181">
        <v>30920</v>
      </c>
      <c r="D15" s="181">
        <v>26</v>
      </c>
      <c r="E15" s="181">
        <v>139</v>
      </c>
      <c r="F15" s="182">
        <v>4.495472186287193</v>
      </c>
      <c r="G15" s="181">
        <v>45</v>
      </c>
      <c r="H15" s="182">
        <f t="shared" si="0"/>
        <v>323.7410071942446</v>
      </c>
      <c r="I15" s="181">
        <v>0</v>
      </c>
      <c r="J15" s="181">
        <v>67</v>
      </c>
      <c r="K15" s="182">
        <v>2.166882276843467</v>
      </c>
      <c r="L15" s="181">
        <v>0</v>
      </c>
      <c r="M15" s="181">
        <v>0</v>
      </c>
      <c r="N15" s="183">
        <f t="shared" si="1"/>
        <v>72</v>
      </c>
      <c r="O15" s="182">
        <v>2.3285899094437257</v>
      </c>
    </row>
    <row r="16" spans="1:15" s="180" customFormat="1" ht="11.25">
      <c r="A16" s="179" t="s">
        <v>56</v>
      </c>
      <c r="C16" s="181">
        <v>35028</v>
      </c>
      <c r="D16" s="181">
        <v>30</v>
      </c>
      <c r="E16" s="181">
        <v>183</v>
      </c>
      <c r="F16" s="182">
        <v>5.224391915039397</v>
      </c>
      <c r="G16" s="181">
        <v>74</v>
      </c>
      <c r="H16" s="182">
        <f t="shared" si="0"/>
        <v>404.37158469945354</v>
      </c>
      <c r="I16" s="181">
        <v>0</v>
      </c>
      <c r="J16" s="181">
        <v>92</v>
      </c>
      <c r="K16" s="182">
        <v>2.626470252369533</v>
      </c>
      <c r="L16" s="181">
        <v>0</v>
      </c>
      <c r="M16" s="181">
        <v>0</v>
      </c>
      <c r="N16" s="183">
        <f t="shared" si="1"/>
        <v>91</v>
      </c>
      <c r="O16" s="182">
        <v>2.5979216626698642</v>
      </c>
    </row>
    <row r="17" spans="1:15" s="180" customFormat="1" ht="11.25">
      <c r="A17" s="179" t="s">
        <v>57</v>
      </c>
      <c r="C17" s="181">
        <v>39904</v>
      </c>
      <c r="D17" s="181">
        <v>36</v>
      </c>
      <c r="E17" s="181">
        <v>195</v>
      </c>
      <c r="F17" s="182">
        <v>4.8867281475541295</v>
      </c>
      <c r="G17" s="181">
        <v>77</v>
      </c>
      <c r="H17" s="182">
        <f t="shared" si="0"/>
        <v>394.87179487179486</v>
      </c>
      <c r="I17" s="181">
        <v>3</v>
      </c>
      <c r="J17" s="181">
        <v>90</v>
      </c>
      <c r="K17" s="182">
        <v>2.255412991178829</v>
      </c>
      <c r="L17" s="181">
        <v>0</v>
      </c>
      <c r="M17" s="181">
        <v>0</v>
      </c>
      <c r="N17" s="183">
        <f t="shared" si="1"/>
        <v>105</v>
      </c>
      <c r="O17" s="182">
        <v>2.6313151563753006</v>
      </c>
    </row>
    <row r="18" spans="1:15" s="180" customFormat="1" ht="11.25">
      <c r="A18" s="179" t="s">
        <v>58</v>
      </c>
      <c r="C18" s="181">
        <v>11302</v>
      </c>
      <c r="D18" s="181">
        <v>9</v>
      </c>
      <c r="E18" s="181">
        <v>45</v>
      </c>
      <c r="F18" s="182">
        <v>3.9815961776676696</v>
      </c>
      <c r="G18" s="181">
        <v>15</v>
      </c>
      <c r="H18" s="182">
        <f t="shared" si="0"/>
        <v>333.3333333333333</v>
      </c>
      <c r="I18" s="181">
        <v>1</v>
      </c>
      <c r="J18" s="181">
        <v>28</v>
      </c>
      <c r="K18" s="182">
        <v>2.4774376216598832</v>
      </c>
      <c r="L18" s="181">
        <v>0</v>
      </c>
      <c r="M18" s="181">
        <v>0</v>
      </c>
      <c r="N18" s="183">
        <f t="shared" si="1"/>
        <v>17</v>
      </c>
      <c r="O18" s="182">
        <v>1.5041585560077861</v>
      </c>
    </row>
    <row r="19" spans="1:15" s="180" customFormat="1" ht="11.25">
      <c r="A19" s="179" t="s">
        <v>59</v>
      </c>
      <c r="C19" s="181">
        <v>39105</v>
      </c>
      <c r="D19" s="181">
        <v>62</v>
      </c>
      <c r="E19" s="181">
        <v>262</v>
      </c>
      <c r="F19" s="182">
        <v>6.699910497378852</v>
      </c>
      <c r="G19" s="181">
        <v>92</v>
      </c>
      <c r="H19" s="182">
        <f t="shared" si="0"/>
        <v>351.1450381679389</v>
      </c>
      <c r="I19" s="181">
        <v>3</v>
      </c>
      <c r="J19" s="181">
        <v>77</v>
      </c>
      <c r="K19" s="182">
        <v>1.969057665260197</v>
      </c>
      <c r="L19" s="181">
        <v>0</v>
      </c>
      <c r="M19" s="181">
        <v>0</v>
      </c>
      <c r="N19" s="183">
        <f t="shared" si="1"/>
        <v>185</v>
      </c>
      <c r="O19" s="182">
        <v>4.7308528321186545</v>
      </c>
    </row>
    <row r="20" spans="1:15" s="180" customFormat="1" ht="11.25">
      <c r="A20" s="184" t="s">
        <v>18</v>
      </c>
      <c r="C20" s="195">
        <v>248852</v>
      </c>
      <c r="D20" s="196">
        <f>SUM(D13:D19)</f>
        <v>250</v>
      </c>
      <c r="E20" s="195">
        <v>1314</v>
      </c>
      <c r="F20" s="197">
        <v>5.280246893736036</v>
      </c>
      <c r="G20" s="195">
        <f>SUM(G13:G19)</f>
        <v>470</v>
      </c>
      <c r="H20" s="197">
        <f t="shared" si="0"/>
        <v>357.6864535768645</v>
      </c>
      <c r="I20" s="196">
        <f>SUM(I13:I19)</f>
        <v>14</v>
      </c>
      <c r="J20" s="198">
        <v>571</v>
      </c>
      <c r="K20" s="197">
        <v>2.29453651166155</v>
      </c>
      <c r="L20" s="181">
        <v>0</v>
      </c>
      <c r="M20" s="181">
        <v>0</v>
      </c>
      <c r="N20" s="198">
        <f t="shared" si="1"/>
        <v>743</v>
      </c>
      <c r="O20" s="197">
        <v>2.985710382074486</v>
      </c>
    </row>
    <row r="21" s="180" customFormat="1" ht="11.25">
      <c r="A21" s="199"/>
    </row>
    <row r="22" s="180" customFormat="1" ht="11.25">
      <c r="A22" s="199"/>
    </row>
    <row r="23" s="180" customFormat="1" ht="11.25">
      <c r="A23" s="199"/>
    </row>
    <row r="24" spans="1:15" s="180" customFormat="1" ht="11.25">
      <c r="A24" s="185" t="s">
        <v>40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</row>
    <row r="25" spans="1:7" s="180" customFormat="1" ht="7.5" customHeight="1">
      <c r="A25" s="200"/>
      <c r="B25" s="200"/>
      <c r="C25" s="200"/>
      <c r="D25" s="200"/>
      <c r="E25" s="200"/>
      <c r="F25" s="200"/>
      <c r="G25" s="200"/>
    </row>
    <row r="26" spans="1:15" s="180" customFormat="1" ht="11.25">
      <c r="A26" s="201"/>
      <c r="B26" s="202"/>
      <c r="C26" s="203"/>
      <c r="D26" s="204" t="s">
        <v>39</v>
      </c>
      <c r="E26" s="205"/>
      <c r="F26" s="202"/>
      <c r="G26" s="202"/>
      <c r="H26" s="202"/>
      <c r="I26" s="205"/>
      <c r="J26" s="205"/>
      <c r="K26" s="202"/>
      <c r="L26" s="202"/>
      <c r="M26" s="202"/>
      <c r="N26" s="215" t="s">
        <v>52</v>
      </c>
      <c r="O26" s="216"/>
    </row>
    <row r="27" spans="1:15" s="180" customFormat="1" ht="11.25">
      <c r="A27" s="179"/>
      <c r="C27" s="207" t="s">
        <v>125</v>
      </c>
      <c r="D27" s="207" t="s">
        <v>16</v>
      </c>
      <c r="E27" s="243" t="s">
        <v>8</v>
      </c>
      <c r="F27" s="244"/>
      <c r="G27" s="244"/>
      <c r="H27" s="212"/>
      <c r="I27" s="208" t="s">
        <v>47</v>
      </c>
      <c r="J27" s="243" t="s">
        <v>9</v>
      </c>
      <c r="K27" s="244"/>
      <c r="L27" s="244"/>
      <c r="M27" s="212"/>
      <c r="N27" s="243" t="s">
        <v>10</v>
      </c>
      <c r="O27" s="244"/>
    </row>
    <row r="28" spans="1:15" s="180" customFormat="1" ht="11.25">
      <c r="A28" s="209" t="s">
        <v>65</v>
      </c>
      <c r="B28" s="210"/>
      <c r="C28" s="207" t="s">
        <v>126</v>
      </c>
      <c r="D28" s="211" t="s">
        <v>17</v>
      </c>
      <c r="E28" s="219"/>
      <c r="F28" s="210"/>
      <c r="G28" s="210"/>
      <c r="H28" s="210"/>
      <c r="I28" s="220" t="s">
        <v>48</v>
      </c>
      <c r="J28" s="219"/>
      <c r="K28" s="210"/>
      <c r="L28" s="210"/>
      <c r="M28" s="210"/>
      <c r="N28" s="217" t="s">
        <v>11</v>
      </c>
      <c r="O28" s="218"/>
    </row>
    <row r="29" spans="1:15" s="180" customFormat="1" ht="11.25">
      <c r="A29" s="179"/>
      <c r="B29" s="221">
        <v>15916</v>
      </c>
      <c r="C29" s="207" t="s">
        <v>127</v>
      </c>
      <c r="D29" s="207"/>
      <c r="E29" s="206"/>
      <c r="F29" s="206" t="s">
        <v>42</v>
      </c>
      <c r="G29" s="213" t="s">
        <v>147</v>
      </c>
      <c r="H29" s="214"/>
      <c r="I29" s="208"/>
      <c r="J29" s="208"/>
      <c r="K29" s="206" t="s">
        <v>1</v>
      </c>
      <c r="L29" s="204" t="s">
        <v>49</v>
      </c>
      <c r="M29" s="208" t="s">
        <v>129</v>
      </c>
      <c r="N29" s="208"/>
      <c r="O29" s="206" t="s">
        <v>42</v>
      </c>
    </row>
    <row r="30" spans="1:15" s="180" customFormat="1" ht="11.25">
      <c r="A30" s="209" t="s">
        <v>79</v>
      </c>
      <c r="C30" s="207" t="s">
        <v>128</v>
      </c>
      <c r="D30" s="207" t="s">
        <v>0</v>
      </c>
      <c r="E30" s="208" t="s">
        <v>0</v>
      </c>
      <c r="F30" s="208" t="s">
        <v>43</v>
      </c>
      <c r="G30" s="208" t="s">
        <v>0</v>
      </c>
      <c r="H30" s="204" t="s">
        <v>1</v>
      </c>
      <c r="I30" s="208" t="s">
        <v>0</v>
      </c>
      <c r="J30" s="208" t="s">
        <v>0</v>
      </c>
      <c r="K30" s="208" t="s">
        <v>43</v>
      </c>
      <c r="L30" s="207" t="s">
        <v>50</v>
      </c>
      <c r="M30" s="208" t="s">
        <v>130</v>
      </c>
      <c r="N30" s="208" t="s">
        <v>0</v>
      </c>
      <c r="O30" s="208" t="s">
        <v>43</v>
      </c>
    </row>
    <row r="31" spans="1:15" s="180" customFormat="1" ht="11.25">
      <c r="A31" s="179"/>
      <c r="C31" s="222"/>
      <c r="D31" s="207"/>
      <c r="E31" s="208"/>
      <c r="F31" s="208" t="s">
        <v>44</v>
      </c>
      <c r="G31" s="208"/>
      <c r="H31" s="207" t="s">
        <v>45</v>
      </c>
      <c r="I31" s="208"/>
      <c r="J31" s="208"/>
      <c r="K31" s="223" t="s">
        <v>44</v>
      </c>
      <c r="L31" s="224" t="s">
        <v>51</v>
      </c>
      <c r="M31" s="223" t="s">
        <v>121</v>
      </c>
      <c r="N31" s="208"/>
      <c r="O31" s="208" t="s">
        <v>44</v>
      </c>
    </row>
    <row r="32" spans="1:15" s="180" customFormat="1" ht="11.25">
      <c r="A32" s="210"/>
      <c r="B32" s="210"/>
      <c r="C32" s="225"/>
      <c r="D32" s="211"/>
      <c r="E32" s="220"/>
      <c r="F32" s="220"/>
      <c r="G32" s="220"/>
      <c r="H32" s="211" t="s">
        <v>46</v>
      </c>
      <c r="I32" s="220"/>
      <c r="J32" s="220"/>
      <c r="K32" s="220"/>
      <c r="L32" s="211"/>
      <c r="M32" s="220"/>
      <c r="N32" s="220"/>
      <c r="O32" s="220"/>
    </row>
    <row r="33" spans="1:15" s="180" customFormat="1" ht="11.25">
      <c r="A33" s="179" t="s">
        <v>61</v>
      </c>
      <c r="C33" s="181">
        <v>7007</v>
      </c>
      <c r="D33" s="181">
        <v>6</v>
      </c>
      <c r="E33" s="181">
        <v>29</v>
      </c>
      <c r="F33" s="182">
        <v>4.13871842443271</v>
      </c>
      <c r="G33" s="181">
        <v>11</v>
      </c>
      <c r="H33" s="182">
        <f aca="true" t="shared" si="2" ref="H33:H50">SUM(G33/E33)*1000</f>
        <v>379.31034482758616</v>
      </c>
      <c r="I33" s="181">
        <v>1</v>
      </c>
      <c r="J33" s="226">
        <v>17</v>
      </c>
      <c r="K33" s="182">
        <v>2.4261452832881405</v>
      </c>
      <c r="L33" s="181">
        <v>0</v>
      </c>
      <c r="M33" s="181">
        <v>0</v>
      </c>
      <c r="N33" s="183">
        <v>12</v>
      </c>
      <c r="O33" s="182">
        <v>1.7125731411445697</v>
      </c>
    </row>
    <row r="34" spans="1:15" s="180" customFormat="1" ht="11.25">
      <c r="A34" s="179" t="s">
        <v>62</v>
      </c>
      <c r="C34" s="181">
        <v>21860</v>
      </c>
      <c r="D34" s="181">
        <v>22</v>
      </c>
      <c r="E34" s="181">
        <v>120</v>
      </c>
      <c r="F34" s="182">
        <v>5.489478499542543</v>
      </c>
      <c r="G34" s="181">
        <v>35</v>
      </c>
      <c r="H34" s="182">
        <f t="shared" si="2"/>
        <v>291.6666666666667</v>
      </c>
      <c r="I34" s="181">
        <v>0</v>
      </c>
      <c r="J34" s="181">
        <v>35</v>
      </c>
      <c r="K34" s="182">
        <v>1.6010978956999085</v>
      </c>
      <c r="L34" s="181">
        <v>0</v>
      </c>
      <c r="M34" s="181">
        <v>0</v>
      </c>
      <c r="N34" s="183">
        <v>85</v>
      </c>
      <c r="O34" s="182">
        <v>3.8883806038426347</v>
      </c>
    </row>
    <row r="35" spans="1:15" s="180" customFormat="1" ht="11.25">
      <c r="A35" s="179" t="s">
        <v>63</v>
      </c>
      <c r="C35" s="181">
        <v>18279</v>
      </c>
      <c r="D35" s="181">
        <v>22</v>
      </c>
      <c r="E35" s="181">
        <v>83</v>
      </c>
      <c r="F35" s="182">
        <v>4.540729799223152</v>
      </c>
      <c r="G35" s="181">
        <v>26</v>
      </c>
      <c r="H35" s="182">
        <f t="shared" si="2"/>
        <v>313.2530120481928</v>
      </c>
      <c r="I35" s="181">
        <v>1</v>
      </c>
      <c r="J35" s="181">
        <v>49</v>
      </c>
      <c r="K35" s="182">
        <v>2.680671809179933</v>
      </c>
      <c r="L35" s="181">
        <v>0</v>
      </c>
      <c r="M35" s="181">
        <v>0</v>
      </c>
      <c r="N35" s="183">
        <v>34</v>
      </c>
      <c r="O35" s="182">
        <v>1.860057990043219</v>
      </c>
    </row>
    <row r="36" spans="1:15" s="180" customFormat="1" ht="11.25">
      <c r="A36" s="179" t="s">
        <v>64</v>
      </c>
      <c r="C36" s="181">
        <v>5530</v>
      </c>
      <c r="D36" s="181">
        <v>6</v>
      </c>
      <c r="E36" s="181">
        <v>45</v>
      </c>
      <c r="F36" s="182">
        <v>8.1374321880651</v>
      </c>
      <c r="G36" s="181">
        <v>19</v>
      </c>
      <c r="H36" s="182">
        <f t="shared" si="2"/>
        <v>422.22222222222223</v>
      </c>
      <c r="I36" s="181">
        <v>1</v>
      </c>
      <c r="J36" s="181">
        <v>16</v>
      </c>
      <c r="K36" s="182">
        <v>2.8933092224231465</v>
      </c>
      <c r="L36" s="181">
        <v>0</v>
      </c>
      <c r="M36" s="181">
        <v>0</v>
      </c>
      <c r="N36" s="183">
        <v>29</v>
      </c>
      <c r="O36" s="182">
        <v>5.244122965641953</v>
      </c>
    </row>
    <row r="37" spans="1:15" s="180" customFormat="1" ht="11.25">
      <c r="A37" s="179" t="s">
        <v>65</v>
      </c>
      <c r="C37" s="181">
        <f>SUM(C33:C36)</f>
        <v>52676</v>
      </c>
      <c r="D37" s="181">
        <f>SUM(D33:D36)</f>
        <v>56</v>
      </c>
      <c r="E37" s="181">
        <v>277</v>
      </c>
      <c r="F37" s="182">
        <v>5.258561773862859</v>
      </c>
      <c r="G37" s="181">
        <v>91</v>
      </c>
      <c r="H37" s="182">
        <f t="shared" si="2"/>
        <v>328.5198555956679</v>
      </c>
      <c r="I37" s="181">
        <f>SUM(I33:I36)</f>
        <v>3</v>
      </c>
      <c r="J37" s="181">
        <v>117</v>
      </c>
      <c r="K37" s="182">
        <v>2.2211253701875617</v>
      </c>
      <c r="L37" s="181">
        <v>0</v>
      </c>
      <c r="M37" s="181">
        <v>0</v>
      </c>
      <c r="N37" s="183">
        <v>160</v>
      </c>
      <c r="O37" s="182">
        <v>3.037436403675298</v>
      </c>
    </row>
    <row r="38" spans="1:15" s="180" customFormat="1" ht="11.25">
      <c r="A38" s="179" t="s">
        <v>67</v>
      </c>
      <c r="C38" s="181">
        <v>4157</v>
      </c>
      <c r="D38" s="181">
        <v>0</v>
      </c>
      <c r="E38" s="181">
        <v>18</v>
      </c>
      <c r="F38" s="182">
        <v>4.330045706038008</v>
      </c>
      <c r="G38" s="181">
        <v>3</v>
      </c>
      <c r="H38" s="182">
        <f t="shared" si="2"/>
        <v>166.66666666666666</v>
      </c>
      <c r="I38" s="181">
        <v>0</v>
      </c>
      <c r="J38" s="181">
        <v>6</v>
      </c>
      <c r="K38" s="182">
        <v>1.4433485686793361</v>
      </c>
      <c r="L38" s="181">
        <v>0</v>
      </c>
      <c r="M38" s="181">
        <v>0</v>
      </c>
      <c r="N38" s="183">
        <v>12</v>
      </c>
      <c r="O38" s="182">
        <v>2.8866971373586723</v>
      </c>
    </row>
    <row r="39" spans="1:15" s="180" customFormat="1" ht="11.25">
      <c r="A39" s="179" t="s">
        <v>68</v>
      </c>
      <c r="C39" s="181">
        <v>9504</v>
      </c>
      <c r="D39" s="181">
        <v>11</v>
      </c>
      <c r="E39" s="181">
        <v>48</v>
      </c>
      <c r="F39" s="182">
        <v>5.05050505050505</v>
      </c>
      <c r="G39" s="181">
        <v>9</v>
      </c>
      <c r="H39" s="182">
        <f t="shared" si="2"/>
        <v>187.5</v>
      </c>
      <c r="I39" s="181">
        <v>1</v>
      </c>
      <c r="J39" s="181">
        <v>22</v>
      </c>
      <c r="K39" s="182">
        <v>2.314814814814815</v>
      </c>
      <c r="L39" s="181">
        <v>0</v>
      </c>
      <c r="M39" s="181">
        <v>0</v>
      </c>
      <c r="N39" s="183">
        <v>26</v>
      </c>
      <c r="O39" s="182">
        <v>2.7356902356902357</v>
      </c>
    </row>
    <row r="40" spans="1:15" s="180" customFormat="1" ht="11.25">
      <c r="A40" s="179" t="s">
        <v>69</v>
      </c>
      <c r="C40" s="181">
        <v>7011</v>
      </c>
      <c r="D40" s="181">
        <v>13</v>
      </c>
      <c r="E40" s="181">
        <v>35</v>
      </c>
      <c r="F40" s="182">
        <v>4.992155184709742</v>
      </c>
      <c r="G40" s="181">
        <v>11</v>
      </c>
      <c r="H40" s="182">
        <f t="shared" si="2"/>
        <v>314.2857142857143</v>
      </c>
      <c r="I40" s="181">
        <v>0</v>
      </c>
      <c r="J40" s="181">
        <v>19</v>
      </c>
      <c r="K40" s="182">
        <v>2.710027100271003</v>
      </c>
      <c r="L40" s="181">
        <v>0</v>
      </c>
      <c r="M40" s="181">
        <v>0</v>
      </c>
      <c r="N40" s="183">
        <v>16</v>
      </c>
      <c r="O40" s="182">
        <v>2.2821280844387393</v>
      </c>
    </row>
    <row r="41" spans="1:15" s="180" customFormat="1" ht="11.25">
      <c r="A41" s="179" t="s">
        <v>70</v>
      </c>
      <c r="C41" s="181">
        <v>8253</v>
      </c>
      <c r="D41" s="181">
        <v>3</v>
      </c>
      <c r="E41" s="181">
        <v>31</v>
      </c>
      <c r="F41" s="182">
        <v>3.756209863080092</v>
      </c>
      <c r="G41" s="181">
        <v>11</v>
      </c>
      <c r="H41" s="182">
        <f t="shared" si="2"/>
        <v>354.8387096774194</v>
      </c>
      <c r="I41" s="181">
        <v>0</v>
      </c>
      <c r="J41" s="181">
        <v>11</v>
      </c>
      <c r="K41" s="182">
        <v>1.332848661092936</v>
      </c>
      <c r="L41" s="181">
        <v>0</v>
      </c>
      <c r="M41" s="181">
        <v>0</v>
      </c>
      <c r="N41" s="183">
        <v>20</v>
      </c>
      <c r="O41" s="182">
        <v>2.423361201987156</v>
      </c>
    </row>
    <row r="42" spans="1:15" s="180" customFormat="1" ht="11.25">
      <c r="A42" s="179" t="s">
        <v>71</v>
      </c>
      <c r="C42" s="181">
        <v>21378</v>
      </c>
      <c r="D42" s="181">
        <v>22</v>
      </c>
      <c r="E42" s="181">
        <v>95</v>
      </c>
      <c r="F42" s="182">
        <v>4.4438207503040505</v>
      </c>
      <c r="G42" s="181">
        <v>25</v>
      </c>
      <c r="H42" s="182">
        <f t="shared" si="2"/>
        <v>263.1578947368421</v>
      </c>
      <c r="I42" s="181">
        <v>1</v>
      </c>
      <c r="J42" s="181">
        <v>47</v>
      </c>
      <c r="K42" s="182">
        <v>2.198521844887267</v>
      </c>
      <c r="L42" s="181">
        <v>0</v>
      </c>
      <c r="M42" s="181">
        <v>0</v>
      </c>
      <c r="N42" s="183">
        <v>48</v>
      </c>
      <c r="O42" s="182">
        <v>2.245298905416784</v>
      </c>
    </row>
    <row r="43" spans="1:15" s="180" customFormat="1" ht="11.25">
      <c r="A43" s="179" t="s">
        <v>72</v>
      </c>
      <c r="C43" s="181">
        <v>3933</v>
      </c>
      <c r="D43" s="181">
        <v>3</v>
      </c>
      <c r="E43" s="181">
        <v>11</v>
      </c>
      <c r="F43" s="182">
        <v>2.796847190439868</v>
      </c>
      <c r="G43" s="181">
        <v>3</v>
      </c>
      <c r="H43" s="182">
        <f t="shared" si="2"/>
        <v>272.7272727272727</v>
      </c>
      <c r="I43" s="181">
        <v>0</v>
      </c>
      <c r="J43" s="181">
        <v>8</v>
      </c>
      <c r="K43" s="182">
        <v>2.0340706839562674</v>
      </c>
      <c r="L43" s="181">
        <v>0</v>
      </c>
      <c r="M43" s="181">
        <v>0</v>
      </c>
      <c r="N43" s="183">
        <v>3</v>
      </c>
      <c r="O43" s="182">
        <v>0.7627765064836003</v>
      </c>
    </row>
    <row r="44" spans="1:15" s="180" customFormat="1" ht="11.25">
      <c r="A44" s="179" t="s">
        <v>73</v>
      </c>
      <c r="C44" s="181">
        <v>9268</v>
      </c>
      <c r="D44" s="181">
        <v>10</v>
      </c>
      <c r="E44" s="181">
        <v>41</v>
      </c>
      <c r="F44" s="182">
        <v>4.423823910228744</v>
      </c>
      <c r="G44" s="181">
        <v>13</v>
      </c>
      <c r="H44" s="182">
        <f t="shared" si="2"/>
        <v>317.0731707317073</v>
      </c>
      <c r="I44" s="181">
        <v>1</v>
      </c>
      <c r="J44" s="181">
        <v>22</v>
      </c>
      <c r="K44" s="182">
        <v>2.373759171342253</v>
      </c>
      <c r="L44" s="181">
        <v>0</v>
      </c>
      <c r="M44" s="181">
        <v>0</v>
      </c>
      <c r="N44" s="183">
        <v>19</v>
      </c>
      <c r="O44" s="182">
        <v>2.050064738886491</v>
      </c>
    </row>
    <row r="45" spans="1:15" s="180" customFormat="1" ht="11.25">
      <c r="A45" s="179" t="s">
        <v>74</v>
      </c>
      <c r="C45" s="181">
        <v>7220</v>
      </c>
      <c r="D45" s="181">
        <v>3</v>
      </c>
      <c r="E45" s="181">
        <v>21</v>
      </c>
      <c r="F45" s="182">
        <v>2.9085872576177287</v>
      </c>
      <c r="G45" s="181">
        <v>6</v>
      </c>
      <c r="H45" s="182">
        <f t="shared" si="2"/>
        <v>285.7142857142857</v>
      </c>
      <c r="I45" s="181">
        <v>1</v>
      </c>
      <c r="J45" s="181">
        <v>18</v>
      </c>
      <c r="K45" s="182">
        <v>2.4930747922437675</v>
      </c>
      <c r="L45" s="181">
        <v>0</v>
      </c>
      <c r="M45" s="181">
        <v>0</v>
      </c>
      <c r="N45" s="183">
        <v>3</v>
      </c>
      <c r="O45" s="182">
        <v>0.4155124653739612</v>
      </c>
    </row>
    <row r="46" spans="1:15" s="180" customFormat="1" ht="11.25">
      <c r="A46" s="179" t="s">
        <v>75</v>
      </c>
      <c r="C46" s="181">
        <v>12827</v>
      </c>
      <c r="D46" s="181">
        <v>13</v>
      </c>
      <c r="E46" s="181">
        <v>47</v>
      </c>
      <c r="F46" s="182">
        <v>3.6641459421532705</v>
      </c>
      <c r="G46" s="181">
        <v>14</v>
      </c>
      <c r="H46" s="182">
        <f t="shared" si="2"/>
        <v>297.8723404255319</v>
      </c>
      <c r="I46" s="181">
        <v>1</v>
      </c>
      <c r="J46" s="181">
        <v>30</v>
      </c>
      <c r="K46" s="182">
        <v>2.3388165588212364</v>
      </c>
      <c r="L46" s="181">
        <v>0</v>
      </c>
      <c r="M46" s="181">
        <v>0</v>
      </c>
      <c r="N46" s="183">
        <v>17</v>
      </c>
      <c r="O46" s="182">
        <v>1.325329383332034</v>
      </c>
    </row>
    <row r="47" spans="1:15" s="180" customFormat="1" ht="11.25">
      <c r="A47" s="179" t="s">
        <v>76</v>
      </c>
      <c r="C47" s="181">
        <v>6428</v>
      </c>
      <c r="D47" s="181">
        <v>2</v>
      </c>
      <c r="E47" s="181">
        <v>15</v>
      </c>
      <c r="F47" s="182">
        <v>2.3335407591785935</v>
      </c>
      <c r="G47" s="181">
        <v>5</v>
      </c>
      <c r="H47" s="182">
        <f t="shared" si="2"/>
        <v>333.3333333333333</v>
      </c>
      <c r="I47" s="181">
        <v>0</v>
      </c>
      <c r="J47" s="181">
        <v>9</v>
      </c>
      <c r="K47" s="182">
        <v>1.4001244555071561</v>
      </c>
      <c r="L47" s="181">
        <v>0</v>
      </c>
      <c r="M47" s="181">
        <v>0</v>
      </c>
      <c r="N47" s="183">
        <v>6</v>
      </c>
      <c r="O47" s="182">
        <v>0.9334163036714375</v>
      </c>
    </row>
    <row r="48" spans="1:15" s="180" customFormat="1" ht="11.25">
      <c r="A48" s="179" t="s">
        <v>77</v>
      </c>
      <c r="C48" s="181">
        <v>9484</v>
      </c>
      <c r="D48" s="181">
        <v>8</v>
      </c>
      <c r="E48" s="181">
        <v>39</v>
      </c>
      <c r="F48" s="182">
        <v>4.112188949810207</v>
      </c>
      <c r="G48" s="181">
        <v>9</v>
      </c>
      <c r="H48" s="182">
        <f t="shared" si="2"/>
        <v>230.76923076923077</v>
      </c>
      <c r="I48" s="181">
        <v>0</v>
      </c>
      <c r="J48" s="181">
        <v>22</v>
      </c>
      <c r="K48" s="182">
        <v>2.319696330662168</v>
      </c>
      <c r="L48" s="181">
        <v>0</v>
      </c>
      <c r="M48" s="181">
        <v>0</v>
      </c>
      <c r="N48" s="183">
        <v>17</v>
      </c>
      <c r="O48" s="182">
        <v>1.7924926191480388</v>
      </c>
    </row>
    <row r="49" spans="1:15" s="180" customFormat="1" ht="11.25">
      <c r="A49" s="179" t="s">
        <v>78</v>
      </c>
      <c r="C49" s="181">
        <f>SUM(C38:C48)</f>
        <v>99463</v>
      </c>
      <c r="D49" s="181">
        <f>SUM(D38:D48)</f>
        <v>88</v>
      </c>
      <c r="E49" s="181">
        <v>401</v>
      </c>
      <c r="F49" s="182">
        <v>4.03164996028674</v>
      </c>
      <c r="G49" s="181">
        <v>109</v>
      </c>
      <c r="H49" s="182">
        <f t="shared" si="2"/>
        <v>271.82044887780546</v>
      </c>
      <c r="I49" s="181">
        <f>SUM(I38:I48)</f>
        <v>5</v>
      </c>
      <c r="J49" s="181">
        <v>214</v>
      </c>
      <c r="K49" s="182">
        <v>2.151553844143048</v>
      </c>
      <c r="L49" s="181">
        <v>0</v>
      </c>
      <c r="M49" s="181">
        <v>0</v>
      </c>
      <c r="N49" s="183">
        <v>187</v>
      </c>
      <c r="O49" s="182">
        <v>1.8800961161436915</v>
      </c>
    </row>
    <row r="50" spans="1:15" s="180" customFormat="1" ht="11.25">
      <c r="A50" s="184" t="s">
        <v>38</v>
      </c>
      <c r="C50" s="195">
        <f>SUM(C49,C37)</f>
        <v>152139</v>
      </c>
      <c r="D50" s="196">
        <f>D37+D49</f>
        <v>144</v>
      </c>
      <c r="E50" s="198">
        <v>678</v>
      </c>
      <c r="F50" s="197">
        <v>4.45645100861712</v>
      </c>
      <c r="G50" s="196">
        <v>200</v>
      </c>
      <c r="H50" s="197">
        <f t="shared" si="2"/>
        <v>294.9852507374631</v>
      </c>
      <c r="I50" s="196">
        <f>I37+I49</f>
        <v>8</v>
      </c>
      <c r="J50" s="198">
        <v>331</v>
      </c>
      <c r="K50" s="197">
        <v>2.1756420115815143</v>
      </c>
      <c r="L50" s="181">
        <v>0</v>
      </c>
      <c r="M50" s="181">
        <v>0</v>
      </c>
      <c r="N50" s="227">
        <v>347</v>
      </c>
      <c r="O50" s="197">
        <v>2.2808089970356056</v>
      </c>
    </row>
  </sheetData>
  <mergeCells count="14">
    <mergeCell ref="A24:O24"/>
    <mergeCell ref="E7:H7"/>
    <mergeCell ref="J7:M7"/>
    <mergeCell ref="G9:H9"/>
    <mergeCell ref="A4:O4"/>
    <mergeCell ref="E27:H27"/>
    <mergeCell ref="J27:M27"/>
    <mergeCell ref="G29:H29"/>
    <mergeCell ref="N26:O26"/>
    <mergeCell ref="N27:O27"/>
    <mergeCell ref="N28:O28"/>
    <mergeCell ref="N6:O6"/>
    <mergeCell ref="N7:O7"/>
    <mergeCell ref="N8:O8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72" r:id="rId1"/>
  <ignoredErrors>
    <ignoredError sqref="H2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0" customWidth="1"/>
    <col min="2" max="2" width="10.421875" style="0" hidden="1" customWidth="1"/>
    <col min="3" max="3" width="8.421875" style="0" customWidth="1"/>
    <col min="4" max="4" width="7.7109375" style="0" customWidth="1"/>
    <col min="5" max="6" width="8.421875" style="0" customWidth="1"/>
    <col min="7" max="7" width="8.28125" style="0" customWidth="1"/>
    <col min="8" max="8" width="7.57421875" style="0" customWidth="1"/>
    <col min="9" max="9" width="8.57421875" style="0" customWidth="1"/>
    <col min="10" max="10" width="7.57421875" style="0" customWidth="1"/>
    <col min="11" max="11" width="10.00390625" style="0" customWidth="1"/>
    <col min="12" max="12" width="13.8515625" style="0" customWidth="1"/>
  </cols>
  <sheetData>
    <row r="1" ht="12.75">
      <c r="A1" s="1" t="s">
        <v>132</v>
      </c>
    </row>
    <row r="3" spans="1:10" ht="12.75">
      <c r="A3" s="263" t="s">
        <v>31</v>
      </c>
      <c r="B3" s="263"/>
      <c r="C3" s="263"/>
      <c r="D3" s="263"/>
      <c r="E3" s="263"/>
      <c r="F3" s="263"/>
      <c r="G3" s="263"/>
      <c r="H3" s="263"/>
      <c r="I3" s="263"/>
      <c r="J3" s="263"/>
    </row>
    <row r="4" spans="1:7" ht="7.5" customHeight="1">
      <c r="A4" s="25"/>
      <c r="B4" s="25"/>
      <c r="C4" s="25"/>
      <c r="D4" s="25"/>
      <c r="E4" s="25"/>
      <c r="F4" s="25"/>
      <c r="G4" s="25"/>
    </row>
    <row r="5" spans="1:11" ht="12.75">
      <c r="A5" s="51" t="s">
        <v>80</v>
      </c>
      <c r="B5" s="35"/>
      <c r="C5" s="14"/>
      <c r="D5" s="48"/>
      <c r="E5" s="14"/>
      <c r="F5" s="35"/>
      <c r="G5" s="14"/>
      <c r="H5" s="48"/>
      <c r="I5" s="35"/>
      <c r="J5" s="35"/>
      <c r="K5" s="5"/>
    </row>
    <row r="6" spans="1:11" ht="12.75">
      <c r="A6" s="3" t="s">
        <v>81</v>
      </c>
      <c r="C6" s="186" t="s">
        <v>38</v>
      </c>
      <c r="D6" s="187"/>
      <c r="E6" s="272" t="s">
        <v>85</v>
      </c>
      <c r="F6" s="274"/>
      <c r="G6" s="272" t="s">
        <v>86</v>
      </c>
      <c r="H6" s="274"/>
      <c r="I6" s="273" t="s">
        <v>87</v>
      </c>
      <c r="J6" s="273"/>
      <c r="K6" s="5"/>
    </row>
    <row r="7" spans="1:11" ht="12.75">
      <c r="A7" s="13" t="s">
        <v>82</v>
      </c>
      <c r="B7" s="6"/>
      <c r="C7" s="8" t="s">
        <v>83</v>
      </c>
      <c r="D7" s="11" t="s">
        <v>84</v>
      </c>
      <c r="E7" s="8" t="s">
        <v>83</v>
      </c>
      <c r="F7" s="17" t="s">
        <v>84</v>
      </c>
      <c r="G7" s="8" t="s">
        <v>83</v>
      </c>
      <c r="H7" s="89" t="s">
        <v>84</v>
      </c>
      <c r="I7" s="8" t="s">
        <v>83</v>
      </c>
      <c r="J7" s="89" t="s">
        <v>84</v>
      </c>
      <c r="K7" s="5"/>
    </row>
    <row r="8" spans="1:12" ht="12.75">
      <c r="A8" s="3"/>
      <c r="C8" s="4"/>
      <c r="D8" s="5"/>
      <c r="L8" s="32"/>
    </row>
    <row r="9" spans="1:10" ht="12.75">
      <c r="A9" s="50" t="s">
        <v>88</v>
      </c>
      <c r="C9" s="84">
        <f>SUM(E9+G9+I9)</f>
        <v>579</v>
      </c>
      <c r="D9" s="84">
        <f>SUM(F9+H9+J9)</f>
        <v>1105</v>
      </c>
      <c r="E9" s="81">
        <v>574</v>
      </c>
      <c r="F9" s="81">
        <v>1077</v>
      </c>
      <c r="G9" s="81">
        <v>0</v>
      </c>
      <c r="H9" s="81">
        <v>1</v>
      </c>
      <c r="I9" s="81">
        <v>5</v>
      </c>
      <c r="J9" s="81">
        <v>27</v>
      </c>
    </row>
    <row r="10" spans="1:10" ht="12.75">
      <c r="A10" s="50" t="s">
        <v>89</v>
      </c>
      <c r="C10" s="84">
        <f aca="true" t="shared" si="0" ref="C10:C15">SUM(E10+G10+I10)</f>
        <v>2733</v>
      </c>
      <c r="D10" s="84">
        <f aca="true" t="shared" si="1" ref="D10:D15">SUM(F10+H10+J10)</f>
        <v>3124</v>
      </c>
      <c r="E10" s="81">
        <v>2527</v>
      </c>
      <c r="F10" s="81">
        <v>2728</v>
      </c>
      <c r="G10" s="81">
        <v>2</v>
      </c>
      <c r="H10" s="81">
        <v>5</v>
      </c>
      <c r="I10" s="81">
        <v>204</v>
      </c>
      <c r="J10" s="81">
        <v>391</v>
      </c>
    </row>
    <row r="11" spans="1:10" ht="12.75">
      <c r="A11" s="50" t="s">
        <v>90</v>
      </c>
      <c r="C11" s="84">
        <f t="shared" si="0"/>
        <v>2161</v>
      </c>
      <c r="D11" s="84">
        <f t="shared" si="1"/>
        <v>1633</v>
      </c>
      <c r="E11" s="81">
        <v>1535</v>
      </c>
      <c r="F11" s="81">
        <v>968</v>
      </c>
      <c r="G11" s="81">
        <v>9</v>
      </c>
      <c r="H11" s="81">
        <v>21</v>
      </c>
      <c r="I11" s="81">
        <v>617</v>
      </c>
      <c r="J11" s="81">
        <v>644</v>
      </c>
    </row>
    <row r="12" spans="1:10" ht="12.75">
      <c r="A12" s="50" t="s">
        <v>91</v>
      </c>
      <c r="C12" s="84">
        <f t="shared" si="0"/>
        <v>735</v>
      </c>
      <c r="D12" s="84">
        <f t="shared" si="1"/>
        <v>616</v>
      </c>
      <c r="E12" s="81">
        <v>249</v>
      </c>
      <c r="F12" s="81">
        <v>168</v>
      </c>
      <c r="G12" s="81">
        <v>29</v>
      </c>
      <c r="H12" s="81">
        <v>27</v>
      </c>
      <c r="I12" s="81">
        <v>457</v>
      </c>
      <c r="J12" s="81">
        <v>421</v>
      </c>
    </row>
    <row r="13" spans="1:10" ht="12.75">
      <c r="A13" s="50" t="s">
        <v>92</v>
      </c>
      <c r="C13" s="84">
        <f t="shared" si="0"/>
        <v>442</v>
      </c>
      <c r="D13" s="84">
        <f t="shared" si="1"/>
        <v>249</v>
      </c>
      <c r="E13" s="81">
        <v>89</v>
      </c>
      <c r="F13" s="81">
        <v>31</v>
      </c>
      <c r="G13" s="81">
        <v>45</v>
      </c>
      <c r="H13" s="81">
        <v>16</v>
      </c>
      <c r="I13" s="81">
        <v>308</v>
      </c>
      <c r="J13" s="81">
        <v>202</v>
      </c>
    </row>
    <row r="14" spans="1:10" ht="12.75">
      <c r="A14" s="50" t="s">
        <v>93</v>
      </c>
      <c r="C14" s="84">
        <f t="shared" si="0"/>
        <v>143</v>
      </c>
      <c r="D14" s="84">
        <f t="shared" si="1"/>
        <v>66</v>
      </c>
      <c r="E14" s="81">
        <v>15</v>
      </c>
      <c r="F14" s="81">
        <v>7</v>
      </c>
      <c r="G14" s="81">
        <v>58</v>
      </c>
      <c r="H14" s="81">
        <v>14</v>
      </c>
      <c r="I14" s="81">
        <v>70</v>
      </c>
      <c r="J14" s="81">
        <v>45</v>
      </c>
    </row>
    <row r="15" spans="1:10" ht="12.75">
      <c r="A15" s="86" t="s">
        <v>38</v>
      </c>
      <c r="C15" s="85">
        <f t="shared" si="0"/>
        <v>6793</v>
      </c>
      <c r="D15" s="85">
        <f t="shared" si="1"/>
        <v>6793</v>
      </c>
      <c r="E15" s="83">
        <f aca="true" t="shared" si="2" ref="E15:J15">SUM(E9:E14)</f>
        <v>4989</v>
      </c>
      <c r="F15" s="82">
        <f t="shared" si="2"/>
        <v>4979</v>
      </c>
      <c r="G15" s="83">
        <f t="shared" si="2"/>
        <v>143</v>
      </c>
      <c r="H15" s="82">
        <f t="shared" si="2"/>
        <v>84</v>
      </c>
      <c r="I15" s="83">
        <f t="shared" si="2"/>
        <v>1661</v>
      </c>
      <c r="J15" s="82">
        <f t="shared" si="2"/>
        <v>1730</v>
      </c>
    </row>
    <row r="16" spans="3:4" ht="12.75">
      <c r="C16" s="5"/>
      <c r="D16" s="5"/>
    </row>
    <row r="17" spans="3:4" ht="12.75">
      <c r="C17" s="5"/>
      <c r="D17" s="5"/>
    </row>
    <row r="18" spans="1:10" ht="12.75">
      <c r="A18" s="263" t="s">
        <v>40</v>
      </c>
      <c r="B18" s="263"/>
      <c r="C18" s="263"/>
      <c r="D18" s="263"/>
      <c r="E18" s="263"/>
      <c r="F18" s="263"/>
      <c r="G18" s="263"/>
      <c r="H18" s="263"/>
      <c r="I18" s="263"/>
      <c r="J18" s="263"/>
    </row>
    <row r="19" spans="1:7" ht="7.5" customHeight="1">
      <c r="A19" s="25"/>
      <c r="B19" s="25"/>
      <c r="C19" s="25"/>
      <c r="D19" s="25"/>
      <c r="E19" s="25"/>
      <c r="F19" s="25"/>
      <c r="G19" s="25"/>
    </row>
    <row r="20" spans="1:11" ht="12.75">
      <c r="A20" s="51" t="s">
        <v>80</v>
      </c>
      <c r="B20" s="35"/>
      <c r="C20" s="14"/>
      <c r="D20" s="48"/>
      <c r="E20" s="14"/>
      <c r="F20" s="35"/>
      <c r="G20" s="14"/>
      <c r="H20" s="48"/>
      <c r="I20" s="35"/>
      <c r="J20" s="35"/>
      <c r="K20" s="5"/>
    </row>
    <row r="21" spans="1:11" ht="12.75">
      <c r="A21" s="3" t="s">
        <v>81</v>
      </c>
      <c r="C21" s="186" t="s">
        <v>38</v>
      </c>
      <c r="D21" s="187"/>
      <c r="E21" s="272" t="s">
        <v>85</v>
      </c>
      <c r="F21" s="274"/>
      <c r="G21" s="272" t="s">
        <v>86</v>
      </c>
      <c r="H21" s="274"/>
      <c r="I21" s="273" t="s">
        <v>87</v>
      </c>
      <c r="J21" s="273"/>
      <c r="K21" s="5"/>
    </row>
    <row r="22" spans="1:11" ht="12.75">
      <c r="A22" s="13" t="s">
        <v>82</v>
      </c>
      <c r="B22" s="6"/>
      <c r="C22" s="8" t="s">
        <v>83</v>
      </c>
      <c r="D22" s="11" t="s">
        <v>84</v>
      </c>
      <c r="E22" s="8" t="s">
        <v>83</v>
      </c>
      <c r="F22" s="17" t="s">
        <v>84</v>
      </c>
      <c r="G22" s="8" t="s">
        <v>83</v>
      </c>
      <c r="H22" s="89" t="s">
        <v>84</v>
      </c>
      <c r="I22" s="8" t="s">
        <v>83</v>
      </c>
      <c r="J22" s="89" t="s">
        <v>84</v>
      </c>
      <c r="K22" s="5"/>
    </row>
    <row r="23" spans="1:12" ht="12.75">
      <c r="A23" s="3"/>
      <c r="C23" s="4"/>
      <c r="D23" s="5"/>
      <c r="L23" s="32"/>
    </row>
    <row r="24" spans="1:10" ht="12.75">
      <c r="A24" s="50" t="s">
        <v>88</v>
      </c>
      <c r="C24" s="84">
        <f aca="true" t="shared" si="3" ref="C24:D29">SUM(E24+G24+I24)</f>
        <v>1012</v>
      </c>
      <c r="D24" s="84">
        <f t="shared" si="3"/>
        <v>2443</v>
      </c>
      <c r="E24" s="81">
        <v>1002</v>
      </c>
      <c r="F24" s="81">
        <v>2393</v>
      </c>
      <c r="G24" s="81">
        <v>0</v>
      </c>
      <c r="H24" s="81">
        <v>1</v>
      </c>
      <c r="I24" s="81">
        <v>10</v>
      </c>
      <c r="J24" s="81">
        <v>49</v>
      </c>
    </row>
    <row r="25" spans="1:10" ht="12.75">
      <c r="A25" s="50" t="s">
        <v>89</v>
      </c>
      <c r="C25" s="84">
        <f t="shared" si="3"/>
        <v>7336</v>
      </c>
      <c r="D25" s="84">
        <f t="shared" si="3"/>
        <v>8136</v>
      </c>
      <c r="E25" s="81">
        <v>6772</v>
      </c>
      <c r="F25" s="81">
        <v>7059</v>
      </c>
      <c r="G25" s="81">
        <v>13</v>
      </c>
      <c r="H25" s="81">
        <v>16</v>
      </c>
      <c r="I25" s="81">
        <v>551</v>
      </c>
      <c r="J25" s="81">
        <v>1061</v>
      </c>
    </row>
    <row r="26" spans="1:10" ht="12.75">
      <c r="A26" s="50" t="s">
        <v>90</v>
      </c>
      <c r="C26" s="84">
        <f t="shared" si="3"/>
        <v>5799</v>
      </c>
      <c r="D26" s="84">
        <f t="shared" si="3"/>
        <v>4561</v>
      </c>
      <c r="E26" s="81">
        <v>3761</v>
      </c>
      <c r="F26" s="81">
        <v>2241</v>
      </c>
      <c r="G26" s="81">
        <v>35</v>
      </c>
      <c r="H26" s="81">
        <v>53</v>
      </c>
      <c r="I26" s="81">
        <v>2003</v>
      </c>
      <c r="J26" s="81">
        <v>2267</v>
      </c>
    </row>
    <row r="27" spans="1:10" ht="12.75">
      <c r="A27" s="50" t="s">
        <v>91</v>
      </c>
      <c r="C27" s="84">
        <f t="shared" si="3"/>
        <v>2018</v>
      </c>
      <c r="D27" s="84">
        <f t="shared" si="3"/>
        <v>1699</v>
      </c>
      <c r="E27" s="81">
        <v>534</v>
      </c>
      <c r="F27" s="81">
        <v>308</v>
      </c>
      <c r="G27" s="81">
        <v>66</v>
      </c>
      <c r="H27" s="81">
        <v>63</v>
      </c>
      <c r="I27" s="81">
        <v>1418</v>
      </c>
      <c r="J27" s="81">
        <v>1328</v>
      </c>
    </row>
    <row r="28" spans="1:10" ht="12.75">
      <c r="A28" s="50" t="s">
        <v>92</v>
      </c>
      <c r="C28" s="84">
        <f t="shared" si="3"/>
        <v>1026</v>
      </c>
      <c r="D28" s="84">
        <f t="shared" si="3"/>
        <v>553</v>
      </c>
      <c r="E28" s="81">
        <v>125</v>
      </c>
      <c r="F28" s="81">
        <v>44</v>
      </c>
      <c r="G28" s="81">
        <v>134</v>
      </c>
      <c r="H28" s="81">
        <v>56</v>
      </c>
      <c r="I28" s="81">
        <v>767</v>
      </c>
      <c r="J28" s="81">
        <v>453</v>
      </c>
    </row>
    <row r="29" spans="1:10" ht="12.75">
      <c r="A29" s="50" t="s">
        <v>93</v>
      </c>
      <c r="C29" s="84">
        <f t="shared" si="3"/>
        <v>323</v>
      </c>
      <c r="D29" s="84">
        <f t="shared" si="3"/>
        <v>122</v>
      </c>
      <c r="E29" s="81">
        <v>19</v>
      </c>
      <c r="F29" s="81">
        <v>12</v>
      </c>
      <c r="G29" s="81">
        <v>145</v>
      </c>
      <c r="H29" s="81">
        <v>34</v>
      </c>
      <c r="I29" s="81">
        <v>159</v>
      </c>
      <c r="J29" s="81">
        <v>76</v>
      </c>
    </row>
    <row r="30" spans="1:10" ht="12.75">
      <c r="A30" s="86" t="s">
        <v>38</v>
      </c>
      <c r="C30" s="85">
        <f aca="true" t="shared" si="4" ref="C30:J30">SUM(C24:C29)</f>
        <v>17514</v>
      </c>
      <c r="D30" s="85">
        <f t="shared" si="4"/>
        <v>17514</v>
      </c>
      <c r="E30" s="85">
        <f t="shared" si="4"/>
        <v>12213</v>
      </c>
      <c r="F30" s="85">
        <f t="shared" si="4"/>
        <v>12057</v>
      </c>
      <c r="G30" s="85">
        <f t="shared" si="4"/>
        <v>393</v>
      </c>
      <c r="H30" s="85">
        <f t="shared" si="4"/>
        <v>223</v>
      </c>
      <c r="I30" s="85">
        <f t="shared" si="4"/>
        <v>4908</v>
      </c>
      <c r="J30" s="85">
        <f t="shared" si="4"/>
        <v>5234</v>
      </c>
    </row>
    <row r="31" spans="1:4" ht="12.75">
      <c r="A31" s="49"/>
      <c r="C31" s="4"/>
      <c r="D31" s="84"/>
    </row>
  </sheetData>
  <mergeCells count="10">
    <mergeCell ref="A3:J3"/>
    <mergeCell ref="A18:J18"/>
    <mergeCell ref="C6:D6"/>
    <mergeCell ref="E6:F6"/>
    <mergeCell ref="G6:H6"/>
    <mergeCell ref="I6:J6"/>
    <mergeCell ref="C21:D21"/>
    <mergeCell ref="E21:F21"/>
    <mergeCell ref="G21:H21"/>
    <mergeCell ref="I21:J2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A1" sqref="A1"/>
    </sheetView>
  </sheetViews>
  <sheetFormatPr defaultColWidth="11.421875" defaultRowHeight="12.75"/>
  <cols>
    <col min="1" max="1" width="10.00390625" style="0" customWidth="1"/>
    <col min="2" max="2" width="10.421875" style="0" hidden="1" customWidth="1"/>
    <col min="3" max="3" width="10.57421875" style="0" customWidth="1"/>
    <col min="4" max="4" width="7.28125" style="0" customWidth="1"/>
    <col min="5" max="6" width="7.7109375" style="0" customWidth="1"/>
    <col min="7" max="8" width="8.421875" style="0" customWidth="1"/>
    <col min="9" max="9" width="8.28125" style="0" customWidth="1"/>
    <col min="10" max="10" width="7.57421875" style="0" customWidth="1"/>
    <col min="11" max="11" width="8.57421875" style="0" customWidth="1"/>
    <col min="12" max="12" width="7.57421875" style="0" customWidth="1"/>
    <col min="13" max="13" width="10.00390625" style="0" customWidth="1"/>
    <col min="14" max="14" width="13.8515625" style="0" customWidth="1"/>
  </cols>
  <sheetData>
    <row r="1" spans="1:12" ht="12.75">
      <c r="A1" s="1" t="s">
        <v>155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5" spans="1:11" ht="12.75">
      <c r="A5" s="263" t="s">
        <v>31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</row>
    <row r="6" spans="1:7" ht="6.75" customHeight="1">
      <c r="A6" s="25"/>
      <c r="B6" s="25"/>
      <c r="C6" s="25"/>
      <c r="D6" s="25"/>
      <c r="E6" s="25"/>
      <c r="F6" s="25"/>
      <c r="G6" s="25"/>
    </row>
    <row r="7" spans="1:11" ht="12.75">
      <c r="A7" s="35"/>
      <c r="B7" s="35"/>
      <c r="C7" s="57" t="s">
        <v>95</v>
      </c>
      <c r="D7" s="14"/>
      <c r="E7" s="35"/>
      <c r="F7" s="19"/>
      <c r="G7" s="173"/>
      <c r="H7" s="19"/>
      <c r="I7" s="173"/>
      <c r="J7" s="51"/>
      <c r="K7" s="51"/>
    </row>
    <row r="8" spans="1:14" ht="12.75">
      <c r="A8" t="s">
        <v>94</v>
      </c>
      <c r="C8" s="34"/>
      <c r="D8" s="188" t="s">
        <v>38</v>
      </c>
      <c r="E8" s="189"/>
      <c r="F8" s="269" t="s">
        <v>85</v>
      </c>
      <c r="G8" s="275"/>
      <c r="H8" s="269" t="s">
        <v>86</v>
      </c>
      <c r="I8" s="275"/>
      <c r="J8" s="270" t="s">
        <v>87</v>
      </c>
      <c r="K8" s="270"/>
      <c r="N8" s="32"/>
    </row>
    <row r="9" spans="1:11" ht="12.75">
      <c r="A9" s="6"/>
      <c r="B9" s="6"/>
      <c r="C9" s="56"/>
      <c r="D9" s="20"/>
      <c r="E9" s="6"/>
      <c r="F9" s="20"/>
      <c r="G9" s="56"/>
      <c r="H9" s="20"/>
      <c r="I9" s="56"/>
      <c r="J9" s="6"/>
      <c r="K9" s="6"/>
    </row>
    <row r="10" spans="3:6" ht="12.75">
      <c r="C10" s="34"/>
      <c r="E10" s="91"/>
      <c r="F10" s="5"/>
    </row>
    <row r="11" spans="1:11" ht="12.75">
      <c r="A11" t="s">
        <v>85</v>
      </c>
      <c r="B11" t="s">
        <v>85</v>
      </c>
      <c r="C11" s="34"/>
      <c r="E11" s="124">
        <f>SUM(G11:K11)</f>
        <v>4989</v>
      </c>
      <c r="F11" s="5"/>
      <c r="G11" s="90">
        <v>4201</v>
      </c>
      <c r="I11">
        <v>25</v>
      </c>
      <c r="J11" s="90"/>
      <c r="K11" s="90">
        <v>763</v>
      </c>
    </row>
    <row r="12" spans="1:11" ht="12.75">
      <c r="A12" t="s">
        <v>86</v>
      </c>
      <c r="B12" t="s">
        <v>86</v>
      </c>
      <c r="C12" s="34"/>
      <c r="E12" s="124">
        <f>SUM(G12:K12)</f>
        <v>143</v>
      </c>
      <c r="F12" s="5"/>
      <c r="G12" s="90">
        <v>30</v>
      </c>
      <c r="I12">
        <v>17</v>
      </c>
      <c r="K12">
        <v>96</v>
      </c>
    </row>
    <row r="13" spans="1:11" ht="12.75">
      <c r="A13" t="s">
        <v>87</v>
      </c>
      <c r="B13" t="s">
        <v>87</v>
      </c>
      <c r="C13" s="34"/>
      <c r="E13" s="124">
        <f>SUM(G13:K13)</f>
        <v>1661</v>
      </c>
      <c r="F13" s="5"/>
      <c r="G13" s="90">
        <v>748</v>
      </c>
      <c r="I13">
        <v>42</v>
      </c>
      <c r="K13">
        <v>871</v>
      </c>
    </row>
    <row r="14" spans="1:11" ht="12.75">
      <c r="A14" s="1" t="s">
        <v>38</v>
      </c>
      <c r="C14" s="34"/>
      <c r="D14" s="5"/>
      <c r="E14" s="91">
        <v>6793</v>
      </c>
      <c r="F14" s="5"/>
      <c r="G14" s="93">
        <v>4979</v>
      </c>
      <c r="I14" s="93">
        <v>84</v>
      </c>
      <c r="K14" s="93">
        <v>1730</v>
      </c>
    </row>
    <row r="15" ht="12.75">
      <c r="E15" s="90"/>
    </row>
    <row r="16" ht="12.75">
      <c r="E16" s="90"/>
    </row>
    <row r="17" spans="1:8" ht="14.25">
      <c r="A17" s="33"/>
      <c r="E17" s="90"/>
      <c r="H17" s="92"/>
    </row>
    <row r="18" spans="1:15" ht="14.25">
      <c r="A18" s="33"/>
      <c r="E18" s="93"/>
      <c r="F18" s="93"/>
      <c r="G18" s="93"/>
      <c r="H18" s="93"/>
      <c r="O18" s="31"/>
    </row>
    <row r="20" ht="12.75">
      <c r="A20" s="5"/>
    </row>
    <row r="21" spans="1:7" ht="12.75">
      <c r="A21" s="5"/>
      <c r="G21" s="63"/>
    </row>
    <row r="22" spans="1:11" ht="12.75">
      <c r="A22" s="276" t="s">
        <v>40</v>
      </c>
      <c r="B22" s="263"/>
      <c r="C22" s="263"/>
      <c r="D22" s="263"/>
      <c r="E22" s="263"/>
      <c r="F22" s="263"/>
      <c r="G22" s="263"/>
      <c r="H22" s="263"/>
      <c r="I22" s="263"/>
      <c r="J22" s="263"/>
      <c r="K22" s="263"/>
    </row>
    <row r="23" spans="1:7" ht="6.75" customHeight="1">
      <c r="A23" s="25"/>
      <c r="B23" s="65">
        <v>15916</v>
      </c>
      <c r="C23" s="63"/>
      <c r="D23" s="65"/>
      <c r="E23" s="63"/>
      <c r="F23" s="64"/>
      <c r="G23" s="63"/>
    </row>
    <row r="24" spans="1:11" ht="12.75">
      <c r="A24" s="35"/>
      <c r="B24" s="35"/>
      <c r="C24" s="57" t="s">
        <v>95</v>
      </c>
      <c r="D24" s="14"/>
      <c r="E24" s="35"/>
      <c r="F24" s="19"/>
      <c r="G24" s="173"/>
      <c r="H24" s="19"/>
      <c r="I24" s="173"/>
      <c r="J24" s="51"/>
      <c r="K24" s="51"/>
    </row>
    <row r="25" spans="1:14" ht="12.75">
      <c r="A25" t="s">
        <v>94</v>
      </c>
      <c r="C25" s="34"/>
      <c r="D25" s="188" t="s">
        <v>38</v>
      </c>
      <c r="E25" s="189"/>
      <c r="F25" s="269" t="s">
        <v>85</v>
      </c>
      <c r="G25" s="275"/>
      <c r="H25" s="269" t="s">
        <v>86</v>
      </c>
      <c r="I25" s="275"/>
      <c r="J25" s="270" t="s">
        <v>87</v>
      </c>
      <c r="K25" s="270"/>
      <c r="N25" s="32"/>
    </row>
    <row r="26" spans="1:11" ht="12.75">
      <c r="A26" s="6"/>
      <c r="B26" s="6"/>
      <c r="C26" s="56"/>
      <c r="D26" s="20"/>
      <c r="E26" s="6"/>
      <c r="F26" s="20"/>
      <c r="G26" s="56"/>
      <c r="H26" s="20"/>
      <c r="I26" s="56"/>
      <c r="J26" s="6"/>
      <c r="K26" s="6"/>
    </row>
    <row r="27" spans="1:11" ht="12.75">
      <c r="A27" s="5"/>
      <c r="B27" s="5"/>
      <c r="C27" s="48"/>
      <c r="D27" s="5"/>
      <c r="E27" s="5"/>
      <c r="F27" s="5"/>
      <c r="G27" s="5"/>
      <c r="H27" s="5"/>
      <c r="I27" s="5"/>
      <c r="J27" s="5"/>
      <c r="K27" s="5"/>
    </row>
    <row r="28" spans="1:11" ht="12.75">
      <c r="A28" t="s">
        <v>85</v>
      </c>
      <c r="B28" t="s">
        <v>85</v>
      </c>
      <c r="C28" s="34"/>
      <c r="E28" s="124">
        <f>SUM(G28:K28)</f>
        <v>12213</v>
      </c>
      <c r="F28" s="5"/>
      <c r="G28" s="90">
        <v>10067</v>
      </c>
      <c r="I28">
        <v>52</v>
      </c>
      <c r="K28" s="90">
        <v>2094</v>
      </c>
    </row>
    <row r="29" spans="1:11" ht="12.75">
      <c r="A29" t="s">
        <v>86</v>
      </c>
      <c r="B29" t="s">
        <v>86</v>
      </c>
      <c r="C29" s="34"/>
      <c r="E29" s="124">
        <f>SUM(G29:K29)</f>
        <v>393</v>
      </c>
      <c r="F29" s="5"/>
      <c r="G29" s="90">
        <v>72</v>
      </c>
      <c r="I29">
        <v>55</v>
      </c>
      <c r="K29">
        <v>266</v>
      </c>
    </row>
    <row r="30" spans="1:11" ht="12.75">
      <c r="A30" t="s">
        <v>87</v>
      </c>
      <c r="B30" t="s">
        <v>87</v>
      </c>
      <c r="C30" s="34"/>
      <c r="E30" s="124">
        <f>SUM(G30:K30)</f>
        <v>4908</v>
      </c>
      <c r="F30" s="5"/>
      <c r="G30" s="90">
        <v>1918</v>
      </c>
      <c r="I30">
        <v>116</v>
      </c>
      <c r="K30" s="90">
        <v>2874</v>
      </c>
    </row>
    <row r="31" spans="1:11" ht="12.75">
      <c r="A31" s="1" t="s">
        <v>38</v>
      </c>
      <c r="C31" s="34"/>
      <c r="D31" s="36"/>
      <c r="E31" s="91">
        <v>17514</v>
      </c>
      <c r="F31" s="5"/>
      <c r="G31" s="93">
        <v>12057</v>
      </c>
      <c r="I31" s="93">
        <v>223</v>
      </c>
      <c r="J31" s="90"/>
      <c r="K31" s="93">
        <v>5234</v>
      </c>
    </row>
    <row r="32" ht="14.25">
      <c r="A32" s="38"/>
    </row>
  </sheetData>
  <mergeCells count="10">
    <mergeCell ref="A22:K22"/>
    <mergeCell ref="D25:E25"/>
    <mergeCell ref="F25:G25"/>
    <mergeCell ref="H25:I25"/>
    <mergeCell ref="J25:K25"/>
    <mergeCell ref="A5:K5"/>
    <mergeCell ref="F8:G8"/>
    <mergeCell ref="H8:I8"/>
    <mergeCell ref="J8:K8"/>
    <mergeCell ref="D8:E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A1" sqref="A1:K1"/>
    </sheetView>
  </sheetViews>
  <sheetFormatPr defaultColWidth="11.421875" defaultRowHeight="12.75"/>
  <cols>
    <col min="2" max="2" width="10.421875" style="0" hidden="1" customWidth="1"/>
    <col min="3" max="5" width="10.28125" style="0" customWidth="1"/>
    <col min="6" max="6" width="9.140625" style="0" customWidth="1"/>
    <col min="7" max="7" width="9.57421875" style="0" customWidth="1"/>
    <col min="8" max="8" width="10.00390625" style="0" customWidth="1"/>
    <col min="9" max="9" width="9.8515625" style="0" customWidth="1"/>
    <col min="10" max="10" width="10.00390625" style="0" customWidth="1"/>
    <col min="11" max="11" width="13.00390625" style="0" customWidth="1"/>
    <col min="12" max="12" width="7.57421875" style="0" customWidth="1"/>
    <col min="13" max="13" width="10.00390625" style="0" customWidth="1"/>
    <col min="14" max="14" width="13.8515625" style="0" customWidth="1"/>
  </cols>
  <sheetData>
    <row r="1" spans="1:12" s="31" customFormat="1" ht="12.75">
      <c r="A1" s="271" t="s">
        <v>133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58"/>
    </row>
    <row r="4" spans="1:11" ht="12.75">
      <c r="A4" s="263" t="s">
        <v>31</v>
      </c>
      <c r="B4" s="263"/>
      <c r="C4" s="263"/>
      <c r="D4" s="263"/>
      <c r="E4" s="263"/>
      <c r="F4" s="263"/>
      <c r="G4" s="263"/>
      <c r="H4" s="263"/>
      <c r="I4" s="263"/>
      <c r="J4" s="25"/>
      <c r="K4" s="25"/>
    </row>
    <row r="5" spans="1:7" ht="6.75" customHeight="1">
      <c r="A5" s="25"/>
      <c r="B5" s="25"/>
      <c r="C5" s="25"/>
      <c r="D5" s="25"/>
      <c r="E5" s="25"/>
      <c r="F5" s="25"/>
      <c r="G5" s="25"/>
    </row>
    <row r="6" spans="1:13" ht="12.75">
      <c r="A6" s="35"/>
      <c r="B6" s="35"/>
      <c r="C6" s="57" t="s">
        <v>95</v>
      </c>
      <c r="D6" s="14"/>
      <c r="E6" s="35"/>
      <c r="F6" s="14"/>
      <c r="G6" s="35"/>
      <c r="H6" s="14"/>
      <c r="I6" s="35"/>
      <c r="J6" s="5"/>
      <c r="K6" s="5"/>
      <c r="L6" s="5"/>
      <c r="M6" s="5"/>
    </row>
    <row r="7" spans="1:14" ht="12.75">
      <c r="A7" t="s">
        <v>94</v>
      </c>
      <c r="C7" s="34"/>
      <c r="D7" s="188" t="s">
        <v>38</v>
      </c>
      <c r="E7" s="190"/>
      <c r="F7" s="269" t="s">
        <v>97</v>
      </c>
      <c r="G7" s="275"/>
      <c r="H7" s="269" t="s">
        <v>98</v>
      </c>
      <c r="I7" s="270"/>
      <c r="J7" s="5"/>
      <c r="K7" s="5"/>
      <c r="L7" s="263"/>
      <c r="M7" s="263"/>
      <c r="N7" s="32"/>
    </row>
    <row r="8" spans="1:13" ht="12.75">
      <c r="A8" s="6"/>
      <c r="B8" s="6"/>
      <c r="C8" s="56"/>
      <c r="D8" s="20"/>
      <c r="E8" s="56"/>
      <c r="F8" s="20"/>
      <c r="G8" s="6"/>
      <c r="H8" s="20"/>
      <c r="I8" s="6"/>
      <c r="J8" s="5"/>
      <c r="K8" s="5"/>
      <c r="L8" s="5"/>
      <c r="M8" s="5"/>
    </row>
    <row r="9" spans="3:6" ht="12.75">
      <c r="C9" s="48"/>
      <c r="E9" s="5"/>
      <c r="F9" s="35"/>
    </row>
    <row r="10" spans="3:6" ht="12.75">
      <c r="C10" s="34"/>
      <c r="E10" s="5"/>
      <c r="F10" s="5"/>
    </row>
    <row r="11" spans="1:9" ht="12.75">
      <c r="A11" t="s">
        <v>96</v>
      </c>
      <c r="C11" s="34"/>
      <c r="E11" s="174">
        <f>SUM(G11:I11)</f>
        <v>5973</v>
      </c>
      <c r="F11" s="5"/>
      <c r="G11" s="103">
        <v>5220</v>
      </c>
      <c r="I11" s="103">
        <v>753</v>
      </c>
    </row>
    <row r="12" spans="1:9" ht="12.75">
      <c r="A12" t="s">
        <v>99</v>
      </c>
      <c r="C12" s="34"/>
      <c r="E12" s="174">
        <f>SUM(G12:I12)</f>
        <v>820</v>
      </c>
      <c r="F12" s="5"/>
      <c r="G12" s="104">
        <v>570</v>
      </c>
      <c r="I12" s="104">
        <v>250</v>
      </c>
    </row>
    <row r="13" spans="1:13" ht="12.75">
      <c r="A13" s="1" t="s">
        <v>38</v>
      </c>
      <c r="C13" s="34"/>
      <c r="E13" s="85">
        <f>SUM(G13:I13)</f>
        <v>6793</v>
      </c>
      <c r="F13" s="5"/>
      <c r="G13" s="92">
        <f>SUM(G11:G12)</f>
        <v>5790</v>
      </c>
      <c r="I13" s="92">
        <f>SUM(I11:I12)</f>
        <v>1003</v>
      </c>
      <c r="M13" s="31"/>
    </row>
    <row r="14" ht="12.75">
      <c r="F14" s="5"/>
    </row>
    <row r="15" spans="1:6" ht="12.75">
      <c r="A15" s="1"/>
      <c r="F15" s="5"/>
    </row>
    <row r="17" ht="14.25">
      <c r="A17" s="33"/>
    </row>
    <row r="18" spans="1:15" ht="14.25">
      <c r="A18" s="33"/>
      <c r="O18" s="31"/>
    </row>
    <row r="21" spans="1:11" ht="12.75">
      <c r="A21" s="263" t="s">
        <v>40</v>
      </c>
      <c r="B21" s="263"/>
      <c r="C21" s="263"/>
      <c r="D21" s="263"/>
      <c r="E21" s="263"/>
      <c r="F21" s="263"/>
      <c r="G21" s="263"/>
      <c r="H21" s="263"/>
      <c r="I21" s="263"/>
      <c r="J21" s="25"/>
      <c r="K21" s="25"/>
    </row>
    <row r="22" spans="1:7" ht="6.75" customHeight="1">
      <c r="A22" s="25"/>
      <c r="B22" s="25"/>
      <c r="C22" s="25"/>
      <c r="D22" s="25"/>
      <c r="E22" s="25"/>
      <c r="F22" s="25"/>
      <c r="G22" s="25"/>
    </row>
    <row r="23" spans="1:13" ht="12.75">
      <c r="A23" s="35"/>
      <c r="B23" s="35"/>
      <c r="C23" s="57" t="s">
        <v>95</v>
      </c>
      <c r="D23" s="14"/>
      <c r="E23" s="35"/>
      <c r="F23" s="14"/>
      <c r="G23" s="35"/>
      <c r="H23" s="14"/>
      <c r="I23" s="35"/>
      <c r="J23" s="5"/>
      <c r="K23" s="5"/>
      <c r="L23" s="5"/>
      <c r="M23" s="5"/>
    </row>
    <row r="24" spans="1:14" ht="12.75">
      <c r="A24" t="s">
        <v>94</v>
      </c>
      <c r="C24" s="34"/>
      <c r="D24" s="188" t="s">
        <v>38</v>
      </c>
      <c r="E24" s="190"/>
      <c r="F24" s="269" t="s">
        <v>97</v>
      </c>
      <c r="G24" s="275"/>
      <c r="H24" s="269" t="s">
        <v>98</v>
      </c>
      <c r="I24" s="270"/>
      <c r="J24" s="5"/>
      <c r="K24" s="5"/>
      <c r="L24" s="263"/>
      <c r="M24" s="263"/>
      <c r="N24" s="32"/>
    </row>
    <row r="25" spans="1:13" ht="12.75">
      <c r="A25" s="6"/>
      <c r="B25" s="6"/>
      <c r="C25" s="56"/>
      <c r="D25" s="20"/>
      <c r="E25" s="56"/>
      <c r="F25" s="20"/>
      <c r="G25" s="66"/>
      <c r="H25" s="20"/>
      <c r="I25" s="6"/>
      <c r="J25" s="5"/>
      <c r="K25" s="5"/>
      <c r="L25" s="5"/>
      <c r="M25" s="5"/>
    </row>
    <row r="26" spans="1:3" ht="12.75">
      <c r="A26" s="5"/>
      <c r="C26" s="48"/>
    </row>
    <row r="27" spans="1:7" ht="12.75">
      <c r="A27" s="5"/>
      <c r="B27" s="65">
        <v>15916</v>
      </c>
      <c r="C27" s="34"/>
      <c r="D27" s="65"/>
      <c r="E27" s="63"/>
      <c r="F27" s="64"/>
      <c r="G27" s="70"/>
    </row>
    <row r="28" spans="1:9" ht="12.75">
      <c r="A28" s="5" t="s">
        <v>96</v>
      </c>
      <c r="C28" s="34"/>
      <c r="E28" s="95">
        <f>SUM(G28:I28)</f>
        <v>16740</v>
      </c>
      <c r="G28" s="103">
        <v>15861</v>
      </c>
      <c r="H28" s="103"/>
      <c r="I28" s="103">
        <v>879</v>
      </c>
    </row>
    <row r="29" spans="1:9" ht="12.75">
      <c r="A29" s="5" t="s">
        <v>99</v>
      </c>
      <c r="C29" s="34"/>
      <c r="E29" s="95">
        <f>SUM(G29:I29)</f>
        <v>774</v>
      </c>
      <c r="F29" s="5"/>
      <c r="G29" s="104">
        <v>630</v>
      </c>
      <c r="H29" s="104"/>
      <c r="I29" s="104">
        <v>144</v>
      </c>
    </row>
    <row r="30" spans="1:13" ht="12.75">
      <c r="A30" s="49" t="s">
        <v>38</v>
      </c>
      <c r="C30" s="34"/>
      <c r="E30" s="82">
        <f>SUM(G30:I30)</f>
        <v>17514</v>
      </c>
      <c r="F30" s="5"/>
      <c r="G30" s="92">
        <f>SUM(G28:G29)</f>
        <v>16491</v>
      </c>
      <c r="H30" s="92"/>
      <c r="I30" s="92">
        <f>SUM(I28:I29)</f>
        <v>1023</v>
      </c>
      <c r="M30" s="31"/>
    </row>
    <row r="31" spans="8:13" ht="12.75">
      <c r="H31" s="5"/>
      <c r="I31" s="5"/>
      <c r="J31" s="5"/>
      <c r="K31" s="5"/>
      <c r="L31" s="5"/>
      <c r="M31" s="5"/>
    </row>
    <row r="32" spans="1:13" ht="12.75">
      <c r="A32" s="1"/>
      <c r="C32" s="36"/>
      <c r="D32" s="36"/>
      <c r="E32" s="36"/>
      <c r="F32" s="36"/>
      <c r="G32" s="36"/>
      <c r="H32" s="5"/>
      <c r="I32" s="5"/>
      <c r="J32" s="5"/>
      <c r="K32" s="5"/>
      <c r="L32" s="5"/>
      <c r="M32" s="5"/>
    </row>
    <row r="34" spans="1:9" ht="14.25">
      <c r="A34" s="37"/>
      <c r="B34" s="36"/>
      <c r="H34" s="36"/>
      <c r="I34" s="36"/>
    </row>
    <row r="35" ht="14.25">
      <c r="A35" s="38"/>
    </row>
  </sheetData>
  <mergeCells count="11">
    <mergeCell ref="L7:M7"/>
    <mergeCell ref="F24:G24"/>
    <mergeCell ref="H24:I24"/>
    <mergeCell ref="L24:M24"/>
    <mergeCell ref="A21:I21"/>
    <mergeCell ref="D24:E24"/>
    <mergeCell ref="A1:K1"/>
    <mergeCell ref="F7:G7"/>
    <mergeCell ref="H7:I7"/>
    <mergeCell ref="D7:E7"/>
    <mergeCell ref="A4:I4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A1" sqref="A1:F1"/>
    </sheetView>
  </sheetViews>
  <sheetFormatPr defaultColWidth="11.421875" defaultRowHeight="12.75"/>
  <cols>
    <col min="1" max="1" width="35.8515625" style="231" customWidth="1"/>
    <col min="2" max="2" width="10.421875" style="231" hidden="1" customWidth="1"/>
    <col min="3" max="3" width="11.8515625" style="231" customWidth="1"/>
    <col min="4" max="4" width="12.00390625" style="231" customWidth="1"/>
    <col min="5" max="6" width="8.421875" style="231" customWidth="1"/>
    <col min="7" max="7" width="8.28125" style="231" customWidth="1"/>
    <col min="8" max="8" width="7.57421875" style="231" customWidth="1"/>
    <col min="9" max="9" width="8.57421875" style="231" customWidth="1"/>
    <col min="10" max="10" width="7.57421875" style="231" customWidth="1"/>
    <col min="11" max="11" width="10.00390625" style="231" customWidth="1"/>
    <col min="12" max="12" width="13.8515625" style="231" customWidth="1"/>
    <col min="13" max="16384" width="11.421875" style="231" customWidth="1"/>
  </cols>
  <sheetData>
    <row r="1" spans="1:6" s="229" customFormat="1" ht="12.75">
      <c r="A1" s="277" t="s">
        <v>149</v>
      </c>
      <c r="B1" s="277"/>
      <c r="C1" s="277"/>
      <c r="D1" s="277"/>
      <c r="E1" s="277"/>
      <c r="F1" s="277"/>
    </row>
    <row r="2" spans="1:10" s="229" customFormat="1" ht="12.75">
      <c r="A2" s="277"/>
      <c r="B2" s="277"/>
      <c r="C2" s="277"/>
      <c r="D2" s="277"/>
      <c r="E2" s="277"/>
      <c r="F2" s="277"/>
      <c r="G2" s="228"/>
      <c r="H2" s="228"/>
      <c r="J2" s="228"/>
    </row>
    <row r="5" spans="1:11" ht="12.75">
      <c r="A5" s="192" t="s">
        <v>31</v>
      </c>
      <c r="B5" s="192"/>
      <c r="C5" s="192"/>
      <c r="D5" s="192"/>
      <c r="E5" s="192"/>
      <c r="F5" s="192"/>
      <c r="G5" s="230"/>
      <c r="H5" s="230"/>
      <c r="I5" s="230"/>
      <c r="J5" s="230"/>
      <c r="K5" s="230"/>
    </row>
    <row r="6" spans="1:7" ht="6.75" customHeight="1">
      <c r="A6" s="230"/>
      <c r="B6" s="230"/>
      <c r="C6" s="230"/>
      <c r="D6" s="230"/>
      <c r="E6" s="230"/>
      <c r="F6" s="230"/>
      <c r="G6" s="230"/>
    </row>
    <row r="7" spans="1:11" ht="12.75">
      <c r="A7" s="232"/>
      <c r="B7" s="232"/>
      <c r="C7" s="233"/>
      <c r="D7" s="232"/>
      <c r="E7" s="233"/>
      <c r="F7" s="232"/>
      <c r="J7" s="234"/>
      <c r="K7" s="234"/>
    </row>
    <row r="8" spans="3:11" ht="12.75">
      <c r="C8" s="193" t="s">
        <v>100</v>
      </c>
      <c r="D8" s="194"/>
      <c r="E8" s="235"/>
      <c r="J8" s="236"/>
      <c r="K8" s="236"/>
    </row>
    <row r="9" spans="1:11" ht="12.75">
      <c r="A9" s="237" t="s">
        <v>6</v>
      </c>
      <c r="C9" s="235"/>
      <c r="D9" s="238"/>
      <c r="E9" s="191" t="s">
        <v>101</v>
      </c>
      <c r="F9" s="192"/>
      <c r="G9" s="239"/>
      <c r="J9" s="234"/>
      <c r="K9" s="234"/>
    </row>
    <row r="10" spans="3:5" ht="12.75">
      <c r="C10" s="240" t="s">
        <v>97</v>
      </c>
      <c r="D10" s="245" t="s">
        <v>98</v>
      </c>
      <c r="E10" s="235"/>
    </row>
    <row r="11" spans="1:11" ht="12.75">
      <c r="A11" s="246"/>
      <c r="C11" s="247"/>
      <c r="D11" s="248"/>
      <c r="E11" s="247"/>
      <c r="F11" s="246"/>
      <c r="J11" s="236"/>
      <c r="K11" s="236"/>
    </row>
    <row r="12" spans="1:4" ht="12.75">
      <c r="A12" s="249"/>
      <c r="C12" s="235"/>
      <c r="D12" s="234"/>
    </row>
    <row r="13" spans="1:6" ht="25.5">
      <c r="A13" s="250" t="s">
        <v>179</v>
      </c>
      <c r="C13" s="231">
        <v>7798</v>
      </c>
      <c r="D13" s="259" t="s">
        <v>183</v>
      </c>
      <c r="F13" s="251">
        <v>11250</v>
      </c>
    </row>
    <row r="14" spans="1:6" ht="12.75">
      <c r="A14" s="250" t="s">
        <v>102</v>
      </c>
      <c r="C14" s="252">
        <v>6565</v>
      </c>
      <c r="D14" s="260">
        <v>1635</v>
      </c>
      <c r="F14" s="251">
        <v>8200</v>
      </c>
    </row>
    <row r="15" spans="1:11" ht="12.75">
      <c r="A15" s="250" t="s">
        <v>148</v>
      </c>
      <c r="C15" s="252">
        <v>1233</v>
      </c>
      <c r="D15" s="259" t="s">
        <v>182</v>
      </c>
      <c r="F15" s="251">
        <v>3050</v>
      </c>
      <c r="K15" s="229"/>
    </row>
    <row r="16" spans="1:6" ht="25.5">
      <c r="A16" s="250" t="s">
        <v>180</v>
      </c>
      <c r="C16" s="252">
        <v>4117</v>
      </c>
      <c r="D16" s="253" t="s">
        <v>181</v>
      </c>
      <c r="F16" s="251">
        <v>4853</v>
      </c>
    </row>
    <row r="17" spans="1:13" ht="12.75">
      <c r="A17" s="254" t="s">
        <v>103</v>
      </c>
      <c r="C17" s="251">
        <v>11915</v>
      </c>
      <c r="D17" s="255">
        <v>4188</v>
      </c>
      <c r="F17" s="251">
        <v>16103</v>
      </c>
      <c r="M17" s="229"/>
    </row>
    <row r="20" spans="10:11" ht="12.75">
      <c r="J20" s="239"/>
      <c r="K20" s="239"/>
    </row>
    <row r="21" s="234" customFormat="1" ht="12.75"/>
    <row r="22" spans="1:7" s="234" customFormat="1" ht="12.75">
      <c r="A22" s="236"/>
      <c r="B22" s="236"/>
      <c r="C22" s="236"/>
      <c r="D22" s="236"/>
      <c r="E22" s="236"/>
      <c r="F22" s="236"/>
      <c r="G22" s="256"/>
    </row>
    <row r="23" s="234" customFormat="1" ht="12.75">
      <c r="A23" s="236"/>
    </row>
    <row r="24" spans="1:11" ht="12.75">
      <c r="A24" s="192" t="s">
        <v>40</v>
      </c>
      <c r="B24" s="192"/>
      <c r="C24" s="192"/>
      <c r="D24" s="192"/>
      <c r="E24" s="192"/>
      <c r="F24" s="192"/>
      <c r="G24" s="230"/>
      <c r="H24" s="230"/>
      <c r="I24" s="230"/>
      <c r="J24" s="230"/>
      <c r="K24" s="230"/>
    </row>
    <row r="25" spans="1:7" ht="6.75" customHeight="1">
      <c r="A25" s="230"/>
      <c r="B25" s="230"/>
      <c r="C25" s="230"/>
      <c r="D25" s="230"/>
      <c r="E25" s="230"/>
      <c r="F25" s="230"/>
      <c r="G25" s="230"/>
    </row>
    <row r="26" spans="1:11" ht="12.75">
      <c r="A26" s="232"/>
      <c r="B26" s="232"/>
      <c r="C26" s="233"/>
      <c r="D26" s="232"/>
      <c r="E26" s="233"/>
      <c r="F26" s="232"/>
      <c r="J26" s="234"/>
      <c r="K26" s="234"/>
    </row>
    <row r="27" spans="3:11" ht="12.75">
      <c r="C27" s="193" t="s">
        <v>100</v>
      </c>
      <c r="D27" s="194"/>
      <c r="E27" s="235"/>
      <c r="J27" s="236"/>
      <c r="K27" s="236"/>
    </row>
    <row r="28" spans="1:11" ht="12.75">
      <c r="A28" s="237" t="s">
        <v>6</v>
      </c>
      <c r="C28" s="235"/>
      <c r="D28" s="238"/>
      <c r="E28" s="191" t="s">
        <v>101</v>
      </c>
      <c r="F28" s="192"/>
      <c r="G28" s="239"/>
      <c r="J28" s="234"/>
      <c r="K28" s="234"/>
    </row>
    <row r="29" spans="3:5" ht="12.75">
      <c r="C29" s="240" t="s">
        <v>97</v>
      </c>
      <c r="D29" s="245" t="s">
        <v>98</v>
      </c>
      <c r="E29" s="235"/>
    </row>
    <row r="30" spans="1:11" ht="12.75">
      <c r="A30" s="246"/>
      <c r="C30" s="247"/>
      <c r="D30" s="248"/>
      <c r="E30" s="247"/>
      <c r="F30" s="246"/>
      <c r="J30" s="236"/>
      <c r="K30" s="236"/>
    </row>
    <row r="31" spans="1:4" ht="12.75">
      <c r="A31" s="249"/>
      <c r="C31" s="235"/>
      <c r="D31" s="234"/>
    </row>
    <row r="32" spans="1:6" ht="25.5">
      <c r="A32" s="250" t="s">
        <v>179</v>
      </c>
      <c r="C32" s="252">
        <v>14781</v>
      </c>
      <c r="D32" s="257" t="s">
        <v>171</v>
      </c>
      <c r="F32" s="251">
        <v>17011</v>
      </c>
    </row>
    <row r="33" spans="1:6" ht="12.75">
      <c r="A33" s="250" t="s">
        <v>102</v>
      </c>
      <c r="C33" s="252">
        <v>13988</v>
      </c>
      <c r="D33" s="252">
        <v>1242</v>
      </c>
      <c r="F33" s="251">
        <f>SUM(C33:D33)</f>
        <v>15230</v>
      </c>
    </row>
    <row r="34" spans="1:11" ht="14.25">
      <c r="A34" s="250" t="s">
        <v>184</v>
      </c>
      <c r="C34" s="252">
        <v>793</v>
      </c>
      <c r="D34" s="257" t="s">
        <v>168</v>
      </c>
      <c r="F34" s="251">
        <v>1781</v>
      </c>
      <c r="K34" s="229"/>
    </row>
    <row r="35" spans="1:6" ht="25.5">
      <c r="A35" s="250" t="s">
        <v>180</v>
      </c>
      <c r="C35" s="252">
        <v>6701</v>
      </c>
      <c r="D35" s="253" t="s">
        <v>169</v>
      </c>
      <c r="F35" s="251">
        <v>7079</v>
      </c>
    </row>
    <row r="36" spans="1:13" ht="12.75">
      <c r="A36" s="254" t="s">
        <v>103</v>
      </c>
      <c r="C36" s="251">
        <v>21482</v>
      </c>
      <c r="D36" s="251">
        <v>2608</v>
      </c>
      <c r="F36" s="251">
        <v>24090</v>
      </c>
      <c r="M36" s="229"/>
    </row>
    <row r="37" s="234" customFormat="1" ht="12.75"/>
    <row r="38" s="234" customFormat="1" ht="12.75"/>
    <row r="39" spans="3:6" ht="12.75">
      <c r="C39" s="234"/>
      <c r="D39" s="234"/>
      <c r="E39" s="234"/>
      <c r="F39" s="234"/>
    </row>
    <row r="40" ht="27">
      <c r="A40" s="258" t="s">
        <v>170</v>
      </c>
    </row>
  </sheetData>
  <mergeCells count="8">
    <mergeCell ref="E28:F28"/>
    <mergeCell ref="E9:F9"/>
    <mergeCell ref="C27:D27"/>
    <mergeCell ref="A1:F1"/>
    <mergeCell ref="A2:F2"/>
    <mergeCell ref="A5:F5"/>
    <mergeCell ref="C8:D8"/>
    <mergeCell ref="A24:F24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II 1 - j/04</dc:title>
  <dc:subject/>
  <dc:creator>Sta Nord</dc:creator>
  <cp:keywords/>
  <dc:description/>
  <cp:lastModifiedBy>Gutzeit</cp:lastModifiedBy>
  <cp:lastPrinted>2006-04-26T11:56:56Z</cp:lastPrinted>
  <dcterms:created xsi:type="dcterms:W3CDTF">2005-12-14T09:12:09Z</dcterms:created>
  <dcterms:modified xsi:type="dcterms:W3CDTF">2006-05-11T09:32:05Z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