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Tabelle1" sheetId="1" r:id="rId1"/>
    <sheet name="Tabelle1HHuSH" sheetId="2" r:id="rId2"/>
    <sheet name="Inhaltverz." sheetId="3" r:id="rId3"/>
    <sheet name="Tab 2 HHuSH" sheetId="4" r:id="rId4"/>
    <sheet name="Tab. 3 u. 3.1HHuSH" sheetId="5" r:id="rId5"/>
    <sheet name="Tab3.2HHuSHAusl." sheetId="6" r:id="rId6"/>
    <sheet name="Tab 4HHuSH" sheetId="7" r:id="rId7"/>
    <sheet name="Tab 5HHuSHausE07" sheetId="8" r:id="rId8"/>
    <sheet name="Tab 6HHuSHausN30" sheetId="9" r:id="rId9"/>
    <sheet name="Tab 7HHuSH" sheetId="10" r:id="rId10"/>
    <sheet name="Tab 8 HH" sheetId="11" r:id="rId11"/>
    <sheet name="Tab 8 SH" sheetId="12" r:id="rId12"/>
    <sheet name="Tab 9 HH" sheetId="13" r:id="rId13"/>
    <sheet name="Tab 9 SH " sheetId="14" r:id="rId14"/>
    <sheet name="Tab 10 HHuSH" sheetId="15" r:id="rId15"/>
    <sheet name="Tab 11u11.1HH" sheetId="16" r:id="rId16"/>
    <sheet name="Tab 11u11.1SH " sheetId="17" r:id="rId17"/>
    <sheet name="Tab 11.2 HH Ausl." sheetId="18" r:id="rId18"/>
    <sheet name="Tab 11.2 SH Ausl." sheetId="19" r:id="rId19"/>
  </sheets>
  <definedNames>
    <definedName name="_xlnm.Print_Area" localSheetId="14">'Tab 10 HHuSH'!$A$1:$I$51</definedName>
    <definedName name="_xlnm.Print_Area" localSheetId="17">'Tab 11.2 HH Ausl.'!$A$1:$L$51</definedName>
    <definedName name="_xlnm.Print_Area" localSheetId="18">'Tab 11.2 SH Ausl.'!$A$1:$L$51</definedName>
    <definedName name="_xlnm.Print_Area" localSheetId="15">'Tab 11u11.1HH'!$A$1:$L$48</definedName>
    <definedName name="_xlnm.Print_Area" localSheetId="16">'Tab 11u11.1SH '!$A$1:$L$48</definedName>
    <definedName name="_xlnm.Print_Area" localSheetId="6">'Tab 4HHuSH'!$A$1:$J$45</definedName>
    <definedName name="_xlnm.Print_Area" localSheetId="7">'Tab 5HHuSHausE07'!$A$1:$K$37</definedName>
    <definedName name="_xlnm.Print_Area" localSheetId="8">'Tab 6HHuSHausN30'!$A$1:$I$37</definedName>
    <definedName name="_xlnm.Print_Area" localSheetId="10">'Tab 8 HH'!$A$1:$K$53</definedName>
    <definedName name="_xlnm.Print_Area" localSheetId="11">'Tab 8 SH'!$A$1:$K$53</definedName>
    <definedName name="_xlnm.Print_Area" localSheetId="12">'Tab 9 HH'!$A$1:$G$62</definedName>
    <definedName name="_xlnm.Print_Area" localSheetId="13">'Tab 9 SH '!$A$1:$G$63</definedName>
    <definedName name="_xlnm.Print_Area" localSheetId="4">'Tab. 3 u. 3.1HHuSH'!$A$1:$O$61</definedName>
    <definedName name="_xlnm.Print_Area" localSheetId="5">'Tab3.2HHuSHAusl.'!$A$1:$O$65</definedName>
    <definedName name="_xlnm.Print_Area" localSheetId="1">'Tabelle1HHuSH'!$A$1:$J$56</definedName>
  </definedNames>
  <calcPr fullCalcOnLoad="1"/>
</workbook>
</file>

<file path=xl/sharedStrings.xml><?xml version="1.0" encoding="utf-8"?>
<sst xmlns="http://schemas.openxmlformats.org/spreadsheetml/2006/main" count="812" uniqueCount="234">
  <si>
    <t>Anzahl</t>
  </si>
  <si>
    <t>je 1 000</t>
  </si>
  <si>
    <t>Einwohner</t>
  </si>
  <si>
    <t>Veränderungen</t>
  </si>
  <si>
    <t>absolut</t>
  </si>
  <si>
    <t>%</t>
  </si>
  <si>
    <t>Merkmal</t>
  </si>
  <si>
    <t>Eheschließungen</t>
  </si>
  <si>
    <t>Lebendgeborene</t>
  </si>
  <si>
    <t>Gestorbene</t>
  </si>
  <si>
    <t>Geborenen oder</t>
  </si>
  <si>
    <t>Gestorbenen (-)</t>
  </si>
  <si>
    <t>Rechtsgrundlage:</t>
  </si>
  <si>
    <t>Inhalt</t>
  </si>
  <si>
    <t>Seite</t>
  </si>
  <si>
    <t xml:space="preserve"> - Übersicht - </t>
  </si>
  <si>
    <t>Ehe</t>
  </si>
  <si>
    <t>schlie-</t>
  </si>
  <si>
    <t>ßungen</t>
  </si>
  <si>
    <t>insgesamt</t>
  </si>
  <si>
    <t>davon</t>
  </si>
  <si>
    <t>männ-</t>
  </si>
  <si>
    <t>lich</t>
  </si>
  <si>
    <t>weib-</t>
  </si>
  <si>
    <t>Totgeborene</t>
  </si>
  <si>
    <t>Monat</t>
  </si>
  <si>
    <t>Januar</t>
  </si>
  <si>
    <t>Februar</t>
  </si>
  <si>
    <t>März</t>
  </si>
  <si>
    <t>April</t>
  </si>
  <si>
    <t>Mai</t>
  </si>
  <si>
    <t>Juni</t>
  </si>
  <si>
    <t>Hamburg</t>
  </si>
  <si>
    <t>Juli</t>
  </si>
  <si>
    <t>August</t>
  </si>
  <si>
    <t>September</t>
  </si>
  <si>
    <t>Oktober</t>
  </si>
  <si>
    <t>November</t>
  </si>
  <si>
    <t>Dezember</t>
  </si>
  <si>
    <t>Insgesamt</t>
  </si>
  <si>
    <t>Ehe-</t>
  </si>
  <si>
    <t>Schleswig-Holstein</t>
  </si>
  <si>
    <t>3.1 Bevölkerung insgesamt</t>
  </si>
  <si>
    <t>je 1000</t>
  </si>
  <si>
    <t>Einwoh-</t>
  </si>
  <si>
    <t>ner</t>
  </si>
  <si>
    <t>Lebend-</t>
  </si>
  <si>
    <t>geborene</t>
  </si>
  <si>
    <t>Totge-</t>
  </si>
  <si>
    <t>borene</t>
  </si>
  <si>
    <t>im ersten</t>
  </si>
  <si>
    <t>Lebens-</t>
  </si>
  <si>
    <t>jahr</t>
  </si>
  <si>
    <t>Überschuss der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</si>
  <si>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</si>
  <si>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</si>
  <si>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</si>
  <si>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</si>
  <si>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</si>
  <si>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</si>
  <si>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</si>
  <si>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Bezirke</t>
  </si>
  <si>
    <t>Flensburg</t>
  </si>
  <si>
    <t>Kiel</t>
  </si>
  <si>
    <t>Lübeck</t>
  </si>
  <si>
    <t>Neumünster</t>
  </si>
  <si>
    <t>Kreisfreie Städte</t>
  </si>
  <si>
    <t>zusammen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</si>
  <si>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</si>
  <si>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</si>
  <si>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</si>
  <si>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</si>
  <si>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</si>
  <si>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</si>
  <si>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</si>
  <si>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</si>
  <si>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</si>
  <si>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</si>
  <si>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</si>
  <si>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</si>
  <si>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Kreise</t>
  </si>
  <si>
    <t>Alter</t>
  </si>
  <si>
    <t>von…bis</t>
  </si>
  <si>
    <t>unter…Jahren</t>
  </si>
  <si>
    <t>männlich</t>
  </si>
  <si>
    <t>weiblich</t>
  </si>
  <si>
    <t>Ledig</t>
  </si>
  <si>
    <t>Verwitwet</t>
  </si>
  <si>
    <t>Geschieden</t>
  </si>
  <si>
    <t>unter 25</t>
  </si>
  <si>
    <t>25 - 35</t>
  </si>
  <si>
    <t>35 - 45</t>
  </si>
  <si>
    <t>45 - 55</t>
  </si>
  <si>
    <t>55 - 65</t>
  </si>
  <si>
    <t>65 und mehr</t>
  </si>
  <si>
    <t>Mann</t>
  </si>
  <si>
    <t>Frau</t>
  </si>
  <si>
    <t>Deutscher</t>
  </si>
  <si>
    <t>Deutsche</t>
  </si>
  <si>
    <t>Ausländerin</t>
  </si>
  <si>
    <t>Ausländer</t>
  </si>
  <si>
    <t>Mutter</t>
  </si>
  <si>
    <t>Zusammen</t>
  </si>
  <si>
    <t>davon Vater Deutscher</t>
  </si>
  <si>
    <t>Lebendgeborene insgesamt</t>
  </si>
  <si>
    <t xml:space="preserve">Alter </t>
  </si>
  <si>
    <t xml:space="preserve">   von 15 bis einschließlich 44 Jahre</t>
  </si>
  <si>
    <t>von … bis</t>
  </si>
  <si>
    <t>unter … Jahren</t>
  </si>
  <si>
    <t>unter 1</t>
  </si>
  <si>
    <t xml:space="preserve"> 10 - 20</t>
  </si>
  <si>
    <t xml:space="preserve">  1 - 5</t>
  </si>
  <si>
    <t xml:space="preserve">  5 - 10</t>
  </si>
  <si>
    <t xml:space="preserve"> 20 - 45</t>
  </si>
  <si>
    <t xml:space="preserve"> 45 - 65</t>
  </si>
  <si>
    <t>Männlich</t>
  </si>
  <si>
    <t xml:space="preserve"> 65 und mehr</t>
  </si>
  <si>
    <t>Weiblich</t>
  </si>
  <si>
    <t>tagen</t>
  </si>
  <si>
    <t>Jahr</t>
  </si>
  <si>
    <r>
      <t>1</t>
    </r>
    <r>
      <rPr>
        <sz val="10"/>
        <rFont val="Arial"/>
        <family val="0"/>
      </rPr>
      <t xml:space="preserve"> unter Berücksichtigung der Geburten in den vorangegangenen 12 Monaten</t>
    </r>
  </si>
  <si>
    <t xml:space="preserve">       3.1 Bevölkerung insgesamt</t>
  </si>
  <si>
    <t xml:space="preserve">       3.2 Ausländische Bevölkerung </t>
  </si>
  <si>
    <t>Durch-</t>
  </si>
  <si>
    <t>schnittliche</t>
  </si>
  <si>
    <t>Bevölke-</t>
  </si>
  <si>
    <t>rung</t>
  </si>
  <si>
    <t>in den ersten</t>
  </si>
  <si>
    <t>7 Lebens-</t>
  </si>
  <si>
    <t>3.2 Ausländische Bevölkerung</t>
  </si>
  <si>
    <t>Eltern zusammen</t>
  </si>
  <si>
    <t>Lebendgeborene verheirateter</t>
  </si>
  <si>
    <t>Verheiratet</t>
  </si>
  <si>
    <t xml:space="preserve">    </t>
  </si>
  <si>
    <t>Bundesgebiet</t>
  </si>
  <si>
    <r>
      <t>geborene</t>
    </r>
    <r>
      <rPr>
        <vertAlign val="superscript"/>
        <sz val="10"/>
        <rFont val="Arial"/>
        <family val="2"/>
      </rPr>
      <t>1</t>
    </r>
  </si>
  <si>
    <t>–</t>
  </si>
  <si>
    <t>3 951</t>
  </si>
  <si>
    <t>Überschuß der Geborenen
oder Gestorbenen (-)</t>
  </si>
  <si>
    <t>je 1 000
Einwohner</t>
  </si>
  <si>
    <t>Eheschließungen 1</t>
  </si>
  <si>
    <t xml:space="preserve"> ab 2000 Staatsangehörigkeit des Kindes ausländisch</t>
  </si>
  <si>
    <t>x</t>
  </si>
  <si>
    <t>Eltern nicht miteinander verheiratet</t>
  </si>
  <si>
    <t xml:space="preserve">           Vater Ausländer</t>
  </si>
  <si>
    <t xml:space="preserve"> Eltern nicht miteinander verheiratet</t>
  </si>
  <si>
    <t>je 1 000
Lebendgeborene</t>
  </si>
  <si>
    <t>je 1 000
Ausländer</t>
  </si>
  <si>
    <t xml:space="preserve">        11.1 Bevölkerung insgesamt</t>
  </si>
  <si>
    <t xml:space="preserve">        11.2 Ausländische Bevölkerung </t>
  </si>
  <si>
    <t xml:space="preserve">Lebendgeborene  nicht miteinander </t>
  </si>
  <si>
    <t>verheirateter Eltern</t>
  </si>
  <si>
    <t>11.1 Bevölkerung insgesamt</t>
  </si>
  <si>
    <t xml:space="preserve">11.1 Bevölkerung insgesamt </t>
  </si>
  <si>
    <t xml:space="preserve">11.2 Ausländische Bevölkerung </t>
  </si>
  <si>
    <t>Im ersten Lebenjahr gestorbene Säuglinge</t>
  </si>
  <si>
    <t xml:space="preserve">Lebendgeborene </t>
  </si>
  <si>
    <t xml:space="preserve">Überschuss der </t>
  </si>
  <si>
    <t>Zusammengefasste Geburtenziffer</t>
  </si>
  <si>
    <t>Allgemeine Fruchtbar-</t>
  </si>
  <si>
    <r>
      <t xml:space="preserve">Lebendgeborene </t>
    </r>
    <r>
      <rPr>
        <vertAlign val="superscript"/>
        <sz val="10"/>
        <rFont val="Arial"/>
        <family val="2"/>
      </rPr>
      <t>2</t>
    </r>
  </si>
  <si>
    <r>
      <t xml:space="preserve">Eheschließungen </t>
    </r>
    <r>
      <rPr>
        <vertAlign val="superscript"/>
        <sz val="10"/>
        <rFont val="Arial"/>
        <family val="2"/>
      </rPr>
      <t>1</t>
    </r>
  </si>
  <si>
    <t>Überschuss der Geborenen
oder Gestorbenen (-)</t>
  </si>
  <si>
    <r>
      <t>2</t>
    </r>
    <r>
      <rPr>
        <sz val="9"/>
        <rFont val="Arial"/>
        <family val="2"/>
      </rPr>
      <t xml:space="preserve"> ab 1975: beide Elternteile ausländischer Staatsangehörigkeit; bei Geborenen nicht miteinander verheirateter Eltern: Mutter Ausländerin; </t>
    </r>
  </si>
  <si>
    <r>
      <t>1</t>
    </r>
    <r>
      <rPr>
        <sz val="9"/>
        <rFont val="Arial"/>
        <family val="2"/>
      </rPr>
      <t xml:space="preserve">  beide Partner ausländischer Staatsangehörigkeit</t>
    </r>
  </si>
  <si>
    <r>
      <t xml:space="preserve">a </t>
    </r>
    <r>
      <rPr>
        <sz val="10"/>
        <rFont val="Arial"/>
        <family val="2"/>
      </rPr>
      <t>einschließlich deutscher Kinder ausländischer Eltern</t>
    </r>
  </si>
  <si>
    <t>22. November 2008 (BGBl. I. S. 2263)</t>
  </si>
  <si>
    <t>-</t>
  </si>
  <si>
    <r>
      <t>der Mutter</t>
    </r>
    <r>
      <rPr>
        <vertAlign val="superscript"/>
        <sz val="10"/>
        <rFont val="Arial"/>
        <family val="2"/>
      </rPr>
      <t>1</t>
    </r>
  </si>
  <si>
    <r>
      <t>keitsziffer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</si>
  <si>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Differenz zwischen Geburtsjahr des Kindes und Geburtsjahr der Mutter</t>
    </r>
  </si>
  <si>
    <r>
      <t>2</t>
    </r>
    <r>
      <rPr>
        <sz val="10"/>
        <rFont val="Arial"/>
        <family val="2"/>
      </rPr>
      <t xml:space="preserve"> Lebendgeborene insgesamt (ohne Rücksicht auf das Alter der Mutter) je 1 000 Frauen im Alter</t>
    </r>
  </si>
  <si>
    <t xml:space="preserve">1. Eheschließungen, Geborene, Gestorbene 2008 und 2009  </t>
  </si>
  <si>
    <t xml:space="preserve"> 2.   Eheschließungen, Geborene, Gestorbene 2009 nach Monaten</t>
  </si>
  <si>
    <t xml:space="preserve"> 3.   Eheschließungen, Geborene, Gestorbene 2009</t>
  </si>
  <si>
    <t xml:space="preserve"> 4.   Eheschließungen 2009 nach Geschlecht, Alter und Familienstand</t>
  </si>
  <si>
    <t xml:space="preserve"> 5.   Eheschließungen 2009 nach dem vorhergehenden Familienstand der Eheschließenden</t>
  </si>
  <si>
    <t xml:space="preserve"> 6.   Eheschließungen 2009 nach der Staatsangehörigkeit der Eheschließenden</t>
  </si>
  <si>
    <t xml:space="preserve"> 7.   Lebendgeborene 2009 nach Staatsangehörigkeit der Eltern</t>
  </si>
  <si>
    <t xml:space="preserve"> 9.   Gestorbene 2009 nach Alter und Familienstand</t>
  </si>
  <si>
    <t xml:space="preserve"> 1.   Eheschließungen, Geborene, Gestorbene 2008 und 2009  - Übersicht -</t>
  </si>
  <si>
    <t>2. Eheschließungen, Geborene, Gestorbene 2009 nach Monaten</t>
  </si>
  <si>
    <t>3. Eheschließungen, Geborene, Gestorbene 2009</t>
  </si>
  <si>
    <t>4. Eheschließende 2009 nach Geschlecht, Alter und Familienstand</t>
  </si>
  <si>
    <t>6. Eheschließungenen 2009 nach der Staatsangehörigkeit der Eheschließenden</t>
  </si>
  <si>
    <t>5. Eheschließungen 2009 nach dem vorhergehenden Familienstand der Eheschließenden</t>
  </si>
  <si>
    <t>7. Lebendgeborene 2009 nach Staatsangehörigkeit der Eltern</t>
  </si>
  <si>
    <r>
      <t xml:space="preserve">1508 </t>
    </r>
    <r>
      <rPr>
        <vertAlign val="superscript"/>
        <sz val="10"/>
        <rFont val="Arial"/>
        <family val="2"/>
      </rPr>
      <t>a</t>
    </r>
  </si>
  <si>
    <r>
      <t xml:space="preserve">1008 </t>
    </r>
    <r>
      <rPr>
        <vertAlign val="superscript"/>
        <sz val="10"/>
        <rFont val="Arial"/>
        <family val="2"/>
      </rPr>
      <t>a</t>
    </r>
  </si>
  <si>
    <r>
      <t xml:space="preserve">3034 </t>
    </r>
    <r>
      <rPr>
        <vertAlign val="superscript"/>
        <sz val="10"/>
        <rFont val="Arial"/>
        <family val="2"/>
      </rPr>
      <t>a</t>
    </r>
  </si>
  <si>
    <r>
      <t xml:space="preserve">1830 </t>
    </r>
    <r>
      <rPr>
        <vertAlign val="superscript"/>
        <sz val="10"/>
        <rFont val="Arial"/>
        <family val="2"/>
      </rPr>
      <t>a</t>
    </r>
  </si>
  <si>
    <r>
      <t>709</t>
    </r>
    <r>
      <rPr>
        <vertAlign val="superscript"/>
        <sz val="10"/>
        <rFont val="Arial"/>
        <family val="2"/>
      </rPr>
      <t xml:space="preserve"> a</t>
    </r>
  </si>
  <si>
    <r>
      <t xml:space="preserve">456 </t>
    </r>
    <r>
      <rPr>
        <vertAlign val="superscript"/>
        <sz val="10"/>
        <rFont val="Arial"/>
        <family val="2"/>
      </rPr>
      <t>a</t>
    </r>
  </si>
  <si>
    <t>8. Altersspezifische Geburtenziffern 2001 - 2009</t>
  </si>
  <si>
    <t>8. Altersspezifische Geburtenziffern 2001- 2009</t>
  </si>
  <si>
    <t xml:space="preserve"> 8.   Altersspezifische Geburtenziffern 2001 - 2009</t>
  </si>
  <si>
    <t>9. Gestorbene 2009 nach Alter und Familienstand</t>
  </si>
  <si>
    <t>10. Säuglingssterblichkeit in Hamburg, Schleswig-Holstein und im Bundesgebiet 1977 - 2009</t>
  </si>
  <si>
    <t>11. Eheschließungen, Geborene und Gestorbene 1977 - 2009</t>
  </si>
  <si>
    <t>10.   Säuglingssterblichkeit in Hamburg, Schleswig-Holstein und im Bundesgebiet 1977 - 2009</t>
  </si>
  <si>
    <t>11.   Eheschließungen, Geborene, Gestorbene 1977 - 2009</t>
  </si>
  <si>
    <t>Eheschließungen, Geborene und Gestorbene in Hamburg und Schleswig-Holstein 2009</t>
  </si>
  <si>
    <r>
      <t>ßungen</t>
    </r>
    <r>
      <rPr>
        <vertAlign val="superscript"/>
        <sz val="10"/>
        <rFont val="Arial"/>
        <family val="2"/>
      </rPr>
      <t>1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</si>
  <si>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</si>
  <si>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</si>
  <si>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</si>
  <si>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</si>
  <si>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</si>
  <si>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</si>
  <si>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</si>
  <si>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</si>
  <si>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</si>
  <si>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</si>
  <si>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</si>
  <si>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</si>
  <si>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</si>
  <si>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</si>
  <si>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</si>
  <si>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</si>
  <si>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</si>
  <si>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</si>
  <si>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</si>
  <si>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</si>
  <si>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</si>
  <si>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</si>
  <si>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</si>
  <si>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</si>
  <si>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</si>
  <si>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</si>
  <si>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II 1 - j/09</t>
  </si>
  <si>
    <t>Eheschließungen, Geborene und Gestorbene in Hamburg und Schleswig-Holstein</t>
  </si>
  <si>
    <t>zuletzt geändert am 18.07.2008 und die Verordnung zur Ausführung des Personenstandsgesetzes (Personenstandsverordnung . PStV) vom</t>
  </si>
  <si>
    <t>Basis: Personenstandsgesetz vom 17.12. 2008 (BGBl. I. S. 2586)</t>
  </si>
  <si>
    <t>Rechtsgrundlage: Gesetz über die Statistik der Bevölkerungsbewegung , die Fortschreibung des Bevölkerungsstandes vom 14.03.2008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</si>
</sst>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"/>
    <numFmt numFmtId="166" formatCode="\ 00"/>
    <numFmt numFmtId="167" formatCode="0.0"/>
    <numFmt numFmtId="168" formatCode="#,##0;\-\ #,##0;\–"/>
    <numFmt numFmtId="169" formatCode="0.000000"/>
    <numFmt numFmtId="170" formatCode="0.00000"/>
    <numFmt numFmtId="171" formatCode="0.0000"/>
    <numFmt numFmtId="172" formatCode="0.000"/>
    <numFmt numFmtId="173" formatCode="#,##0.0;\-\ #,##0.0;\–"/>
    <numFmt numFmtId="174" formatCode="#,##0.00;\-\ #,##0.00;\–"/>
    <numFmt numFmtId="175" formatCode="#,##0;;\–"/>
    <numFmt numFmtId="176" formatCode="#\ ###\ ###;\ \-#\ ###\ ###;\ \-"/>
    <numFmt numFmtId="177" formatCode="0.0;\-\ 0.0"/>
    <numFmt numFmtId="178" formatCode="#,##0.00;\-#,##0.00\ "/>
    <numFmt numFmtId="179" formatCode="#,###;\-#,###"/>
    <numFmt numFmtId="180" formatCode="#,##0.0"/>
    <numFmt numFmtId="181" formatCode="#\ ###\ ###;\-#\ ###\ ###;\-"/>
    <numFmt numFmtId="182" formatCode="#,##0;;\-"/>
    <numFmt numFmtId="183" formatCode="#,##0;\-\ #,##0"/>
    <numFmt numFmtId="184" formatCode="#\ ###\ ##0\ \ ;\-#\ ###\ ##0\ \ ;\-\ \ "/>
    <numFmt numFmtId="185" formatCode="#\ ##0"/>
    <numFmt numFmtId="186" formatCode="0.0000000"/>
    <numFmt numFmtId="187" formatCode="#\ ###\ ###"/>
    <numFmt numFmtId="188" formatCode="###,###,###,###"/>
    <numFmt numFmtId="189" formatCode="0.00000000"/>
    <numFmt numFmtId="190" formatCode="d/\ mmmm\ yyyy"/>
    <numFmt numFmtId="191" formatCode="#,##0\ &quot;DM&quot;;[Red]\-#,##0\ &quot;DM&quot;"/>
    <numFmt numFmtId="192" formatCode="#,##0.00\ &quot;DM&quot;;[Red]\-#,##0.00\ &quot;DM&quot;"/>
    <numFmt numFmtId="193" formatCode="#,##0;[Red]\-#,##0"/>
    <numFmt numFmtId="194" formatCode="#,##0.00;[Red]\-#,##0.00"/>
    <numFmt numFmtId="195" formatCode="0.0\ \ \ \ \ "/>
    <numFmt numFmtId="196" formatCode="\+* 0.0\ \ \ \ ;\-* 0.0\ \ \ \ ;"/>
    <numFmt numFmtId="197" formatCode="\+* 0.0\ \ \ \ ;\–* 0.0\ \ \ \ ;"/>
    <numFmt numFmtId="198" formatCode="0.0\ \ \ \ \ \ \ "/>
    <numFmt numFmtId="199" formatCode="mmmm\ yyyy"/>
    <numFmt numFmtId="200" formatCode="##0.0\ \ \ \ \ \ "/>
    <numFmt numFmtId="201" formatCode="##0.0\ \ \ \ "/>
    <numFmt numFmtId="202" formatCode="\ \ \ \+* #0.0\ \ ;\ \ \ \–* #0.0\ \ "/>
    <numFmt numFmtId="203" formatCode="\ \ \ \+* #0.0\ \ \ \ ;\ \ \ \–* #0.0\ \ \ \ "/>
    <numFmt numFmtId="204" formatCode="\ \ \ \ \ \ \ \ \ \ \ \ \ \ \ \+* #0.0\ \ \ \ \ \ \ \ ;\ \ \ \ \ \ \ \ \ \ \ \ \ \ \ \–* #0.0\ \ \ \ \ \ \ \ "/>
    <numFmt numFmtId="205" formatCode="\ \ \ \ \ \ \ \ \ \ \ \ \+* #0.0\ \ \ \ \ \ \ \ \ \ ;\ \ \ \ \ \ \ \ \ \ \ \ \–* #0.0\ \ \ \ \ \ \ \ \ \ "/>
    <numFmt numFmtId="206" formatCode="###.0\ \ \ 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  <font>
      <u val="single"/>
      <sz val="6.75"/>
      <color indexed="12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167" fontId="0" fillId="0" borderId="2" xfId="0" applyNumberFormat="1" applyBorder="1" applyAlignment="1">
      <alignment/>
    </xf>
    <xf numFmtId="167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ill="1" applyBorder="1" applyAlignment="1">
      <alignment horizontal="center"/>
    </xf>
    <xf numFmtId="17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75" fontId="1" fillId="0" borderId="0" xfId="0" applyNumberFormat="1" applyFont="1" applyAlignment="1">
      <alignment horizontal="centerContinuous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7" fontId="0" fillId="0" borderId="9" xfId="0" applyNumberForma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18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175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Continuous" vertical="center" wrapText="1"/>
    </xf>
    <xf numFmtId="3" fontId="1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167" fontId="0" fillId="0" borderId="0" xfId="0" applyNumberFormat="1" applyFont="1" applyFill="1" applyBorder="1" applyAlignment="1">
      <alignment/>
    </xf>
    <xf numFmtId="168" fontId="8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5" fontId="8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Border="1" applyAlignment="1">
      <alignment/>
    </xf>
    <xf numFmtId="175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5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1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175" fontId="9" fillId="0" borderId="0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175" fontId="9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11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188" fontId="0" fillId="0" borderId="0" xfId="0" applyNumberFormat="1" applyFill="1" applyAlignment="1">
      <alignment/>
    </xf>
    <xf numFmtId="188" fontId="0" fillId="0" borderId="0" xfId="0" applyNumberFormat="1" applyFill="1" applyAlignment="1" quotePrefix="1">
      <alignment horizontal="right"/>
    </xf>
    <xf numFmtId="188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180" fontId="12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 wrapText="1"/>
    </xf>
    <xf numFmtId="187" fontId="0" fillId="0" borderId="0" xfId="0" applyNumberFormat="1" applyFont="1" applyAlignment="1">
      <alignment horizontal="right"/>
    </xf>
    <xf numFmtId="175" fontId="0" fillId="0" borderId="0" xfId="0" applyNumberForma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9" fontId="8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0" fontId="1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2" borderId="7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 quotePrefix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 locked="0"/>
    </xf>
    <xf numFmtId="0" fontId="0" fillId="0" borderId="3" xfId="0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centerContinuous"/>
      <protection/>
    </xf>
    <xf numFmtId="0" fontId="17" fillId="2" borderId="9" xfId="0" applyFont="1" applyFill="1" applyBorder="1" applyAlignment="1" applyProtection="1">
      <alignment horizontal="centerContinuous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 quotePrefix="1">
      <alignment/>
      <protection/>
    </xf>
    <xf numFmtId="0" fontId="0" fillId="0" borderId="13" xfId="0" applyBorder="1" applyAlignment="1" applyProtection="1" quotePrefix="1">
      <alignment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0" fillId="2" borderId="9" xfId="0" applyFill="1" applyBorder="1" applyAlignment="1" applyProtection="1">
      <alignment horizontal="left" vertical="top" wrapText="1"/>
      <protection/>
    </xf>
    <xf numFmtId="0" fontId="15" fillId="2" borderId="2" xfId="18" applyFont="1" applyFill="1" applyBorder="1" applyAlignment="1" applyProtection="1">
      <alignment horizontal="left"/>
      <protection/>
    </xf>
    <xf numFmtId="0" fontId="16" fillId="2" borderId="2" xfId="18" applyFont="1" applyFill="1" applyBorder="1" applyAlignment="1" applyProtection="1">
      <alignment horizontal="left"/>
      <protection/>
    </xf>
    <xf numFmtId="0" fontId="16" fillId="2" borderId="13" xfId="18" applyFont="1" applyFill="1" applyBorder="1" applyAlignment="1" applyProtection="1">
      <alignment horizontal="left"/>
      <protection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190" fontId="0" fillId="0" borderId="6" xfId="0" applyNumberFormat="1" applyFont="1" applyFill="1" applyBorder="1" applyAlignment="1" applyProtection="1">
      <alignment horizontal="left"/>
      <protection locked="0"/>
    </xf>
    <xf numFmtId="190" fontId="0" fillId="0" borderId="14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3</xdr:col>
      <xdr:colOff>19050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14400"/>
          <a:ext cx="13906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2</xdr:col>
      <xdr:colOff>666750</xdr:colOff>
      <xdr:row>28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4114800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9525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4114800"/>
          <a:ext cx="13811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666750</xdr:colOff>
      <xdr:row>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914400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0</xdr:colOff>
      <xdr:row>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914400"/>
          <a:ext cx="13716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3</xdr:col>
      <xdr:colOff>9525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752475"/>
          <a:ext cx="14573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2</xdr:col>
      <xdr:colOff>676275</xdr:colOff>
      <xdr:row>28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3952875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3</xdr:col>
      <xdr:colOff>0</xdr:colOff>
      <xdr:row>28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525" y="3952875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N18" sqref="N18"/>
    </sheetView>
  </sheetViews>
  <sheetFormatPr defaultColWidth="11.421875" defaultRowHeight="12.75"/>
  <cols>
    <col min="1" max="1" width="17.28125" style="280" customWidth="1"/>
    <col min="2" max="4" width="11.8515625" style="280" customWidth="1"/>
    <col min="5" max="5" width="12.421875" style="280" customWidth="1"/>
    <col min="6" max="8" width="11.8515625" style="280" customWidth="1"/>
    <col min="9" max="16384" width="11.421875" style="280" customWidth="1"/>
  </cols>
  <sheetData>
    <row r="1" spans="1:8" ht="15">
      <c r="A1" s="277" t="s">
        <v>203</v>
      </c>
      <c r="B1" s="278"/>
      <c r="C1" s="278"/>
      <c r="D1" s="278"/>
      <c r="E1" s="278"/>
      <c r="F1" s="278"/>
      <c r="G1" s="278"/>
      <c r="H1" s="279"/>
    </row>
    <row r="2" spans="1:8" ht="12.75">
      <c r="A2" s="278" t="s">
        <v>204</v>
      </c>
      <c r="B2" s="278"/>
      <c r="C2" s="278"/>
      <c r="D2" s="278"/>
      <c r="E2" s="278"/>
      <c r="F2" s="278"/>
      <c r="G2" s="278"/>
      <c r="H2" s="279"/>
    </row>
    <row r="3" spans="1:8" ht="12.75">
      <c r="A3" s="336" t="s">
        <v>205</v>
      </c>
      <c r="B3" s="336"/>
      <c r="C3" s="278"/>
      <c r="D3" s="278"/>
      <c r="E3" s="278"/>
      <c r="F3" s="278"/>
      <c r="G3" s="278"/>
      <c r="H3" s="279"/>
    </row>
    <row r="4" spans="1:8" ht="12.75">
      <c r="A4" s="281" t="s">
        <v>206</v>
      </c>
      <c r="B4" s="282" t="s">
        <v>207</v>
      </c>
      <c r="C4" s="282"/>
      <c r="D4" s="283"/>
      <c r="E4" s="282" t="s">
        <v>208</v>
      </c>
      <c r="F4" s="282" t="s">
        <v>209</v>
      </c>
      <c r="G4" s="282"/>
      <c r="H4" s="283"/>
    </row>
    <row r="5" spans="1:8" ht="12.75">
      <c r="A5" s="284" t="s">
        <v>210</v>
      </c>
      <c r="B5" s="285" t="s">
        <v>211</v>
      </c>
      <c r="C5" s="285"/>
      <c r="D5" s="279"/>
      <c r="E5" s="285" t="s">
        <v>210</v>
      </c>
      <c r="F5" s="285" t="s">
        <v>212</v>
      </c>
      <c r="G5" s="285"/>
      <c r="H5" s="279"/>
    </row>
    <row r="6" spans="1:8" ht="12.75">
      <c r="A6" s="284" t="s">
        <v>213</v>
      </c>
      <c r="B6" s="286" t="s">
        <v>214</v>
      </c>
      <c r="C6" s="285"/>
      <c r="D6" s="279"/>
      <c r="E6" s="285" t="s">
        <v>213</v>
      </c>
      <c r="F6" s="286" t="s">
        <v>215</v>
      </c>
      <c r="G6" s="287"/>
      <c r="H6" s="279"/>
    </row>
    <row r="7" spans="1:8" ht="12.75">
      <c r="A7" s="284" t="s">
        <v>216</v>
      </c>
      <c r="B7" s="286" t="s">
        <v>217</v>
      </c>
      <c r="C7" s="285"/>
      <c r="D7" s="279"/>
      <c r="E7" s="285" t="s">
        <v>216</v>
      </c>
      <c r="F7" s="286" t="s">
        <v>218</v>
      </c>
      <c r="G7" s="287"/>
      <c r="H7" s="279"/>
    </row>
    <row r="8" spans="1:8" ht="12.75">
      <c r="A8" s="288" t="s">
        <v>219</v>
      </c>
      <c r="B8" s="337" t="s">
        <v>220</v>
      </c>
      <c r="C8" s="337"/>
      <c r="D8" s="338"/>
      <c r="E8" s="289" t="s">
        <v>219</v>
      </c>
      <c r="F8" s="337" t="s">
        <v>221</v>
      </c>
      <c r="G8" s="337"/>
      <c r="H8" s="338"/>
    </row>
    <row r="9" spans="1:8" ht="12.75">
      <c r="A9" s="281"/>
      <c r="B9" s="282"/>
      <c r="C9" s="282"/>
      <c r="D9" s="282"/>
      <c r="E9" s="282"/>
      <c r="F9" s="282"/>
      <c r="G9" s="282"/>
      <c r="H9" s="283"/>
    </row>
    <row r="10" spans="1:8" ht="12.75">
      <c r="A10" s="290" t="s">
        <v>222</v>
      </c>
      <c r="B10" s="285"/>
      <c r="C10" s="285"/>
      <c r="D10" s="285"/>
      <c r="E10" s="285"/>
      <c r="F10" s="285"/>
      <c r="G10" s="285"/>
      <c r="H10" s="279"/>
    </row>
    <row r="11" spans="1:8" ht="18">
      <c r="A11" s="291" t="s">
        <v>229</v>
      </c>
      <c r="B11" s="285"/>
      <c r="C11" s="293"/>
      <c r="D11" s="293"/>
      <c r="E11" s="293"/>
      <c r="F11" s="293"/>
      <c r="G11" s="293"/>
      <c r="H11" s="294"/>
    </row>
    <row r="12" spans="1:8" ht="18">
      <c r="A12" s="295" t="s">
        <v>230</v>
      </c>
      <c r="B12" s="285"/>
      <c r="C12" s="293"/>
      <c r="D12" s="293"/>
      <c r="E12" s="293"/>
      <c r="F12" s="293"/>
      <c r="G12" s="293"/>
      <c r="H12" s="294"/>
    </row>
    <row r="13" spans="1:8" ht="15">
      <c r="A13" s="296">
        <v>2009</v>
      </c>
      <c r="B13" s="297"/>
      <c r="C13" s="297"/>
      <c r="D13" s="297"/>
      <c r="E13" s="297"/>
      <c r="F13" s="297"/>
      <c r="G13" s="297"/>
      <c r="H13" s="298"/>
    </row>
    <row r="14" spans="1:8" ht="12.75">
      <c r="A14" s="284"/>
      <c r="B14" s="297"/>
      <c r="C14" s="297"/>
      <c r="D14" s="297"/>
      <c r="E14" s="297"/>
      <c r="F14" s="297"/>
      <c r="G14" s="297"/>
      <c r="H14" s="298"/>
    </row>
    <row r="15" spans="1:8" ht="12.75">
      <c r="A15" s="284" t="s">
        <v>223</v>
      </c>
      <c r="B15" s="297"/>
      <c r="C15" s="278"/>
      <c r="D15" s="278"/>
      <c r="E15" s="278"/>
      <c r="F15" s="278"/>
      <c r="G15" s="297" t="s">
        <v>224</v>
      </c>
      <c r="H15" s="279"/>
    </row>
    <row r="16" spans="1:8" ht="12.75">
      <c r="A16" s="281" t="s">
        <v>213</v>
      </c>
      <c r="B16" s="339" t="s">
        <v>225</v>
      </c>
      <c r="C16" s="340"/>
      <c r="D16" s="340"/>
      <c r="E16" s="341"/>
      <c r="F16" s="278"/>
      <c r="G16" s="342">
        <v>40507</v>
      </c>
      <c r="H16" s="343"/>
    </row>
    <row r="17" spans="1:8" ht="12.75">
      <c r="A17" s="284" t="s">
        <v>216</v>
      </c>
      <c r="B17" s="328" t="s">
        <v>226</v>
      </c>
      <c r="C17" s="329"/>
      <c r="D17" s="329"/>
      <c r="E17" s="330"/>
      <c r="F17" s="285"/>
      <c r="G17" s="297"/>
      <c r="H17" s="279"/>
    </row>
    <row r="18" spans="1:8" ht="12.75">
      <c r="A18" s="288" t="s">
        <v>219</v>
      </c>
      <c r="B18" s="331" t="s">
        <v>227</v>
      </c>
      <c r="C18" s="332"/>
      <c r="D18" s="332"/>
      <c r="E18" s="333"/>
      <c r="F18" s="297"/>
      <c r="G18" s="297"/>
      <c r="H18" s="298"/>
    </row>
    <row r="19" spans="1:8" ht="12.75">
      <c r="A19" s="284"/>
      <c r="B19" s="285"/>
      <c r="C19" s="297"/>
      <c r="D19" s="297"/>
      <c r="E19" s="297"/>
      <c r="F19" s="297"/>
      <c r="G19" s="297"/>
      <c r="H19" s="298"/>
    </row>
    <row r="20" spans="1:8" ht="38.25" customHeight="1">
      <c r="A20" s="334" t="s">
        <v>228</v>
      </c>
      <c r="B20" s="334"/>
      <c r="C20" s="334"/>
      <c r="D20" s="334"/>
      <c r="E20" s="334"/>
      <c r="F20" s="334"/>
      <c r="G20" s="334"/>
      <c r="H20" s="335"/>
    </row>
    <row r="21" spans="1:8" ht="12.75">
      <c r="A21" s="289"/>
      <c r="B21" s="289"/>
      <c r="C21" s="299"/>
      <c r="D21" s="299"/>
      <c r="E21" s="299"/>
      <c r="F21" s="299"/>
      <c r="G21" s="299"/>
      <c r="H21" s="300"/>
    </row>
    <row r="22" spans="2:8" ht="12.75">
      <c r="B22" s="301"/>
      <c r="C22" s="301"/>
      <c r="D22" s="301"/>
      <c r="E22" s="301"/>
      <c r="F22" s="301"/>
      <c r="G22" s="301"/>
      <c r="H22" s="301"/>
    </row>
  </sheetData>
  <mergeCells count="8">
    <mergeCell ref="B17:E17"/>
    <mergeCell ref="B18:E18"/>
    <mergeCell ref="A20:H20"/>
    <mergeCell ref="A3:B3"/>
    <mergeCell ref="B8:D8"/>
    <mergeCell ref="F8:H8"/>
    <mergeCell ref="B16:E16"/>
    <mergeCell ref="G16:H16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/>
  <pageMargins left="0.75" right="0.75" top="1" bottom="1" header="0.4921259845" footer="0.4921259845"/>
  <pageSetup horizontalDpi="600" verticalDpi="600" orientation="portrait" paperSize="9" scale="86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6">
      <selection activeCell="J48" sqref="J48"/>
    </sheetView>
  </sheetViews>
  <sheetFormatPr defaultColWidth="11.421875" defaultRowHeight="12.75"/>
  <cols>
    <col min="1" max="1" width="35.8515625" style="0" customWidth="1"/>
    <col min="2" max="2" width="10.421875" style="0" hidden="1" customWidth="1"/>
    <col min="3" max="3" width="11.8515625" style="0" customWidth="1"/>
    <col min="4" max="4" width="12.00390625" style="0" customWidth="1"/>
    <col min="5" max="6" width="8.421875" style="0" customWidth="1"/>
    <col min="7" max="7" width="13.8515625" style="0" customWidth="1"/>
  </cols>
  <sheetData>
    <row r="1" spans="1:6" s="31" customFormat="1" ht="12.75">
      <c r="A1" s="355" t="s">
        <v>186</v>
      </c>
      <c r="B1" s="355"/>
      <c r="C1" s="355"/>
      <c r="D1" s="355"/>
      <c r="E1" s="355"/>
      <c r="F1" s="355"/>
    </row>
    <row r="2" spans="1:6" s="31" customFormat="1" ht="12.75">
      <c r="A2" s="355"/>
      <c r="B2" s="355"/>
      <c r="C2" s="355"/>
      <c r="D2" s="355"/>
      <c r="E2" s="355"/>
      <c r="F2" s="355"/>
    </row>
    <row r="5" spans="1:6" ht="12.75">
      <c r="A5" s="354" t="s">
        <v>32</v>
      </c>
      <c r="B5" s="354"/>
      <c r="C5" s="354"/>
      <c r="D5" s="354"/>
      <c r="E5" s="354"/>
      <c r="F5" s="354"/>
    </row>
    <row r="6" spans="1:6" ht="6.75" customHeight="1">
      <c r="A6" s="25"/>
      <c r="B6" s="25"/>
      <c r="C6" s="25"/>
      <c r="D6" s="25"/>
      <c r="E6" s="25"/>
      <c r="F6" s="25"/>
    </row>
    <row r="7" spans="1:6" ht="12.75">
      <c r="A7" s="35"/>
      <c r="B7" s="35"/>
      <c r="C7" s="14"/>
      <c r="D7" s="35"/>
      <c r="E7" s="14"/>
      <c r="F7" s="35"/>
    </row>
    <row r="8" spans="3:7" ht="12.75">
      <c r="C8" s="357" t="s">
        <v>101</v>
      </c>
      <c r="D8" s="359"/>
      <c r="E8" s="4"/>
      <c r="G8" s="32"/>
    </row>
    <row r="9" spans="1:6" ht="12.75">
      <c r="A9" s="3" t="s">
        <v>6</v>
      </c>
      <c r="C9" s="4"/>
      <c r="D9" s="21"/>
      <c r="E9" s="309" t="s">
        <v>102</v>
      </c>
      <c r="F9" s="354"/>
    </row>
    <row r="10" spans="3:5" ht="12.75">
      <c r="C10" s="9" t="s">
        <v>98</v>
      </c>
      <c r="D10" s="10" t="s">
        <v>99</v>
      </c>
      <c r="E10" s="4"/>
    </row>
    <row r="11" spans="1:6" ht="12.75">
      <c r="A11" s="6"/>
      <c r="C11" s="20"/>
      <c r="D11" s="22"/>
      <c r="E11" s="20"/>
      <c r="F11" s="6"/>
    </row>
    <row r="12" spans="1:4" ht="12.75">
      <c r="A12" s="48"/>
      <c r="C12" s="4"/>
      <c r="D12" s="5"/>
    </row>
    <row r="13" spans="1:11" ht="14.25">
      <c r="A13" s="34" t="s">
        <v>131</v>
      </c>
      <c r="C13" s="160">
        <v>7784</v>
      </c>
      <c r="D13" s="187" t="s">
        <v>189</v>
      </c>
      <c r="E13" s="182"/>
      <c r="F13" s="78">
        <v>10818</v>
      </c>
      <c r="G13" s="160"/>
      <c r="H13" s="187"/>
      <c r="I13" s="161"/>
      <c r="J13" s="77"/>
      <c r="K13" s="187"/>
    </row>
    <row r="14" spans="1:11" ht="12.75">
      <c r="A14" s="34" t="s">
        <v>130</v>
      </c>
      <c r="C14" s="181"/>
      <c r="D14" s="182"/>
      <c r="E14" s="182"/>
      <c r="F14" s="236"/>
      <c r="H14" s="161"/>
      <c r="K14" s="182"/>
    </row>
    <row r="15" spans="1:11" ht="12.75">
      <c r="A15" s="34"/>
      <c r="C15" s="183"/>
      <c r="D15" s="183"/>
      <c r="E15" s="183"/>
      <c r="F15" s="236"/>
      <c r="K15" s="183"/>
    </row>
    <row r="16" spans="1:11" ht="12.75">
      <c r="A16" s="34" t="s">
        <v>103</v>
      </c>
      <c r="C16" s="160">
        <v>6611</v>
      </c>
      <c r="D16" s="160">
        <v>1526</v>
      </c>
      <c r="E16" s="181"/>
      <c r="F16" s="78">
        <v>8137</v>
      </c>
      <c r="G16" s="77"/>
      <c r="H16" s="160"/>
      <c r="I16" s="187"/>
      <c r="J16" s="77"/>
      <c r="K16" s="160"/>
    </row>
    <row r="17" spans="1:11" ht="12.75">
      <c r="A17" s="34"/>
      <c r="C17" s="183"/>
      <c r="D17" s="183"/>
      <c r="E17" s="183"/>
      <c r="F17" s="236"/>
      <c r="K17" s="183"/>
    </row>
    <row r="18" spans="1:11" ht="14.25">
      <c r="A18" s="34" t="s">
        <v>144</v>
      </c>
      <c r="C18" s="160">
        <v>1173</v>
      </c>
      <c r="D18" s="187" t="s">
        <v>187</v>
      </c>
      <c r="E18" s="235"/>
      <c r="F18" s="78">
        <v>2681</v>
      </c>
      <c r="G18" s="160"/>
      <c r="H18" s="187"/>
      <c r="I18" s="77"/>
      <c r="K18" s="187"/>
    </row>
    <row r="19" spans="1:11" ht="12.75">
      <c r="A19" s="34"/>
      <c r="C19" s="183"/>
      <c r="D19" s="184"/>
      <c r="E19" s="183"/>
      <c r="F19" s="236"/>
      <c r="K19" s="184"/>
    </row>
    <row r="20" spans="1:11" ht="14.25">
      <c r="A20" s="34" t="s">
        <v>150</v>
      </c>
      <c r="C20" s="160">
        <v>4953</v>
      </c>
      <c r="D20" s="161" t="s">
        <v>188</v>
      </c>
      <c r="E20" s="184"/>
      <c r="F20" s="78">
        <v>5961</v>
      </c>
      <c r="G20" s="160"/>
      <c r="H20" s="161"/>
      <c r="I20" s="77"/>
      <c r="K20" s="161"/>
    </row>
    <row r="21" spans="1:9" ht="12.75">
      <c r="A21" s="34" t="s">
        <v>151</v>
      </c>
      <c r="C21" s="178"/>
      <c r="D21" s="178"/>
      <c r="E21" s="178"/>
      <c r="F21" s="236"/>
      <c r="I21" s="77"/>
    </row>
    <row r="22" spans="1:11" ht="12.75">
      <c r="A22" s="34"/>
      <c r="C22" s="237"/>
      <c r="D22" s="178"/>
      <c r="E22" s="178"/>
      <c r="F22" s="236"/>
      <c r="K22" s="77"/>
    </row>
    <row r="23" spans="1:8" ht="12.75">
      <c r="A23" s="82" t="s">
        <v>104</v>
      </c>
      <c r="C23" s="78">
        <v>12737</v>
      </c>
      <c r="D23" s="90">
        <v>4042</v>
      </c>
      <c r="E23" s="178"/>
      <c r="F23" s="78">
        <v>16779</v>
      </c>
      <c r="G23" s="77"/>
      <c r="H23" s="31"/>
    </row>
    <row r="24" spans="3:6" ht="12.75">
      <c r="C24" s="77"/>
      <c r="F24" s="77"/>
    </row>
    <row r="27" s="5" customFormat="1" ht="12.75"/>
    <row r="28" spans="1:6" s="5" customFormat="1" ht="12.75">
      <c r="A28" s="28"/>
      <c r="B28" s="28"/>
      <c r="C28" s="28"/>
      <c r="D28" s="28"/>
      <c r="E28" s="28"/>
      <c r="F28" s="28"/>
    </row>
    <row r="29" s="5" customFormat="1" ht="12.75">
      <c r="A29" s="28"/>
    </row>
    <row r="30" spans="1:6" ht="12.75">
      <c r="A30" s="354" t="s">
        <v>41</v>
      </c>
      <c r="B30" s="354"/>
      <c r="C30" s="354"/>
      <c r="D30" s="354"/>
      <c r="E30" s="354"/>
      <c r="F30" s="354"/>
    </row>
    <row r="31" spans="1:6" ht="6.75" customHeight="1">
      <c r="A31" s="25"/>
      <c r="B31" s="25"/>
      <c r="C31" s="25"/>
      <c r="D31" s="25"/>
      <c r="E31" s="25"/>
      <c r="F31" s="25"/>
    </row>
    <row r="32" spans="1:6" ht="12.75">
      <c r="A32" s="35"/>
      <c r="B32" s="35"/>
      <c r="C32" s="14"/>
      <c r="D32" s="35"/>
      <c r="E32" s="14"/>
      <c r="F32" s="35"/>
    </row>
    <row r="33" spans="3:7" ht="12.75">
      <c r="C33" s="357" t="s">
        <v>101</v>
      </c>
      <c r="D33" s="359"/>
      <c r="E33" s="4"/>
      <c r="G33" s="32"/>
    </row>
    <row r="34" spans="1:6" ht="12.75">
      <c r="A34" s="3" t="s">
        <v>6</v>
      </c>
      <c r="C34" s="4"/>
      <c r="D34" s="21"/>
      <c r="E34" s="309" t="s">
        <v>102</v>
      </c>
      <c r="F34" s="354"/>
    </row>
    <row r="35" spans="3:5" ht="12.75">
      <c r="C35" s="9" t="s">
        <v>98</v>
      </c>
      <c r="D35" s="10" t="s">
        <v>99</v>
      </c>
      <c r="E35" s="4"/>
    </row>
    <row r="36" spans="1:6" ht="12.75">
      <c r="A36" s="6"/>
      <c r="C36" s="20"/>
      <c r="D36" s="22"/>
      <c r="E36" s="20"/>
      <c r="F36" s="6"/>
    </row>
    <row r="37" spans="1:4" ht="12.75">
      <c r="A37" s="48"/>
      <c r="C37" s="4"/>
      <c r="D37" s="5"/>
    </row>
    <row r="38" spans="1:11" ht="14.25">
      <c r="A38" s="34" t="s">
        <v>131</v>
      </c>
      <c r="C38" s="89">
        <v>12469</v>
      </c>
      <c r="D38" s="149" t="s">
        <v>190</v>
      </c>
      <c r="E38" s="185"/>
      <c r="F38" s="78">
        <v>14299</v>
      </c>
      <c r="G38" s="89"/>
      <c r="H38" s="149"/>
      <c r="I38" s="77"/>
      <c r="K38" s="77"/>
    </row>
    <row r="39" spans="1:9" ht="12.75">
      <c r="A39" s="34" t="s">
        <v>130</v>
      </c>
      <c r="C39" s="238"/>
      <c r="D39" s="186"/>
      <c r="E39" s="186"/>
      <c r="F39" s="236"/>
      <c r="I39" s="77"/>
    </row>
    <row r="40" spans="1:9" ht="12.75">
      <c r="A40" s="34"/>
      <c r="C40" s="178"/>
      <c r="D40" s="178"/>
      <c r="E40" s="178"/>
      <c r="F40" s="236"/>
      <c r="I40" s="77"/>
    </row>
    <row r="41" spans="1:9" ht="12.75">
      <c r="A41" s="34" t="s">
        <v>103</v>
      </c>
      <c r="C41" s="160">
        <v>11733</v>
      </c>
      <c r="D41" s="160">
        <v>1121</v>
      </c>
      <c r="E41" s="181"/>
      <c r="F41" s="78">
        <v>12854</v>
      </c>
      <c r="G41" s="160"/>
      <c r="H41" s="160"/>
      <c r="I41" s="77"/>
    </row>
    <row r="42" spans="1:9" ht="12.75">
      <c r="A42" s="34"/>
      <c r="C42" s="183"/>
      <c r="D42" s="183"/>
      <c r="E42" s="183"/>
      <c r="F42" s="236"/>
      <c r="H42" s="162"/>
      <c r="I42" s="77"/>
    </row>
    <row r="43" spans="1:10" ht="14.25">
      <c r="A43" s="34" t="s">
        <v>144</v>
      </c>
      <c r="C43" s="160">
        <v>736</v>
      </c>
      <c r="D43" s="162" t="s">
        <v>191</v>
      </c>
      <c r="E43" s="182"/>
      <c r="F43" s="78">
        <v>1445</v>
      </c>
      <c r="G43" s="160"/>
      <c r="H43" s="162"/>
      <c r="I43" s="77"/>
      <c r="J43" s="77"/>
    </row>
    <row r="44" spans="1:6" ht="12.75">
      <c r="A44" s="34"/>
      <c r="C44" s="183"/>
      <c r="D44" s="183"/>
      <c r="E44" s="183"/>
      <c r="F44" s="236"/>
    </row>
    <row r="45" spans="1:9" ht="14.25">
      <c r="A45" s="34" t="s">
        <v>150</v>
      </c>
      <c r="C45" s="160">
        <v>7168</v>
      </c>
      <c r="D45" s="161" t="s">
        <v>192</v>
      </c>
      <c r="E45" s="184"/>
      <c r="F45" s="78">
        <v>7624</v>
      </c>
      <c r="G45" s="160"/>
      <c r="H45" s="161"/>
      <c r="I45" s="77"/>
    </row>
    <row r="46" spans="1:8" ht="12.75">
      <c r="A46" s="34" t="s">
        <v>151</v>
      </c>
      <c r="C46" s="183"/>
      <c r="D46" s="183"/>
      <c r="E46" s="183"/>
      <c r="F46" s="236"/>
      <c r="H46" s="183"/>
    </row>
    <row r="47" spans="1:8" ht="12.75">
      <c r="A47" s="34"/>
      <c r="C47" s="237"/>
      <c r="D47" s="178"/>
      <c r="E47" s="178"/>
      <c r="F47" s="236"/>
      <c r="H47" s="161"/>
    </row>
    <row r="48" spans="1:8" ht="12.75">
      <c r="A48" s="82" t="s">
        <v>104</v>
      </c>
      <c r="C48" s="78">
        <v>19637</v>
      </c>
      <c r="D48" s="78">
        <v>2286</v>
      </c>
      <c r="E48" s="178"/>
      <c r="F48" s="78">
        <v>21923</v>
      </c>
      <c r="H48" s="272"/>
    </row>
    <row r="49" spans="3:6" s="5" customFormat="1" ht="12.75">
      <c r="C49" s="177"/>
      <c r="D49" s="177"/>
      <c r="E49" s="177"/>
      <c r="F49" s="180"/>
    </row>
    <row r="50" spans="3:6" s="5" customFormat="1" ht="12.75">
      <c r="C50" s="80"/>
      <c r="D50" s="80"/>
      <c r="F50" s="80"/>
    </row>
    <row r="51" spans="3:6" ht="12.75">
      <c r="C51" s="5"/>
      <c r="D51" s="5"/>
      <c r="E51" s="5"/>
      <c r="F51" s="5"/>
    </row>
    <row r="52" ht="14.25">
      <c r="A52" s="39" t="s">
        <v>165</v>
      </c>
    </row>
  </sheetData>
  <mergeCells count="8">
    <mergeCell ref="E34:F34"/>
    <mergeCell ref="E9:F9"/>
    <mergeCell ref="C33:D33"/>
    <mergeCell ref="A1:F1"/>
    <mergeCell ref="A2:F2"/>
    <mergeCell ref="A5:F5"/>
    <mergeCell ref="C8:D8"/>
    <mergeCell ref="A30:F3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53"/>
  <sheetViews>
    <sheetView zoomScale="75" zoomScaleNormal="75" workbookViewId="0" topLeftCell="A1">
      <selection activeCell="E20" sqref="E20"/>
    </sheetView>
  </sheetViews>
  <sheetFormatPr defaultColWidth="11.421875" defaultRowHeight="12.75"/>
  <cols>
    <col min="1" max="1" width="25.140625" style="178" customWidth="1"/>
    <col min="2" max="2" width="10.421875" style="178" hidden="1" customWidth="1"/>
    <col min="3" max="11" width="9.7109375" style="178" customWidth="1"/>
    <col min="12" max="16384" width="11.421875" style="178" customWidth="1"/>
  </cols>
  <sheetData>
    <row r="1" spans="1:9" s="230" customFormat="1" ht="12.75">
      <c r="A1" s="273" t="s">
        <v>194</v>
      </c>
      <c r="B1" s="273"/>
      <c r="C1" s="273"/>
      <c r="D1" s="273"/>
      <c r="E1" s="249"/>
      <c r="F1" s="249"/>
      <c r="G1" s="249"/>
      <c r="H1" s="249"/>
      <c r="I1" s="249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12.75">
      <c r="A3" s="354" t="s">
        <v>32</v>
      </c>
      <c r="B3" s="354"/>
      <c r="C3" s="354"/>
      <c r="D3" s="354"/>
      <c r="E3" s="354"/>
      <c r="F3" s="354"/>
      <c r="G3" s="26"/>
      <c r="H3" s="26"/>
      <c r="I3" s="26"/>
    </row>
    <row r="4" spans="1:9" ht="6.75" customHeight="1">
      <c r="A4" s="25"/>
      <c r="B4" s="25"/>
      <c r="C4" s="26"/>
      <c r="D4" s="26"/>
      <c r="E4" s="26"/>
      <c r="F4" s="26"/>
      <c r="G4" s="26"/>
      <c r="H4" s="26"/>
      <c r="I4" s="26"/>
    </row>
    <row r="5" spans="1:11" ht="12.75">
      <c r="A5" s="250"/>
      <c r="B5" s="26"/>
      <c r="C5" s="251"/>
      <c r="D5" s="251"/>
      <c r="E5" s="251"/>
      <c r="F5" s="251"/>
      <c r="G5" s="251"/>
      <c r="H5" s="251"/>
      <c r="I5" s="251"/>
      <c r="J5" s="231"/>
      <c r="K5" s="231"/>
    </row>
    <row r="6" spans="1:12" ht="12.75">
      <c r="A6" s="240" t="s">
        <v>105</v>
      </c>
      <c r="B6" s="26"/>
      <c r="C6" s="306"/>
      <c r="D6" s="306"/>
      <c r="E6" s="306"/>
      <c r="F6" s="306"/>
      <c r="G6" s="306"/>
      <c r="H6" s="239"/>
      <c r="I6" s="239"/>
      <c r="J6" s="232"/>
      <c r="K6" s="232"/>
      <c r="L6" s="232"/>
    </row>
    <row r="7" spans="1:11" ht="14.25">
      <c r="A7" s="240" t="s">
        <v>168</v>
      </c>
      <c r="B7" s="252"/>
      <c r="C7" s="252"/>
      <c r="D7" s="252"/>
      <c r="E7" s="252"/>
      <c r="F7" s="252"/>
      <c r="G7" s="252"/>
      <c r="H7" s="252"/>
      <c r="I7" s="252"/>
      <c r="J7" s="233"/>
      <c r="K7" s="233"/>
    </row>
    <row r="8" spans="1:21" ht="12.75">
      <c r="A8" s="253"/>
      <c r="B8" s="252"/>
      <c r="C8" s="254">
        <v>2001</v>
      </c>
      <c r="D8" s="254">
        <v>2002</v>
      </c>
      <c r="E8" s="254">
        <v>2003</v>
      </c>
      <c r="F8" s="254">
        <v>2004</v>
      </c>
      <c r="G8" s="254">
        <v>2005</v>
      </c>
      <c r="H8" s="254">
        <v>2006</v>
      </c>
      <c r="I8" s="254">
        <v>2007</v>
      </c>
      <c r="J8" s="254">
        <v>2008</v>
      </c>
      <c r="K8" s="254">
        <v>2009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</row>
    <row r="9" spans="1:21" ht="12.75">
      <c r="A9" s="44"/>
      <c r="B9" s="44"/>
      <c r="C9" s="255"/>
      <c r="D9" s="255"/>
      <c r="E9" s="255"/>
      <c r="F9" s="255"/>
      <c r="G9" s="255"/>
      <c r="H9" s="255"/>
      <c r="I9" s="255"/>
      <c r="J9" s="241"/>
      <c r="K9" s="241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11" ht="12.75">
      <c r="A10" s="256">
        <v>15</v>
      </c>
      <c r="B10" s="26"/>
      <c r="C10" s="257">
        <v>3.971</v>
      </c>
      <c r="D10" s="257">
        <v>4.3</v>
      </c>
      <c r="E10" s="257">
        <v>3</v>
      </c>
      <c r="F10" s="257">
        <v>1.8</v>
      </c>
      <c r="G10" s="257">
        <v>2.7</v>
      </c>
      <c r="H10" s="96">
        <v>1</v>
      </c>
      <c r="I10" s="96">
        <v>0.9</v>
      </c>
      <c r="J10" s="96">
        <v>1.4</v>
      </c>
      <c r="K10" s="96">
        <v>1.1</v>
      </c>
    </row>
    <row r="11" spans="1:11" ht="12.75">
      <c r="A11" s="256">
        <v>16</v>
      </c>
      <c r="B11" s="26"/>
      <c r="C11" s="257">
        <v>6.959</v>
      </c>
      <c r="D11" s="257">
        <v>6.7</v>
      </c>
      <c r="E11" s="257">
        <v>4.7</v>
      </c>
      <c r="F11" s="257">
        <v>6.1</v>
      </c>
      <c r="G11" s="257">
        <v>5.7</v>
      </c>
      <c r="H11" s="96">
        <v>3.5</v>
      </c>
      <c r="I11" s="96">
        <v>3.7</v>
      </c>
      <c r="J11" s="96">
        <v>3.9</v>
      </c>
      <c r="K11" s="96">
        <v>2.7</v>
      </c>
    </row>
    <row r="12" spans="1:11" ht="12.75">
      <c r="A12" s="256">
        <v>17</v>
      </c>
      <c r="B12" s="26"/>
      <c r="C12" s="257">
        <v>13.655</v>
      </c>
      <c r="D12" s="257">
        <v>10.8</v>
      </c>
      <c r="E12" s="257">
        <v>10.2</v>
      </c>
      <c r="F12" s="257">
        <v>9.7</v>
      </c>
      <c r="G12" s="257">
        <v>8.2</v>
      </c>
      <c r="H12" s="96">
        <v>7.7</v>
      </c>
      <c r="I12" s="96">
        <v>9.5</v>
      </c>
      <c r="J12" s="96">
        <v>8.3</v>
      </c>
      <c r="K12" s="96">
        <v>6.9</v>
      </c>
    </row>
    <row r="13" spans="1:11" ht="12.75">
      <c r="A13" s="256">
        <v>18</v>
      </c>
      <c r="B13" s="26"/>
      <c r="C13" s="257">
        <v>23.788</v>
      </c>
      <c r="D13" s="257">
        <v>19.7</v>
      </c>
      <c r="E13" s="257">
        <v>19.9</v>
      </c>
      <c r="F13" s="257">
        <v>21.3</v>
      </c>
      <c r="G13" s="257">
        <v>19.4</v>
      </c>
      <c r="H13" s="96">
        <v>14.4</v>
      </c>
      <c r="I13" s="96">
        <v>13.9</v>
      </c>
      <c r="J13" s="96">
        <v>13.9</v>
      </c>
      <c r="K13" s="96">
        <v>12.8</v>
      </c>
    </row>
    <row r="14" spans="1:11" ht="12.75">
      <c r="A14" s="256">
        <v>19</v>
      </c>
      <c r="B14" s="26"/>
      <c r="C14" s="257">
        <v>31.591</v>
      </c>
      <c r="D14" s="257">
        <v>32.3</v>
      </c>
      <c r="E14" s="257">
        <v>32.2</v>
      </c>
      <c r="F14" s="257">
        <v>27.2</v>
      </c>
      <c r="G14" s="257">
        <v>28.5</v>
      </c>
      <c r="H14" s="96">
        <v>25.2</v>
      </c>
      <c r="I14" s="96">
        <v>22.4</v>
      </c>
      <c r="J14" s="96">
        <v>23</v>
      </c>
      <c r="K14" s="96">
        <v>18.1</v>
      </c>
    </row>
    <row r="15" spans="1:11" ht="12.75">
      <c r="A15" s="25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256">
        <v>20</v>
      </c>
      <c r="B16" s="26"/>
      <c r="C16" s="257">
        <v>38.11</v>
      </c>
      <c r="D16" s="257">
        <v>33</v>
      </c>
      <c r="E16" s="257">
        <v>36.6</v>
      </c>
      <c r="F16" s="257">
        <v>30.9</v>
      </c>
      <c r="G16" s="257">
        <v>32</v>
      </c>
      <c r="H16" s="96">
        <v>32</v>
      </c>
      <c r="I16" s="96">
        <v>27.5</v>
      </c>
      <c r="J16" s="96">
        <v>25.5</v>
      </c>
      <c r="K16" s="96">
        <v>22.9</v>
      </c>
    </row>
    <row r="17" spans="1:11" ht="12.75">
      <c r="A17" s="256">
        <v>21</v>
      </c>
      <c r="B17" s="26"/>
      <c r="C17" s="257">
        <v>47.499</v>
      </c>
      <c r="D17" s="257">
        <v>39.9</v>
      </c>
      <c r="E17" s="257">
        <v>37.7</v>
      </c>
      <c r="F17" s="257">
        <v>41.5</v>
      </c>
      <c r="G17" s="257">
        <v>35.6</v>
      </c>
      <c r="H17" s="96">
        <v>35.4</v>
      </c>
      <c r="I17" s="96">
        <v>34.5</v>
      </c>
      <c r="J17" s="96">
        <v>31.6</v>
      </c>
      <c r="K17" s="96">
        <v>28.5</v>
      </c>
    </row>
    <row r="18" spans="1:11" ht="12.75">
      <c r="A18" s="256">
        <v>22</v>
      </c>
      <c r="B18" s="26"/>
      <c r="C18" s="257">
        <v>47.601</v>
      </c>
      <c r="D18" s="257">
        <v>46.5</v>
      </c>
      <c r="E18" s="257">
        <v>41.8</v>
      </c>
      <c r="F18" s="257">
        <v>41.7</v>
      </c>
      <c r="G18" s="257">
        <v>39.9</v>
      </c>
      <c r="H18" s="96">
        <v>40.8</v>
      </c>
      <c r="I18" s="96">
        <v>38.8</v>
      </c>
      <c r="J18" s="96">
        <v>34.2</v>
      </c>
      <c r="K18" s="96">
        <v>33.3</v>
      </c>
    </row>
    <row r="19" spans="1:11" ht="12.75">
      <c r="A19" s="256">
        <v>23</v>
      </c>
      <c r="B19" s="26"/>
      <c r="C19" s="257">
        <v>51.724</v>
      </c>
      <c r="D19" s="257">
        <v>47.4</v>
      </c>
      <c r="E19" s="257">
        <v>48.7</v>
      </c>
      <c r="F19" s="257">
        <v>46.3</v>
      </c>
      <c r="G19" s="257">
        <v>44.8</v>
      </c>
      <c r="H19" s="96">
        <v>43.1</v>
      </c>
      <c r="I19" s="96">
        <v>41.1</v>
      </c>
      <c r="J19" s="96">
        <v>37.7</v>
      </c>
      <c r="K19" s="96">
        <v>37.8</v>
      </c>
    </row>
    <row r="20" spans="1:11" ht="12.75">
      <c r="A20" s="256">
        <v>24</v>
      </c>
      <c r="B20" s="26"/>
      <c r="C20" s="257">
        <v>54.192</v>
      </c>
      <c r="D20" s="257">
        <v>54.6</v>
      </c>
      <c r="E20" s="257">
        <v>55.1</v>
      </c>
      <c r="F20" s="257">
        <v>49.9</v>
      </c>
      <c r="G20" s="257">
        <v>48.1</v>
      </c>
      <c r="H20" s="96">
        <v>44.7</v>
      </c>
      <c r="I20" s="96">
        <v>46.1</v>
      </c>
      <c r="J20" s="96">
        <v>41.6</v>
      </c>
      <c r="K20" s="96">
        <v>39.6</v>
      </c>
    </row>
    <row r="21" spans="1:11" ht="12.75">
      <c r="A21" s="25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56">
        <v>25</v>
      </c>
      <c r="B22" s="26"/>
      <c r="C22" s="257">
        <v>52.975</v>
      </c>
      <c r="D22" s="257">
        <v>57.5</v>
      </c>
      <c r="E22" s="257">
        <v>57.8</v>
      </c>
      <c r="F22" s="257">
        <v>50.3</v>
      </c>
      <c r="G22" s="257">
        <v>53.7</v>
      </c>
      <c r="H22" s="96">
        <v>52</v>
      </c>
      <c r="I22" s="96">
        <v>48.7</v>
      </c>
      <c r="J22" s="96">
        <v>52.4</v>
      </c>
      <c r="K22" s="96">
        <v>48.7</v>
      </c>
    </row>
    <row r="23" spans="1:11" ht="12.75">
      <c r="A23" s="256">
        <v>26</v>
      </c>
      <c r="B23" s="26"/>
      <c r="C23" s="257">
        <v>59.841</v>
      </c>
      <c r="D23" s="257">
        <v>60.7</v>
      </c>
      <c r="E23" s="257">
        <v>56.9</v>
      </c>
      <c r="F23" s="257">
        <v>58.3</v>
      </c>
      <c r="G23" s="257">
        <v>59.9</v>
      </c>
      <c r="H23" s="91">
        <v>60</v>
      </c>
      <c r="I23" s="91">
        <v>60</v>
      </c>
      <c r="J23" s="91">
        <v>56</v>
      </c>
      <c r="K23" s="91">
        <v>52.9</v>
      </c>
    </row>
    <row r="24" spans="1:11" ht="12.75">
      <c r="A24" s="256">
        <v>27</v>
      </c>
      <c r="B24" s="26"/>
      <c r="C24" s="257">
        <v>62.383</v>
      </c>
      <c r="D24" s="257">
        <v>57.1</v>
      </c>
      <c r="E24" s="257">
        <v>57.7</v>
      </c>
      <c r="F24" s="257">
        <v>62.8</v>
      </c>
      <c r="G24" s="257">
        <v>60.3</v>
      </c>
      <c r="H24" s="96">
        <v>57.2</v>
      </c>
      <c r="I24" s="96">
        <v>64.1</v>
      </c>
      <c r="J24" s="96">
        <v>60.1</v>
      </c>
      <c r="K24" s="96">
        <v>57.6</v>
      </c>
    </row>
    <row r="25" spans="1:11" ht="12.75">
      <c r="A25" s="256">
        <v>28</v>
      </c>
      <c r="B25" s="26"/>
      <c r="C25" s="257">
        <v>62.649</v>
      </c>
      <c r="D25" s="257">
        <v>68.5</v>
      </c>
      <c r="E25" s="257">
        <v>65.6</v>
      </c>
      <c r="F25" s="257">
        <v>64.7</v>
      </c>
      <c r="G25" s="257">
        <v>62.6</v>
      </c>
      <c r="H25" s="96">
        <v>62</v>
      </c>
      <c r="I25" s="96">
        <v>67.2</v>
      </c>
      <c r="J25" s="96">
        <v>67.6</v>
      </c>
      <c r="K25" s="96">
        <v>64.5</v>
      </c>
    </row>
    <row r="26" spans="1:11" ht="12.75">
      <c r="A26" s="239">
        <v>29</v>
      </c>
      <c r="B26" s="26"/>
      <c r="C26" s="257">
        <v>68.443</v>
      </c>
      <c r="D26" s="257">
        <v>62.6</v>
      </c>
      <c r="E26" s="257">
        <v>70.3</v>
      </c>
      <c r="F26" s="257">
        <v>69.8</v>
      </c>
      <c r="G26" s="258">
        <v>69.2</v>
      </c>
      <c r="H26" s="96">
        <v>67.4</v>
      </c>
      <c r="I26" s="96">
        <v>69.9</v>
      </c>
      <c r="J26" s="96">
        <v>68.9</v>
      </c>
      <c r="K26" s="96">
        <v>76.5</v>
      </c>
    </row>
    <row r="27" spans="1:11" ht="12.75">
      <c r="A27" s="239"/>
      <c r="B27" s="26"/>
      <c r="C27" s="257"/>
      <c r="D27" s="257"/>
      <c r="E27" s="257"/>
      <c r="F27" s="257"/>
      <c r="G27" s="26"/>
      <c r="H27" s="26"/>
      <c r="I27" s="26"/>
      <c r="J27" s="26"/>
      <c r="K27" s="26"/>
    </row>
    <row r="28" spans="1:11" ht="12.75">
      <c r="A28" s="239">
        <v>30</v>
      </c>
      <c r="B28" s="113">
        <v>6959</v>
      </c>
      <c r="C28" s="257">
        <v>69.877</v>
      </c>
      <c r="D28" s="257">
        <v>71</v>
      </c>
      <c r="E28" s="257">
        <v>70.4</v>
      </c>
      <c r="F28" s="257">
        <v>71.9</v>
      </c>
      <c r="G28" s="257">
        <v>72.6</v>
      </c>
      <c r="H28" s="96">
        <v>72.9</v>
      </c>
      <c r="I28" s="96">
        <v>71.3</v>
      </c>
      <c r="J28" s="96">
        <v>75</v>
      </c>
      <c r="K28" s="96">
        <v>74.6</v>
      </c>
    </row>
    <row r="29" spans="1:11" ht="12.75">
      <c r="A29" s="239">
        <v>31</v>
      </c>
      <c r="B29" s="26"/>
      <c r="C29" s="257">
        <v>70.606</v>
      </c>
      <c r="D29" s="257">
        <v>72</v>
      </c>
      <c r="E29" s="257">
        <v>73.6</v>
      </c>
      <c r="F29" s="257">
        <v>70.7</v>
      </c>
      <c r="G29" s="257">
        <v>78.8</v>
      </c>
      <c r="H29" s="91">
        <v>74.7</v>
      </c>
      <c r="I29" s="91">
        <v>81.8</v>
      </c>
      <c r="J29" s="91">
        <v>76.3</v>
      </c>
      <c r="K29" s="91">
        <v>83</v>
      </c>
    </row>
    <row r="30" spans="1:11" ht="12.75">
      <c r="A30" s="239">
        <v>32</v>
      </c>
      <c r="B30" s="149">
        <v>15916</v>
      </c>
      <c r="C30" s="257">
        <v>70.79</v>
      </c>
      <c r="D30" s="257">
        <v>65.2</v>
      </c>
      <c r="E30" s="257">
        <v>75.4</v>
      </c>
      <c r="F30" s="257">
        <v>75</v>
      </c>
      <c r="G30" s="257">
        <v>76.6</v>
      </c>
      <c r="H30" s="96">
        <v>81.4</v>
      </c>
      <c r="I30" s="96">
        <v>84.3</v>
      </c>
      <c r="J30" s="96">
        <v>82.7</v>
      </c>
      <c r="K30" s="96">
        <v>82.7</v>
      </c>
    </row>
    <row r="31" spans="1:11" ht="12.75">
      <c r="A31" s="239">
        <v>33</v>
      </c>
      <c r="B31" s="26"/>
      <c r="C31" s="257">
        <v>68.128</v>
      </c>
      <c r="D31" s="257">
        <v>65.7</v>
      </c>
      <c r="E31" s="257">
        <v>66.3</v>
      </c>
      <c r="F31" s="257">
        <v>77.6</v>
      </c>
      <c r="G31" s="257">
        <v>79.1</v>
      </c>
      <c r="H31" s="91">
        <v>75.3</v>
      </c>
      <c r="I31" s="91">
        <v>86.3</v>
      </c>
      <c r="J31" s="91">
        <v>80.7</v>
      </c>
      <c r="K31" s="91">
        <v>81.8</v>
      </c>
    </row>
    <row r="32" spans="1:11" ht="12.75">
      <c r="A32" s="239">
        <v>34</v>
      </c>
      <c r="B32" s="149">
        <v>18058</v>
      </c>
      <c r="C32" s="257">
        <v>62.035</v>
      </c>
      <c r="D32" s="257">
        <v>63.4</v>
      </c>
      <c r="E32" s="257">
        <v>66.8</v>
      </c>
      <c r="F32" s="257">
        <v>67.5</v>
      </c>
      <c r="G32" s="258">
        <v>69.9</v>
      </c>
      <c r="H32" s="96">
        <v>75.1</v>
      </c>
      <c r="I32" s="96">
        <v>70.8</v>
      </c>
      <c r="J32" s="96">
        <v>79.3</v>
      </c>
      <c r="K32" s="96">
        <v>76.6</v>
      </c>
    </row>
    <row r="33" spans="1:11" ht="12.75">
      <c r="A33" s="239"/>
      <c r="B33" s="26"/>
      <c r="C33" s="26"/>
      <c r="D33" s="26"/>
      <c r="E33" s="26"/>
      <c r="F33" s="26"/>
      <c r="G33" s="257"/>
      <c r="H33" s="26"/>
      <c r="I33" s="26"/>
      <c r="J33" s="26"/>
      <c r="K33" s="26"/>
    </row>
    <row r="34" spans="1:11" ht="12.75">
      <c r="A34" s="239">
        <v>35</v>
      </c>
      <c r="B34" s="259">
        <f>SUM(B30-B32)</f>
        <v>-2142</v>
      </c>
      <c r="C34" s="257">
        <v>54.636</v>
      </c>
      <c r="D34" s="257">
        <v>58.7</v>
      </c>
      <c r="E34" s="257">
        <v>59.6</v>
      </c>
      <c r="F34" s="257">
        <v>60.8</v>
      </c>
      <c r="G34" s="257">
        <v>66.8</v>
      </c>
      <c r="H34" s="96">
        <v>67.3</v>
      </c>
      <c r="I34" s="96">
        <v>69</v>
      </c>
      <c r="J34" s="96">
        <v>68</v>
      </c>
      <c r="K34" s="96">
        <v>75.1</v>
      </c>
    </row>
    <row r="35" spans="1:11" ht="12.75">
      <c r="A35" s="239">
        <v>36</v>
      </c>
      <c r="B35" s="26"/>
      <c r="C35" s="257">
        <v>46.368</v>
      </c>
      <c r="D35" s="257">
        <v>49.5</v>
      </c>
      <c r="E35" s="257">
        <v>51.1</v>
      </c>
      <c r="F35" s="257">
        <v>52.6</v>
      </c>
      <c r="G35" s="257">
        <v>54</v>
      </c>
      <c r="H35" s="96">
        <v>55.8</v>
      </c>
      <c r="I35" s="96">
        <v>60</v>
      </c>
      <c r="J35" s="96">
        <v>65.8</v>
      </c>
      <c r="K35" s="96">
        <v>65.6</v>
      </c>
    </row>
    <row r="36" spans="1:11" ht="12.75">
      <c r="A36" s="256">
        <v>37</v>
      </c>
      <c r="B36" s="26"/>
      <c r="C36" s="257">
        <v>37.636</v>
      </c>
      <c r="D36" s="257">
        <v>40.5</v>
      </c>
      <c r="E36" s="257">
        <v>43.3</v>
      </c>
      <c r="F36" s="257">
        <v>45.2</v>
      </c>
      <c r="G36" s="257">
        <v>45</v>
      </c>
      <c r="H36" s="96">
        <v>45.8</v>
      </c>
      <c r="I36" s="96">
        <v>51.7</v>
      </c>
      <c r="J36" s="96">
        <v>54.1</v>
      </c>
      <c r="K36" s="96">
        <v>56.5</v>
      </c>
    </row>
    <row r="37" spans="1:11" ht="12.75">
      <c r="A37" s="256">
        <v>38</v>
      </c>
      <c r="B37" s="26"/>
      <c r="C37" s="257">
        <v>28.736</v>
      </c>
      <c r="D37" s="257">
        <v>30.2</v>
      </c>
      <c r="E37" s="257">
        <v>29.7</v>
      </c>
      <c r="F37" s="257">
        <v>34.1</v>
      </c>
      <c r="G37" s="257">
        <v>36.6</v>
      </c>
      <c r="H37" s="91">
        <v>40.7</v>
      </c>
      <c r="I37" s="91">
        <v>40.6</v>
      </c>
      <c r="J37" s="91">
        <v>44.2</v>
      </c>
      <c r="K37" s="91">
        <v>47.6</v>
      </c>
    </row>
    <row r="38" spans="1:11" ht="12.75">
      <c r="A38" s="256">
        <v>39</v>
      </c>
      <c r="B38" s="26"/>
      <c r="C38" s="257">
        <v>21.324</v>
      </c>
      <c r="D38" s="257">
        <v>22.4</v>
      </c>
      <c r="E38" s="257">
        <v>24.8</v>
      </c>
      <c r="F38" s="257">
        <v>28.1</v>
      </c>
      <c r="G38" s="258">
        <v>26.7</v>
      </c>
      <c r="H38" s="96">
        <v>28.9</v>
      </c>
      <c r="I38" s="96">
        <v>32</v>
      </c>
      <c r="J38" s="96">
        <v>34.6</v>
      </c>
      <c r="K38" s="96">
        <v>32.1</v>
      </c>
    </row>
    <row r="39" spans="1:11" ht="12.75">
      <c r="A39" s="256"/>
      <c r="B39" s="26"/>
      <c r="C39" s="26"/>
      <c r="D39" s="26"/>
      <c r="E39" s="26"/>
      <c r="F39" s="26"/>
      <c r="G39" s="257"/>
      <c r="H39" s="26"/>
      <c r="I39" s="26"/>
      <c r="J39" s="26"/>
      <c r="K39" s="26"/>
    </row>
    <row r="40" spans="1:11" ht="12.75">
      <c r="A40" s="256">
        <v>40</v>
      </c>
      <c r="B40" s="26"/>
      <c r="C40" s="257">
        <v>15.948</v>
      </c>
      <c r="D40" s="257">
        <v>15.7</v>
      </c>
      <c r="E40" s="257">
        <v>17.8</v>
      </c>
      <c r="F40" s="257">
        <v>18.4</v>
      </c>
      <c r="G40" s="257">
        <v>19.5</v>
      </c>
      <c r="H40" s="96">
        <v>21.2</v>
      </c>
      <c r="I40" s="96">
        <v>22</v>
      </c>
      <c r="J40" s="96">
        <v>23.2</v>
      </c>
      <c r="K40" s="96">
        <v>26.2</v>
      </c>
    </row>
    <row r="41" spans="1:11" ht="12.75">
      <c r="A41" s="256">
        <v>41</v>
      </c>
      <c r="B41" s="26"/>
      <c r="C41" s="257">
        <v>9.099</v>
      </c>
      <c r="D41" s="257">
        <v>11.8</v>
      </c>
      <c r="E41" s="257">
        <v>10.8</v>
      </c>
      <c r="F41" s="257">
        <v>12.6</v>
      </c>
      <c r="G41" s="257">
        <v>13.5</v>
      </c>
      <c r="H41" s="96">
        <v>15.2</v>
      </c>
      <c r="I41" s="96">
        <v>17.7</v>
      </c>
      <c r="J41" s="96">
        <v>14.6</v>
      </c>
      <c r="K41" s="96">
        <v>17.7</v>
      </c>
    </row>
    <row r="42" spans="1:11" ht="12.75">
      <c r="A42" s="256">
        <v>42</v>
      </c>
      <c r="B42" s="26"/>
      <c r="C42" s="257">
        <v>5.369</v>
      </c>
      <c r="D42" s="257">
        <v>6.3</v>
      </c>
      <c r="E42" s="257">
        <v>5.655</v>
      </c>
      <c r="F42" s="257">
        <v>8.8</v>
      </c>
      <c r="G42" s="257">
        <v>8.4</v>
      </c>
      <c r="H42" s="96">
        <v>7.7</v>
      </c>
      <c r="I42" s="96">
        <v>8.9</v>
      </c>
      <c r="J42" s="96">
        <v>10.7</v>
      </c>
      <c r="K42" s="96">
        <v>9.2</v>
      </c>
    </row>
    <row r="43" spans="1:11" ht="12.75">
      <c r="A43" s="256">
        <v>43</v>
      </c>
      <c r="B43" s="26"/>
      <c r="C43" s="257">
        <v>3.576</v>
      </c>
      <c r="D43" s="257">
        <v>5.2</v>
      </c>
      <c r="E43" s="257">
        <v>3.8</v>
      </c>
      <c r="F43" s="257">
        <v>3.9</v>
      </c>
      <c r="G43" s="257">
        <v>5.3</v>
      </c>
      <c r="H43" s="96">
        <v>4.3</v>
      </c>
      <c r="I43" s="96">
        <v>5.2</v>
      </c>
      <c r="J43" s="96">
        <v>6.6</v>
      </c>
      <c r="K43" s="96">
        <v>5.6</v>
      </c>
    </row>
    <row r="44" spans="1:11" ht="12.75">
      <c r="A44" s="256">
        <v>44</v>
      </c>
      <c r="B44" s="26"/>
      <c r="C44" s="257">
        <v>1.731</v>
      </c>
      <c r="D44" s="257">
        <v>2.2</v>
      </c>
      <c r="E44" s="257">
        <v>1.1</v>
      </c>
      <c r="F44" s="257">
        <v>1.6</v>
      </c>
      <c r="G44" s="258">
        <v>1.4</v>
      </c>
      <c r="H44" s="96">
        <v>1.9</v>
      </c>
      <c r="I44" s="96">
        <v>2.2</v>
      </c>
      <c r="J44" s="96">
        <v>1.7</v>
      </c>
      <c r="K44" s="96">
        <v>3.3</v>
      </c>
    </row>
    <row r="45" spans="1:11" ht="12.75">
      <c r="A45" s="26"/>
      <c r="B45" s="26"/>
      <c r="C45" s="26"/>
      <c r="D45" s="26"/>
      <c r="E45" s="26"/>
      <c r="F45" s="115"/>
      <c r="G45" s="260"/>
      <c r="H45" s="26"/>
      <c r="I45" s="26"/>
      <c r="J45" s="26"/>
      <c r="K45" s="26"/>
    </row>
    <row r="46" spans="1:250" ht="25.5" customHeight="1">
      <c r="A46" s="261" t="s">
        <v>158</v>
      </c>
      <c r="B46" s="262">
        <v>1255.327</v>
      </c>
      <c r="C46" s="260">
        <v>1192.348</v>
      </c>
      <c r="D46" s="260">
        <v>1182.96</v>
      </c>
      <c r="E46" s="260">
        <v>1200.041</v>
      </c>
      <c r="F46" s="260">
        <v>1211.1</v>
      </c>
      <c r="G46" s="263">
        <v>1224.8</v>
      </c>
      <c r="H46" s="75">
        <v>1214.6</v>
      </c>
      <c r="I46" s="75">
        <v>1252.1</v>
      </c>
      <c r="J46" s="75">
        <v>1243.4</v>
      </c>
      <c r="K46" s="75">
        <v>1241.9</v>
      </c>
      <c r="L46" s="243"/>
      <c r="M46" s="244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3"/>
      <c r="AB46" s="243"/>
      <c r="AC46" s="243"/>
      <c r="AD46" s="243"/>
      <c r="AE46" s="245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3"/>
      <c r="AT46" s="243"/>
      <c r="AU46" s="243"/>
      <c r="AV46" s="243"/>
      <c r="AW46" s="245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3"/>
      <c r="BL46" s="243"/>
      <c r="BM46" s="243"/>
      <c r="BN46" s="243"/>
      <c r="BO46" s="245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3"/>
      <c r="CD46" s="243"/>
      <c r="CE46" s="243"/>
      <c r="CF46" s="243"/>
      <c r="CG46" s="245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3"/>
      <c r="CV46" s="243"/>
      <c r="CW46" s="243"/>
      <c r="CX46" s="243"/>
      <c r="CY46" s="245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3"/>
      <c r="DN46" s="243"/>
      <c r="DO46" s="243"/>
      <c r="DP46" s="243"/>
      <c r="DQ46" s="245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43"/>
      <c r="EF46" s="243"/>
      <c r="EG46" s="243"/>
      <c r="EH46" s="243"/>
      <c r="EI46" s="245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3"/>
      <c r="EX46" s="243"/>
      <c r="EY46" s="243"/>
      <c r="EZ46" s="243"/>
      <c r="FA46" s="245"/>
      <c r="FB46" s="242"/>
      <c r="FC46" s="242"/>
      <c r="FD46" s="242"/>
      <c r="FE46" s="242"/>
      <c r="FF46" s="242"/>
      <c r="FG46" s="242"/>
      <c r="FH46" s="242"/>
      <c r="FI46" s="242"/>
      <c r="FJ46" s="242"/>
      <c r="FK46" s="242"/>
      <c r="FL46" s="242"/>
      <c r="FM46" s="242"/>
      <c r="FN46" s="242"/>
      <c r="FO46" s="243"/>
      <c r="FP46" s="243"/>
      <c r="FQ46" s="243"/>
      <c r="FR46" s="243"/>
      <c r="FS46" s="245"/>
      <c r="FT46" s="242"/>
      <c r="FU46" s="242"/>
      <c r="FV46" s="242"/>
      <c r="FW46" s="242"/>
      <c r="FX46" s="242"/>
      <c r="FY46" s="242"/>
      <c r="FZ46" s="242"/>
      <c r="GA46" s="242"/>
      <c r="GB46" s="242"/>
      <c r="GC46" s="242"/>
      <c r="GD46" s="242"/>
      <c r="GE46" s="242"/>
      <c r="GF46" s="242"/>
      <c r="GG46" s="243"/>
      <c r="GH46" s="243"/>
      <c r="GI46" s="243"/>
      <c r="GJ46" s="243"/>
      <c r="GK46" s="245"/>
      <c r="GL46" s="242"/>
      <c r="GM46" s="242"/>
      <c r="GN46" s="242"/>
      <c r="GO46" s="242"/>
      <c r="GP46" s="242"/>
      <c r="GQ46" s="242"/>
      <c r="GR46" s="242"/>
      <c r="GS46" s="242"/>
      <c r="GT46" s="242"/>
      <c r="GU46" s="242"/>
      <c r="GV46" s="242"/>
      <c r="GW46" s="242"/>
      <c r="GX46" s="242"/>
      <c r="GY46" s="243"/>
      <c r="GZ46" s="243"/>
      <c r="HA46" s="243"/>
      <c r="HB46" s="243"/>
      <c r="HC46" s="245"/>
      <c r="HD46" s="242"/>
      <c r="HE46" s="242"/>
      <c r="HF46" s="242"/>
      <c r="HG46" s="242"/>
      <c r="HH46" s="242"/>
      <c r="HI46" s="242"/>
      <c r="HJ46" s="242"/>
      <c r="HK46" s="242"/>
      <c r="HL46" s="242"/>
      <c r="HM46" s="242"/>
      <c r="HN46" s="242"/>
      <c r="HO46" s="242"/>
      <c r="HP46" s="242"/>
      <c r="HQ46" s="243"/>
      <c r="HR46" s="243"/>
      <c r="HS46" s="243"/>
      <c r="HT46" s="243"/>
      <c r="HU46" s="245"/>
      <c r="HV46" s="242"/>
      <c r="HW46" s="242"/>
      <c r="HX46" s="242"/>
      <c r="HY46" s="242"/>
      <c r="HZ46" s="242"/>
      <c r="IA46" s="242"/>
      <c r="IB46" s="242"/>
      <c r="IC46" s="242"/>
      <c r="ID46" s="242"/>
      <c r="IE46" s="242"/>
      <c r="IF46" s="242"/>
      <c r="IG46" s="242"/>
      <c r="IH46" s="242"/>
      <c r="II46" s="243"/>
      <c r="IJ46" s="243"/>
      <c r="IK46" s="243"/>
      <c r="IL46" s="243"/>
      <c r="IM46" s="245"/>
      <c r="IN46" s="242"/>
      <c r="IO46" s="242"/>
      <c r="IP46" s="242"/>
    </row>
    <row r="47" spans="1:11" ht="12.75">
      <c r="A47" s="26"/>
      <c r="B47" s="26"/>
      <c r="C47" s="26"/>
      <c r="D47" s="26"/>
      <c r="E47" s="26"/>
      <c r="F47" s="26"/>
      <c r="G47" s="264"/>
      <c r="H47" s="26"/>
      <c r="I47" s="26"/>
      <c r="J47" s="26"/>
      <c r="K47" s="26"/>
    </row>
    <row r="48" spans="1:11" ht="12.75">
      <c r="A48" s="1" t="s">
        <v>159</v>
      </c>
      <c r="B48" s="26"/>
      <c r="C48" s="264">
        <v>42.791</v>
      </c>
      <c r="D48" s="264">
        <v>42</v>
      </c>
      <c r="E48" s="264">
        <v>42</v>
      </c>
      <c r="F48" s="264">
        <v>42</v>
      </c>
      <c r="G48" s="265">
        <v>43</v>
      </c>
      <c r="H48" s="266">
        <v>42</v>
      </c>
      <c r="I48" s="266">
        <v>44</v>
      </c>
      <c r="J48" s="266">
        <v>44</v>
      </c>
      <c r="K48" s="266">
        <v>44</v>
      </c>
    </row>
    <row r="49" spans="1:9" ht="14.25">
      <c r="A49" s="1" t="s">
        <v>169</v>
      </c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4.25">
      <c r="A51" s="38" t="s">
        <v>170</v>
      </c>
      <c r="B51" s="26"/>
      <c r="C51" s="26"/>
      <c r="D51" s="26"/>
      <c r="E51" s="26"/>
      <c r="F51" s="26"/>
      <c r="G51" s="26"/>
      <c r="H51" s="26"/>
      <c r="I51" s="26"/>
    </row>
    <row r="52" spans="1:9" ht="14.25">
      <c r="A52" s="38" t="s">
        <v>171</v>
      </c>
      <c r="B52" s="26"/>
      <c r="C52" s="26"/>
      <c r="D52" s="26"/>
      <c r="E52" s="26"/>
      <c r="F52" s="26"/>
      <c r="G52" s="26"/>
      <c r="H52" s="26"/>
      <c r="I52" s="26"/>
    </row>
    <row r="53" spans="1:9" ht="12.75">
      <c r="A53" s="26" t="s">
        <v>106</v>
      </c>
      <c r="B53" s="26"/>
      <c r="C53" s="26"/>
      <c r="D53" s="26"/>
      <c r="E53" s="26"/>
      <c r="F53" s="26"/>
      <c r="G53" s="26"/>
      <c r="H53" s="26"/>
      <c r="I53" s="26"/>
    </row>
  </sheetData>
  <mergeCells count="2">
    <mergeCell ref="A3:F3"/>
    <mergeCell ref="C6:G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="60" zoomScaleNormal="75" workbookViewId="0" topLeftCell="A1">
      <selection activeCell="N15" sqref="N15"/>
    </sheetView>
  </sheetViews>
  <sheetFormatPr defaultColWidth="11.421875" defaultRowHeight="12.75"/>
  <cols>
    <col min="1" max="1" width="25.28125" style="178" customWidth="1"/>
    <col min="2" max="2" width="10.421875" style="178" hidden="1" customWidth="1"/>
    <col min="3" max="11" width="9.7109375" style="178" customWidth="1"/>
    <col min="12" max="16384" width="11.421875" style="178" customWidth="1"/>
  </cols>
  <sheetData>
    <row r="1" spans="1:9" s="230" customFormat="1" ht="12.75">
      <c r="A1" s="273" t="s">
        <v>193</v>
      </c>
      <c r="B1" s="273"/>
      <c r="C1" s="273"/>
      <c r="D1" s="273"/>
      <c r="E1" s="249"/>
      <c r="F1" s="249"/>
      <c r="G1" s="249"/>
      <c r="H1" s="249"/>
      <c r="I1" s="249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12.75">
      <c r="A3" s="354" t="s">
        <v>41</v>
      </c>
      <c r="B3" s="354"/>
      <c r="C3" s="354"/>
      <c r="D3" s="354"/>
      <c r="E3" s="354"/>
      <c r="F3" s="354"/>
      <c r="G3" s="26"/>
      <c r="H3" s="26"/>
      <c r="I3" s="26"/>
    </row>
    <row r="4" spans="1:9" ht="6.75" customHeight="1">
      <c r="A4" s="25"/>
      <c r="B4" s="25"/>
      <c r="C4" s="26"/>
      <c r="D4" s="26"/>
      <c r="E4" s="26"/>
      <c r="F4" s="26"/>
      <c r="G4" s="26"/>
      <c r="H4" s="26"/>
      <c r="I4" s="26"/>
    </row>
    <row r="5" spans="1:11" ht="12.75">
      <c r="A5" s="250"/>
      <c r="B5" s="26"/>
      <c r="C5" s="251"/>
      <c r="D5" s="251"/>
      <c r="E5" s="251"/>
      <c r="F5" s="251"/>
      <c r="G5" s="251"/>
      <c r="H5" s="251"/>
      <c r="I5" s="251"/>
      <c r="J5" s="231"/>
      <c r="K5" s="231"/>
    </row>
    <row r="6" spans="1:12" ht="12.75">
      <c r="A6" s="240" t="s">
        <v>105</v>
      </c>
      <c r="B6" s="26"/>
      <c r="C6" s="306"/>
      <c r="D6" s="306"/>
      <c r="E6" s="306"/>
      <c r="F6" s="306"/>
      <c r="G6" s="306"/>
      <c r="H6" s="239"/>
      <c r="I6" s="239"/>
      <c r="J6" s="232"/>
      <c r="K6" s="232"/>
      <c r="L6" s="232"/>
    </row>
    <row r="7" spans="1:11" ht="14.25">
      <c r="A7" s="240" t="s">
        <v>168</v>
      </c>
      <c r="B7" s="252"/>
      <c r="C7" s="252"/>
      <c r="D7" s="252"/>
      <c r="E7" s="252"/>
      <c r="F7" s="252"/>
      <c r="G7" s="252"/>
      <c r="H7" s="252"/>
      <c r="I7" s="252"/>
      <c r="J7" s="233"/>
      <c r="K7" s="233"/>
    </row>
    <row r="8" spans="1:21" ht="12.75">
      <c r="A8" s="253"/>
      <c r="B8" s="252"/>
      <c r="C8" s="254">
        <v>2001</v>
      </c>
      <c r="D8" s="254">
        <v>2002</v>
      </c>
      <c r="E8" s="254">
        <v>2003</v>
      </c>
      <c r="F8" s="254">
        <v>2004</v>
      </c>
      <c r="G8" s="254">
        <v>2005</v>
      </c>
      <c r="H8" s="254">
        <v>2006</v>
      </c>
      <c r="I8" s="254">
        <v>2007</v>
      </c>
      <c r="J8" s="254">
        <v>2008</v>
      </c>
      <c r="K8" s="254">
        <v>2009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</row>
    <row r="9" spans="1:21" ht="12.75">
      <c r="A9" s="44"/>
      <c r="B9" s="44"/>
      <c r="C9" s="255"/>
      <c r="D9" s="255"/>
      <c r="E9" s="255"/>
      <c r="F9" s="255"/>
      <c r="G9" s="255"/>
      <c r="H9" s="255"/>
      <c r="I9" s="255"/>
      <c r="J9" s="241"/>
      <c r="K9" s="241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11" ht="12.75">
      <c r="A10" s="256">
        <v>15</v>
      </c>
      <c r="B10" s="26"/>
      <c r="C10" s="96">
        <v>0.8</v>
      </c>
      <c r="D10" s="96">
        <v>0.7454089584603917</v>
      </c>
      <c r="E10" s="96">
        <v>0.7017543859649122</v>
      </c>
      <c r="F10" s="96">
        <v>1.5</v>
      </c>
      <c r="G10" s="96">
        <v>1.6</v>
      </c>
      <c r="H10" s="96">
        <v>0.8</v>
      </c>
      <c r="I10" s="96">
        <v>1.1</v>
      </c>
      <c r="J10" s="96">
        <v>1.7</v>
      </c>
      <c r="K10" s="96">
        <v>1.1</v>
      </c>
    </row>
    <row r="11" spans="1:11" ht="12.75">
      <c r="A11" s="256">
        <v>16</v>
      </c>
      <c r="B11" s="26"/>
      <c r="C11" s="96">
        <v>2.9</v>
      </c>
      <c r="D11" s="96">
        <v>2.5696228904785055</v>
      </c>
      <c r="E11" s="96">
        <v>3.370862266567788</v>
      </c>
      <c r="F11" s="96">
        <v>4.9</v>
      </c>
      <c r="G11" s="96">
        <v>3.7</v>
      </c>
      <c r="H11" s="96">
        <v>3.4</v>
      </c>
      <c r="I11" s="96">
        <v>4</v>
      </c>
      <c r="J11" s="96">
        <v>4</v>
      </c>
      <c r="K11" s="96">
        <v>3.2</v>
      </c>
    </row>
    <row r="12" spans="1:11" ht="12.75">
      <c r="A12" s="256">
        <v>17</v>
      </c>
      <c r="B12" s="26"/>
      <c r="C12" s="96">
        <v>7.4</v>
      </c>
      <c r="D12" s="96">
        <v>8.769365682548964</v>
      </c>
      <c r="E12" s="96">
        <v>7.534388608557406</v>
      </c>
      <c r="F12" s="96">
        <v>9.8</v>
      </c>
      <c r="G12" s="96">
        <v>8.8</v>
      </c>
      <c r="H12" s="96">
        <v>5.5</v>
      </c>
      <c r="I12" s="96">
        <v>7.4</v>
      </c>
      <c r="J12" s="96">
        <v>7.9</v>
      </c>
      <c r="K12" s="96">
        <v>7.7</v>
      </c>
    </row>
    <row r="13" spans="1:11" ht="12.75">
      <c r="A13" s="256">
        <v>18</v>
      </c>
      <c r="B13" s="26"/>
      <c r="C13" s="96">
        <v>14.9</v>
      </c>
      <c r="D13" s="96">
        <v>13.959771840288202</v>
      </c>
      <c r="E13" s="96">
        <v>14.138353891654043</v>
      </c>
      <c r="F13" s="96">
        <v>16.5</v>
      </c>
      <c r="G13" s="96">
        <v>16.2</v>
      </c>
      <c r="H13" s="96">
        <v>10.7</v>
      </c>
      <c r="I13" s="96">
        <v>13.9</v>
      </c>
      <c r="J13" s="96">
        <v>12.4</v>
      </c>
      <c r="K13" s="96">
        <v>13.2</v>
      </c>
    </row>
    <row r="14" spans="1:11" ht="12.75">
      <c r="A14" s="256">
        <v>19</v>
      </c>
      <c r="B14" s="26"/>
      <c r="C14" s="96">
        <v>23.3</v>
      </c>
      <c r="D14" s="96">
        <v>23.682868177512205</v>
      </c>
      <c r="E14" s="96">
        <v>23.366889558380482</v>
      </c>
      <c r="F14" s="96">
        <v>24.7</v>
      </c>
      <c r="G14" s="96">
        <v>25.4</v>
      </c>
      <c r="H14" s="96">
        <v>20.9</v>
      </c>
      <c r="I14" s="96">
        <v>24.4</v>
      </c>
      <c r="J14" s="96">
        <v>25.1</v>
      </c>
      <c r="K14" s="96">
        <v>22.6</v>
      </c>
    </row>
    <row r="15" spans="1:11" ht="12.75">
      <c r="A15" s="25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256">
        <v>20</v>
      </c>
      <c r="B16" s="26"/>
      <c r="C16" s="96">
        <v>33</v>
      </c>
      <c r="D16" s="96">
        <v>31.630836642475693</v>
      </c>
      <c r="E16" s="96">
        <v>31.527373428956896</v>
      </c>
      <c r="F16" s="96">
        <v>32.3</v>
      </c>
      <c r="G16" s="96">
        <v>30.9</v>
      </c>
      <c r="H16" s="96">
        <v>30.5</v>
      </c>
      <c r="I16" s="96">
        <v>30</v>
      </c>
      <c r="J16" s="96">
        <v>29.9</v>
      </c>
      <c r="K16" s="96">
        <v>28.1</v>
      </c>
    </row>
    <row r="17" spans="1:11" ht="12.75">
      <c r="A17" s="256">
        <v>21</v>
      </c>
      <c r="B17" s="26"/>
      <c r="C17" s="96">
        <v>41.4</v>
      </c>
      <c r="D17" s="96">
        <v>42.21457954009036</v>
      </c>
      <c r="E17" s="96">
        <v>38.049700316519626</v>
      </c>
      <c r="F17" s="96">
        <v>40.3</v>
      </c>
      <c r="G17" s="96">
        <v>43.3</v>
      </c>
      <c r="H17" s="96">
        <v>35.6</v>
      </c>
      <c r="I17" s="96">
        <v>40.7</v>
      </c>
      <c r="J17" s="96">
        <v>37.4</v>
      </c>
      <c r="K17" s="96">
        <v>34.6</v>
      </c>
    </row>
    <row r="18" spans="1:11" ht="12.75">
      <c r="A18" s="256">
        <v>22</v>
      </c>
      <c r="B18" s="26"/>
      <c r="C18" s="96">
        <v>52.8</v>
      </c>
      <c r="D18" s="96">
        <v>48.29828169574736</v>
      </c>
      <c r="E18" s="96">
        <v>43.981635504690935</v>
      </c>
      <c r="F18" s="96">
        <v>51.1</v>
      </c>
      <c r="G18" s="96">
        <v>47.3</v>
      </c>
      <c r="H18" s="96">
        <v>41.6</v>
      </c>
      <c r="I18" s="96">
        <v>46.1</v>
      </c>
      <c r="J18" s="96">
        <v>42.6</v>
      </c>
      <c r="K18" s="96">
        <v>41.4</v>
      </c>
    </row>
    <row r="19" spans="1:11" ht="12.75">
      <c r="A19" s="256">
        <v>23</v>
      </c>
      <c r="B19" s="26"/>
      <c r="C19" s="96">
        <v>55.9</v>
      </c>
      <c r="D19" s="96">
        <v>58.27943528757215</v>
      </c>
      <c r="E19" s="96">
        <v>49.08055755513382</v>
      </c>
      <c r="F19" s="96">
        <v>53.8</v>
      </c>
      <c r="G19" s="96">
        <v>53.2</v>
      </c>
      <c r="H19" s="96">
        <v>51.4</v>
      </c>
      <c r="I19" s="96">
        <v>52.6</v>
      </c>
      <c r="J19" s="96">
        <v>53.9</v>
      </c>
      <c r="K19" s="96">
        <v>50.4</v>
      </c>
    </row>
    <row r="20" spans="1:11" ht="12.75">
      <c r="A20" s="256">
        <v>24</v>
      </c>
      <c r="B20" s="26"/>
      <c r="C20" s="96">
        <v>65.8</v>
      </c>
      <c r="D20" s="96">
        <v>63.85041551246537</v>
      </c>
      <c r="E20" s="96">
        <v>65.3446257660263</v>
      </c>
      <c r="F20" s="96">
        <v>66.3</v>
      </c>
      <c r="G20" s="96">
        <v>59.3</v>
      </c>
      <c r="H20" s="96">
        <v>58.6</v>
      </c>
      <c r="I20" s="96">
        <v>59.6</v>
      </c>
      <c r="J20" s="96">
        <v>58.4</v>
      </c>
      <c r="K20" s="96">
        <v>57.6</v>
      </c>
    </row>
    <row r="21" spans="1:11" ht="12.75">
      <c r="A21" s="25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56">
        <v>25</v>
      </c>
      <c r="B22" s="26"/>
      <c r="C22" s="96">
        <v>72.5</v>
      </c>
      <c r="D22" s="96">
        <v>72.95658839105289</v>
      </c>
      <c r="E22" s="96">
        <v>67.41573033707866</v>
      </c>
      <c r="F22" s="96">
        <v>75.2</v>
      </c>
      <c r="G22" s="96">
        <v>72.2</v>
      </c>
      <c r="H22" s="96">
        <v>64.7</v>
      </c>
      <c r="I22" s="96">
        <v>70.1</v>
      </c>
      <c r="J22" s="96">
        <v>66.5</v>
      </c>
      <c r="K22" s="96">
        <v>67.5</v>
      </c>
    </row>
    <row r="23" spans="1:11" ht="12.75">
      <c r="A23" s="256">
        <v>26</v>
      </c>
      <c r="B23" s="26"/>
      <c r="C23" s="91">
        <v>82.2</v>
      </c>
      <c r="D23" s="91">
        <v>75.2950752950753</v>
      </c>
      <c r="E23" s="91">
        <v>78.12175358404322</v>
      </c>
      <c r="F23" s="91">
        <v>84</v>
      </c>
      <c r="G23" s="91">
        <v>83.3</v>
      </c>
      <c r="H23" s="91">
        <v>74.1</v>
      </c>
      <c r="I23" s="91">
        <v>81.1</v>
      </c>
      <c r="J23" s="91">
        <v>79.7</v>
      </c>
      <c r="K23" s="91">
        <v>76.4</v>
      </c>
    </row>
    <row r="24" spans="1:11" ht="12.75">
      <c r="A24" s="256">
        <v>27</v>
      </c>
      <c r="B24" s="26"/>
      <c r="C24" s="96">
        <v>88.5</v>
      </c>
      <c r="D24" s="96">
        <v>87.51753155680224</v>
      </c>
      <c r="E24" s="96">
        <v>87.93732270701067</v>
      </c>
      <c r="F24" s="96">
        <v>87.5</v>
      </c>
      <c r="G24" s="96">
        <v>87</v>
      </c>
      <c r="H24" s="96">
        <v>84</v>
      </c>
      <c r="I24" s="96">
        <v>91.9</v>
      </c>
      <c r="J24" s="96">
        <v>85.2</v>
      </c>
      <c r="K24" s="96">
        <v>83.4</v>
      </c>
    </row>
    <row r="25" spans="1:11" ht="12.75">
      <c r="A25" s="256">
        <v>28</v>
      </c>
      <c r="B25" s="26"/>
      <c r="C25" s="96">
        <v>96.9</v>
      </c>
      <c r="D25" s="96">
        <v>96.7361929180237</v>
      </c>
      <c r="E25" s="96">
        <v>87.67276280887897</v>
      </c>
      <c r="F25" s="96">
        <v>96.9</v>
      </c>
      <c r="G25" s="96">
        <v>94</v>
      </c>
      <c r="H25" s="96">
        <v>90.8</v>
      </c>
      <c r="I25" s="96">
        <v>93.2</v>
      </c>
      <c r="J25" s="96">
        <v>89.6</v>
      </c>
      <c r="K25" s="96">
        <v>93.4</v>
      </c>
    </row>
    <row r="26" spans="1:11" ht="12.75">
      <c r="A26" s="239">
        <v>29</v>
      </c>
      <c r="B26" s="26"/>
      <c r="C26" s="96">
        <v>98.3</v>
      </c>
      <c r="D26" s="96">
        <v>97.15086408220458</v>
      </c>
      <c r="E26" s="96">
        <v>96.35237439779766</v>
      </c>
      <c r="F26" s="96">
        <v>97.6</v>
      </c>
      <c r="G26" s="96">
        <v>97.3</v>
      </c>
      <c r="H26" s="96">
        <v>95.6</v>
      </c>
      <c r="I26" s="96">
        <v>101.3</v>
      </c>
      <c r="J26" s="96">
        <v>97.1</v>
      </c>
      <c r="K26" s="96">
        <v>98.4</v>
      </c>
    </row>
    <row r="27" spans="1:11" ht="12.75">
      <c r="A27" s="239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239">
        <v>30</v>
      </c>
      <c r="B28" s="113">
        <v>6959</v>
      </c>
      <c r="C28" s="96">
        <v>99.5</v>
      </c>
      <c r="D28" s="96">
        <v>93.67891775410033</v>
      </c>
      <c r="E28" s="96">
        <v>97.1836572788576</v>
      </c>
      <c r="F28" s="96">
        <v>100.8</v>
      </c>
      <c r="G28" s="96">
        <v>94.5</v>
      </c>
      <c r="H28" s="96">
        <v>97.5</v>
      </c>
      <c r="I28" s="96">
        <v>103.5</v>
      </c>
      <c r="J28" s="96">
        <v>97.9</v>
      </c>
      <c r="K28" s="96">
        <v>100.9</v>
      </c>
    </row>
    <row r="29" spans="1:11" ht="12.75">
      <c r="A29" s="239">
        <v>31</v>
      </c>
      <c r="B29" s="26"/>
      <c r="C29" s="91">
        <v>100.2</v>
      </c>
      <c r="D29" s="91">
        <v>94.94204425711276</v>
      </c>
      <c r="E29" s="91">
        <v>94.93295360151893</v>
      </c>
      <c r="F29" s="91">
        <v>95.1</v>
      </c>
      <c r="G29" s="91">
        <v>95.2</v>
      </c>
      <c r="H29" s="91">
        <v>92.1</v>
      </c>
      <c r="I29" s="91">
        <v>98.7</v>
      </c>
      <c r="J29" s="91">
        <v>102.2</v>
      </c>
      <c r="K29" s="91">
        <v>98.2</v>
      </c>
    </row>
    <row r="30" spans="1:11" ht="12.75">
      <c r="A30" s="239">
        <v>32</v>
      </c>
      <c r="B30" s="149">
        <v>15916</v>
      </c>
      <c r="C30" s="96">
        <v>87.9</v>
      </c>
      <c r="D30" s="96">
        <v>88.61265039189256</v>
      </c>
      <c r="E30" s="96">
        <v>91.10379773285274</v>
      </c>
      <c r="F30" s="96">
        <v>85.9</v>
      </c>
      <c r="G30" s="96">
        <v>85.7</v>
      </c>
      <c r="H30" s="96">
        <v>94.7</v>
      </c>
      <c r="I30" s="96">
        <v>92</v>
      </c>
      <c r="J30" s="96">
        <v>96.2</v>
      </c>
      <c r="K30" s="96">
        <v>95.9</v>
      </c>
    </row>
    <row r="31" spans="1:11" ht="12.75">
      <c r="A31" s="239">
        <v>33</v>
      </c>
      <c r="B31" s="26"/>
      <c r="C31" s="91">
        <v>82.2</v>
      </c>
      <c r="D31" s="91">
        <v>84.29239345441468</v>
      </c>
      <c r="E31" s="91">
        <v>81.3330688355485</v>
      </c>
      <c r="F31" s="91">
        <v>79.4</v>
      </c>
      <c r="G31" s="91">
        <v>82.4</v>
      </c>
      <c r="H31" s="91">
        <v>87.9</v>
      </c>
      <c r="I31" s="91">
        <v>83.2</v>
      </c>
      <c r="J31" s="91">
        <v>89.2</v>
      </c>
      <c r="K31" s="91">
        <v>85.9</v>
      </c>
    </row>
    <row r="32" spans="1:11" ht="12.75">
      <c r="A32" s="239">
        <v>34</v>
      </c>
      <c r="B32" s="149">
        <v>18058</v>
      </c>
      <c r="C32" s="96">
        <v>69.8</v>
      </c>
      <c r="D32" s="96">
        <v>69.39590614078882</v>
      </c>
      <c r="E32" s="96">
        <v>73.17942775648453</v>
      </c>
      <c r="F32" s="96">
        <v>69.9</v>
      </c>
      <c r="G32" s="96">
        <v>66.8</v>
      </c>
      <c r="H32" s="96">
        <v>75.5</v>
      </c>
      <c r="I32" s="96">
        <v>71.8</v>
      </c>
      <c r="J32" s="96">
        <v>79.7</v>
      </c>
      <c r="K32" s="96">
        <v>77.4</v>
      </c>
    </row>
    <row r="33" spans="1:11" ht="12.75">
      <c r="A33" s="239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239">
        <v>35</v>
      </c>
      <c r="B34" s="259">
        <f>SUM(B30-B32)</f>
        <v>-2142</v>
      </c>
      <c r="C34" s="96">
        <v>61.3</v>
      </c>
      <c r="D34" s="96">
        <v>60.13968975879152</v>
      </c>
      <c r="E34" s="96">
        <v>64.60535006605019</v>
      </c>
      <c r="F34" s="96">
        <v>59.8</v>
      </c>
      <c r="G34" s="96">
        <v>59.5</v>
      </c>
      <c r="H34" s="96">
        <v>65.3</v>
      </c>
      <c r="I34" s="96">
        <v>63.6</v>
      </c>
      <c r="J34" s="96">
        <v>70.6</v>
      </c>
      <c r="K34" s="96">
        <v>61.9</v>
      </c>
    </row>
    <row r="35" spans="1:11" ht="12.75">
      <c r="A35" s="256">
        <v>36</v>
      </c>
      <c r="B35" s="26"/>
      <c r="C35" s="96">
        <v>48.8</v>
      </c>
      <c r="D35" s="96">
        <v>50.750040763084954</v>
      </c>
      <c r="E35" s="96">
        <v>50.64107733247319</v>
      </c>
      <c r="F35" s="96">
        <v>48.3</v>
      </c>
      <c r="G35" s="96">
        <v>47.1</v>
      </c>
      <c r="H35" s="96">
        <v>54.7</v>
      </c>
      <c r="I35" s="96">
        <v>54.5</v>
      </c>
      <c r="J35" s="96">
        <v>52.7</v>
      </c>
      <c r="K35" s="96">
        <v>53.6</v>
      </c>
    </row>
    <row r="36" spans="1:11" ht="12.75">
      <c r="A36" s="256">
        <v>37</v>
      </c>
      <c r="B36" s="26"/>
      <c r="C36" s="96">
        <v>38.6</v>
      </c>
      <c r="D36" s="96">
        <v>39.26173114159766</v>
      </c>
      <c r="E36" s="96">
        <v>39.39529039841122</v>
      </c>
      <c r="F36" s="96">
        <v>37.9</v>
      </c>
      <c r="G36" s="96">
        <v>35.7</v>
      </c>
      <c r="H36" s="96">
        <v>41.7</v>
      </c>
      <c r="I36" s="96">
        <v>41.6</v>
      </c>
      <c r="J36" s="96">
        <v>42.5</v>
      </c>
      <c r="K36" s="96">
        <v>43.5</v>
      </c>
    </row>
    <row r="37" spans="1:11" ht="12.75">
      <c r="A37" s="256">
        <v>38</v>
      </c>
      <c r="B37" s="26"/>
      <c r="C37" s="91">
        <v>27.2</v>
      </c>
      <c r="D37" s="91">
        <v>30.38162282326788</v>
      </c>
      <c r="E37" s="91">
        <v>30.38368617173744</v>
      </c>
      <c r="F37" s="91">
        <v>27.8</v>
      </c>
      <c r="G37" s="91">
        <v>30</v>
      </c>
      <c r="H37" s="91">
        <v>33.3</v>
      </c>
      <c r="I37" s="91">
        <v>31.5</v>
      </c>
      <c r="J37" s="91">
        <v>29.6</v>
      </c>
      <c r="K37" s="91">
        <v>33</v>
      </c>
    </row>
    <row r="38" spans="1:11" ht="12.75">
      <c r="A38" s="256">
        <v>39</v>
      </c>
      <c r="B38" s="26"/>
      <c r="C38" s="96">
        <v>17.9</v>
      </c>
      <c r="D38" s="96">
        <v>20.24393310700365</v>
      </c>
      <c r="E38" s="96">
        <v>22.531179717849113</v>
      </c>
      <c r="F38" s="96">
        <v>20.2</v>
      </c>
      <c r="G38" s="96">
        <v>19.8</v>
      </c>
      <c r="H38" s="96">
        <v>26</v>
      </c>
      <c r="I38" s="96">
        <v>23.3</v>
      </c>
      <c r="J38" s="96">
        <v>25.1</v>
      </c>
      <c r="K38" s="96">
        <v>24.5</v>
      </c>
    </row>
    <row r="39" spans="1:11" ht="12.75">
      <c r="A39" s="25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2.75">
      <c r="A40" s="256">
        <v>40</v>
      </c>
      <c r="B40" s="26"/>
      <c r="C40" s="96">
        <v>15.5</v>
      </c>
      <c r="D40" s="96">
        <v>14.882878219231268</v>
      </c>
      <c r="E40" s="96">
        <v>16.165993083621515</v>
      </c>
      <c r="F40" s="96">
        <v>13.2</v>
      </c>
      <c r="G40" s="96">
        <v>13.5</v>
      </c>
      <c r="H40" s="96">
        <v>18.7</v>
      </c>
      <c r="I40" s="96">
        <v>16</v>
      </c>
      <c r="J40" s="96">
        <v>17.9</v>
      </c>
      <c r="K40" s="96">
        <v>17.6</v>
      </c>
    </row>
    <row r="41" spans="1:11" ht="12.75">
      <c r="A41" s="256">
        <v>41</v>
      </c>
      <c r="B41" s="26"/>
      <c r="C41" s="96">
        <v>8.5</v>
      </c>
      <c r="D41" s="96">
        <v>8.32263491079729</v>
      </c>
      <c r="E41" s="96">
        <v>10.03043422349865</v>
      </c>
      <c r="F41" s="96">
        <v>8.7</v>
      </c>
      <c r="G41" s="96">
        <v>8.9</v>
      </c>
      <c r="H41" s="96">
        <v>11.3</v>
      </c>
      <c r="I41" s="96">
        <v>9.5</v>
      </c>
      <c r="J41" s="96">
        <v>12.2</v>
      </c>
      <c r="K41" s="96">
        <v>10.5</v>
      </c>
    </row>
    <row r="42" spans="1:11" ht="12.75">
      <c r="A42" s="256">
        <v>42</v>
      </c>
      <c r="B42" s="26"/>
      <c r="C42" s="96">
        <v>4.9</v>
      </c>
      <c r="D42" s="96">
        <v>6.283866854879104</v>
      </c>
      <c r="E42" s="96">
        <v>5.67956676793026</v>
      </c>
      <c r="F42" s="96">
        <v>4.327131112072696</v>
      </c>
      <c r="G42" s="96">
        <v>4.9</v>
      </c>
      <c r="H42" s="96">
        <v>6.7</v>
      </c>
      <c r="I42" s="96">
        <v>6.5</v>
      </c>
      <c r="J42" s="96">
        <v>5.5</v>
      </c>
      <c r="K42" s="96">
        <v>6.3</v>
      </c>
    </row>
    <row r="43" spans="1:11" ht="12.75">
      <c r="A43" s="256">
        <v>43</v>
      </c>
      <c r="B43" s="26"/>
      <c r="C43" s="96">
        <v>3.5</v>
      </c>
      <c r="D43" s="96">
        <v>3.6813290541816124</v>
      </c>
      <c r="E43" s="96">
        <v>3.764513788098694</v>
      </c>
      <c r="F43" s="96">
        <v>2.5778923507711453</v>
      </c>
      <c r="G43" s="96">
        <v>2.9</v>
      </c>
      <c r="H43" s="96">
        <v>4.5</v>
      </c>
      <c r="I43" s="96">
        <v>3.6</v>
      </c>
      <c r="J43" s="96">
        <v>3.5</v>
      </c>
      <c r="K43" s="96">
        <v>4.3</v>
      </c>
    </row>
    <row r="44" spans="1:11" ht="12.75">
      <c r="A44" s="256">
        <v>44</v>
      </c>
      <c r="B44" s="26"/>
      <c r="C44" s="96">
        <v>1.4</v>
      </c>
      <c r="D44" s="96">
        <v>1.702724358974359</v>
      </c>
      <c r="E44" s="96">
        <v>2.01915852742299</v>
      </c>
      <c r="F44" s="96">
        <v>1.1050232515309175</v>
      </c>
      <c r="G44" s="96">
        <v>1.4</v>
      </c>
      <c r="H44" s="96">
        <v>2.2</v>
      </c>
      <c r="I44" s="96">
        <v>1.7</v>
      </c>
      <c r="J44" s="96">
        <v>1.8</v>
      </c>
      <c r="K44" s="96">
        <v>1.9</v>
      </c>
    </row>
    <row r="45" spans="1:1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2" ht="25.5" customHeight="1">
      <c r="A46" s="261" t="s">
        <v>158</v>
      </c>
      <c r="B46" s="26"/>
      <c r="C46" s="75">
        <v>1403.6</v>
      </c>
      <c r="D46" s="75">
        <v>1390.2292014609166</v>
      </c>
      <c r="E46" s="75">
        <v>1377.545240399617</v>
      </c>
      <c r="F46" s="75">
        <v>1397.3</v>
      </c>
      <c r="G46" s="75">
        <v>1371.8</v>
      </c>
      <c r="H46" s="75">
        <v>1380.3</v>
      </c>
      <c r="I46" s="75">
        <v>1418.4</v>
      </c>
      <c r="J46" s="75">
        <v>1418.1</v>
      </c>
      <c r="K46" s="75">
        <v>1394.4</v>
      </c>
      <c r="L46" s="274"/>
    </row>
    <row r="47" spans="1:1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>
      <c r="A48" s="1" t="s">
        <v>159</v>
      </c>
      <c r="B48" s="26"/>
      <c r="C48" s="266">
        <v>47</v>
      </c>
      <c r="D48" s="266">
        <v>45</v>
      </c>
      <c r="E48" s="266">
        <v>43.976419</v>
      </c>
      <c r="F48" s="266">
        <v>43.976419</v>
      </c>
      <c r="G48" s="266">
        <v>42</v>
      </c>
      <c r="H48" s="266">
        <v>42</v>
      </c>
      <c r="I48" s="266">
        <v>43</v>
      </c>
      <c r="J48" s="266">
        <v>43</v>
      </c>
      <c r="K48" s="266">
        <v>42</v>
      </c>
    </row>
    <row r="49" spans="1:11" ht="14.25">
      <c r="A49" s="1" t="s">
        <v>169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>
      <c r="A50" s="1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9" ht="14.25">
      <c r="A51" s="38" t="s">
        <v>170</v>
      </c>
      <c r="B51" s="26"/>
      <c r="C51" s="26"/>
      <c r="D51" s="26"/>
      <c r="E51" s="26"/>
      <c r="F51" s="26"/>
      <c r="G51" s="26"/>
      <c r="H51" s="26"/>
      <c r="I51" s="26"/>
    </row>
    <row r="52" spans="1:9" ht="14.25">
      <c r="A52" s="38" t="s">
        <v>171</v>
      </c>
      <c r="B52" s="26"/>
      <c r="C52" s="26"/>
      <c r="D52" s="26"/>
      <c r="E52" s="26"/>
      <c r="F52" s="26"/>
      <c r="G52" s="26"/>
      <c r="H52" s="26"/>
      <c r="I52" s="26"/>
    </row>
    <row r="53" spans="1:9" ht="12.75">
      <c r="A53" s="26" t="s">
        <v>106</v>
      </c>
      <c r="B53" s="26"/>
      <c r="C53" s="26"/>
      <c r="D53" s="26"/>
      <c r="E53" s="26"/>
      <c r="F53" s="26"/>
      <c r="G53" s="26"/>
      <c r="H53" s="26"/>
      <c r="I53" s="26"/>
    </row>
    <row r="54" spans="1:9" ht="12.75">
      <c r="A54" s="26"/>
      <c r="B54" s="26"/>
      <c r="C54" s="26"/>
      <c r="D54" s="26"/>
      <c r="E54" s="26"/>
      <c r="F54" s="26"/>
      <c r="G54" s="26"/>
      <c r="H54" s="26"/>
      <c r="I54" s="26"/>
    </row>
  </sheetData>
  <mergeCells count="2">
    <mergeCell ref="A3:F3"/>
    <mergeCell ref="C6:G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75" zoomScaleNormal="75" workbookViewId="0" topLeftCell="A61">
      <selection activeCell="L62" sqref="L62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0" width="5.7109375" style="0" customWidth="1"/>
  </cols>
  <sheetData>
    <row r="1" spans="1:8" s="31" customFormat="1" ht="12.75">
      <c r="A1" s="355" t="s">
        <v>196</v>
      </c>
      <c r="B1" s="355"/>
      <c r="C1" s="355"/>
      <c r="D1" s="355"/>
      <c r="E1" s="355"/>
      <c r="F1" s="355"/>
      <c r="G1" s="355"/>
      <c r="H1" s="163"/>
    </row>
    <row r="2" spans="1:7" s="31" customFormat="1" ht="12.75">
      <c r="A2" s="58"/>
      <c r="B2" s="58"/>
      <c r="C2" s="58"/>
      <c r="D2" s="58"/>
      <c r="E2" s="58"/>
      <c r="F2" s="58"/>
      <c r="G2" s="58"/>
    </row>
    <row r="3" spans="1:7" s="31" customFormat="1" ht="12.75">
      <c r="A3" s="58"/>
      <c r="B3" s="58"/>
      <c r="C3" s="58"/>
      <c r="D3" s="58"/>
      <c r="E3" s="58"/>
      <c r="F3" s="58"/>
      <c r="G3" s="58"/>
    </row>
    <row r="4" spans="1:7" ht="12.75">
      <c r="A4" s="354" t="s">
        <v>32</v>
      </c>
      <c r="B4" s="354"/>
      <c r="C4" s="354"/>
      <c r="D4" s="354"/>
      <c r="E4" s="354"/>
      <c r="F4" s="354"/>
      <c r="G4" s="354"/>
    </row>
    <row r="5" spans="1:5" ht="6.75" customHeight="1">
      <c r="A5" s="25"/>
      <c r="B5" s="25"/>
      <c r="C5" s="25"/>
      <c r="D5" s="25"/>
      <c r="E5" s="25"/>
    </row>
    <row r="6" spans="1:10" ht="12.75">
      <c r="A6" s="51" t="s">
        <v>81</v>
      </c>
      <c r="B6" s="35"/>
      <c r="C6" s="14"/>
      <c r="D6" s="325" t="s">
        <v>20</v>
      </c>
      <c r="E6" s="346"/>
      <c r="F6" s="346"/>
      <c r="G6" s="326"/>
      <c r="H6" s="5"/>
      <c r="I6" s="5"/>
      <c r="J6" s="5"/>
    </row>
    <row r="7" spans="1:10" ht="12.75">
      <c r="A7" s="3" t="s">
        <v>107</v>
      </c>
      <c r="C7" s="9" t="s">
        <v>9</v>
      </c>
      <c r="D7" s="19" t="s">
        <v>86</v>
      </c>
      <c r="E7" s="19" t="s">
        <v>132</v>
      </c>
      <c r="F7" s="15" t="s">
        <v>87</v>
      </c>
      <c r="G7" s="51" t="s">
        <v>88</v>
      </c>
      <c r="H7" s="5"/>
      <c r="I7" s="5"/>
      <c r="J7" s="5"/>
    </row>
    <row r="8" spans="1:10" ht="12.75">
      <c r="A8" s="3" t="s">
        <v>108</v>
      </c>
      <c r="C8" s="9" t="s">
        <v>19</v>
      </c>
      <c r="D8" s="4"/>
      <c r="E8" s="4"/>
      <c r="F8" s="55"/>
      <c r="G8" s="5"/>
      <c r="H8" s="5"/>
      <c r="I8" s="5"/>
      <c r="J8" s="5"/>
    </row>
    <row r="9" spans="1:10" ht="12.75">
      <c r="A9" s="13"/>
      <c r="B9" s="6"/>
      <c r="C9" s="20"/>
      <c r="D9" s="20"/>
      <c r="E9" s="20"/>
      <c r="F9" s="22"/>
      <c r="G9" s="6"/>
      <c r="H9" s="5"/>
      <c r="I9" s="5"/>
      <c r="J9" s="5"/>
    </row>
    <row r="10" spans="1:7" ht="12.75">
      <c r="A10" s="48"/>
      <c r="C10" s="30"/>
      <c r="D10" s="28"/>
      <c r="E10" s="28"/>
      <c r="F10" s="28"/>
      <c r="G10" s="28"/>
    </row>
    <row r="11" spans="1:7" s="32" customFormat="1" ht="12.75">
      <c r="A11" s="59"/>
      <c r="B11" s="25"/>
      <c r="C11" s="354" t="s">
        <v>115</v>
      </c>
      <c r="D11" s="354"/>
      <c r="E11" s="354"/>
      <c r="F11" s="354"/>
      <c r="G11" s="354"/>
    </row>
    <row r="12" spans="1:7" ht="12.75">
      <c r="A12" s="34" t="s">
        <v>109</v>
      </c>
      <c r="C12" s="92">
        <f>SUM(D12,E12,F12,G12)</f>
        <v>33</v>
      </c>
      <c r="D12" s="224">
        <v>33</v>
      </c>
      <c r="E12" s="247" t="s">
        <v>167</v>
      </c>
      <c r="F12" s="247" t="s">
        <v>167</v>
      </c>
      <c r="G12" s="247" t="s">
        <v>167</v>
      </c>
    </row>
    <row r="13" spans="1:3" ht="12.75">
      <c r="A13" s="34"/>
      <c r="C13" s="92"/>
    </row>
    <row r="14" spans="1:7" ht="12.75">
      <c r="A14" s="99" t="s">
        <v>111</v>
      </c>
      <c r="C14" s="92">
        <f>SUM(D14,E14,F14,G14)</f>
        <v>8</v>
      </c>
      <c r="D14" s="224">
        <v>8</v>
      </c>
      <c r="E14" s="247" t="s">
        <v>167</v>
      </c>
      <c r="F14" s="247" t="s">
        <v>167</v>
      </c>
      <c r="G14" s="247" t="s">
        <v>167</v>
      </c>
    </row>
    <row r="15" ht="12.75">
      <c r="A15" s="100"/>
    </row>
    <row r="16" spans="1:7" ht="12.75">
      <c r="A16" s="99" t="s">
        <v>112</v>
      </c>
      <c r="C16">
        <f>SUM(D16,E16,F16,G16)</f>
        <v>2</v>
      </c>
      <c r="D16" s="224">
        <v>2</v>
      </c>
      <c r="E16" s="248" t="s">
        <v>167</v>
      </c>
      <c r="F16" s="248" t="s">
        <v>167</v>
      </c>
      <c r="G16" s="248" t="s">
        <v>167</v>
      </c>
    </row>
    <row r="17" ht="12.75">
      <c r="A17" s="99"/>
    </row>
    <row r="18" spans="1:7" ht="12.75">
      <c r="A18" s="99" t="s">
        <v>110</v>
      </c>
      <c r="C18">
        <f>SUM(D18,E18,F18,G18)</f>
        <v>12</v>
      </c>
      <c r="D18" s="224">
        <v>12</v>
      </c>
      <c r="E18" s="248" t="s">
        <v>167</v>
      </c>
      <c r="F18" s="248" t="s">
        <v>167</v>
      </c>
      <c r="G18" s="248" t="s">
        <v>167</v>
      </c>
    </row>
    <row r="19" ht="12.75">
      <c r="A19" s="101"/>
    </row>
    <row r="20" spans="1:7" ht="12.75">
      <c r="A20" s="99" t="s">
        <v>113</v>
      </c>
      <c r="C20">
        <f>SUM(D20,E20,F20,G20)</f>
        <v>312</v>
      </c>
      <c r="D20" s="224">
        <v>190</v>
      </c>
      <c r="E20" s="224">
        <v>78</v>
      </c>
      <c r="F20" s="248" t="s">
        <v>167</v>
      </c>
      <c r="G20" s="224">
        <v>44</v>
      </c>
    </row>
    <row r="21" ht="12.75">
      <c r="A21" s="99"/>
    </row>
    <row r="22" spans="1:7" ht="12.75">
      <c r="A22" s="99" t="s">
        <v>114</v>
      </c>
      <c r="C22" s="89">
        <f>SUM(D22,E22,F22,G22)</f>
        <v>1483</v>
      </c>
      <c r="D22" s="224">
        <v>422</v>
      </c>
      <c r="E22" s="224">
        <v>637</v>
      </c>
      <c r="F22" s="224">
        <v>40</v>
      </c>
      <c r="G22" s="224">
        <v>384</v>
      </c>
    </row>
    <row r="23" ht="12.75">
      <c r="A23" s="99"/>
    </row>
    <row r="24" spans="1:7" ht="12.75">
      <c r="A24" s="99" t="s">
        <v>116</v>
      </c>
      <c r="C24" s="89">
        <f>SUM(D24,E24,F24,G24)</f>
        <v>5972</v>
      </c>
      <c r="D24" s="224">
        <v>473</v>
      </c>
      <c r="E24" s="224">
        <v>3487</v>
      </c>
      <c r="F24" s="224">
        <v>1402</v>
      </c>
      <c r="G24" s="224">
        <v>610</v>
      </c>
    </row>
    <row r="25" ht="12.75">
      <c r="A25" s="99"/>
    </row>
    <row r="26" spans="1:15" ht="12.75">
      <c r="A26" s="102" t="s">
        <v>39</v>
      </c>
      <c r="C26" s="78">
        <f>SUM(D26,E26,F26,G26)</f>
        <v>7822</v>
      </c>
      <c r="D26" s="78">
        <f>SUM(D12:D24)</f>
        <v>1140</v>
      </c>
      <c r="E26" s="78">
        <f>SUM(E12:E24)</f>
        <v>4202</v>
      </c>
      <c r="F26" s="78">
        <f>SUM(F12:F24)</f>
        <v>1442</v>
      </c>
      <c r="G26" s="78">
        <f>SUM(G12:G24)</f>
        <v>1038</v>
      </c>
      <c r="L26" s="224"/>
      <c r="M26" s="224"/>
      <c r="N26" s="224"/>
      <c r="O26" s="224"/>
    </row>
    <row r="27" spans="1:7" ht="12.75">
      <c r="A27" s="102"/>
      <c r="C27" s="4"/>
      <c r="D27" s="5"/>
      <c r="E27" s="5"/>
      <c r="F27" s="5"/>
      <c r="G27" s="5"/>
    </row>
    <row r="28" spans="1:7" s="32" customFormat="1" ht="12.75">
      <c r="A28" s="59"/>
      <c r="B28" s="25"/>
      <c r="C28" s="354" t="s">
        <v>117</v>
      </c>
      <c r="D28" s="354"/>
      <c r="E28" s="354"/>
      <c r="F28" s="354"/>
      <c r="G28" s="354"/>
    </row>
    <row r="29" spans="1:7" ht="12.75">
      <c r="A29" s="99"/>
      <c r="C29" s="30"/>
      <c r="D29" s="28"/>
      <c r="E29" s="28"/>
      <c r="F29" s="28"/>
      <c r="G29" s="28"/>
    </row>
    <row r="30" spans="1:7" s="32" customFormat="1" ht="12.75">
      <c r="A30" s="103" t="s">
        <v>109</v>
      </c>
      <c r="C30" s="92">
        <f>SUM(D30,E30,F30,G30)</f>
        <v>30</v>
      </c>
      <c r="D30" s="224">
        <v>30</v>
      </c>
      <c r="E30" s="247" t="s">
        <v>167</v>
      </c>
      <c r="F30" s="247" t="s">
        <v>167</v>
      </c>
      <c r="G30" s="247" t="s">
        <v>167</v>
      </c>
    </row>
    <row r="31" spans="1:8" ht="12.75">
      <c r="A31" s="99"/>
      <c r="D31" s="224"/>
      <c r="H31" s="5"/>
    </row>
    <row r="32" spans="1:7" ht="12.75">
      <c r="A32" s="99" t="s">
        <v>111</v>
      </c>
      <c r="C32">
        <f>SUM(D32,E32,F32,G32)</f>
        <v>8</v>
      </c>
      <c r="D32" s="224">
        <v>8</v>
      </c>
      <c r="E32" s="248" t="s">
        <v>167</v>
      </c>
      <c r="F32" s="248" t="s">
        <v>167</v>
      </c>
      <c r="G32" s="248" t="s">
        <v>167</v>
      </c>
    </row>
    <row r="33" ht="12.75">
      <c r="A33" s="99"/>
    </row>
    <row r="34" spans="1:7" ht="12.75">
      <c r="A34" s="99" t="s">
        <v>112</v>
      </c>
      <c r="C34">
        <f>SUM(D34,E34,F34,G34)</f>
        <v>4</v>
      </c>
      <c r="D34" s="224">
        <v>4</v>
      </c>
      <c r="E34" s="248" t="s">
        <v>167</v>
      </c>
      <c r="F34" s="248" t="s">
        <v>167</v>
      </c>
      <c r="G34" s="248" t="s">
        <v>167</v>
      </c>
    </row>
    <row r="35" ht="12.75">
      <c r="A35" s="99"/>
    </row>
    <row r="36" spans="1:8" ht="12.75">
      <c r="A36" s="99" t="s">
        <v>110</v>
      </c>
      <c r="C36">
        <f>SUM(D36,E36,F36,G36)</f>
        <v>6</v>
      </c>
      <c r="D36" s="224">
        <v>6</v>
      </c>
      <c r="E36" s="248" t="s">
        <v>167</v>
      </c>
      <c r="F36" s="248" t="s">
        <v>167</v>
      </c>
      <c r="G36" s="248" t="s">
        <v>167</v>
      </c>
      <c r="H36" s="94"/>
    </row>
    <row r="37" ht="12.75">
      <c r="A37" s="99"/>
    </row>
    <row r="38" spans="1:7" ht="12.75">
      <c r="A38" s="99" t="s">
        <v>113</v>
      </c>
      <c r="C38">
        <f>SUM(D38,E38,F38,G38)</f>
        <v>153</v>
      </c>
      <c r="D38" s="224">
        <v>82</v>
      </c>
      <c r="E38" s="224">
        <v>49</v>
      </c>
      <c r="F38" s="224">
        <v>1</v>
      </c>
      <c r="G38" s="224">
        <v>21</v>
      </c>
    </row>
    <row r="39" ht="12.75">
      <c r="A39" s="99"/>
    </row>
    <row r="40" spans="1:7" ht="12.75">
      <c r="A40" s="99" t="s">
        <v>114</v>
      </c>
      <c r="C40" s="89">
        <f>SUM(D40,E40,F40,G40)</f>
        <v>895</v>
      </c>
      <c r="D40" s="224">
        <v>154</v>
      </c>
      <c r="E40" s="224">
        <v>420</v>
      </c>
      <c r="F40" s="224">
        <v>94</v>
      </c>
      <c r="G40" s="224">
        <v>227</v>
      </c>
    </row>
    <row r="41" ht="12.75">
      <c r="A41" s="99"/>
    </row>
    <row r="42" spans="1:7" ht="12.75">
      <c r="A42" s="34" t="s">
        <v>116</v>
      </c>
      <c r="C42" s="89">
        <f>SUM(D42,E42,F42,G42)</f>
        <v>8270</v>
      </c>
      <c r="D42" s="224">
        <v>769</v>
      </c>
      <c r="E42" s="224">
        <v>1433</v>
      </c>
      <c r="F42" s="224">
        <v>5166</v>
      </c>
      <c r="G42" s="224">
        <v>902</v>
      </c>
    </row>
    <row r="43" ht="12.75">
      <c r="A43" s="34"/>
    </row>
    <row r="44" spans="1:16" ht="12.75">
      <c r="A44" s="82" t="s">
        <v>39</v>
      </c>
      <c r="C44" s="78">
        <f>SUM(C30:C42)</f>
        <v>9366</v>
      </c>
      <c r="D44" s="78">
        <f>SUM(D30:D42)</f>
        <v>1053</v>
      </c>
      <c r="E44" s="78">
        <f>SUM(E30:E42)</f>
        <v>1902</v>
      </c>
      <c r="F44" s="78">
        <f>SUM(F30:F42)</f>
        <v>5261</v>
      </c>
      <c r="G44" s="78">
        <f>SUM(G30:G42)</f>
        <v>1150</v>
      </c>
      <c r="I44" s="77"/>
      <c r="L44" s="224"/>
      <c r="M44" s="224"/>
      <c r="N44" s="224"/>
      <c r="O44" s="224"/>
      <c r="P44" s="224"/>
    </row>
    <row r="45" spans="1:10" ht="12.75">
      <c r="A45" s="82"/>
      <c r="C45" s="30"/>
      <c r="D45" s="28"/>
      <c r="E45" s="28"/>
      <c r="F45" s="28"/>
      <c r="G45" s="28"/>
      <c r="J45" s="77"/>
    </row>
    <row r="46" spans="1:7" s="32" customFormat="1" ht="12.75">
      <c r="A46" s="59"/>
      <c r="B46" s="25"/>
      <c r="C46" s="354" t="s">
        <v>39</v>
      </c>
      <c r="D46" s="354"/>
      <c r="E46" s="354"/>
      <c r="F46" s="354"/>
      <c r="G46" s="354"/>
    </row>
    <row r="47" spans="1:7" ht="12.75">
      <c r="A47" s="82"/>
      <c r="C47" s="27"/>
      <c r="D47" s="25"/>
      <c r="E47" s="25"/>
      <c r="F47" s="25"/>
      <c r="G47" s="25"/>
    </row>
    <row r="48" spans="1:7" ht="12.75">
      <c r="A48" s="34" t="s">
        <v>109</v>
      </c>
      <c r="C48" s="93">
        <f>SUM(C12+C30)</f>
        <v>63</v>
      </c>
      <c r="D48" s="93">
        <f>SUM(D12+D30)</f>
        <v>63</v>
      </c>
      <c r="E48" s="247" t="s">
        <v>167</v>
      </c>
      <c r="F48" s="247" t="s">
        <v>167</v>
      </c>
      <c r="G48" s="247" t="s">
        <v>167</v>
      </c>
    </row>
    <row r="49" spans="1:4" ht="12.75">
      <c r="A49" s="34"/>
      <c r="C49" s="93"/>
      <c r="D49" s="93"/>
    </row>
    <row r="50" spans="1:7" ht="12.75">
      <c r="A50" s="34" t="s">
        <v>111</v>
      </c>
      <c r="C50" s="93">
        <f>SUM(C14+C32)</f>
        <v>16</v>
      </c>
      <c r="D50" s="93">
        <f>SUM(D14+D32)</f>
        <v>16</v>
      </c>
      <c r="E50" s="248" t="s">
        <v>167</v>
      </c>
      <c r="F50" s="248" t="s">
        <v>167</v>
      </c>
      <c r="G50" s="248" t="s">
        <v>167</v>
      </c>
    </row>
    <row r="51" spans="1:4" ht="12.75">
      <c r="A51" s="34"/>
      <c r="C51" s="93"/>
      <c r="D51" s="93"/>
    </row>
    <row r="52" spans="1:7" ht="12.75">
      <c r="A52" s="34" t="s">
        <v>112</v>
      </c>
      <c r="C52" s="93">
        <f>SUM(C16+C34)</f>
        <v>6</v>
      </c>
      <c r="D52" s="93">
        <f>SUM(D16+D34)</f>
        <v>6</v>
      </c>
      <c r="E52" s="248" t="s">
        <v>167</v>
      </c>
      <c r="F52" s="248" t="s">
        <v>167</v>
      </c>
      <c r="G52" s="248" t="s">
        <v>167</v>
      </c>
    </row>
    <row r="53" spans="1:4" ht="12.75">
      <c r="A53" s="34"/>
      <c r="C53" s="93"/>
      <c r="D53" s="93"/>
    </row>
    <row r="54" spans="1:7" ht="12.75">
      <c r="A54" s="34" t="s">
        <v>110</v>
      </c>
      <c r="C54" s="93">
        <f>SUM(C18+C36)</f>
        <v>18</v>
      </c>
      <c r="D54" s="93">
        <f>SUM(D18+D36)</f>
        <v>18</v>
      </c>
      <c r="E54" s="248" t="s">
        <v>167</v>
      </c>
      <c r="F54" s="248" t="s">
        <v>167</v>
      </c>
      <c r="G54" s="248" t="s">
        <v>167</v>
      </c>
    </row>
    <row r="55" spans="1:7" ht="12.75">
      <c r="A55" s="34"/>
      <c r="C55" s="93"/>
      <c r="D55" s="93"/>
      <c r="E55" s="93"/>
      <c r="F55" s="93"/>
      <c r="G55" s="93"/>
    </row>
    <row r="56" spans="1:7" ht="12.75">
      <c r="A56" s="34" t="s">
        <v>113</v>
      </c>
      <c r="C56" s="93">
        <f>SUM(C20+C38)</f>
        <v>465</v>
      </c>
      <c r="D56" s="93">
        <f>SUM(D20+D38)</f>
        <v>272</v>
      </c>
      <c r="E56" s="93">
        <f>SUM(E20+E38)</f>
        <v>127</v>
      </c>
      <c r="F56" s="93">
        <v>1</v>
      </c>
      <c r="G56" s="93">
        <f>SUM(G20+G38)</f>
        <v>65</v>
      </c>
    </row>
    <row r="57" spans="1:7" ht="12.75">
      <c r="A57" s="34"/>
      <c r="C57" s="93"/>
      <c r="D57" s="93"/>
      <c r="E57" s="93"/>
      <c r="F57" s="93"/>
      <c r="G57" s="93"/>
    </row>
    <row r="58" spans="1:7" ht="12.75">
      <c r="A58" s="34" t="s">
        <v>114</v>
      </c>
      <c r="C58" s="89">
        <f>SUM(C22+C40)</f>
        <v>2378</v>
      </c>
      <c r="D58" s="93">
        <f>SUM(D22+D40)</f>
        <v>576</v>
      </c>
      <c r="E58" s="89">
        <f>SUM(E22+E40)</f>
        <v>1057</v>
      </c>
      <c r="F58" s="93">
        <f>SUM(F22+F40)</f>
        <v>134</v>
      </c>
      <c r="G58" s="93">
        <f>SUM(G22+G40)</f>
        <v>611</v>
      </c>
    </row>
    <row r="59" spans="1:7" ht="12.75">
      <c r="A59" s="34"/>
      <c r="C59" s="93"/>
      <c r="D59" s="93"/>
      <c r="E59" s="93"/>
      <c r="F59" s="93"/>
      <c r="G59" s="93"/>
    </row>
    <row r="60" spans="1:7" ht="12.75">
      <c r="A60" s="34" t="s">
        <v>116</v>
      </c>
      <c r="C60" s="89">
        <f>SUM(C24+C42)</f>
        <v>14242</v>
      </c>
      <c r="D60" s="89">
        <f>SUM(D24+D42)</f>
        <v>1242</v>
      </c>
      <c r="E60" s="89">
        <f>SUM(E24+E42)</f>
        <v>4920</v>
      </c>
      <c r="F60" s="89">
        <f>SUM(F24+F42)</f>
        <v>6568</v>
      </c>
      <c r="G60" s="89">
        <f>SUM(G24+G42)</f>
        <v>1512</v>
      </c>
    </row>
    <row r="61" spans="1:7" ht="12.75">
      <c r="A61" s="34"/>
      <c r="C61" s="93"/>
      <c r="D61" s="93"/>
      <c r="E61" s="93"/>
      <c r="F61" s="93"/>
      <c r="G61" s="93"/>
    </row>
    <row r="62" spans="1:7" s="26" customFormat="1" ht="12.75">
      <c r="A62" s="83" t="s">
        <v>39</v>
      </c>
      <c r="C62" s="78">
        <f>SUM(C26+C44)</f>
        <v>17188</v>
      </c>
      <c r="D62" s="78">
        <f>SUM(D26+D44)</f>
        <v>2193</v>
      </c>
      <c r="E62" s="78">
        <f>SUM(E26+E44)</f>
        <v>6104</v>
      </c>
      <c r="F62" s="78">
        <f>SUM(F26+F44)</f>
        <v>6703</v>
      </c>
      <c r="G62" s="78">
        <f>SUM(G26+G44)</f>
        <v>2188</v>
      </c>
    </row>
    <row r="63" spans="3:7" ht="12.75">
      <c r="C63" s="93"/>
      <c r="D63" s="93"/>
      <c r="E63" s="93"/>
      <c r="F63" s="93"/>
      <c r="G63" s="93"/>
    </row>
    <row r="64" spans="3:7" ht="12.75">
      <c r="C64" s="93"/>
      <c r="D64" s="93"/>
      <c r="E64" s="93"/>
      <c r="F64" s="93"/>
      <c r="G64" s="93"/>
    </row>
  </sheetData>
  <mergeCells count="6">
    <mergeCell ref="C46:G46"/>
    <mergeCell ref="C11:G11"/>
    <mergeCell ref="A1:G1"/>
    <mergeCell ref="A4:G4"/>
    <mergeCell ref="D6:G6"/>
    <mergeCell ref="C28:G28"/>
  </mergeCells>
  <printOptions horizontalCentered="1"/>
  <pageMargins left="0.3937007874015748" right="0.3937007874015748" top="0.3937007874015748" bottom="0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workbookViewId="0" topLeftCell="A1">
      <selection activeCell="D9" sqref="D9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</cols>
  <sheetData>
    <row r="1" spans="1:7" s="31" customFormat="1" ht="12.75">
      <c r="A1" s="355" t="s">
        <v>196</v>
      </c>
      <c r="B1" s="355"/>
      <c r="C1" s="355"/>
      <c r="D1" s="355"/>
      <c r="E1" s="355"/>
      <c r="F1" s="355"/>
      <c r="G1" s="355"/>
    </row>
    <row r="2" spans="1:7" s="31" customFormat="1" ht="12.75">
      <c r="A2" s="58"/>
      <c r="B2" s="58"/>
      <c r="C2" s="58"/>
      <c r="D2" s="58"/>
      <c r="E2" s="58"/>
      <c r="F2" s="58"/>
      <c r="G2" s="58"/>
    </row>
    <row r="3" spans="1:7" s="31" customFormat="1" ht="12.75">
      <c r="A3" s="58"/>
      <c r="B3" s="58"/>
      <c r="C3" s="58"/>
      <c r="D3" s="58"/>
      <c r="E3" s="58"/>
      <c r="F3" s="58"/>
      <c r="G3" s="58"/>
    </row>
    <row r="4" spans="1:7" ht="12.75">
      <c r="A4" s="354" t="s">
        <v>41</v>
      </c>
      <c r="B4" s="354"/>
      <c r="C4" s="354"/>
      <c r="D4" s="354"/>
      <c r="E4" s="354"/>
      <c r="F4" s="354"/>
      <c r="G4" s="354"/>
    </row>
    <row r="5" spans="1:5" ht="6.75" customHeight="1">
      <c r="A5" s="25"/>
      <c r="B5" s="25"/>
      <c r="C5" s="25"/>
      <c r="D5" s="25"/>
      <c r="E5" s="25"/>
    </row>
    <row r="6" spans="1:11" ht="12.75">
      <c r="A6" s="51" t="s">
        <v>81</v>
      </c>
      <c r="B6" s="35"/>
      <c r="C6" s="14"/>
      <c r="D6" s="325" t="s">
        <v>20</v>
      </c>
      <c r="E6" s="346"/>
      <c r="F6" s="346"/>
      <c r="G6" s="326"/>
      <c r="H6" s="5"/>
      <c r="I6" s="5"/>
      <c r="J6" s="5"/>
      <c r="K6" s="5"/>
    </row>
    <row r="7" spans="1:11" ht="12.75">
      <c r="A7" s="3" t="s">
        <v>107</v>
      </c>
      <c r="C7" s="9" t="s">
        <v>9</v>
      </c>
      <c r="D7" s="19" t="s">
        <v>86</v>
      </c>
      <c r="E7" s="19" t="s">
        <v>132</v>
      </c>
      <c r="F7" s="15" t="s">
        <v>87</v>
      </c>
      <c r="G7" s="51" t="s">
        <v>88</v>
      </c>
      <c r="H7" s="5"/>
      <c r="I7" s="5"/>
      <c r="J7" s="5"/>
      <c r="K7" s="5"/>
    </row>
    <row r="8" spans="1:11" ht="12.75">
      <c r="A8" s="3" t="s">
        <v>108</v>
      </c>
      <c r="C8" s="9" t="s">
        <v>19</v>
      </c>
      <c r="D8" s="4"/>
      <c r="E8" s="4"/>
      <c r="F8" s="55"/>
      <c r="G8" s="5"/>
      <c r="H8" s="5"/>
      <c r="I8" s="5"/>
      <c r="J8" s="5"/>
      <c r="K8" s="5"/>
    </row>
    <row r="9" spans="1:17" ht="12.75">
      <c r="A9" s="13"/>
      <c r="B9" s="6"/>
      <c r="C9" s="20"/>
      <c r="D9" s="20"/>
      <c r="E9" s="20"/>
      <c r="F9" s="22"/>
      <c r="G9" s="6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48"/>
      <c r="C10" s="30"/>
      <c r="D10" s="28"/>
      <c r="E10" s="28"/>
      <c r="F10" s="28"/>
      <c r="G10" s="28"/>
      <c r="L10" s="5"/>
      <c r="M10" s="5"/>
      <c r="N10" s="5"/>
      <c r="O10" s="5"/>
      <c r="P10" s="5"/>
      <c r="Q10" s="5"/>
    </row>
    <row r="11" spans="1:17" s="32" customFormat="1" ht="12.75">
      <c r="A11" s="59"/>
      <c r="B11" s="25"/>
      <c r="C11" s="354" t="s">
        <v>115</v>
      </c>
      <c r="D11" s="354"/>
      <c r="E11" s="354"/>
      <c r="F11" s="354"/>
      <c r="G11" s="354"/>
      <c r="L11" s="42"/>
      <c r="M11" s="42"/>
      <c r="N11" s="42"/>
      <c r="O11" s="42"/>
      <c r="P11" s="42"/>
      <c r="Q11" s="42"/>
    </row>
    <row r="12" spans="1:17" s="32" customFormat="1" ht="12.75">
      <c r="A12" s="59"/>
      <c r="B12" s="25"/>
      <c r="C12" s="25"/>
      <c r="D12" s="25"/>
      <c r="E12" s="25"/>
      <c r="F12" s="25"/>
      <c r="G12" s="25"/>
      <c r="L12" s="42"/>
      <c r="M12" s="42"/>
      <c r="N12" s="42"/>
      <c r="O12" s="42"/>
      <c r="P12" s="42"/>
      <c r="Q12" s="42"/>
    </row>
    <row r="13" spans="1:7" ht="12.75">
      <c r="A13" s="34" t="s">
        <v>109</v>
      </c>
      <c r="C13" s="92">
        <f>SUM(D13:G13)</f>
        <v>33</v>
      </c>
      <c r="D13" s="224">
        <v>33</v>
      </c>
      <c r="E13" s="247" t="s">
        <v>167</v>
      </c>
      <c r="F13" s="247" t="s">
        <v>167</v>
      </c>
      <c r="G13" s="247" t="s">
        <v>167</v>
      </c>
    </row>
    <row r="14" ht="12.75">
      <c r="A14" s="34"/>
    </row>
    <row r="15" spans="1:7" ht="12.75">
      <c r="A15" s="99" t="s">
        <v>111</v>
      </c>
      <c r="C15" s="92">
        <f>SUM(D15:G15)</f>
        <v>17</v>
      </c>
      <c r="D15" s="246">
        <v>17</v>
      </c>
      <c r="E15" s="247" t="s">
        <v>167</v>
      </c>
      <c r="F15" s="247" t="s">
        <v>167</v>
      </c>
      <c r="G15" s="247" t="s">
        <v>167</v>
      </c>
    </row>
    <row r="16" ht="12.75">
      <c r="A16" s="100"/>
    </row>
    <row r="17" spans="1:7" ht="12.75">
      <c r="A17" s="99" t="s">
        <v>112</v>
      </c>
      <c r="C17" s="92">
        <f>SUM(D17:G17)</f>
        <v>6</v>
      </c>
      <c r="D17" s="224">
        <v>6</v>
      </c>
      <c r="E17" s="248" t="s">
        <v>167</v>
      </c>
      <c r="F17" s="248" t="s">
        <v>167</v>
      </c>
      <c r="G17" s="248" t="s">
        <v>167</v>
      </c>
    </row>
    <row r="18" ht="12.75">
      <c r="A18" s="99"/>
    </row>
    <row r="19" spans="1:7" ht="12.75">
      <c r="A19" s="99" t="s">
        <v>110</v>
      </c>
      <c r="C19" s="92">
        <f>SUM(D19:G19)</f>
        <v>45</v>
      </c>
      <c r="D19" s="224">
        <v>45</v>
      </c>
      <c r="E19" s="248" t="s">
        <v>167</v>
      </c>
      <c r="F19" s="248" t="s">
        <v>167</v>
      </c>
      <c r="G19" s="248" t="s">
        <v>167</v>
      </c>
    </row>
    <row r="20" ht="12.75">
      <c r="A20" s="101"/>
    </row>
    <row r="21" spans="1:11" ht="12.75">
      <c r="A21" s="99" t="s">
        <v>113</v>
      </c>
      <c r="C21" s="92">
        <f>SUM(D21:G21)</f>
        <v>439</v>
      </c>
      <c r="D21" s="224">
        <v>276</v>
      </c>
      <c r="E21" s="224">
        <v>126</v>
      </c>
      <c r="F21" s="224">
        <v>3</v>
      </c>
      <c r="G21" s="224">
        <v>34</v>
      </c>
      <c r="J21" s="95"/>
      <c r="K21" s="95"/>
    </row>
    <row r="22" ht="12.75">
      <c r="A22" s="99"/>
    </row>
    <row r="23" spans="1:7" ht="12.75">
      <c r="A23" s="99" t="s">
        <v>114</v>
      </c>
      <c r="C23" s="89">
        <f>SUM(D23:G23)</f>
        <v>2658</v>
      </c>
      <c r="D23" s="224">
        <v>618</v>
      </c>
      <c r="E23" s="224">
        <v>1387</v>
      </c>
      <c r="F23" s="224">
        <v>83</v>
      </c>
      <c r="G23" s="224">
        <v>570</v>
      </c>
    </row>
    <row r="24" ht="12.75">
      <c r="A24" s="99"/>
    </row>
    <row r="25" spans="1:7" ht="12.75">
      <c r="A25" s="99" t="s">
        <v>116</v>
      </c>
      <c r="C25" s="89">
        <f>SUM(D25:G25)</f>
        <v>11395</v>
      </c>
      <c r="D25" s="224">
        <v>716</v>
      </c>
      <c r="E25" s="224">
        <v>6936</v>
      </c>
      <c r="F25" s="224">
        <v>2882</v>
      </c>
      <c r="G25" s="224">
        <v>861</v>
      </c>
    </row>
    <row r="26" ht="12.75">
      <c r="A26" s="99"/>
    </row>
    <row r="27" spans="1:15" ht="12.75">
      <c r="A27" s="102" t="s">
        <v>39</v>
      </c>
      <c r="C27" s="78">
        <f>SUM(D27,E27,F27,G27)</f>
        <v>14593</v>
      </c>
      <c r="D27" s="78">
        <f>SUM(D13:D25)</f>
        <v>1711</v>
      </c>
      <c r="E27" s="78">
        <f>SUM(E13:E25)</f>
        <v>8449</v>
      </c>
      <c r="F27" s="78">
        <f>SUM(F13:F25)</f>
        <v>2968</v>
      </c>
      <c r="G27" s="78">
        <f>SUM(G13:G25)</f>
        <v>1465</v>
      </c>
      <c r="L27" s="224"/>
      <c r="M27" s="224"/>
      <c r="N27" s="224"/>
      <c r="O27" s="224"/>
    </row>
    <row r="28" spans="1:7" ht="12.75">
      <c r="A28" s="102"/>
      <c r="C28" s="4"/>
      <c r="D28" s="5"/>
      <c r="E28" s="5"/>
      <c r="F28" s="5"/>
      <c r="G28" s="5"/>
    </row>
    <row r="29" spans="1:17" s="32" customFormat="1" ht="12.75">
      <c r="A29" s="59"/>
      <c r="B29" s="25"/>
      <c r="C29" s="354" t="s">
        <v>117</v>
      </c>
      <c r="D29" s="354"/>
      <c r="E29" s="354"/>
      <c r="F29" s="354"/>
      <c r="G29" s="354"/>
      <c r="L29" s="42"/>
      <c r="M29" s="42"/>
      <c r="N29" s="42"/>
      <c r="O29" s="42"/>
      <c r="P29" s="42"/>
      <c r="Q29" s="42"/>
    </row>
    <row r="30" spans="1:11" ht="12.75">
      <c r="A30" s="99"/>
      <c r="C30" s="30"/>
      <c r="D30" s="28"/>
      <c r="E30" s="28"/>
      <c r="F30" s="28"/>
      <c r="G30" s="28"/>
      <c r="J30" s="95"/>
      <c r="K30" s="95"/>
    </row>
    <row r="31" spans="1:11" s="32" customFormat="1" ht="12.75">
      <c r="A31" s="103" t="s">
        <v>109</v>
      </c>
      <c r="C31" s="92">
        <f>SUM(D31:G31)</f>
        <v>29</v>
      </c>
      <c r="D31" s="224">
        <v>29</v>
      </c>
      <c r="E31" s="248" t="s">
        <v>167</v>
      </c>
      <c r="F31" s="248" t="s">
        <v>167</v>
      </c>
      <c r="G31" s="248" t="s">
        <v>167</v>
      </c>
      <c r="J31" s="85"/>
      <c r="K31" s="85"/>
    </row>
    <row r="32" spans="1:11" ht="12.75">
      <c r="A32" s="99"/>
      <c r="H32" s="5"/>
      <c r="J32" s="85"/>
      <c r="K32" s="85"/>
    </row>
    <row r="33" spans="1:11" ht="12.75">
      <c r="A33" s="99" t="s">
        <v>111</v>
      </c>
      <c r="C33" s="92">
        <f>SUM(D33:G33)</f>
        <v>11</v>
      </c>
      <c r="D33" s="224">
        <v>11</v>
      </c>
      <c r="E33" s="248" t="s">
        <v>167</v>
      </c>
      <c r="F33" s="248" t="s">
        <v>167</v>
      </c>
      <c r="G33" s="248" t="s">
        <v>167</v>
      </c>
      <c r="J33" s="85"/>
      <c r="K33" s="85"/>
    </row>
    <row r="34" spans="1:11" ht="12.75">
      <c r="A34" s="99"/>
      <c r="J34" s="85"/>
      <c r="K34" s="85"/>
    </row>
    <row r="35" spans="1:11" ht="12.75">
      <c r="A35" s="99" t="s">
        <v>112</v>
      </c>
      <c r="C35" s="92">
        <f>SUM(D35:G35)</f>
        <v>3</v>
      </c>
      <c r="D35" s="224">
        <v>3</v>
      </c>
      <c r="E35" s="248" t="s">
        <v>167</v>
      </c>
      <c r="F35" s="248" t="s">
        <v>167</v>
      </c>
      <c r="G35" s="248" t="s">
        <v>167</v>
      </c>
      <c r="J35" s="85"/>
      <c r="K35" s="85"/>
    </row>
    <row r="36" spans="1:11" ht="12.75">
      <c r="A36" s="99"/>
      <c r="J36" s="85"/>
      <c r="K36" s="85"/>
    </row>
    <row r="37" spans="1:11" ht="12.75">
      <c r="A37" s="99" t="s">
        <v>110</v>
      </c>
      <c r="C37" s="92">
        <f>SUM(D37:G37)</f>
        <v>23</v>
      </c>
      <c r="D37" s="224">
        <v>23</v>
      </c>
      <c r="E37" s="248" t="s">
        <v>167</v>
      </c>
      <c r="F37" s="248" t="s">
        <v>167</v>
      </c>
      <c r="G37" s="248" t="s">
        <v>167</v>
      </c>
      <c r="H37" s="94"/>
      <c r="J37" s="85"/>
      <c r="K37" s="85"/>
    </row>
    <row r="38" spans="1:11" ht="12.75">
      <c r="A38" s="99"/>
      <c r="J38" s="87"/>
      <c r="K38" s="87"/>
    </row>
    <row r="39" spans="1:7" ht="12.75">
      <c r="A39" s="99" t="s">
        <v>113</v>
      </c>
      <c r="C39" s="92">
        <f>SUM(D39:G39)</f>
        <v>250</v>
      </c>
      <c r="D39" s="224">
        <v>99</v>
      </c>
      <c r="E39" s="224">
        <v>110</v>
      </c>
      <c r="F39" s="224">
        <v>4</v>
      </c>
      <c r="G39" s="224">
        <v>37</v>
      </c>
    </row>
    <row r="40" ht="12.75">
      <c r="A40" s="99"/>
    </row>
    <row r="41" spans="1:7" ht="12.75">
      <c r="A41" s="99" t="s">
        <v>114</v>
      </c>
      <c r="C41" s="89">
        <f>SUM(D41:G41)</f>
        <v>1483</v>
      </c>
      <c r="D41" s="224">
        <v>171</v>
      </c>
      <c r="E41" s="224">
        <v>837</v>
      </c>
      <c r="F41" s="224">
        <v>166</v>
      </c>
      <c r="G41" s="224">
        <v>309</v>
      </c>
    </row>
    <row r="42" spans="1:7" ht="12.75">
      <c r="A42" s="99"/>
      <c r="G42" s="89"/>
    </row>
    <row r="43" spans="1:7" ht="12.75">
      <c r="A43" s="34" t="s">
        <v>116</v>
      </c>
      <c r="C43" s="89">
        <f>SUM(D43:G43)</f>
        <v>14622</v>
      </c>
      <c r="D43" s="224">
        <v>1000</v>
      </c>
      <c r="E43" s="224">
        <v>2758</v>
      </c>
      <c r="F43" s="224">
        <v>9816</v>
      </c>
      <c r="G43" s="224">
        <v>1048</v>
      </c>
    </row>
    <row r="44" ht="12.75">
      <c r="A44" s="34"/>
    </row>
    <row r="45" spans="1:18" ht="12.75">
      <c r="A45" s="82" t="s">
        <v>39</v>
      </c>
      <c r="C45" s="78">
        <f>SUM(D45,E45,F45,G45)</f>
        <v>16421</v>
      </c>
      <c r="D45" s="78">
        <f>SUM(D31:D43)</f>
        <v>1336</v>
      </c>
      <c r="E45" s="78">
        <f>SUM(E31:E43)</f>
        <v>3705</v>
      </c>
      <c r="F45" s="78">
        <f>SUM(F31:F43)</f>
        <v>9986</v>
      </c>
      <c r="G45" s="78">
        <f>SUM(G31:G43)</f>
        <v>1394</v>
      </c>
      <c r="L45" s="224"/>
      <c r="M45" s="224"/>
      <c r="N45" s="224"/>
      <c r="O45" s="224"/>
      <c r="Q45" s="224"/>
      <c r="R45" s="224"/>
    </row>
    <row r="46" spans="1:7" ht="12.75">
      <c r="A46" s="82"/>
      <c r="C46" s="30"/>
      <c r="D46" s="28"/>
      <c r="E46" s="28"/>
      <c r="F46" s="28"/>
      <c r="G46" s="28"/>
    </row>
    <row r="47" spans="1:17" s="32" customFormat="1" ht="12.75">
      <c r="A47" s="59"/>
      <c r="B47" s="25"/>
      <c r="C47" s="354" t="s">
        <v>39</v>
      </c>
      <c r="D47" s="354"/>
      <c r="E47" s="354"/>
      <c r="F47" s="354"/>
      <c r="G47" s="354"/>
      <c r="L47" s="42"/>
      <c r="M47" s="42"/>
      <c r="N47" s="42"/>
      <c r="O47" s="42"/>
      <c r="P47" s="42"/>
      <c r="Q47" s="42"/>
    </row>
    <row r="48" spans="1:7" ht="12.75">
      <c r="A48" s="82"/>
      <c r="C48" s="27"/>
      <c r="D48" s="25"/>
      <c r="E48" s="25"/>
      <c r="F48" s="25"/>
      <c r="G48" s="25"/>
    </row>
    <row r="49" spans="1:7" ht="12.75">
      <c r="A49" s="34" t="s">
        <v>109</v>
      </c>
      <c r="C49" s="93">
        <f>SUM(C13+C31)</f>
        <v>62</v>
      </c>
      <c r="D49" s="93">
        <f>SUM(D13+D31)</f>
        <v>62</v>
      </c>
      <c r="E49" s="248" t="s">
        <v>167</v>
      </c>
      <c r="F49" s="248" t="s">
        <v>167</v>
      </c>
      <c r="G49" s="248" t="s">
        <v>167</v>
      </c>
    </row>
    <row r="50" spans="1:4" ht="12.75">
      <c r="A50" s="34"/>
      <c r="C50" s="93"/>
      <c r="D50" s="93"/>
    </row>
    <row r="51" spans="1:7" ht="12.75">
      <c r="A51" s="34" t="s">
        <v>111</v>
      </c>
      <c r="C51" s="93">
        <f>SUM(C15+C33)</f>
        <v>28</v>
      </c>
      <c r="D51" s="93">
        <f>SUM(D15+D33)</f>
        <v>28</v>
      </c>
      <c r="E51" s="248" t="s">
        <v>167</v>
      </c>
      <c r="F51" s="248" t="s">
        <v>167</v>
      </c>
      <c r="G51" s="248" t="s">
        <v>167</v>
      </c>
    </row>
    <row r="52" spans="1:4" ht="12.75">
      <c r="A52" s="34"/>
      <c r="C52" s="93"/>
      <c r="D52" s="93"/>
    </row>
    <row r="53" spans="1:7" ht="12.75">
      <c r="A53" s="34" t="s">
        <v>112</v>
      </c>
      <c r="C53" s="93">
        <f>SUM(C17+C35)</f>
        <v>9</v>
      </c>
      <c r="D53" s="93">
        <f>SUM(D17+D35)</f>
        <v>9</v>
      </c>
      <c r="E53" s="248" t="s">
        <v>167</v>
      </c>
      <c r="F53" s="248" t="s">
        <v>167</v>
      </c>
      <c r="G53" s="248" t="s">
        <v>167</v>
      </c>
    </row>
    <row r="54" spans="1:4" ht="12.75">
      <c r="A54" s="34"/>
      <c r="C54" s="93"/>
      <c r="D54" s="93"/>
    </row>
    <row r="55" spans="1:7" ht="12.75">
      <c r="A55" s="34" t="s">
        <v>110</v>
      </c>
      <c r="C55" s="93">
        <f>SUM(C19+C37)</f>
        <v>68</v>
      </c>
      <c r="D55" s="93">
        <f>SUM(D19+D37)</f>
        <v>68</v>
      </c>
      <c r="E55" s="248" t="s">
        <v>167</v>
      </c>
      <c r="F55" s="248" t="s">
        <v>167</v>
      </c>
      <c r="G55" s="248" t="s">
        <v>167</v>
      </c>
    </row>
    <row r="56" spans="1:7" ht="12.75">
      <c r="A56" s="34"/>
      <c r="C56" s="93"/>
      <c r="D56" s="93"/>
      <c r="E56" s="93"/>
      <c r="F56" s="93"/>
      <c r="G56" s="93"/>
    </row>
    <row r="57" spans="1:7" ht="12.75">
      <c r="A57" s="34" t="s">
        <v>113</v>
      </c>
      <c r="C57" s="93">
        <f>SUM(C21+C39)</f>
        <v>689</v>
      </c>
      <c r="D57" s="93">
        <f>SUM(D21+D39)</f>
        <v>375</v>
      </c>
      <c r="E57" s="93">
        <f>SUM(E21+E39)</f>
        <v>236</v>
      </c>
      <c r="F57" s="93">
        <f>SUM(F21+F39)</f>
        <v>7</v>
      </c>
      <c r="G57" s="93">
        <f>SUM(G21+G39)</f>
        <v>71</v>
      </c>
    </row>
    <row r="58" spans="1:7" ht="12.75">
      <c r="A58" s="34"/>
      <c r="C58" s="93"/>
      <c r="D58" s="93"/>
      <c r="E58" s="93"/>
      <c r="F58" s="93"/>
      <c r="G58" s="93"/>
    </row>
    <row r="59" spans="1:7" ht="12.75">
      <c r="A59" s="34" t="s">
        <v>114</v>
      </c>
      <c r="C59" s="89">
        <f>SUM(C23+C41)</f>
        <v>4141</v>
      </c>
      <c r="D59" s="93">
        <f>SUM(D23+D41)</f>
        <v>789</v>
      </c>
      <c r="E59" s="89">
        <f>SUM(E23+E41)</f>
        <v>2224</v>
      </c>
      <c r="F59" s="93">
        <f>SUM(F23+F41)</f>
        <v>249</v>
      </c>
      <c r="G59" s="93">
        <f>SUM(G23+G41)</f>
        <v>879</v>
      </c>
    </row>
    <row r="60" spans="1:7" ht="12.75">
      <c r="A60" s="34"/>
      <c r="C60" s="93"/>
      <c r="D60" s="93"/>
      <c r="E60" s="93"/>
      <c r="F60" s="93"/>
      <c r="G60" s="93"/>
    </row>
    <row r="61" spans="1:7" ht="12.75">
      <c r="A61" s="34" t="s">
        <v>116</v>
      </c>
      <c r="C61" s="89">
        <f>SUM(C25+C43)</f>
        <v>26017</v>
      </c>
      <c r="D61" s="89">
        <f>SUM(D25+D43)</f>
        <v>1716</v>
      </c>
      <c r="E61" s="89">
        <f>SUM(E25+E43)</f>
        <v>9694</v>
      </c>
      <c r="F61" s="89">
        <f>SUM(F25+F43)</f>
        <v>12698</v>
      </c>
      <c r="G61" s="89">
        <f>SUM(G25+G43)</f>
        <v>1909</v>
      </c>
    </row>
    <row r="62" spans="1:7" ht="12.75">
      <c r="A62" s="34"/>
      <c r="C62" s="93"/>
      <c r="D62" s="93"/>
      <c r="E62" s="93"/>
      <c r="F62" s="93"/>
      <c r="G62" s="93"/>
    </row>
    <row r="63" spans="1:7" ht="12.75">
      <c r="A63" s="82" t="s">
        <v>39</v>
      </c>
      <c r="C63" s="78">
        <f>SUM(C27+C45)</f>
        <v>31014</v>
      </c>
      <c r="D63" s="78">
        <f>SUM(D27+D45)</f>
        <v>3047</v>
      </c>
      <c r="E63" s="78">
        <f>SUM(E27+E45)</f>
        <v>12154</v>
      </c>
      <c r="F63" s="78">
        <f>SUM(F27+F45)</f>
        <v>12954</v>
      </c>
      <c r="G63" s="78">
        <f>SUM(G27+G45)</f>
        <v>2859</v>
      </c>
    </row>
    <row r="65" spans="3:7" ht="12.75">
      <c r="C65" s="224"/>
      <c r="D65" s="224"/>
      <c r="E65" s="224"/>
      <c r="F65" s="224"/>
      <c r="G65" s="224"/>
    </row>
  </sheetData>
  <mergeCells count="6">
    <mergeCell ref="C47:G47"/>
    <mergeCell ref="C11:G11"/>
    <mergeCell ref="A1:G1"/>
    <mergeCell ref="A4:G4"/>
    <mergeCell ref="D6:G6"/>
    <mergeCell ref="C29:G29"/>
  </mergeCells>
  <printOptions horizontalCentered="1"/>
  <pageMargins left="0.3937007874015748" right="0.3937007874015748" top="0.3937007874015748" bottom="0.1968503937007874" header="0.5118110236220472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workbookViewId="0" topLeftCell="A1">
      <selection activeCell="I50" sqref="I50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1.28125" style="0" customWidth="1"/>
    <col min="5" max="5" width="11.8515625" style="0" customWidth="1"/>
    <col min="7" max="7" width="10.28125" style="0" customWidth="1"/>
    <col min="8" max="8" width="14.421875" style="0" customWidth="1"/>
    <col min="9" max="9" width="5.57421875" style="0" customWidth="1"/>
    <col min="10" max="10" width="5.7109375" style="0" customWidth="1"/>
    <col min="11" max="11" width="11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8" t="s">
        <v>197</v>
      </c>
      <c r="B1" s="28"/>
      <c r="C1" s="28"/>
      <c r="D1" s="28"/>
      <c r="E1" s="28"/>
      <c r="F1" s="28"/>
      <c r="G1" s="60"/>
    </row>
    <row r="3" spans="1:11" ht="12.75">
      <c r="A3" s="354" t="s">
        <v>133</v>
      </c>
      <c r="B3" s="354"/>
      <c r="C3" s="354"/>
      <c r="D3" s="354"/>
      <c r="E3" s="354"/>
      <c r="F3" s="354"/>
      <c r="G3" s="5"/>
      <c r="H3" s="5"/>
      <c r="I3" s="5"/>
      <c r="J3" s="5"/>
      <c r="K3" s="5"/>
    </row>
    <row r="4" spans="1:11" ht="12.75">
      <c r="A4" s="13"/>
      <c r="B4" s="6"/>
      <c r="C4" s="43"/>
      <c r="D4" s="43"/>
      <c r="E4" s="43"/>
      <c r="F4" s="43"/>
      <c r="G4" s="43"/>
      <c r="H4" s="43"/>
      <c r="I4" s="5"/>
      <c r="J4" s="5"/>
      <c r="K4" s="5"/>
    </row>
    <row r="5" spans="1:28" ht="12.75">
      <c r="A5" s="24"/>
      <c r="B5" s="5"/>
      <c r="C5" s="347" t="s">
        <v>32</v>
      </c>
      <c r="D5" s="348"/>
      <c r="E5" s="347" t="s">
        <v>41</v>
      </c>
      <c r="F5" s="348"/>
      <c r="G5" s="317" t="s">
        <v>134</v>
      </c>
      <c r="H5" s="318"/>
      <c r="I5" s="5"/>
      <c r="J5" s="5"/>
      <c r="K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24"/>
      <c r="B6" s="5"/>
      <c r="C6" s="310" t="s">
        <v>155</v>
      </c>
      <c r="D6" s="311"/>
      <c r="E6" s="311"/>
      <c r="F6" s="311"/>
      <c r="G6" s="312"/>
      <c r="H6" s="3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/>
      <c r="B7" s="5"/>
      <c r="C7" s="30"/>
      <c r="D7" s="30"/>
      <c r="E7" s="30"/>
      <c r="F7" s="30"/>
      <c r="G7" s="30"/>
      <c r="H7" s="3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8" ht="12.75">
      <c r="A8" s="24" t="s">
        <v>119</v>
      </c>
      <c r="B8" s="5"/>
      <c r="C8" s="30"/>
      <c r="D8" s="52" t="s">
        <v>1</v>
      </c>
      <c r="E8" s="30"/>
      <c r="F8" s="52" t="s">
        <v>1</v>
      </c>
      <c r="G8" s="30"/>
      <c r="H8" s="52" t="s">
        <v>1</v>
      </c>
    </row>
    <row r="9" spans="1:8" ht="12.75">
      <c r="A9" s="5"/>
      <c r="B9" s="5"/>
      <c r="C9" s="9" t="s">
        <v>0</v>
      </c>
      <c r="D9" s="9" t="s">
        <v>46</v>
      </c>
      <c r="E9" s="9" t="s">
        <v>0</v>
      </c>
      <c r="F9" s="9" t="s">
        <v>46</v>
      </c>
      <c r="G9" s="9" t="s">
        <v>0</v>
      </c>
      <c r="H9" s="9" t="s">
        <v>46</v>
      </c>
    </row>
    <row r="10" spans="1:8" ht="14.25">
      <c r="A10" s="41"/>
      <c r="B10" s="5"/>
      <c r="C10" s="4"/>
      <c r="D10" s="9" t="s">
        <v>135</v>
      </c>
      <c r="E10" s="4"/>
      <c r="F10" s="9" t="s">
        <v>135</v>
      </c>
      <c r="G10" s="4"/>
      <c r="H10" s="9" t="s">
        <v>135</v>
      </c>
    </row>
    <row r="11" spans="1:8" ht="12.75">
      <c r="A11" s="45"/>
      <c r="B11" s="5"/>
      <c r="C11" s="20"/>
      <c r="D11" s="20"/>
      <c r="E11" s="20"/>
      <c r="F11" s="20"/>
      <c r="G11" s="20"/>
      <c r="H11" s="20"/>
    </row>
    <row r="12" spans="1:8" ht="12.75">
      <c r="A12" s="107">
        <v>77</v>
      </c>
      <c r="B12" s="5"/>
      <c r="C12" s="104">
        <v>195</v>
      </c>
      <c r="D12" s="105">
        <v>15.015015015015015</v>
      </c>
      <c r="E12" s="44">
        <v>315</v>
      </c>
      <c r="F12" s="105">
        <v>13.3</v>
      </c>
      <c r="G12" s="73">
        <v>9022</v>
      </c>
      <c r="H12" s="105">
        <v>15.4</v>
      </c>
    </row>
    <row r="13" spans="1:8" ht="12.75">
      <c r="A13" s="108">
        <v>78</v>
      </c>
      <c r="B13" s="5"/>
      <c r="C13" s="104">
        <v>200</v>
      </c>
      <c r="D13" s="105">
        <v>15.852885225110969</v>
      </c>
      <c r="E13" s="44">
        <v>340</v>
      </c>
      <c r="F13" s="105">
        <v>14.6</v>
      </c>
      <c r="G13" s="73">
        <v>8482</v>
      </c>
      <c r="H13" s="105">
        <v>14.7</v>
      </c>
    </row>
    <row r="14" spans="1:8" ht="12.75">
      <c r="A14" s="108">
        <v>79</v>
      </c>
      <c r="B14" s="5"/>
      <c r="C14" s="104">
        <v>153</v>
      </c>
      <c r="D14" s="105">
        <v>12.026410941675838</v>
      </c>
      <c r="E14" s="44">
        <v>296</v>
      </c>
      <c r="F14" s="105">
        <v>12.9</v>
      </c>
      <c r="G14" s="73">
        <v>7855</v>
      </c>
      <c r="H14" s="105">
        <v>13.6</v>
      </c>
    </row>
    <row r="15" spans="1:7" ht="12.75">
      <c r="A15" s="99"/>
      <c r="B15" s="5"/>
      <c r="D15" s="5"/>
      <c r="G15" s="73"/>
    </row>
    <row r="16" spans="1:8" ht="12.75">
      <c r="A16" s="107">
        <v>1980</v>
      </c>
      <c r="B16" s="5"/>
      <c r="C16" s="26">
        <v>154</v>
      </c>
      <c r="D16" s="105">
        <v>11.340206185567009</v>
      </c>
      <c r="E16" s="26">
        <v>281</v>
      </c>
      <c r="F16" s="105">
        <v>11.5</v>
      </c>
      <c r="G16" s="73">
        <v>7821</v>
      </c>
      <c r="H16" s="105">
        <v>12.7</v>
      </c>
    </row>
    <row r="17" spans="1:8" ht="12.75">
      <c r="A17" s="107">
        <v>81</v>
      </c>
      <c r="B17" s="5"/>
      <c r="C17" s="97">
        <v>137</v>
      </c>
      <c r="D17" s="106">
        <v>10.152660441677781</v>
      </c>
      <c r="E17" s="98">
        <v>278</v>
      </c>
      <c r="F17" s="106">
        <v>11.3</v>
      </c>
      <c r="G17" s="73">
        <v>7257</v>
      </c>
      <c r="H17" s="106">
        <v>11.6</v>
      </c>
    </row>
    <row r="18" spans="1:8" ht="12.75">
      <c r="A18" s="107">
        <v>82</v>
      </c>
      <c r="B18" s="5"/>
      <c r="C18" s="97">
        <v>151</v>
      </c>
      <c r="D18" s="106">
        <v>11.385914643341879</v>
      </c>
      <c r="E18" s="98">
        <v>253</v>
      </c>
      <c r="F18" s="106">
        <v>10.3</v>
      </c>
      <c r="G18" s="73">
        <v>6782</v>
      </c>
      <c r="H18" s="106">
        <v>10.9</v>
      </c>
    </row>
    <row r="19" spans="1:8" ht="12.75">
      <c r="A19" s="107">
        <v>83</v>
      </c>
      <c r="B19" s="5"/>
      <c r="C19" s="104">
        <v>146</v>
      </c>
      <c r="D19" s="105">
        <v>11.390232485567171</v>
      </c>
      <c r="E19" s="44">
        <v>231</v>
      </c>
      <c r="F19" s="105">
        <v>9.8</v>
      </c>
      <c r="G19" s="73">
        <v>6099</v>
      </c>
      <c r="H19" s="105">
        <v>10.3</v>
      </c>
    </row>
    <row r="20" spans="1:8" ht="12.75">
      <c r="A20" s="107">
        <v>84</v>
      </c>
      <c r="B20" s="5"/>
      <c r="C20" s="97">
        <v>103</v>
      </c>
      <c r="D20" s="106">
        <v>8.301765132586443</v>
      </c>
      <c r="E20" s="98">
        <v>212</v>
      </c>
      <c r="F20" s="106">
        <v>9.2</v>
      </c>
      <c r="G20" s="73">
        <v>5633</v>
      </c>
      <c r="H20" s="106">
        <v>9.6</v>
      </c>
    </row>
    <row r="21" spans="1:7" ht="12.75">
      <c r="A21" s="99"/>
      <c r="B21" s="5"/>
      <c r="D21" s="5"/>
      <c r="G21" s="73"/>
    </row>
    <row r="22" spans="1:8" ht="12.75">
      <c r="A22" s="107">
        <v>1985</v>
      </c>
      <c r="B22" s="5"/>
      <c r="C22" s="104">
        <v>121</v>
      </c>
      <c r="D22" s="105">
        <v>9.519313980017309</v>
      </c>
      <c r="E22" s="44">
        <v>192</v>
      </c>
      <c r="F22" s="105">
        <v>8.3</v>
      </c>
      <c r="G22" s="73">
        <v>5244</v>
      </c>
      <c r="H22" s="105">
        <v>8.9</v>
      </c>
    </row>
    <row r="23" spans="1:8" ht="12.75">
      <c r="A23" s="107">
        <v>86</v>
      </c>
      <c r="B23" s="5"/>
      <c r="C23" s="104">
        <v>116</v>
      </c>
      <c r="D23" s="105">
        <v>8.654133094598627</v>
      </c>
      <c r="E23" s="44">
        <v>192</v>
      </c>
      <c r="F23" s="105">
        <v>7.8</v>
      </c>
      <c r="G23" s="73">
        <v>5355</v>
      </c>
      <c r="H23" s="105">
        <v>8.6</v>
      </c>
    </row>
    <row r="24" spans="1:8" ht="12.75">
      <c r="A24" s="107">
        <v>87</v>
      </c>
      <c r="B24" s="5"/>
      <c r="C24" s="104">
        <v>119</v>
      </c>
      <c r="D24" s="105">
        <v>8.345606283750614</v>
      </c>
      <c r="E24" s="44">
        <v>187</v>
      </c>
      <c r="F24" s="105">
        <v>7.2</v>
      </c>
      <c r="G24" s="73">
        <v>5318</v>
      </c>
      <c r="H24" s="105">
        <v>8.3</v>
      </c>
    </row>
    <row r="25" spans="1:8" ht="12.75">
      <c r="A25" s="107">
        <v>88</v>
      </c>
      <c r="B25" s="5"/>
      <c r="C25" s="104">
        <v>118</v>
      </c>
      <c r="D25" s="105">
        <v>7.682791848427632</v>
      </c>
      <c r="E25" s="44">
        <v>185</v>
      </c>
      <c r="F25" s="105">
        <v>6.8</v>
      </c>
      <c r="G25" s="73">
        <v>5080</v>
      </c>
      <c r="H25" s="105">
        <v>7.6</v>
      </c>
    </row>
    <row r="26" spans="1:8" ht="12.75">
      <c r="A26" s="107">
        <v>89</v>
      </c>
      <c r="B26" s="5"/>
      <c r="C26" s="104">
        <v>122</v>
      </c>
      <c r="D26" s="105">
        <v>7.955656993805021</v>
      </c>
      <c r="E26" s="44">
        <v>183</v>
      </c>
      <c r="F26" s="105">
        <v>6.7</v>
      </c>
      <c r="G26" s="73">
        <v>5074</v>
      </c>
      <c r="H26" s="105">
        <v>7.5</v>
      </c>
    </row>
    <row r="27" spans="1:7" ht="12.75">
      <c r="A27" s="99"/>
      <c r="B27" s="5"/>
      <c r="D27" s="5"/>
      <c r="G27" s="73"/>
    </row>
    <row r="28" spans="1:8" ht="12.75">
      <c r="A28" s="107">
        <v>1990</v>
      </c>
      <c r="B28" s="5"/>
      <c r="C28" s="104">
        <v>102</v>
      </c>
      <c r="D28" s="105">
        <v>6.11034565386689</v>
      </c>
      <c r="E28" s="44">
        <v>197</v>
      </c>
      <c r="F28" s="105">
        <v>6.8</v>
      </c>
      <c r="G28" s="112">
        <v>5076</v>
      </c>
      <c r="H28" s="111">
        <v>7.1</v>
      </c>
    </row>
    <row r="29" spans="1:8" ht="12.75">
      <c r="A29" s="107">
        <v>91</v>
      </c>
      <c r="B29" s="5"/>
      <c r="C29" s="104">
        <v>114</v>
      </c>
      <c r="D29" s="105">
        <v>6.907834939101982</v>
      </c>
      <c r="E29" s="44">
        <v>210</v>
      </c>
      <c r="F29" s="105">
        <v>7.3</v>
      </c>
      <c r="G29" s="73">
        <v>5711</v>
      </c>
      <c r="H29" s="105">
        <v>6.7</v>
      </c>
    </row>
    <row r="30" spans="1:8" ht="12.75">
      <c r="A30" s="107">
        <v>92</v>
      </c>
      <c r="B30" s="5"/>
      <c r="C30" s="104">
        <v>107</v>
      </c>
      <c r="D30" s="105">
        <v>6.4860277626235066</v>
      </c>
      <c r="E30" s="44">
        <v>164</v>
      </c>
      <c r="F30" s="105">
        <v>5.7</v>
      </c>
      <c r="G30" s="73">
        <v>4992</v>
      </c>
      <c r="H30" s="105">
        <v>6.1</v>
      </c>
    </row>
    <row r="31" spans="1:8" ht="12.75">
      <c r="A31" s="83">
        <v>93</v>
      </c>
      <c r="B31" s="5"/>
      <c r="C31" s="104">
        <v>117</v>
      </c>
      <c r="D31" s="105">
        <v>7.196899797010519</v>
      </c>
      <c r="E31" s="44">
        <v>145</v>
      </c>
      <c r="F31" s="105">
        <v>5.1</v>
      </c>
      <c r="G31">
        <v>4665</v>
      </c>
      <c r="H31" s="105">
        <v>5.9</v>
      </c>
    </row>
    <row r="32" spans="1:8" ht="12.75">
      <c r="A32" s="83">
        <v>94</v>
      </c>
      <c r="B32" s="5"/>
      <c r="C32" s="104">
        <v>86</v>
      </c>
      <c r="D32" s="105">
        <v>5.3083143015863214</v>
      </c>
      <c r="E32" s="44">
        <v>139</v>
      </c>
      <c r="F32" s="105">
        <v>5</v>
      </c>
      <c r="G32" s="73">
        <v>4309</v>
      </c>
      <c r="H32" s="105">
        <v>5.6</v>
      </c>
    </row>
    <row r="33" spans="1:4" ht="12.75">
      <c r="A33" s="83"/>
      <c r="B33" s="5"/>
      <c r="D33" s="5"/>
    </row>
    <row r="34" spans="1:8" ht="12.75">
      <c r="A34" s="83">
        <v>1995</v>
      </c>
      <c r="B34" s="5"/>
      <c r="C34" s="104">
        <v>77</v>
      </c>
      <c r="D34" s="105">
        <v>4.851310483870968</v>
      </c>
      <c r="E34" s="44">
        <v>126</v>
      </c>
      <c r="F34" s="105">
        <v>4.6</v>
      </c>
      <c r="G34" s="73">
        <v>4053</v>
      </c>
      <c r="H34" s="105">
        <v>5.3</v>
      </c>
    </row>
    <row r="35" spans="1:8" ht="12.75">
      <c r="A35" s="109">
        <v>96</v>
      </c>
      <c r="B35" s="5"/>
      <c r="C35" s="104">
        <v>103</v>
      </c>
      <c r="D35" s="105">
        <v>6.207062793780885</v>
      </c>
      <c r="E35" s="44">
        <v>141</v>
      </c>
      <c r="F35" s="105">
        <v>4.9</v>
      </c>
      <c r="G35" s="73">
        <v>3962</v>
      </c>
      <c r="H35" s="105">
        <v>5</v>
      </c>
    </row>
    <row r="36" spans="1:8" ht="12.75">
      <c r="A36" s="109">
        <v>97</v>
      </c>
      <c r="B36" s="5"/>
      <c r="C36" s="97">
        <v>99</v>
      </c>
      <c r="D36" s="106">
        <v>5.833824395992929</v>
      </c>
      <c r="E36" s="98">
        <v>141</v>
      </c>
      <c r="F36" s="106">
        <v>4.9</v>
      </c>
      <c r="G36" s="112" t="s">
        <v>137</v>
      </c>
      <c r="H36" s="106">
        <v>4.9</v>
      </c>
    </row>
    <row r="37" spans="1:8" ht="12.75">
      <c r="A37" s="109">
        <v>98</v>
      </c>
      <c r="B37" s="5"/>
      <c r="C37" s="97">
        <v>68</v>
      </c>
      <c r="D37" s="106">
        <v>4.188481675392671</v>
      </c>
      <c r="E37" s="98">
        <v>127</v>
      </c>
      <c r="F37" s="106">
        <v>4.6</v>
      </c>
      <c r="G37" s="73">
        <v>3666</v>
      </c>
      <c r="H37" s="106">
        <v>4.7</v>
      </c>
    </row>
    <row r="38" spans="1:8" ht="12.75">
      <c r="A38" s="109">
        <v>99</v>
      </c>
      <c r="B38" s="5"/>
      <c r="C38" s="97">
        <v>73</v>
      </c>
      <c r="D38" s="106">
        <v>4.552825246351503</v>
      </c>
      <c r="E38" s="98">
        <v>98</v>
      </c>
      <c r="F38" s="106">
        <v>3.6</v>
      </c>
      <c r="G38" s="73">
        <v>3496</v>
      </c>
      <c r="H38" s="106">
        <v>4.5</v>
      </c>
    </row>
    <row r="39" spans="1:7" ht="12.75">
      <c r="A39" s="83"/>
      <c r="B39" s="5"/>
      <c r="D39" s="5"/>
      <c r="G39" s="73"/>
    </row>
    <row r="40" spans="1:8" ht="12.75">
      <c r="A40" s="109">
        <v>2000</v>
      </c>
      <c r="B40" s="5"/>
      <c r="C40" s="104">
        <v>72</v>
      </c>
      <c r="D40" s="105">
        <v>4.455721269880562</v>
      </c>
      <c r="E40" s="44">
        <v>113</v>
      </c>
      <c r="F40" s="105">
        <v>4.2</v>
      </c>
      <c r="G40" s="73">
        <v>3362</v>
      </c>
      <c r="H40" s="105">
        <v>4.4</v>
      </c>
    </row>
    <row r="41" spans="1:8" ht="12.75">
      <c r="A41" s="110">
        <v>1</v>
      </c>
      <c r="B41" s="5"/>
      <c r="C41" s="104">
        <v>65</v>
      </c>
      <c r="D41" s="105">
        <v>4.117572532623845</v>
      </c>
      <c r="E41" s="44">
        <v>121</v>
      </c>
      <c r="F41" s="105">
        <v>4.7</v>
      </c>
      <c r="G41" s="73">
        <v>3163</v>
      </c>
      <c r="H41" s="105">
        <v>4.3</v>
      </c>
    </row>
    <row r="42" spans="1:8" ht="12.75">
      <c r="A42" s="110">
        <v>2</v>
      </c>
      <c r="B42" s="5"/>
      <c r="C42" s="97">
        <v>55</v>
      </c>
      <c r="D42" s="106">
        <v>3.5016234799770802</v>
      </c>
      <c r="E42" s="98">
        <v>107</v>
      </c>
      <c r="F42" s="106">
        <v>4.3</v>
      </c>
      <c r="G42" s="73">
        <v>3036</v>
      </c>
      <c r="H42" s="106">
        <v>4.2</v>
      </c>
    </row>
    <row r="43" spans="1:8" ht="12.75">
      <c r="A43" s="110">
        <v>3</v>
      </c>
      <c r="B43" s="5"/>
      <c r="C43" s="104">
        <v>57</v>
      </c>
      <c r="D43" s="105">
        <v>3.581301834631817</v>
      </c>
      <c r="E43" s="44">
        <v>97</v>
      </c>
      <c r="F43" s="105">
        <v>4</v>
      </c>
      <c r="G43" s="112">
        <v>2991</v>
      </c>
      <c r="H43" s="111">
        <v>4.3</v>
      </c>
    </row>
    <row r="44" spans="1:8" ht="12.75">
      <c r="A44" s="110">
        <v>4</v>
      </c>
      <c r="B44" s="5"/>
      <c r="C44" s="104">
        <v>63</v>
      </c>
      <c r="D44" s="105">
        <v>3.91231447556356</v>
      </c>
      <c r="E44" s="44">
        <v>99</v>
      </c>
      <c r="F44" s="105">
        <v>4.10958904109589</v>
      </c>
      <c r="G44" s="73">
        <v>2918</v>
      </c>
      <c r="H44" s="105">
        <v>4.1</v>
      </c>
    </row>
    <row r="45" spans="1:7" ht="12.75">
      <c r="A45" s="83"/>
      <c r="G45" s="74"/>
    </row>
    <row r="46" spans="1:8" ht="12.75">
      <c r="A46" s="109">
        <v>2005</v>
      </c>
      <c r="B46" s="5"/>
      <c r="C46" s="104">
        <v>74</v>
      </c>
      <c r="D46" s="105">
        <v>4.573830273811732</v>
      </c>
      <c r="E46" s="151">
        <v>96</v>
      </c>
      <c r="F46" s="105">
        <v>4.169018977721804</v>
      </c>
      <c r="G46" s="73">
        <v>2696</v>
      </c>
      <c r="H46" s="105">
        <v>3.9312039312039313</v>
      </c>
    </row>
    <row r="47" spans="1:8" ht="12.75">
      <c r="A47" s="110">
        <v>6</v>
      </c>
      <c r="C47" s="151">
        <v>56</v>
      </c>
      <c r="D47" s="106">
        <v>3.5016234799770802</v>
      </c>
      <c r="E47">
        <v>72</v>
      </c>
      <c r="F47" s="105">
        <v>3.173763554615181</v>
      </c>
      <c r="G47" s="73">
        <v>2579</v>
      </c>
      <c r="H47" s="164">
        <v>3.8</v>
      </c>
    </row>
    <row r="48" spans="1:11" ht="12.75">
      <c r="A48" s="110">
        <v>7</v>
      </c>
      <c r="C48" s="151">
        <v>57</v>
      </c>
      <c r="D48" s="106">
        <v>3.407664255395469</v>
      </c>
      <c r="E48">
        <v>95</v>
      </c>
      <c r="F48" s="105">
        <v>4.137450459474761</v>
      </c>
      <c r="G48" s="73">
        <v>2656</v>
      </c>
      <c r="H48" s="164">
        <v>3.9</v>
      </c>
      <c r="K48" s="155"/>
    </row>
    <row r="49" spans="1:11" ht="12.75">
      <c r="A49" s="110">
        <v>8</v>
      </c>
      <c r="C49" s="151">
        <v>49</v>
      </c>
      <c r="D49" s="106">
        <v>2.9251984956122024</v>
      </c>
      <c r="E49">
        <v>73</v>
      </c>
      <c r="F49" s="105">
        <v>3.218978745921157</v>
      </c>
      <c r="G49" s="73">
        <v>2414</v>
      </c>
      <c r="H49" s="164">
        <v>3.5</v>
      </c>
      <c r="K49" s="155"/>
    </row>
    <row r="50" spans="1:11" ht="12.75">
      <c r="A50" s="110">
        <v>9</v>
      </c>
      <c r="C50" s="151">
        <v>63</v>
      </c>
      <c r="D50" s="106">
        <v>3.7546933667083855</v>
      </c>
      <c r="E50">
        <v>62</v>
      </c>
      <c r="F50" s="106">
        <v>2.8280800985266614</v>
      </c>
      <c r="G50" s="73">
        <v>2334</v>
      </c>
      <c r="H50" s="164">
        <v>3.5</v>
      </c>
      <c r="K50" s="155"/>
    </row>
    <row r="51" spans="1:8" ht="14.25">
      <c r="A51" s="46" t="s">
        <v>120</v>
      </c>
      <c r="B51" s="5"/>
      <c r="C51" s="5"/>
      <c r="D51" s="5"/>
      <c r="E51" s="5"/>
      <c r="F51" s="5"/>
      <c r="G51" s="73"/>
      <c r="H51" s="5"/>
    </row>
    <row r="52" ht="12.75">
      <c r="G52" s="73"/>
    </row>
    <row r="53" ht="12.75">
      <c r="G53" s="73"/>
    </row>
    <row r="54" ht="12.75">
      <c r="G54" s="73"/>
    </row>
    <row r="55" spans="6:7" ht="12.75">
      <c r="F55" s="76"/>
      <c r="G55" s="73"/>
    </row>
    <row r="56" ht="12.75">
      <c r="G56" s="73"/>
    </row>
    <row r="57" ht="12.75">
      <c r="G57" s="73"/>
    </row>
    <row r="59" ht="12.75">
      <c r="G59" s="73"/>
    </row>
  </sheetData>
  <mergeCells count="5">
    <mergeCell ref="G5:H5"/>
    <mergeCell ref="C6:H6"/>
    <mergeCell ref="A3:F3"/>
    <mergeCell ref="C5:D5"/>
    <mergeCell ref="E5:F5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31">
      <selection activeCell="A48" sqref="A1:L48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5.00390625" style="0" customWidth="1"/>
    <col min="5" max="5" width="10.8515625" style="0" customWidth="1"/>
    <col min="6" max="6" width="13.00390625" style="0" customWidth="1"/>
    <col min="7" max="7" width="15.421875" style="0" customWidth="1"/>
    <col min="8" max="8" width="11.281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355" t="s">
        <v>198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s="31" customFormat="1" ht="12.75">
      <c r="A2" s="355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s="3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2.75">
      <c r="A4" s="354" t="s">
        <v>32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24">
      <c r="A6" s="122"/>
      <c r="B6" s="118" t="s">
        <v>7</v>
      </c>
      <c r="C6" s="154" t="s">
        <v>7</v>
      </c>
      <c r="D6" s="123" t="s">
        <v>156</v>
      </c>
      <c r="E6" s="123"/>
      <c r="F6" s="123"/>
      <c r="G6" s="123"/>
      <c r="H6" s="121" t="s">
        <v>24</v>
      </c>
      <c r="I6" s="118" t="s">
        <v>9</v>
      </c>
      <c r="J6" s="119"/>
      <c r="K6" s="124" t="s">
        <v>138</v>
      </c>
      <c r="L6" s="124"/>
      <c r="M6" s="116"/>
    </row>
    <row r="7" spans="1:13" ht="24">
      <c r="A7" s="117" t="s">
        <v>119</v>
      </c>
      <c r="B7" s="152"/>
      <c r="C7" s="315" t="s">
        <v>0</v>
      </c>
      <c r="D7" s="316"/>
      <c r="E7" s="313" t="s">
        <v>139</v>
      </c>
      <c r="F7" s="118" t="s">
        <v>145</v>
      </c>
      <c r="G7" s="119"/>
      <c r="H7" s="315" t="s">
        <v>0</v>
      </c>
      <c r="I7" s="316"/>
      <c r="J7" s="313" t="s">
        <v>139</v>
      </c>
      <c r="K7" s="313" t="s">
        <v>0</v>
      </c>
      <c r="L7" s="313" t="s">
        <v>139</v>
      </c>
      <c r="M7" s="116"/>
    </row>
    <row r="8" spans="1:13" ht="24" customHeight="1">
      <c r="A8" s="120"/>
      <c r="B8" s="153" t="s">
        <v>0</v>
      </c>
      <c r="C8" s="292"/>
      <c r="D8" s="360"/>
      <c r="E8" s="314"/>
      <c r="F8" s="121" t="s">
        <v>0</v>
      </c>
      <c r="G8" s="121" t="s">
        <v>146</v>
      </c>
      <c r="H8" s="292"/>
      <c r="I8" s="360"/>
      <c r="J8" s="314"/>
      <c r="K8" s="314"/>
      <c r="L8" s="314"/>
      <c r="M8" s="116"/>
    </row>
    <row r="9" ht="12.75">
      <c r="G9" s="62"/>
    </row>
    <row r="10" spans="1:12" ht="12.75">
      <c r="A10">
        <v>1977</v>
      </c>
      <c r="C10" s="113">
        <v>9401</v>
      </c>
      <c r="D10" s="113">
        <v>12987</v>
      </c>
      <c r="E10" s="96">
        <v>7.6920753322304884</v>
      </c>
      <c r="F10" s="113">
        <v>1340</v>
      </c>
      <c r="G10" s="96">
        <v>103.18010318010317</v>
      </c>
      <c r="H10" s="113">
        <v>70</v>
      </c>
      <c r="I10" s="113">
        <v>24294</v>
      </c>
      <c r="J10" s="96">
        <v>14.389102804435781</v>
      </c>
      <c r="K10" s="114">
        <v>-11307</v>
      </c>
      <c r="L10" s="115">
        <v>-6.697027472205293</v>
      </c>
    </row>
    <row r="11" spans="1:12" ht="12.75">
      <c r="A11">
        <v>78</v>
      </c>
      <c r="C11" s="113">
        <v>7966</v>
      </c>
      <c r="D11" s="113">
        <v>12616</v>
      </c>
      <c r="E11" s="96">
        <v>7.543699462266255</v>
      </c>
      <c r="F11" s="113">
        <v>1432</v>
      </c>
      <c r="G11" s="96">
        <v>113.50665821179454</v>
      </c>
      <c r="H11" s="113">
        <v>83</v>
      </c>
      <c r="I11" s="113">
        <v>24072</v>
      </c>
      <c r="J11" s="96">
        <v>14.393780394393888</v>
      </c>
      <c r="K11" s="114">
        <v>-11456</v>
      </c>
      <c r="L11" s="115">
        <v>-6.850080932127633</v>
      </c>
    </row>
    <row r="12" spans="1:12" ht="12.75">
      <c r="A12">
        <v>79</v>
      </c>
      <c r="C12" s="113">
        <v>8296</v>
      </c>
      <c r="D12" s="113">
        <v>12722</v>
      </c>
      <c r="E12" s="96">
        <v>7.670583355039119</v>
      </c>
      <c r="F12" s="113">
        <v>1621</v>
      </c>
      <c r="G12" s="96">
        <v>127.41707278729761</v>
      </c>
      <c r="H12" s="113">
        <v>62</v>
      </c>
      <c r="I12" s="113">
        <v>23760</v>
      </c>
      <c r="J12" s="96">
        <v>14.325818308106387</v>
      </c>
      <c r="K12" s="114">
        <v>-11038</v>
      </c>
      <c r="L12" s="115">
        <v>-6.655234953067269</v>
      </c>
    </row>
    <row r="13" ht="12.75">
      <c r="G13" s="62"/>
    </row>
    <row r="14" spans="1:12" ht="12.75">
      <c r="A14">
        <v>1980</v>
      </c>
      <c r="C14" s="113">
        <v>8930</v>
      </c>
      <c r="D14" s="113">
        <v>13580</v>
      </c>
      <c r="E14" s="96">
        <v>8.23222388254229</v>
      </c>
      <c r="F14" s="113">
        <v>1870</v>
      </c>
      <c r="G14" s="62">
        <v>137.70250368188513</v>
      </c>
      <c r="H14" s="113">
        <v>67</v>
      </c>
      <c r="I14" s="113">
        <v>23726</v>
      </c>
      <c r="J14" s="96">
        <v>14.38274991437396</v>
      </c>
      <c r="K14" s="114">
        <v>-10146</v>
      </c>
      <c r="L14" s="115">
        <v>-6.15052603183167</v>
      </c>
    </row>
    <row r="15" spans="1:12" ht="12.75">
      <c r="A15">
        <v>81</v>
      </c>
      <c r="C15" s="113">
        <v>9042</v>
      </c>
      <c r="D15" s="113">
        <v>13494</v>
      </c>
      <c r="E15" s="96">
        <v>8.22413228822128</v>
      </c>
      <c r="F15" s="113">
        <v>1980</v>
      </c>
      <c r="G15" s="96">
        <v>146.7318808359271</v>
      </c>
      <c r="H15" s="113">
        <v>59</v>
      </c>
      <c r="I15" s="113">
        <v>23746</v>
      </c>
      <c r="J15" s="96">
        <v>14.472376264717838</v>
      </c>
      <c r="K15" s="114">
        <v>-10252</v>
      </c>
      <c r="L15" s="115">
        <v>-6.248243976496559</v>
      </c>
    </row>
    <row r="16" spans="1:12" ht="12.75">
      <c r="A16" s="26">
        <v>82</v>
      </c>
      <c r="C16" s="113">
        <v>8991</v>
      </c>
      <c r="D16" s="113">
        <v>13262</v>
      </c>
      <c r="E16" s="96">
        <v>8.133441926415104</v>
      </c>
      <c r="F16" s="113">
        <v>2115</v>
      </c>
      <c r="G16" s="96">
        <v>159.47820841502036</v>
      </c>
      <c r="H16" s="113">
        <v>53</v>
      </c>
      <c r="I16" s="113">
        <v>23761</v>
      </c>
      <c r="J16" s="96">
        <v>14.572365677390232</v>
      </c>
      <c r="K16" s="114">
        <v>-10499</v>
      </c>
      <c r="L16" s="115">
        <v>-6.43892375097513</v>
      </c>
    </row>
    <row r="17" spans="1:12" ht="12.75">
      <c r="A17" s="26">
        <v>83</v>
      </c>
      <c r="C17" s="113">
        <v>9198</v>
      </c>
      <c r="D17" s="113">
        <v>12818</v>
      </c>
      <c r="E17" s="96">
        <v>7.926652798013204</v>
      </c>
      <c r="F17" s="113">
        <v>2137</v>
      </c>
      <c r="G17" s="96">
        <v>166.7186768606647</v>
      </c>
      <c r="H17" s="113">
        <v>55</v>
      </c>
      <c r="I17" s="113">
        <v>22537</v>
      </c>
      <c r="J17" s="96">
        <v>13.936883609675736</v>
      </c>
      <c r="K17" s="114">
        <v>-9719</v>
      </c>
      <c r="L17" s="115">
        <v>-6.010230811662532</v>
      </c>
    </row>
    <row r="18" spans="1:12" ht="12.75">
      <c r="A18" s="26">
        <v>84</v>
      </c>
      <c r="C18" s="113">
        <v>8885</v>
      </c>
      <c r="D18" s="113">
        <v>12407</v>
      </c>
      <c r="E18" s="96">
        <v>7.749308889313611</v>
      </c>
      <c r="F18" s="113">
        <v>2171</v>
      </c>
      <c r="G18" s="96">
        <v>174.98186507616668</v>
      </c>
      <c r="H18" s="113">
        <v>50</v>
      </c>
      <c r="I18" s="113">
        <v>22021</v>
      </c>
      <c r="J18" s="96">
        <v>13.75413323539736</v>
      </c>
      <c r="K18" s="114">
        <v>-9614</v>
      </c>
      <c r="L18" s="115">
        <v>-6.004824346083748</v>
      </c>
    </row>
    <row r="19" spans="1:7" ht="12.75">
      <c r="A19" s="5"/>
      <c r="B19" s="5"/>
      <c r="G19" s="62"/>
    </row>
    <row r="20" spans="1:12" ht="12.75">
      <c r="A20" s="29">
        <v>1985</v>
      </c>
      <c r="C20" s="113">
        <v>8768</v>
      </c>
      <c r="D20" s="113">
        <v>12711</v>
      </c>
      <c r="E20" s="96">
        <v>8.012622512248072</v>
      </c>
      <c r="F20" s="113">
        <v>2253</v>
      </c>
      <c r="G20" s="96">
        <v>177.248052867595</v>
      </c>
      <c r="H20" s="113">
        <v>64</v>
      </c>
      <c r="I20" s="113">
        <v>22266</v>
      </c>
      <c r="J20" s="96">
        <v>14.035799925868586</v>
      </c>
      <c r="K20" s="114">
        <v>-9555</v>
      </c>
      <c r="L20" s="115">
        <v>-6.023177413620513</v>
      </c>
    </row>
    <row r="21" spans="1:12" ht="12.75">
      <c r="A21" s="29">
        <v>86</v>
      </c>
      <c r="C21" s="113">
        <v>9180</v>
      </c>
      <c r="D21" s="113">
        <v>13404</v>
      </c>
      <c r="E21" s="96">
        <v>8.507354126549115</v>
      </c>
      <c r="F21" s="113">
        <v>2544</v>
      </c>
      <c r="G21" s="62">
        <v>189.79409131602506</v>
      </c>
      <c r="H21" s="113">
        <v>54</v>
      </c>
      <c r="I21" s="113">
        <v>21973</v>
      </c>
      <c r="J21" s="96">
        <v>13.945993152988935</v>
      </c>
      <c r="K21" s="114">
        <v>-8569</v>
      </c>
      <c r="L21" s="115">
        <v>-5.438639026439821</v>
      </c>
    </row>
    <row r="22" spans="1:12" ht="12.75">
      <c r="A22" s="29">
        <v>87</v>
      </c>
      <c r="C22" s="113">
        <v>9565</v>
      </c>
      <c r="D22" s="113">
        <v>14259</v>
      </c>
      <c r="E22" s="96">
        <v>8.952328333657714</v>
      </c>
      <c r="F22" s="113">
        <v>2756</v>
      </c>
      <c r="G22" s="96">
        <v>193.28143628585454</v>
      </c>
      <c r="H22" s="113">
        <v>54</v>
      </c>
      <c r="I22" s="113">
        <v>21516</v>
      </c>
      <c r="J22" s="96">
        <v>13.508541722910401</v>
      </c>
      <c r="K22" s="114">
        <v>-7257</v>
      </c>
      <c r="L22" s="115">
        <v>-4.556213389252686</v>
      </c>
    </row>
    <row r="23" spans="1:12" ht="12.75">
      <c r="A23" s="29">
        <v>88</v>
      </c>
      <c r="C23" s="113">
        <v>9787</v>
      </c>
      <c r="D23" s="113">
        <v>15359</v>
      </c>
      <c r="E23" s="96">
        <v>9.615553168205505</v>
      </c>
      <c r="F23" s="113">
        <v>3055</v>
      </c>
      <c r="G23" s="96">
        <v>198.90617878768148</v>
      </c>
      <c r="H23" s="113">
        <v>58</v>
      </c>
      <c r="I23" s="113">
        <v>21186</v>
      </c>
      <c r="J23" s="96">
        <v>13.263565949710388</v>
      </c>
      <c r="K23" s="114">
        <v>-5827</v>
      </c>
      <c r="L23" s="115">
        <v>-3.648012781504882</v>
      </c>
    </row>
    <row r="24" spans="1:12" ht="12.75">
      <c r="A24" s="29">
        <v>89</v>
      </c>
      <c r="C24" s="113">
        <v>9484</v>
      </c>
      <c r="D24" s="113">
        <v>15335</v>
      </c>
      <c r="E24" s="96">
        <v>9.5246672422253</v>
      </c>
      <c r="F24" s="113">
        <v>3127</v>
      </c>
      <c r="G24" s="96">
        <v>203.9126181936746</v>
      </c>
      <c r="H24" s="113">
        <v>36</v>
      </c>
      <c r="I24" s="113">
        <v>21241</v>
      </c>
      <c r="J24" s="96">
        <v>13.192921871021037</v>
      </c>
      <c r="K24" s="114">
        <v>-5906</v>
      </c>
      <c r="L24" s="115">
        <v>-3.6682546287957365</v>
      </c>
    </row>
    <row r="25" ht="12.75">
      <c r="G25" s="62"/>
    </row>
    <row r="26" spans="1:12" ht="12.75">
      <c r="A26">
        <v>1990</v>
      </c>
      <c r="C26" s="113">
        <v>9938</v>
      </c>
      <c r="D26" s="113">
        <v>16693</v>
      </c>
      <c r="E26" s="96">
        <v>10.175723708954674</v>
      </c>
      <c r="F26" s="113">
        <v>3223</v>
      </c>
      <c r="G26" s="96">
        <v>193.0749415922842</v>
      </c>
      <c r="H26" s="113">
        <v>61</v>
      </c>
      <c r="I26" s="113">
        <v>21199</v>
      </c>
      <c r="J26" s="96">
        <v>12.922492476255323</v>
      </c>
      <c r="K26" s="114">
        <v>-4506</v>
      </c>
      <c r="L26" s="115">
        <v>-2.7467687673006504</v>
      </c>
    </row>
    <row r="27" spans="1:12" ht="12.75">
      <c r="A27">
        <v>91</v>
      </c>
      <c r="C27" s="113">
        <v>9241</v>
      </c>
      <c r="D27" s="113">
        <v>16503</v>
      </c>
      <c r="E27" s="96">
        <v>9.937555324055953</v>
      </c>
      <c r="F27" s="113">
        <v>3400</v>
      </c>
      <c r="G27" s="96">
        <v>206.02314730655033</v>
      </c>
      <c r="H27" s="113">
        <v>47</v>
      </c>
      <c r="I27" s="113">
        <v>21434</v>
      </c>
      <c r="J27" s="96">
        <v>12.906838806024075</v>
      </c>
      <c r="K27" s="114">
        <v>-4931</v>
      </c>
      <c r="L27" s="115">
        <v>-2.9692834819681213</v>
      </c>
    </row>
    <row r="28" spans="1:12" ht="12.75">
      <c r="A28">
        <v>92</v>
      </c>
      <c r="C28" s="113">
        <v>9006</v>
      </c>
      <c r="D28" s="113">
        <v>16497</v>
      </c>
      <c r="E28" s="96">
        <v>9.836141814066691</v>
      </c>
      <c r="F28" s="113">
        <v>3507</v>
      </c>
      <c r="G28" s="62">
        <v>212.58410620112747</v>
      </c>
      <c r="H28" s="113">
        <v>47</v>
      </c>
      <c r="I28" s="113">
        <v>20444</v>
      </c>
      <c r="J28" s="96">
        <v>12.189494044176483</v>
      </c>
      <c r="K28" s="114">
        <v>-3947</v>
      </c>
      <c r="L28" s="115">
        <v>-2.3533522301097913</v>
      </c>
    </row>
    <row r="29" spans="1:12" ht="12.75">
      <c r="A29">
        <v>93</v>
      </c>
      <c r="C29" s="113">
        <v>8572</v>
      </c>
      <c r="D29" s="113">
        <v>16257</v>
      </c>
      <c r="E29" s="96">
        <v>9.565777148048598</v>
      </c>
      <c r="F29" s="113">
        <v>3485</v>
      </c>
      <c r="G29" s="96">
        <v>214.36919480839023</v>
      </c>
      <c r="H29" s="113">
        <v>57</v>
      </c>
      <c r="I29" s="113">
        <v>20703</v>
      </c>
      <c r="J29" s="96">
        <v>12.181846853420073</v>
      </c>
      <c r="K29" s="114">
        <v>-4446</v>
      </c>
      <c r="L29" s="115">
        <v>-2.6160697053714745</v>
      </c>
    </row>
    <row r="30" spans="1:12" ht="12.75">
      <c r="A30">
        <v>94</v>
      </c>
      <c r="C30" s="113">
        <v>8537</v>
      </c>
      <c r="D30" s="113">
        <v>16201</v>
      </c>
      <c r="E30" s="96">
        <v>9.504723027759706</v>
      </c>
      <c r="F30" s="113">
        <v>3579</v>
      </c>
      <c r="G30" s="96">
        <v>220.91228936485402</v>
      </c>
      <c r="H30" s="113">
        <v>79</v>
      </c>
      <c r="I30" s="113">
        <v>20241</v>
      </c>
      <c r="J30" s="96">
        <v>11.874890365093773</v>
      </c>
      <c r="K30" s="114">
        <v>-4040</v>
      </c>
      <c r="L30" s="115">
        <v>-2.3701673373340664</v>
      </c>
    </row>
    <row r="31" spans="1:7" ht="12.75">
      <c r="A31" s="1"/>
      <c r="G31" s="62"/>
    </row>
    <row r="32" spans="1:12" ht="12.75">
      <c r="A32">
        <v>1995</v>
      </c>
      <c r="C32" s="113">
        <v>8242</v>
      </c>
      <c r="D32" s="113">
        <v>15872</v>
      </c>
      <c r="E32" s="96">
        <v>9.296816929672321</v>
      </c>
      <c r="F32" s="113">
        <v>3585</v>
      </c>
      <c r="G32" s="96">
        <v>225.86945564516128</v>
      </c>
      <c r="H32" s="113">
        <v>68</v>
      </c>
      <c r="I32" s="113">
        <v>20276</v>
      </c>
      <c r="J32" s="96">
        <v>11.876402473918597</v>
      </c>
      <c r="K32" s="114">
        <v>-4404</v>
      </c>
      <c r="L32" s="115">
        <v>-2.5795855442462767</v>
      </c>
    </row>
    <row r="33" spans="1:12" ht="12.75">
      <c r="A33">
        <v>96</v>
      </c>
      <c r="C33" s="113">
        <v>7886</v>
      </c>
      <c r="D33" s="113">
        <v>16594</v>
      </c>
      <c r="E33" s="96">
        <v>9.713125069509076</v>
      </c>
      <c r="F33" s="113">
        <v>3800</v>
      </c>
      <c r="G33" s="96">
        <v>228.99843316861515</v>
      </c>
      <c r="H33" s="113">
        <v>73</v>
      </c>
      <c r="I33" s="113">
        <v>20196</v>
      </c>
      <c r="J33" s="96">
        <v>11.82151825381495</v>
      </c>
      <c r="K33" s="114">
        <v>-3602</v>
      </c>
      <c r="L33" s="115">
        <v>-2.108393184305875</v>
      </c>
    </row>
    <row r="34" spans="1:12" ht="12.75">
      <c r="A34">
        <v>97</v>
      </c>
      <c r="C34" s="113">
        <v>7800</v>
      </c>
      <c r="D34" s="113">
        <v>16970</v>
      </c>
      <c r="E34" s="96">
        <v>9.939344811509727</v>
      </c>
      <c r="F34" s="113">
        <v>3990</v>
      </c>
      <c r="G34" s="96">
        <v>235.12080141426046</v>
      </c>
      <c r="H34" s="113">
        <v>88</v>
      </c>
      <c r="I34" s="113">
        <v>19328</v>
      </c>
      <c r="J34" s="96">
        <v>11.32042760853624</v>
      </c>
      <c r="K34" s="114">
        <v>-2358</v>
      </c>
      <c r="L34" s="115">
        <v>-1.3810827970265134</v>
      </c>
    </row>
    <row r="35" spans="1:12" ht="12.75">
      <c r="A35">
        <v>98</v>
      </c>
      <c r="C35" s="113">
        <v>7994</v>
      </c>
      <c r="D35" s="113">
        <v>16235</v>
      </c>
      <c r="E35" s="96">
        <v>9.539848478883354</v>
      </c>
      <c r="F35" s="113">
        <v>4011</v>
      </c>
      <c r="G35" s="62">
        <v>247.05882352941177</v>
      </c>
      <c r="H35" s="113">
        <v>67</v>
      </c>
      <c r="I35" s="113">
        <v>19228</v>
      </c>
      <c r="J35" s="96">
        <v>11.298565232643616</v>
      </c>
      <c r="K35" s="114">
        <v>-2993</v>
      </c>
      <c r="L35" s="115">
        <v>-1.7587167537602635</v>
      </c>
    </row>
    <row r="36" spans="1:12" ht="12.75">
      <c r="A36">
        <v>99</v>
      </c>
      <c r="C36" s="113">
        <v>8298</v>
      </c>
      <c r="D36" s="113">
        <v>16034</v>
      </c>
      <c r="E36" s="96">
        <v>9.418185897861377</v>
      </c>
      <c r="F36" s="113">
        <v>4277</v>
      </c>
      <c r="G36" s="96">
        <v>266.7456654608956</v>
      </c>
      <c r="H36" s="113">
        <v>69</v>
      </c>
      <c r="I36" s="113">
        <v>18561</v>
      </c>
      <c r="J36" s="96">
        <v>10.902516430722528</v>
      </c>
      <c r="K36" s="114">
        <v>-2527</v>
      </c>
      <c r="L36" s="115">
        <v>-1.4843305328611514</v>
      </c>
    </row>
    <row r="37" ht="12.75">
      <c r="G37" s="62"/>
    </row>
    <row r="38" spans="1:12" ht="12.75">
      <c r="A38">
        <v>2000</v>
      </c>
      <c r="C38" s="113">
        <v>7865</v>
      </c>
      <c r="D38" s="113">
        <v>16159</v>
      </c>
      <c r="E38" s="96">
        <v>9.448210254398278</v>
      </c>
      <c r="F38" s="113">
        <v>4540</v>
      </c>
      <c r="G38" s="96">
        <v>280.9579800730243</v>
      </c>
      <c r="H38" s="113">
        <v>78</v>
      </c>
      <c r="I38" s="113">
        <v>18210</v>
      </c>
      <c r="J38" s="96">
        <v>10.647435406435589</v>
      </c>
      <c r="K38" s="114">
        <v>-2051</v>
      </c>
      <c r="L38" s="115">
        <v>-1.1992251520373087</v>
      </c>
    </row>
    <row r="39" spans="1:12" ht="12.75">
      <c r="A39" s="141">
        <v>1</v>
      </c>
      <c r="C39" s="144">
        <v>7020</v>
      </c>
      <c r="D39" s="113">
        <v>15786</v>
      </c>
      <c r="E39" s="96">
        <v>9.172765961403028</v>
      </c>
      <c r="F39" s="113">
        <v>4593</v>
      </c>
      <c r="G39" s="96">
        <v>290.9540098821741</v>
      </c>
      <c r="H39" s="113">
        <v>77</v>
      </c>
      <c r="I39" s="113">
        <v>17869</v>
      </c>
      <c r="J39" s="96">
        <v>10.383134103909205</v>
      </c>
      <c r="K39" s="114">
        <v>-2083</v>
      </c>
      <c r="L39" s="115">
        <v>-1.210368142506177</v>
      </c>
    </row>
    <row r="40" spans="1:12" ht="12.75">
      <c r="A40" s="141">
        <v>2</v>
      </c>
      <c r="C40" s="144">
        <v>6999</v>
      </c>
      <c r="D40" s="113">
        <v>15707</v>
      </c>
      <c r="E40" s="96">
        <v>9.093156367901454</v>
      </c>
      <c r="F40" s="113">
        <v>4666</v>
      </c>
      <c r="G40" s="96">
        <v>297.0650028649647</v>
      </c>
      <c r="H40" s="113">
        <v>36</v>
      </c>
      <c r="I40" s="113">
        <v>18424</v>
      </c>
      <c r="J40" s="96">
        <v>10.666092374241828</v>
      </c>
      <c r="K40" s="114">
        <v>-2717</v>
      </c>
      <c r="L40" s="115">
        <v>-1.5729360063403737</v>
      </c>
    </row>
    <row r="41" spans="1:12" ht="12.75">
      <c r="A41" s="47">
        <v>3</v>
      </c>
      <c r="C41" s="113">
        <v>6959</v>
      </c>
      <c r="D41" s="113">
        <v>15916</v>
      </c>
      <c r="E41" s="96">
        <v>9.185934369857947</v>
      </c>
      <c r="F41" s="113">
        <v>4806</v>
      </c>
      <c r="G41" s="96">
        <v>301.96029153053536</v>
      </c>
      <c r="H41" s="113">
        <v>55</v>
      </c>
      <c r="I41" s="113">
        <v>18072</v>
      </c>
      <c r="J41" s="96">
        <v>10.430271797692434</v>
      </c>
      <c r="K41" s="114">
        <v>-2156</v>
      </c>
      <c r="L41" s="96">
        <v>-1.2443374278344892</v>
      </c>
    </row>
    <row r="42" spans="1:12" ht="12.75">
      <c r="A42" s="47">
        <v>4</v>
      </c>
      <c r="C42" s="113">
        <v>6793</v>
      </c>
      <c r="D42" s="113">
        <v>16103</v>
      </c>
      <c r="E42" s="96">
        <v>9.284176339965862</v>
      </c>
      <c r="F42" s="113">
        <v>4853</v>
      </c>
      <c r="G42" s="62">
        <v>301.3724150779358</v>
      </c>
      <c r="H42" s="26">
        <v>40</v>
      </c>
      <c r="I42" s="113">
        <v>17562</v>
      </c>
      <c r="J42" s="96">
        <v>10.125362037041576</v>
      </c>
      <c r="K42" s="114">
        <v>-1459</v>
      </c>
      <c r="L42" s="96">
        <v>-0.8411856970757122</v>
      </c>
    </row>
    <row r="43" ht="12.75">
      <c r="G43" s="96"/>
    </row>
    <row r="44" spans="1:12" ht="12.75">
      <c r="A44">
        <v>2005</v>
      </c>
      <c r="C44" s="61">
        <v>6976</v>
      </c>
      <c r="D44" s="113">
        <v>16179</v>
      </c>
      <c r="E44" s="96">
        <v>9.301189165571977</v>
      </c>
      <c r="F44" s="113">
        <v>5189</v>
      </c>
      <c r="G44" s="96">
        <v>320.7243958217442</v>
      </c>
      <c r="H44" s="113">
        <v>42</v>
      </c>
      <c r="I44" s="113">
        <v>17374</v>
      </c>
      <c r="J44" s="96">
        <v>9.988185954796187</v>
      </c>
      <c r="K44" s="114">
        <v>-1195</v>
      </c>
      <c r="L44" s="115">
        <v>-1.1791049495387922</v>
      </c>
    </row>
    <row r="45" spans="1:12" ht="12.75">
      <c r="A45" s="141">
        <v>6</v>
      </c>
      <c r="C45" s="61">
        <v>6921</v>
      </c>
      <c r="D45" s="113">
        <v>16089</v>
      </c>
      <c r="E45" s="96">
        <v>9.201369825409026</v>
      </c>
      <c r="F45" s="113">
        <v>5552</v>
      </c>
      <c r="G45" s="96">
        <v>330.53639132326435</v>
      </c>
      <c r="H45" s="113">
        <v>54</v>
      </c>
      <c r="I45" s="113">
        <v>17101</v>
      </c>
      <c r="J45" s="96">
        <v>9.780137074045607</v>
      </c>
      <c r="K45" s="61">
        <f>SUM(D45-I45)</f>
        <v>-1012</v>
      </c>
      <c r="L45" s="115">
        <v>-0.5787672486365799</v>
      </c>
    </row>
    <row r="46" spans="1:12" ht="12.75">
      <c r="A46" s="141">
        <v>7</v>
      </c>
      <c r="C46" s="61">
        <v>6661</v>
      </c>
      <c r="D46" s="113">
        <v>16727</v>
      </c>
      <c r="E46" s="96">
        <v>9.494752257749573</v>
      </c>
      <c r="F46" s="113">
        <v>5640</v>
      </c>
      <c r="G46" s="96">
        <v>337.1794105338674</v>
      </c>
      <c r="H46" s="113">
        <v>55</v>
      </c>
      <c r="I46" s="113">
        <v>17036</v>
      </c>
      <c r="J46" s="62">
        <v>9.647581866994217</v>
      </c>
      <c r="K46" s="61">
        <v>-309</v>
      </c>
      <c r="L46" s="115">
        <v>-0.1753977669423458</v>
      </c>
    </row>
    <row r="47" spans="1:13" ht="12.75">
      <c r="A47" s="141">
        <v>8</v>
      </c>
      <c r="C47" s="61">
        <v>6615</v>
      </c>
      <c r="D47" s="113">
        <v>16751</v>
      </c>
      <c r="E47" s="96">
        <v>9.455657589024641</v>
      </c>
      <c r="F47" s="113">
        <v>5888</v>
      </c>
      <c r="G47" s="96">
        <v>351.5014029013193</v>
      </c>
      <c r="H47">
        <v>62</v>
      </c>
      <c r="I47" s="113">
        <v>17091</v>
      </c>
      <c r="J47" s="62">
        <v>9.647581866994217</v>
      </c>
      <c r="K47" s="61">
        <f>SUM(D47-I47)</f>
        <v>-340</v>
      </c>
      <c r="L47" s="115">
        <v>-0.19192427796957662</v>
      </c>
      <c r="M47" s="155"/>
    </row>
    <row r="48" spans="1:12" ht="12.75">
      <c r="A48" s="141">
        <v>9</v>
      </c>
      <c r="C48" s="61">
        <v>7231</v>
      </c>
      <c r="D48" s="113">
        <v>16779</v>
      </c>
      <c r="E48" s="275">
        <v>9.436445296287173</v>
      </c>
      <c r="F48" s="276">
        <v>5961</v>
      </c>
      <c r="G48" s="96">
        <v>355.26551045950293</v>
      </c>
      <c r="H48" s="276">
        <v>71</v>
      </c>
      <c r="I48" s="276">
        <v>17188</v>
      </c>
      <c r="J48" s="96">
        <v>9.666465328838663</v>
      </c>
      <c r="K48" s="61">
        <f>SUM(D48-I48)</f>
        <v>-409</v>
      </c>
      <c r="L48" s="115">
        <v>-0.19192427796957662</v>
      </c>
    </row>
    <row r="50" spans="3:14" ht="12.75">
      <c r="C50" s="197"/>
      <c r="D50" s="197"/>
      <c r="K50" s="197"/>
      <c r="L50" s="197"/>
      <c r="M50" s="197"/>
      <c r="N50" s="169"/>
    </row>
  </sheetData>
  <mergeCells count="9">
    <mergeCell ref="L7:L8"/>
    <mergeCell ref="A1:K1"/>
    <mergeCell ref="A2:K2"/>
    <mergeCell ref="A4:L4"/>
    <mergeCell ref="C7:D8"/>
    <mergeCell ref="H7:I8"/>
    <mergeCell ref="E7:E8"/>
    <mergeCell ref="J7:J8"/>
    <mergeCell ref="K7:K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workbookViewId="0" topLeftCell="A28">
      <selection activeCell="A2" sqref="A2:K2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6.140625" style="0" customWidth="1"/>
    <col min="5" max="5" width="10.8515625" style="0" customWidth="1"/>
    <col min="6" max="6" width="12.57421875" style="0" customWidth="1"/>
    <col min="7" max="7" width="16.003906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355" t="s">
        <v>198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s="31" customFormat="1" ht="12.75">
      <c r="A2" s="355" t="s">
        <v>153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s="3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2.75">
      <c r="A4" s="354" t="s">
        <v>41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24">
      <c r="A6" s="122"/>
      <c r="B6" s="118" t="s">
        <v>7</v>
      </c>
      <c r="C6" s="154" t="s">
        <v>7</v>
      </c>
      <c r="D6" s="123" t="s">
        <v>156</v>
      </c>
      <c r="E6" s="123"/>
      <c r="F6" s="123"/>
      <c r="G6" s="123"/>
      <c r="H6" s="121" t="s">
        <v>24</v>
      </c>
      <c r="I6" s="118" t="s">
        <v>9</v>
      </c>
      <c r="J6" s="119"/>
      <c r="K6" s="124" t="s">
        <v>138</v>
      </c>
      <c r="L6" s="124"/>
      <c r="M6" s="116"/>
    </row>
    <row r="7" spans="1:13" ht="24">
      <c r="A7" s="117" t="s">
        <v>119</v>
      </c>
      <c r="B7" s="152"/>
      <c r="C7" s="315" t="s">
        <v>0</v>
      </c>
      <c r="D7" s="316"/>
      <c r="E7" s="313" t="s">
        <v>139</v>
      </c>
      <c r="F7" s="118" t="s">
        <v>145</v>
      </c>
      <c r="G7" s="119"/>
      <c r="H7" s="315" t="s">
        <v>0</v>
      </c>
      <c r="I7" s="316"/>
      <c r="J7" s="313" t="s">
        <v>139</v>
      </c>
      <c r="K7" s="313" t="s">
        <v>0</v>
      </c>
      <c r="L7" s="313" t="s">
        <v>139</v>
      </c>
      <c r="M7" s="116"/>
    </row>
    <row r="8" spans="1:13" ht="24" customHeight="1">
      <c r="A8" s="120"/>
      <c r="B8" s="153" t="s">
        <v>0</v>
      </c>
      <c r="C8" s="292"/>
      <c r="D8" s="360"/>
      <c r="E8" s="314"/>
      <c r="F8" s="121" t="s">
        <v>0</v>
      </c>
      <c r="G8" s="121" t="s">
        <v>146</v>
      </c>
      <c r="H8" s="292"/>
      <c r="I8" s="360"/>
      <c r="J8" s="314"/>
      <c r="K8" s="314"/>
      <c r="L8" s="314"/>
      <c r="M8" s="116"/>
    </row>
    <row r="10" spans="1:12" ht="12.75">
      <c r="A10">
        <v>1977</v>
      </c>
      <c r="C10" s="113">
        <v>14316</v>
      </c>
      <c r="D10" s="113">
        <v>23366</v>
      </c>
      <c r="E10" s="96">
        <v>9</v>
      </c>
      <c r="F10" s="113">
        <v>1690</v>
      </c>
      <c r="G10" s="96">
        <v>72.3</v>
      </c>
      <c r="H10" s="113">
        <v>142</v>
      </c>
      <c r="I10" s="113">
        <v>31068</v>
      </c>
      <c r="J10" s="96">
        <v>12</v>
      </c>
      <c r="K10" s="114">
        <v>-7702</v>
      </c>
      <c r="L10" s="115">
        <v>-3</v>
      </c>
    </row>
    <row r="11" spans="1:12" ht="12.75">
      <c r="A11">
        <v>78</v>
      </c>
      <c r="C11" s="113">
        <v>12579</v>
      </c>
      <c r="D11" s="113">
        <v>23185</v>
      </c>
      <c r="E11" s="96">
        <v>9</v>
      </c>
      <c r="F11" s="113">
        <v>1912</v>
      </c>
      <c r="G11" s="96">
        <v>82.5</v>
      </c>
      <c r="H11" s="113">
        <v>139</v>
      </c>
      <c r="I11" s="113">
        <v>31257</v>
      </c>
      <c r="J11" s="96">
        <v>12.1</v>
      </c>
      <c r="K11" s="114">
        <v>-8072</v>
      </c>
      <c r="L11" s="115">
        <v>-3.1</v>
      </c>
    </row>
    <row r="12" spans="1:12" ht="12.75">
      <c r="A12">
        <v>79</v>
      </c>
      <c r="C12" s="113">
        <v>13068</v>
      </c>
      <c r="D12" s="113">
        <v>22810</v>
      </c>
      <c r="E12" s="96">
        <v>8.8</v>
      </c>
      <c r="F12" s="113">
        <v>1927</v>
      </c>
      <c r="G12" s="96">
        <v>84.5</v>
      </c>
      <c r="H12" s="113">
        <v>129</v>
      </c>
      <c r="I12" s="113">
        <v>31400</v>
      </c>
      <c r="J12" s="96">
        <v>12.1</v>
      </c>
      <c r="K12" s="114">
        <v>-8590</v>
      </c>
      <c r="L12" s="115">
        <v>-3.3</v>
      </c>
    </row>
    <row r="14" spans="1:12" ht="12.75">
      <c r="A14">
        <v>1980</v>
      </c>
      <c r="C14" s="113">
        <v>13460</v>
      </c>
      <c r="D14" s="113">
        <v>24545</v>
      </c>
      <c r="E14" s="96">
        <v>9.4</v>
      </c>
      <c r="F14" s="113">
        <v>2268</v>
      </c>
      <c r="G14" s="96">
        <v>92.4</v>
      </c>
      <c r="H14" s="113">
        <v>119</v>
      </c>
      <c r="I14" s="113">
        <v>31278</v>
      </c>
      <c r="J14" s="96">
        <v>12</v>
      </c>
      <c r="K14" s="114">
        <v>-6733</v>
      </c>
      <c r="L14" s="115">
        <v>-2.6</v>
      </c>
    </row>
    <row r="15" spans="1:12" ht="12.75">
      <c r="A15">
        <v>81</v>
      </c>
      <c r="C15" s="113">
        <v>13873</v>
      </c>
      <c r="D15" s="113">
        <v>24650</v>
      </c>
      <c r="E15" s="96">
        <v>9.4</v>
      </c>
      <c r="F15" s="113">
        <v>2455</v>
      </c>
      <c r="G15" s="96">
        <v>99.6</v>
      </c>
      <c r="H15" s="113">
        <v>130</v>
      </c>
      <c r="I15" s="113">
        <v>31927</v>
      </c>
      <c r="J15" s="96">
        <v>12.2</v>
      </c>
      <c r="K15" s="114">
        <v>-7277</v>
      </c>
      <c r="L15" s="115">
        <v>-2.8</v>
      </c>
    </row>
    <row r="16" spans="1:12" ht="12.75">
      <c r="A16" s="26">
        <v>82</v>
      </c>
      <c r="C16" s="113">
        <v>14416</v>
      </c>
      <c r="D16" s="113">
        <v>24481</v>
      </c>
      <c r="E16" s="96">
        <v>9.3</v>
      </c>
      <c r="F16" s="113">
        <v>2575</v>
      </c>
      <c r="G16" s="96">
        <v>105.2</v>
      </c>
      <c r="H16" s="113">
        <v>112</v>
      </c>
      <c r="I16" s="113">
        <v>31601</v>
      </c>
      <c r="J16" s="96">
        <v>12.1</v>
      </c>
      <c r="K16" s="114">
        <v>-7120</v>
      </c>
      <c r="L16" s="115">
        <v>-2.7</v>
      </c>
    </row>
    <row r="17" spans="1:12" ht="12.75">
      <c r="A17" s="26">
        <v>83</v>
      </c>
      <c r="C17" s="113">
        <v>14840</v>
      </c>
      <c r="D17" s="113">
        <v>23470</v>
      </c>
      <c r="E17" s="96">
        <v>9</v>
      </c>
      <c r="F17" s="113">
        <v>2591</v>
      </c>
      <c r="G17" s="96">
        <v>110.4</v>
      </c>
      <c r="H17" s="113">
        <v>116</v>
      </c>
      <c r="I17" s="113">
        <v>31017</v>
      </c>
      <c r="J17" s="96">
        <v>11.8</v>
      </c>
      <c r="K17" s="114">
        <v>-7547</v>
      </c>
      <c r="L17" s="115">
        <v>-2.9</v>
      </c>
    </row>
    <row r="18" spans="1:12" ht="12.75">
      <c r="A18" s="26">
        <v>84</v>
      </c>
      <c r="C18" s="113">
        <v>15045</v>
      </c>
      <c r="D18" s="113">
        <v>22958</v>
      </c>
      <c r="E18" s="96">
        <v>8.8</v>
      </c>
      <c r="F18" s="113">
        <v>2687</v>
      </c>
      <c r="G18" s="96">
        <v>117</v>
      </c>
      <c r="H18" s="113">
        <v>113</v>
      </c>
      <c r="I18" s="113">
        <v>30778</v>
      </c>
      <c r="J18" s="96">
        <v>11.7</v>
      </c>
      <c r="K18" s="114">
        <v>-7820</v>
      </c>
      <c r="L18" s="115">
        <v>-3</v>
      </c>
    </row>
    <row r="19" spans="1:2" ht="12.75">
      <c r="A19" s="5"/>
      <c r="B19" s="5"/>
    </row>
    <row r="20" spans="1:12" ht="12.75">
      <c r="A20" s="29">
        <v>1985</v>
      </c>
      <c r="C20" s="113">
        <v>15042</v>
      </c>
      <c r="D20" s="113">
        <v>23099</v>
      </c>
      <c r="E20" s="96">
        <v>8.8</v>
      </c>
      <c r="F20" s="113">
        <v>2865</v>
      </c>
      <c r="G20" s="96">
        <v>124</v>
      </c>
      <c r="H20" s="113">
        <v>96</v>
      </c>
      <c r="I20" s="113">
        <v>31330</v>
      </c>
      <c r="J20" s="96">
        <v>12</v>
      </c>
      <c r="K20" s="114">
        <v>-8231</v>
      </c>
      <c r="L20" s="115">
        <v>-3.1</v>
      </c>
    </row>
    <row r="21" spans="1:12" ht="12.75">
      <c r="A21" s="29">
        <v>86</v>
      </c>
      <c r="C21" s="113">
        <v>15631</v>
      </c>
      <c r="D21" s="113">
        <v>24693</v>
      </c>
      <c r="E21" s="96">
        <v>9.4</v>
      </c>
      <c r="F21" s="113">
        <v>2976</v>
      </c>
      <c r="G21" s="96">
        <v>120.5</v>
      </c>
      <c r="H21" s="113">
        <v>105</v>
      </c>
      <c r="I21" s="113">
        <v>30979</v>
      </c>
      <c r="J21" s="96">
        <v>11.9</v>
      </c>
      <c r="K21" s="114">
        <v>-6286</v>
      </c>
      <c r="L21" s="115">
        <v>-2.4</v>
      </c>
    </row>
    <row r="22" spans="1:12" ht="12.75">
      <c r="A22" s="29">
        <v>87</v>
      </c>
      <c r="C22" s="113">
        <v>16464</v>
      </c>
      <c r="D22" s="113">
        <v>25956</v>
      </c>
      <c r="E22" s="96">
        <v>10.2</v>
      </c>
      <c r="F22" s="113">
        <v>3190</v>
      </c>
      <c r="G22" s="96">
        <v>122.9</v>
      </c>
      <c r="H22" s="113">
        <v>104</v>
      </c>
      <c r="I22" s="113">
        <v>30885</v>
      </c>
      <c r="J22" s="96">
        <v>12.1</v>
      </c>
      <c r="K22" s="114">
        <v>-4929</v>
      </c>
      <c r="L22" s="115">
        <v>-1.9</v>
      </c>
    </row>
    <row r="23" spans="1:12" ht="12.75">
      <c r="A23" s="29">
        <v>88</v>
      </c>
      <c r="C23" s="113">
        <v>17273</v>
      </c>
      <c r="D23" s="113">
        <v>27310</v>
      </c>
      <c r="E23" s="96">
        <v>10.6</v>
      </c>
      <c r="F23" s="113">
        <v>3559</v>
      </c>
      <c r="G23" s="96">
        <v>130.3</v>
      </c>
      <c r="H23" s="113">
        <v>109</v>
      </c>
      <c r="I23" s="113">
        <v>30424</v>
      </c>
      <c r="J23" s="96">
        <v>11.9</v>
      </c>
      <c r="K23" s="114">
        <v>-3114</v>
      </c>
      <c r="L23" s="115">
        <v>-1.2</v>
      </c>
    </row>
    <row r="24" spans="1:12" ht="12.75">
      <c r="A24" s="29">
        <v>89</v>
      </c>
      <c r="C24" s="113">
        <v>17238</v>
      </c>
      <c r="D24" s="113">
        <v>27377</v>
      </c>
      <c r="E24" s="96">
        <v>10.6</v>
      </c>
      <c r="F24" s="113">
        <v>3679</v>
      </c>
      <c r="G24" s="96">
        <v>134.4</v>
      </c>
      <c r="H24" s="113">
        <v>102</v>
      </c>
      <c r="I24" s="113">
        <v>30546</v>
      </c>
      <c r="J24" s="96">
        <v>11.9</v>
      </c>
      <c r="K24" s="114">
        <v>-3169</v>
      </c>
      <c r="L24" s="115">
        <v>-1.2</v>
      </c>
    </row>
    <row r="26" spans="1:12" ht="12.75">
      <c r="A26">
        <v>1990</v>
      </c>
      <c r="C26" s="113">
        <v>18530</v>
      </c>
      <c r="D26" s="113">
        <v>29046</v>
      </c>
      <c r="E26" s="96">
        <v>11.1</v>
      </c>
      <c r="F26" s="113">
        <v>4084</v>
      </c>
      <c r="G26" s="96">
        <v>140.6</v>
      </c>
      <c r="H26" s="113">
        <v>94</v>
      </c>
      <c r="I26" s="113">
        <v>31461</v>
      </c>
      <c r="J26" s="96">
        <v>12</v>
      </c>
      <c r="K26" s="114">
        <v>-2415</v>
      </c>
      <c r="L26" s="115">
        <v>-0.9</v>
      </c>
    </row>
    <row r="27" spans="1:12" ht="12.75">
      <c r="A27">
        <v>91</v>
      </c>
      <c r="C27" s="113">
        <v>18258</v>
      </c>
      <c r="D27" s="113">
        <v>28935</v>
      </c>
      <c r="E27" s="96">
        <v>11</v>
      </c>
      <c r="F27" s="113">
        <v>4172</v>
      </c>
      <c r="G27" s="96">
        <v>144.2</v>
      </c>
      <c r="H27" s="113">
        <v>102</v>
      </c>
      <c r="I27" s="113">
        <v>31202</v>
      </c>
      <c r="J27" s="96">
        <v>11.8</v>
      </c>
      <c r="K27" s="114">
        <v>-2267</v>
      </c>
      <c r="L27" s="115">
        <v>-0.9</v>
      </c>
    </row>
    <row r="28" spans="1:12" ht="12.75">
      <c r="A28">
        <v>92</v>
      </c>
      <c r="C28" s="113">
        <v>18897</v>
      </c>
      <c r="D28" s="113">
        <v>28757</v>
      </c>
      <c r="E28" s="96">
        <v>10.8</v>
      </c>
      <c r="F28" s="113">
        <v>4300</v>
      </c>
      <c r="G28" s="96">
        <v>149.5</v>
      </c>
      <c r="H28" s="113">
        <v>83</v>
      </c>
      <c r="I28" s="113">
        <v>30299</v>
      </c>
      <c r="J28" s="96">
        <v>11.4</v>
      </c>
      <c r="K28" s="114">
        <v>-1542</v>
      </c>
      <c r="L28" s="115">
        <v>-0.6</v>
      </c>
    </row>
    <row r="29" spans="1:12" ht="12.75">
      <c r="A29">
        <v>93</v>
      </c>
      <c r="C29" s="113">
        <v>18451</v>
      </c>
      <c r="D29" s="113">
        <v>28632</v>
      </c>
      <c r="E29" s="96">
        <v>10.7</v>
      </c>
      <c r="F29" s="113">
        <v>4331</v>
      </c>
      <c r="G29" s="96">
        <v>151.3</v>
      </c>
      <c r="H29" s="113">
        <v>88</v>
      </c>
      <c r="I29" s="113">
        <v>31223</v>
      </c>
      <c r="J29" s="96">
        <v>11.6</v>
      </c>
      <c r="K29" s="114">
        <v>-2591</v>
      </c>
      <c r="L29" s="115">
        <v>-1</v>
      </c>
    </row>
    <row r="30" spans="1:12" ht="12.75">
      <c r="A30">
        <v>94</v>
      </c>
      <c r="C30" s="113">
        <v>18295</v>
      </c>
      <c r="D30" s="113">
        <v>27542</v>
      </c>
      <c r="E30" s="96">
        <v>10.2</v>
      </c>
      <c r="F30" s="113">
        <v>4473</v>
      </c>
      <c r="G30" s="96">
        <v>162.4</v>
      </c>
      <c r="H30" s="113">
        <v>113</v>
      </c>
      <c r="I30" s="113">
        <v>30766</v>
      </c>
      <c r="J30" s="96">
        <v>11.4</v>
      </c>
      <c r="K30" s="114">
        <v>-3224</v>
      </c>
      <c r="L30" s="115">
        <v>-1.2</v>
      </c>
    </row>
    <row r="31" ht="12.75">
      <c r="A31" s="1"/>
    </row>
    <row r="32" spans="1:12" ht="12.75">
      <c r="A32">
        <v>1995</v>
      </c>
      <c r="C32" s="113">
        <v>17671</v>
      </c>
      <c r="D32" s="113">
        <v>27430</v>
      </c>
      <c r="E32" s="96">
        <v>10.1</v>
      </c>
      <c r="F32" s="113">
        <v>4687</v>
      </c>
      <c r="G32" s="96">
        <v>170.9</v>
      </c>
      <c r="H32" s="113">
        <v>136</v>
      </c>
      <c r="I32" s="113">
        <v>31288</v>
      </c>
      <c r="J32" s="96">
        <v>11.5</v>
      </c>
      <c r="K32" s="114">
        <v>-3858</v>
      </c>
      <c r="L32" s="115">
        <v>-1.4</v>
      </c>
    </row>
    <row r="33" spans="1:12" ht="12.75">
      <c r="A33">
        <v>96</v>
      </c>
      <c r="C33" s="113">
        <v>17832</v>
      </c>
      <c r="D33" s="113">
        <v>28766</v>
      </c>
      <c r="E33" s="96">
        <v>10.5</v>
      </c>
      <c r="F33" s="113">
        <v>5323</v>
      </c>
      <c r="G33" s="96">
        <v>185.04484460821806</v>
      </c>
      <c r="H33" s="113">
        <v>124</v>
      </c>
      <c r="I33" s="113">
        <v>31314</v>
      </c>
      <c r="J33" s="96">
        <v>11.4</v>
      </c>
      <c r="K33" s="114">
        <v>-2548</v>
      </c>
      <c r="L33" s="115">
        <v>-0.9</v>
      </c>
    </row>
    <row r="34" spans="1:12" ht="12.75">
      <c r="A34">
        <v>97</v>
      </c>
      <c r="C34" s="113">
        <v>17828</v>
      </c>
      <c r="D34" s="113">
        <v>29080</v>
      </c>
      <c r="E34" s="96">
        <v>10.5</v>
      </c>
      <c r="F34" s="113">
        <v>5449</v>
      </c>
      <c r="G34" s="96">
        <v>187.4</v>
      </c>
      <c r="H34" s="113">
        <v>119</v>
      </c>
      <c r="I34" s="113">
        <v>30274</v>
      </c>
      <c r="J34" s="96">
        <v>11</v>
      </c>
      <c r="K34" s="114">
        <v>-1194</v>
      </c>
      <c r="L34" s="115">
        <v>-0.4</v>
      </c>
    </row>
    <row r="35" spans="1:12" ht="12.75">
      <c r="A35">
        <v>98</v>
      </c>
      <c r="C35" s="113">
        <v>17949</v>
      </c>
      <c r="D35" s="113">
        <v>27729</v>
      </c>
      <c r="E35" s="96">
        <f>(D35/2766.057)</f>
        <v>10.024739186502664</v>
      </c>
      <c r="F35" s="113">
        <v>5786</v>
      </c>
      <c r="G35" s="96">
        <f>(F35/27.729)</f>
        <v>208.66241119405677</v>
      </c>
      <c r="H35" s="113">
        <v>111</v>
      </c>
      <c r="I35" s="113">
        <v>30042</v>
      </c>
      <c r="J35" s="96">
        <f>(I35/2766.057)</f>
        <v>10.860947550972378</v>
      </c>
      <c r="K35" s="114">
        <v>-2313</v>
      </c>
      <c r="L35" s="115">
        <f>(K35/2766.057)</f>
        <v>-0.8362083644697127</v>
      </c>
    </row>
    <row r="36" spans="1:12" ht="12.75">
      <c r="A36">
        <v>99</v>
      </c>
      <c r="C36" s="113">
        <v>18396</v>
      </c>
      <c r="D36" s="113">
        <v>27351</v>
      </c>
      <c r="E36" s="96">
        <v>9.8</v>
      </c>
      <c r="F36" s="113">
        <v>6356</v>
      </c>
      <c r="G36" s="96">
        <f>(F36/27.351)</f>
        <v>232.38638441007643</v>
      </c>
      <c r="H36" s="113">
        <v>115</v>
      </c>
      <c r="I36" s="113">
        <v>30110</v>
      </c>
      <c r="J36" s="96">
        <v>10.8</v>
      </c>
      <c r="K36" s="114">
        <v>-2759</v>
      </c>
      <c r="L36" s="115">
        <f>(K36/2777.275)</f>
        <v>-0.9934198089854264</v>
      </c>
    </row>
    <row r="38" spans="1:12" ht="12.75">
      <c r="A38">
        <v>2000</v>
      </c>
      <c r="C38" s="113">
        <v>17849</v>
      </c>
      <c r="D38" s="113">
        <v>26920</v>
      </c>
      <c r="E38" s="96">
        <v>9.7</v>
      </c>
      <c r="F38" s="113">
        <v>6780</v>
      </c>
      <c r="G38" s="96">
        <v>251.9</v>
      </c>
      <c r="H38" s="113">
        <v>114</v>
      </c>
      <c r="I38" s="113">
        <v>29821</v>
      </c>
      <c r="J38" s="96">
        <v>10.7</v>
      </c>
      <c r="K38" s="114">
        <v>-2901</v>
      </c>
      <c r="L38" s="115">
        <f>(K38/2777.275)</f>
        <v>-1.044549063380472</v>
      </c>
    </row>
    <row r="39" spans="1:12" ht="12.75">
      <c r="A39" s="141">
        <v>1</v>
      </c>
      <c r="C39" s="144">
        <v>16773</v>
      </c>
      <c r="D39" s="113">
        <v>25681</v>
      </c>
      <c r="E39" s="96">
        <v>9.2</v>
      </c>
      <c r="F39" s="113">
        <v>6746</v>
      </c>
      <c r="G39" s="96">
        <v>262.7</v>
      </c>
      <c r="H39" s="113">
        <v>106</v>
      </c>
      <c r="I39" s="113">
        <v>29667</v>
      </c>
      <c r="J39" s="96">
        <v>10.6</v>
      </c>
      <c r="K39" s="114">
        <v>-3986</v>
      </c>
      <c r="L39" s="115">
        <v>-1.4</v>
      </c>
    </row>
    <row r="40" spans="1:12" ht="12.75">
      <c r="A40" s="141">
        <v>2</v>
      </c>
      <c r="C40" s="144">
        <v>17037</v>
      </c>
      <c r="D40" s="113">
        <v>24915</v>
      </c>
      <c r="E40" s="96">
        <v>8.9</v>
      </c>
      <c r="F40" s="113">
        <v>6859</v>
      </c>
      <c r="G40" s="96">
        <v>275.296</v>
      </c>
      <c r="H40" s="113">
        <v>94</v>
      </c>
      <c r="I40" s="113">
        <v>29903</v>
      </c>
      <c r="J40" s="96">
        <v>10.6</v>
      </c>
      <c r="K40" s="114">
        <f>D40-I40</f>
        <v>-4988</v>
      </c>
      <c r="L40" s="115">
        <v>-1.7753778</v>
      </c>
    </row>
    <row r="41" spans="1:12" ht="12.75">
      <c r="A41" s="47">
        <v>3</v>
      </c>
      <c r="C41" s="113">
        <v>16985</v>
      </c>
      <c r="D41" s="113">
        <v>24215</v>
      </c>
      <c r="E41" s="96">
        <v>8.590522789097788</v>
      </c>
      <c r="F41" s="113">
        <v>6772</v>
      </c>
      <c r="G41" s="96">
        <v>279.6613669213298</v>
      </c>
      <c r="H41" s="113">
        <v>96</v>
      </c>
      <c r="I41" s="113">
        <v>30543</v>
      </c>
      <c r="J41" s="96">
        <v>10.835446522709631</v>
      </c>
      <c r="K41" s="114">
        <v>-6328</v>
      </c>
      <c r="L41" s="96">
        <v>-2.2449237336118437</v>
      </c>
    </row>
    <row r="42" spans="1:12" ht="12.75">
      <c r="A42" s="47">
        <v>4</v>
      </c>
      <c r="C42" s="113">
        <v>17514</v>
      </c>
      <c r="D42" s="113">
        <v>24090</v>
      </c>
      <c r="E42" s="96">
        <v>8.524506629582055</v>
      </c>
      <c r="F42" s="113">
        <v>7079</v>
      </c>
      <c r="G42" s="96">
        <v>293.8563719385637</v>
      </c>
      <c r="H42" s="26">
        <v>75</v>
      </c>
      <c r="I42" s="113">
        <v>29829</v>
      </c>
      <c r="J42" s="96">
        <v>10.555313750676758</v>
      </c>
      <c r="K42" s="114">
        <v>-5739</v>
      </c>
      <c r="L42" s="96">
        <v>-2.030807121094704</v>
      </c>
    </row>
    <row r="44" spans="1:12" ht="12.75">
      <c r="A44">
        <v>2005</v>
      </c>
      <c r="C44" s="61">
        <v>17131</v>
      </c>
      <c r="D44" s="113">
        <v>23027</v>
      </c>
      <c r="E44" s="96">
        <v>8.1364242346507</v>
      </c>
      <c r="F44" s="113">
        <v>6857</v>
      </c>
      <c r="G44" s="96">
        <v>297.78086593998347</v>
      </c>
      <c r="H44" s="113">
        <v>80</v>
      </c>
      <c r="I44" s="113">
        <v>29669</v>
      </c>
      <c r="J44" s="96">
        <v>10.4833269908304</v>
      </c>
      <c r="K44" s="114">
        <v>-6642</v>
      </c>
      <c r="L44" s="115">
        <v>-2.3469027561797002</v>
      </c>
    </row>
    <row r="45" spans="1:12" ht="12.75">
      <c r="A45" s="47">
        <v>6</v>
      </c>
      <c r="C45" s="61">
        <v>16263</v>
      </c>
      <c r="D45" s="113">
        <v>22686</v>
      </c>
      <c r="E45" s="96">
        <v>8.008913384692617</v>
      </c>
      <c r="F45" s="113">
        <v>7182</v>
      </c>
      <c r="G45" s="96">
        <v>316.5829145728643</v>
      </c>
      <c r="H45" s="113">
        <v>80</v>
      </c>
      <c r="I45" s="113">
        <v>29815</v>
      </c>
      <c r="J45" s="96">
        <v>10.525687761818318</v>
      </c>
      <c r="K45" s="61">
        <f>SUM(D45-I45)</f>
        <v>-7129</v>
      </c>
      <c r="L45" s="115">
        <v>-2.5167743771257016</v>
      </c>
    </row>
    <row r="46" spans="1:12" ht="12.75">
      <c r="A46" s="47">
        <v>7</v>
      </c>
      <c r="C46" s="61">
        <v>16451</v>
      </c>
      <c r="D46" s="113">
        <v>22961</v>
      </c>
      <c r="E46" s="96">
        <v>8.098352607231485</v>
      </c>
      <c r="F46" s="113">
        <v>7321</v>
      </c>
      <c r="G46" s="96">
        <v>318.844998040155</v>
      </c>
      <c r="H46" s="113">
        <v>70</v>
      </c>
      <c r="I46" s="113">
        <v>29934</v>
      </c>
      <c r="J46" s="96">
        <v>10.557732108569631</v>
      </c>
      <c r="K46" s="61">
        <v>-6973</v>
      </c>
      <c r="L46" s="115">
        <v>-2.4593795013381454</v>
      </c>
    </row>
    <row r="47" spans="1:12" ht="12.75">
      <c r="A47" s="47">
        <v>8</v>
      </c>
      <c r="C47" s="61">
        <v>16590</v>
      </c>
      <c r="D47" s="113">
        <v>22678</v>
      </c>
      <c r="E47" s="96">
        <v>7.996840475762289</v>
      </c>
      <c r="F47" s="113">
        <v>7655</v>
      </c>
      <c r="G47" s="96">
        <v>337.5518123291296</v>
      </c>
      <c r="H47" s="113">
        <v>83</v>
      </c>
      <c r="I47" s="113">
        <v>30719</v>
      </c>
      <c r="J47" s="96">
        <v>10.832301903824929</v>
      </c>
      <c r="K47" s="61">
        <v>-8041</v>
      </c>
      <c r="L47" s="115">
        <v>-2.8354614280626405</v>
      </c>
    </row>
    <row r="48" spans="1:12" ht="12.75">
      <c r="A48" s="47">
        <v>9</v>
      </c>
      <c r="C48" s="61">
        <v>16345</v>
      </c>
      <c r="D48" s="113">
        <v>21923</v>
      </c>
      <c r="E48" s="96">
        <v>7.742610385968581</v>
      </c>
      <c r="F48" s="113">
        <v>7624</v>
      </c>
      <c r="G48" s="96">
        <v>347.7626237285043</v>
      </c>
      <c r="H48" s="113">
        <v>68</v>
      </c>
      <c r="I48" s="113">
        <v>31014</v>
      </c>
      <c r="J48" s="96">
        <v>10.95330559277606</v>
      </c>
      <c r="K48" s="61">
        <v>-9091</v>
      </c>
      <c r="L48" s="115">
        <v>-3.210695206807479</v>
      </c>
    </row>
  </sheetData>
  <mergeCells count="9">
    <mergeCell ref="A1:K1"/>
    <mergeCell ref="A2:K2"/>
    <mergeCell ref="A4:L4"/>
    <mergeCell ref="C7:D8"/>
    <mergeCell ref="E7:E8"/>
    <mergeCell ref="H7:I8"/>
    <mergeCell ref="J7:J8"/>
    <mergeCell ref="K7:K8"/>
    <mergeCell ref="L7:L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31">
      <selection activeCell="A49" sqref="A49:J51"/>
    </sheetView>
  </sheetViews>
  <sheetFormatPr defaultColWidth="11.421875" defaultRowHeight="12.75"/>
  <cols>
    <col min="1" max="1" width="10.140625" style="0" customWidth="1"/>
    <col min="2" max="2" width="10.421875" style="0" hidden="1" customWidth="1"/>
    <col min="3" max="3" width="16.57421875" style="0" customWidth="1"/>
    <col min="4" max="4" width="7.421875" style="0" customWidth="1"/>
    <col min="5" max="5" width="11.140625" style="0" customWidth="1"/>
    <col min="6" max="6" width="12.421875" style="0" customWidth="1"/>
    <col min="7" max="7" width="17.7109375" style="0" customWidth="1"/>
    <col min="8" max="8" width="12.28125" style="0" customWidth="1"/>
    <col min="9" max="9" width="7.57421875" style="0" customWidth="1"/>
    <col min="10" max="10" width="14.00390625" style="0" customWidth="1"/>
    <col min="11" max="11" width="13.8515625" style="0" customWidth="1"/>
  </cols>
  <sheetData>
    <row r="1" spans="1:12" s="31" customFormat="1" ht="12.75">
      <c r="A1" s="355" t="s">
        <v>198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0" s="31" customFormat="1" ht="12.75">
      <c r="A2" s="362" t="s">
        <v>154</v>
      </c>
      <c r="B2" s="362"/>
      <c r="C2" s="362"/>
      <c r="D2" s="362"/>
      <c r="E2" s="362"/>
      <c r="F2" s="362"/>
      <c r="G2" s="362"/>
      <c r="H2" s="362"/>
      <c r="I2" s="362"/>
      <c r="J2" s="362"/>
    </row>
    <row r="4" spans="1:11" ht="12.75">
      <c r="A4" s="354" t="s">
        <v>32</v>
      </c>
      <c r="B4" s="354"/>
      <c r="C4" s="354"/>
      <c r="D4" s="354"/>
      <c r="E4" s="354"/>
      <c r="F4" s="354"/>
      <c r="G4" s="354"/>
      <c r="H4" s="354"/>
      <c r="I4" s="354"/>
      <c r="J4" s="354"/>
      <c r="K4" s="25"/>
    </row>
    <row r="5" spans="1:6" ht="6.75" customHeight="1">
      <c r="A5" s="25"/>
      <c r="B5" s="25"/>
      <c r="C5" s="25"/>
      <c r="D5" s="25"/>
      <c r="E5" s="25"/>
      <c r="F5" s="25"/>
    </row>
    <row r="6" spans="1:12" s="26" customFormat="1" ht="27">
      <c r="A6" s="126"/>
      <c r="B6" s="127" t="s">
        <v>140</v>
      </c>
      <c r="C6" s="130" t="s">
        <v>161</v>
      </c>
      <c r="D6" s="128" t="s">
        <v>160</v>
      </c>
      <c r="E6" s="128"/>
      <c r="F6" s="128"/>
      <c r="G6" s="128"/>
      <c r="H6" s="135" t="s">
        <v>24</v>
      </c>
      <c r="I6" s="127" t="s">
        <v>9</v>
      </c>
      <c r="J6" s="130"/>
      <c r="K6" s="131" t="s">
        <v>162</v>
      </c>
      <c r="L6" s="131"/>
    </row>
    <row r="7" spans="1:12" s="26" customFormat="1" ht="25.5">
      <c r="A7" s="132" t="s">
        <v>119</v>
      </c>
      <c r="B7" s="129"/>
      <c r="C7" s="313" t="s">
        <v>0</v>
      </c>
      <c r="D7" s="361" t="s">
        <v>0</v>
      </c>
      <c r="E7" s="361" t="s">
        <v>147</v>
      </c>
      <c r="F7" s="127" t="s">
        <v>145</v>
      </c>
      <c r="G7" s="130"/>
      <c r="H7" s="313" t="s">
        <v>0</v>
      </c>
      <c r="I7" s="361" t="s">
        <v>0</v>
      </c>
      <c r="J7" s="361" t="s">
        <v>147</v>
      </c>
      <c r="K7" s="313" t="s">
        <v>0</v>
      </c>
      <c r="L7" s="361" t="s">
        <v>147</v>
      </c>
    </row>
    <row r="8" spans="1:12" s="26" customFormat="1" ht="25.5">
      <c r="A8" s="133"/>
      <c r="B8" s="134" t="s">
        <v>0</v>
      </c>
      <c r="C8" s="314"/>
      <c r="D8" s="314"/>
      <c r="E8" s="314"/>
      <c r="F8" s="135" t="s">
        <v>0</v>
      </c>
      <c r="G8" s="135" t="s">
        <v>146</v>
      </c>
      <c r="H8" s="314"/>
      <c r="I8" s="314"/>
      <c r="J8" s="314"/>
      <c r="K8" s="314"/>
      <c r="L8" s="314"/>
    </row>
    <row r="9" spans="1:12" s="26" customFormat="1" ht="12.75">
      <c r="A9" s="188"/>
      <c r="B9" s="189"/>
      <c r="C9" s="190"/>
      <c r="D9" s="190"/>
      <c r="E9" s="190"/>
      <c r="F9" s="188"/>
      <c r="G9" s="188"/>
      <c r="H9" s="190"/>
      <c r="I9" s="190"/>
      <c r="J9" s="190"/>
      <c r="K9" s="190"/>
      <c r="L9" s="190"/>
    </row>
    <row r="10" spans="1:12" ht="12.75">
      <c r="A10">
        <v>1977</v>
      </c>
      <c r="C10" s="113">
        <v>185</v>
      </c>
      <c r="D10" s="113">
        <v>2322</v>
      </c>
      <c r="E10" s="125" t="s">
        <v>136</v>
      </c>
      <c r="F10" s="113">
        <v>114</v>
      </c>
      <c r="G10" s="125" t="s">
        <v>136</v>
      </c>
      <c r="H10" s="113">
        <v>14</v>
      </c>
      <c r="I10" s="113">
        <v>241</v>
      </c>
      <c r="J10" s="125" t="s">
        <v>136</v>
      </c>
      <c r="K10" s="114">
        <v>2081</v>
      </c>
      <c r="L10" s="125" t="s">
        <v>136</v>
      </c>
    </row>
    <row r="11" spans="1:12" ht="12.75">
      <c r="A11">
        <v>78</v>
      </c>
      <c r="C11" s="113">
        <v>160</v>
      </c>
      <c r="D11" s="113">
        <v>2308</v>
      </c>
      <c r="E11" s="125" t="s">
        <v>136</v>
      </c>
      <c r="F11" s="113">
        <v>125</v>
      </c>
      <c r="G11" s="125" t="s">
        <v>136</v>
      </c>
      <c r="H11" s="113">
        <v>22</v>
      </c>
      <c r="I11" s="113">
        <v>245</v>
      </c>
      <c r="J11" s="125" t="s">
        <v>136</v>
      </c>
      <c r="K11" s="114">
        <v>2063</v>
      </c>
      <c r="L11" s="125" t="s">
        <v>136</v>
      </c>
    </row>
    <row r="12" spans="1:12" ht="12.75">
      <c r="A12">
        <v>79</v>
      </c>
      <c r="C12" s="113">
        <v>128</v>
      </c>
      <c r="D12" s="113">
        <v>2302</v>
      </c>
      <c r="E12" s="96">
        <v>17.746324691443682</v>
      </c>
      <c r="F12" s="113">
        <v>110</v>
      </c>
      <c r="G12" s="96">
        <v>47.78453518679409</v>
      </c>
      <c r="H12" s="113">
        <v>16</v>
      </c>
      <c r="I12" s="113">
        <v>253</v>
      </c>
      <c r="J12" s="96">
        <v>1.9503997163054958</v>
      </c>
      <c r="K12" s="114">
        <v>2049</v>
      </c>
      <c r="L12" s="96">
        <v>15.795924975138185</v>
      </c>
    </row>
    <row r="14" spans="1:12" ht="12.75">
      <c r="A14">
        <v>1980</v>
      </c>
      <c r="C14" s="113">
        <v>195</v>
      </c>
      <c r="D14" s="113">
        <v>2448</v>
      </c>
      <c r="E14" s="96">
        <v>17.292898467798334</v>
      </c>
      <c r="F14" s="113">
        <v>167</v>
      </c>
      <c r="G14" s="96">
        <v>68.218954248366</v>
      </c>
      <c r="H14" s="113">
        <v>17</v>
      </c>
      <c r="I14" s="113">
        <v>289</v>
      </c>
      <c r="J14" s="96">
        <v>2.0415227357817476</v>
      </c>
      <c r="K14" s="114">
        <v>2159</v>
      </c>
      <c r="L14" s="96">
        <v>15.251375732016587</v>
      </c>
    </row>
    <row r="15" spans="1:12" ht="12.75">
      <c r="A15">
        <v>81</v>
      </c>
      <c r="C15" s="113">
        <v>192</v>
      </c>
      <c r="D15" s="113">
        <v>2532</v>
      </c>
      <c r="E15" s="96">
        <v>16.68423827095414</v>
      </c>
      <c r="F15" s="113">
        <v>199</v>
      </c>
      <c r="G15" s="96">
        <v>78.59399684044234</v>
      </c>
      <c r="H15" s="113">
        <v>13</v>
      </c>
      <c r="I15" s="113">
        <v>287</v>
      </c>
      <c r="J15" s="96">
        <v>1.8911439114391144</v>
      </c>
      <c r="K15" s="114">
        <v>2245</v>
      </c>
      <c r="L15" s="96">
        <v>14.793094359515024</v>
      </c>
    </row>
    <row r="16" spans="1:12" ht="12.75">
      <c r="A16" s="26">
        <v>82</v>
      </c>
      <c r="C16" s="113">
        <v>213</v>
      </c>
      <c r="D16" s="113">
        <v>2434</v>
      </c>
      <c r="E16" s="96">
        <v>15.480801643483627</v>
      </c>
      <c r="F16" s="113">
        <v>231</v>
      </c>
      <c r="G16" s="96">
        <v>94.90550534100247</v>
      </c>
      <c r="H16" s="113">
        <v>12</v>
      </c>
      <c r="I16" s="113">
        <v>296</v>
      </c>
      <c r="J16" s="96">
        <v>1.8826283017547878</v>
      </c>
      <c r="K16" s="114">
        <v>2138</v>
      </c>
      <c r="L16" s="96">
        <v>13.598173341728838</v>
      </c>
    </row>
    <row r="17" spans="1:12" ht="12.75">
      <c r="A17" s="26">
        <v>83</v>
      </c>
      <c r="C17" s="113">
        <v>196</v>
      </c>
      <c r="D17" s="113">
        <v>2156</v>
      </c>
      <c r="E17" s="96">
        <v>13.719638300444807</v>
      </c>
      <c r="F17" s="113">
        <v>214</v>
      </c>
      <c r="G17" s="96">
        <v>99.25788497217069</v>
      </c>
      <c r="H17" s="113">
        <v>14</v>
      </c>
      <c r="I17" s="113">
        <v>285</v>
      </c>
      <c r="J17" s="96">
        <v>1.8135885508472958</v>
      </c>
      <c r="K17" s="114">
        <v>1871</v>
      </c>
      <c r="L17" s="96">
        <v>11.90604974959751</v>
      </c>
    </row>
    <row r="18" spans="1:12" ht="12.75">
      <c r="A18" s="26">
        <v>84</v>
      </c>
      <c r="C18" s="113">
        <v>161</v>
      </c>
      <c r="D18" s="113">
        <v>1938</v>
      </c>
      <c r="E18" s="96">
        <v>12.528363361324981</v>
      </c>
      <c r="F18" s="113">
        <v>215</v>
      </c>
      <c r="G18" s="96">
        <v>110.9391124871001</v>
      </c>
      <c r="H18" s="113">
        <v>7</v>
      </c>
      <c r="I18" s="113">
        <v>267</v>
      </c>
      <c r="J18" s="96">
        <v>1.726043868665516</v>
      </c>
      <c r="K18" s="114">
        <v>1671</v>
      </c>
      <c r="L18" s="96">
        <v>10.802319492659464</v>
      </c>
    </row>
    <row r="19" spans="1:2" ht="12.75">
      <c r="A19" s="5"/>
      <c r="B19" s="5"/>
    </row>
    <row r="20" spans="1:12" ht="12.75">
      <c r="A20" s="29">
        <v>1985</v>
      </c>
      <c r="C20" s="113">
        <v>163</v>
      </c>
      <c r="D20" s="113">
        <v>1869</v>
      </c>
      <c r="E20" s="96">
        <v>12.158311757588374</v>
      </c>
      <c r="F20" s="113">
        <v>197</v>
      </c>
      <c r="G20" s="96">
        <v>105.40395933654361</v>
      </c>
      <c r="H20" s="113">
        <v>14</v>
      </c>
      <c r="I20" s="113">
        <v>309</v>
      </c>
      <c r="J20" s="96">
        <v>2.010122168590052</v>
      </c>
      <c r="K20" s="114">
        <v>1560</v>
      </c>
      <c r="L20" s="96">
        <v>10.148189588998322</v>
      </c>
    </row>
    <row r="21" spans="1:12" ht="12.75">
      <c r="A21" s="29">
        <v>86</v>
      </c>
      <c r="C21" s="113">
        <v>207</v>
      </c>
      <c r="D21" s="113">
        <v>2101</v>
      </c>
      <c r="E21" s="96">
        <v>13.298646715531756</v>
      </c>
      <c r="F21" s="113">
        <v>262</v>
      </c>
      <c r="G21" s="96">
        <v>124.70252260828177</v>
      </c>
      <c r="H21" s="113">
        <v>7</v>
      </c>
      <c r="I21" s="113">
        <v>250</v>
      </c>
      <c r="J21" s="96">
        <v>1.582418695327434</v>
      </c>
      <c r="K21" s="114">
        <v>1851</v>
      </c>
      <c r="L21" s="96">
        <v>11.716228020204321</v>
      </c>
    </row>
    <row r="22" spans="1:12" ht="12.75">
      <c r="A22" s="29">
        <v>87</v>
      </c>
      <c r="C22" s="113">
        <v>231</v>
      </c>
      <c r="D22" s="113">
        <v>2307</v>
      </c>
      <c r="E22" s="96">
        <v>15.653094318883454</v>
      </c>
      <c r="F22" s="113">
        <v>306</v>
      </c>
      <c r="G22" s="96">
        <v>132.63979193758126</v>
      </c>
      <c r="H22" s="113">
        <v>12</v>
      </c>
      <c r="I22" s="113">
        <v>306</v>
      </c>
      <c r="J22" s="96">
        <v>2.076223173636037</v>
      </c>
      <c r="K22" s="114">
        <v>2001</v>
      </c>
      <c r="L22" s="96">
        <v>13.576871145247416</v>
      </c>
    </row>
    <row r="23" spans="1:12" ht="12.75">
      <c r="A23" s="29">
        <v>88</v>
      </c>
      <c r="C23" s="113">
        <v>233</v>
      </c>
      <c r="D23" s="113">
        <v>2668</v>
      </c>
      <c r="E23" s="96">
        <v>16.776814291732954</v>
      </c>
      <c r="F23" s="113">
        <v>371</v>
      </c>
      <c r="G23" s="96">
        <v>139.05547226386807</v>
      </c>
      <c r="H23" s="113">
        <v>13</v>
      </c>
      <c r="I23" s="113">
        <v>323</v>
      </c>
      <c r="J23" s="96">
        <v>2.0310760930396343</v>
      </c>
      <c r="K23" s="114">
        <v>2345</v>
      </c>
      <c r="L23" s="96">
        <v>14.74573819869332</v>
      </c>
    </row>
    <row r="24" spans="1:12" ht="12.75">
      <c r="A24" s="29">
        <v>89</v>
      </c>
      <c r="C24" s="113">
        <v>218</v>
      </c>
      <c r="D24" s="113">
        <v>2784</v>
      </c>
      <c r="E24" s="96">
        <v>16.449720224765574</v>
      </c>
      <c r="F24" s="113">
        <v>351</v>
      </c>
      <c r="G24" s="96">
        <v>126.07758620689654</v>
      </c>
      <c r="H24" s="113">
        <v>5</v>
      </c>
      <c r="I24" s="113">
        <v>306</v>
      </c>
      <c r="J24" s="96">
        <v>1.808051145394492</v>
      </c>
      <c r="K24" s="114">
        <v>2478</v>
      </c>
      <c r="L24" s="96">
        <v>14.641669079371082</v>
      </c>
    </row>
    <row r="26" spans="1:12" ht="12.75">
      <c r="A26">
        <v>1990</v>
      </c>
      <c r="C26" s="113">
        <v>260</v>
      </c>
      <c r="D26" s="113">
        <v>3007</v>
      </c>
      <c r="E26" s="96">
        <v>16.17927954588254</v>
      </c>
      <c r="F26" s="113">
        <v>361</v>
      </c>
      <c r="G26" s="96">
        <v>120.0532091785833</v>
      </c>
      <c r="H26" s="113">
        <v>11</v>
      </c>
      <c r="I26" s="113">
        <v>346</v>
      </c>
      <c r="J26" s="96">
        <v>1.8616663528019153</v>
      </c>
      <c r="K26" s="114">
        <v>2661</v>
      </c>
      <c r="L26" s="96">
        <v>14.317613193080629</v>
      </c>
    </row>
    <row r="27" spans="1:12" ht="12.75">
      <c r="A27">
        <v>91</v>
      </c>
      <c r="C27" s="113">
        <v>220</v>
      </c>
      <c r="D27" s="113">
        <v>2974</v>
      </c>
      <c r="E27" s="96">
        <v>14.622585847460961</v>
      </c>
      <c r="F27" s="113">
        <v>395</v>
      </c>
      <c r="G27" s="96">
        <v>132.817753866846</v>
      </c>
      <c r="H27" s="113">
        <v>9</v>
      </c>
      <c r="I27" s="113">
        <v>379</v>
      </c>
      <c r="J27" s="96">
        <v>1.8634700861424693</v>
      </c>
      <c r="K27" s="114">
        <v>2595</v>
      </c>
      <c r="L27" s="96">
        <v>12.75911576131849</v>
      </c>
    </row>
    <row r="28" spans="1:12" ht="12.75">
      <c r="A28">
        <v>92</v>
      </c>
      <c r="C28" s="113">
        <v>244</v>
      </c>
      <c r="D28" s="113">
        <v>3188</v>
      </c>
      <c r="E28" s="96">
        <v>14.431346986075651</v>
      </c>
      <c r="F28" s="113">
        <v>441</v>
      </c>
      <c r="G28" s="96">
        <v>138.33124215809283</v>
      </c>
      <c r="H28" s="113">
        <v>5</v>
      </c>
      <c r="I28" s="113">
        <v>409</v>
      </c>
      <c r="J28" s="96">
        <v>1.8514494721784633</v>
      </c>
      <c r="K28" s="114">
        <v>2779</v>
      </c>
      <c r="L28" s="96">
        <v>12.579897513897189</v>
      </c>
    </row>
    <row r="29" spans="1:12" ht="12.75">
      <c r="A29">
        <v>93</v>
      </c>
      <c r="C29" s="113">
        <v>243</v>
      </c>
      <c r="D29" s="113">
        <v>3206</v>
      </c>
      <c r="E29" s="96">
        <v>13.268439654672923</v>
      </c>
      <c r="F29" s="113">
        <v>470</v>
      </c>
      <c r="G29" s="96">
        <v>146.60012476606363</v>
      </c>
      <c r="H29" s="113">
        <v>15</v>
      </c>
      <c r="I29" s="113">
        <v>427</v>
      </c>
      <c r="J29" s="96">
        <v>1.7671939278057824</v>
      </c>
      <c r="K29" s="114">
        <v>2779</v>
      </c>
      <c r="L29" s="96">
        <v>11.501245726867142</v>
      </c>
    </row>
    <row r="30" spans="1:12" ht="12.75">
      <c r="A30">
        <v>94</v>
      </c>
      <c r="C30" s="113">
        <v>264</v>
      </c>
      <c r="D30" s="113">
        <v>3187</v>
      </c>
      <c r="E30" s="96">
        <v>12.950125559736366</v>
      </c>
      <c r="F30" s="113">
        <v>470</v>
      </c>
      <c r="G30" s="96">
        <v>147.47411358644493</v>
      </c>
      <c r="H30" s="113">
        <v>22</v>
      </c>
      <c r="I30" s="113">
        <v>381</v>
      </c>
      <c r="J30" s="96">
        <v>1.5481637396484327</v>
      </c>
      <c r="K30" s="114">
        <v>2806</v>
      </c>
      <c r="L30" s="96">
        <v>11.401961820087932</v>
      </c>
    </row>
    <row r="31" ht="12.75">
      <c r="A31" s="1"/>
    </row>
    <row r="32" spans="1:12" ht="12.75">
      <c r="A32">
        <v>1995</v>
      </c>
      <c r="C32" s="113">
        <v>293</v>
      </c>
      <c r="D32" s="113">
        <v>3164</v>
      </c>
      <c r="E32" s="96">
        <v>12.585170659528174</v>
      </c>
      <c r="F32" s="113">
        <v>493</v>
      </c>
      <c r="G32" s="96">
        <v>155.81542351453857</v>
      </c>
      <c r="H32" s="113">
        <v>17</v>
      </c>
      <c r="I32" s="113">
        <v>389</v>
      </c>
      <c r="J32" s="96">
        <v>1.5472918415159482</v>
      </c>
      <c r="K32" s="114">
        <v>2775</v>
      </c>
      <c r="L32" s="96">
        <v>11.037878818012226</v>
      </c>
    </row>
    <row r="33" spans="1:12" ht="12.75">
      <c r="A33">
        <v>96</v>
      </c>
      <c r="C33" s="113">
        <v>303</v>
      </c>
      <c r="D33" s="113">
        <v>3390</v>
      </c>
      <c r="E33" s="96">
        <v>13.15784366618667</v>
      </c>
      <c r="F33" s="113">
        <v>527</v>
      </c>
      <c r="G33" s="96">
        <v>155.45722713864308</v>
      </c>
      <c r="H33" s="113">
        <v>25</v>
      </c>
      <c r="I33" s="113">
        <v>456</v>
      </c>
      <c r="J33" s="96">
        <v>1.7699046347436937</v>
      </c>
      <c r="K33" s="114">
        <v>2934</v>
      </c>
      <c r="L33" s="96">
        <v>11.387939031442976</v>
      </c>
    </row>
    <row r="34" spans="1:12" ht="12.75">
      <c r="A34">
        <v>97</v>
      </c>
      <c r="C34" s="113">
        <v>318</v>
      </c>
      <c r="D34" s="113">
        <v>3381</v>
      </c>
      <c r="E34" s="96">
        <v>12.992153215951797</v>
      </c>
      <c r="F34" s="113">
        <v>552</v>
      </c>
      <c r="G34" s="96">
        <v>163.26530612244898</v>
      </c>
      <c r="H34" s="113">
        <v>22</v>
      </c>
      <c r="I34" s="113">
        <v>449</v>
      </c>
      <c r="J34" s="96">
        <v>1.7253702437037435</v>
      </c>
      <c r="K34" s="114">
        <v>2932</v>
      </c>
      <c r="L34" s="96">
        <v>11.266782972248054</v>
      </c>
    </row>
    <row r="35" spans="1:12" ht="12.75">
      <c r="A35">
        <v>98</v>
      </c>
      <c r="C35" s="113">
        <v>317</v>
      </c>
      <c r="D35" s="113">
        <v>3232</v>
      </c>
      <c r="E35" s="96">
        <v>12.520774335511813</v>
      </c>
      <c r="F35" s="113">
        <v>593</v>
      </c>
      <c r="G35" s="96">
        <v>183.47772277227722</v>
      </c>
      <c r="H35" s="113">
        <v>13</v>
      </c>
      <c r="I35" s="113">
        <v>443</v>
      </c>
      <c r="J35" s="96">
        <v>1.7161828683885314</v>
      </c>
      <c r="K35" s="114">
        <v>2789</v>
      </c>
      <c r="L35" s="96">
        <v>10.80459146712328</v>
      </c>
    </row>
    <row r="36" spans="1:12" ht="12.75">
      <c r="A36">
        <v>99</v>
      </c>
      <c r="C36" s="113">
        <v>339</v>
      </c>
      <c r="D36" s="113">
        <v>3160</v>
      </c>
      <c r="E36" s="96">
        <v>12.186985379474185</v>
      </c>
      <c r="F36" s="113">
        <v>669</v>
      </c>
      <c r="G36" s="96">
        <v>211.70886075949366</v>
      </c>
      <c r="H36" s="113">
        <v>14</v>
      </c>
      <c r="I36" s="113">
        <v>438</v>
      </c>
      <c r="J36" s="96">
        <v>1.689208732977751</v>
      </c>
      <c r="K36" s="114">
        <v>2722</v>
      </c>
      <c r="L36" s="96">
        <v>10.497776646496435</v>
      </c>
    </row>
    <row r="38" spans="1:12" ht="12.75">
      <c r="A38">
        <v>2000</v>
      </c>
      <c r="C38" s="113">
        <v>366</v>
      </c>
      <c r="D38" s="113">
        <v>1844</v>
      </c>
      <c r="E38" s="96">
        <v>6.9</v>
      </c>
      <c r="F38" s="113">
        <v>515</v>
      </c>
      <c r="G38" s="96">
        <v>279.3</v>
      </c>
      <c r="H38" s="113">
        <v>22</v>
      </c>
      <c r="I38" s="113">
        <v>497</v>
      </c>
      <c r="J38" s="96">
        <v>1.8646986654460456</v>
      </c>
      <c r="K38" s="114">
        <v>1347</v>
      </c>
      <c r="L38" s="96">
        <v>5.1</v>
      </c>
    </row>
    <row r="39" spans="1:12" ht="12.75">
      <c r="A39" s="47">
        <v>1</v>
      </c>
      <c r="C39" s="113">
        <v>304</v>
      </c>
      <c r="D39" s="113">
        <v>1655</v>
      </c>
      <c r="E39" s="96">
        <v>6.339781651024708</v>
      </c>
      <c r="F39" s="113">
        <v>555</v>
      </c>
      <c r="G39" s="96">
        <v>335.34743202416917</v>
      </c>
      <c r="H39" s="113">
        <v>16</v>
      </c>
      <c r="I39" s="113">
        <v>476</v>
      </c>
      <c r="J39" s="96">
        <v>1.823405477877801</v>
      </c>
      <c r="K39" s="114">
        <v>1179</v>
      </c>
      <c r="L39" s="96">
        <v>4.516376173146907</v>
      </c>
    </row>
    <row r="40" spans="1:12" ht="12.75">
      <c r="A40" s="47">
        <v>2</v>
      </c>
      <c r="C40" s="113">
        <v>301</v>
      </c>
      <c r="D40" s="113">
        <v>1613</v>
      </c>
      <c r="E40" s="96">
        <v>6.265732309891544</v>
      </c>
      <c r="F40" s="113">
        <v>592</v>
      </c>
      <c r="G40" s="96">
        <v>367.01797892126467</v>
      </c>
      <c r="H40" s="113">
        <v>5</v>
      </c>
      <c r="I40" s="113">
        <v>555</v>
      </c>
      <c r="J40" s="96">
        <v>2.1559091332856832</v>
      </c>
      <c r="K40" s="114">
        <v>1058</v>
      </c>
      <c r="L40" s="96">
        <v>4.109823176605861</v>
      </c>
    </row>
    <row r="41" spans="1:12" ht="12.75">
      <c r="A41" s="47">
        <v>3</v>
      </c>
      <c r="C41" s="113">
        <v>294</v>
      </c>
      <c r="D41" s="113">
        <v>1468</v>
      </c>
      <c r="E41" s="96">
        <v>5.8</v>
      </c>
      <c r="F41" s="113">
        <v>583</v>
      </c>
      <c r="G41" s="96">
        <v>397.1</v>
      </c>
      <c r="H41" s="113">
        <v>9</v>
      </c>
      <c r="I41" s="113">
        <v>576</v>
      </c>
      <c r="J41" s="96">
        <v>2.267957617542022</v>
      </c>
      <c r="K41" s="114">
        <v>892</v>
      </c>
      <c r="L41" s="96">
        <v>3.5</v>
      </c>
    </row>
    <row r="42" spans="1:12" ht="12.75">
      <c r="A42" s="47">
        <v>4</v>
      </c>
      <c r="C42" s="113">
        <v>250</v>
      </c>
      <c r="D42" s="113">
        <v>1314</v>
      </c>
      <c r="E42" s="96">
        <v>5.280246893736036</v>
      </c>
      <c r="F42" s="113">
        <v>470</v>
      </c>
      <c r="G42" s="96">
        <v>357.6864535768645</v>
      </c>
      <c r="H42" s="113">
        <v>14</v>
      </c>
      <c r="I42" s="113">
        <v>571</v>
      </c>
      <c r="J42" s="96">
        <v>2.29453651166155</v>
      </c>
      <c r="K42" s="114">
        <v>743</v>
      </c>
      <c r="L42" s="96">
        <v>2.985710382074486</v>
      </c>
    </row>
    <row r="43" spans="1:12" ht="12.75">
      <c r="A43" s="47"/>
      <c r="C43" s="113"/>
      <c r="D43" s="113"/>
      <c r="F43" s="113"/>
      <c r="G43" s="96"/>
      <c r="H43" s="113"/>
      <c r="I43" s="113"/>
      <c r="J43" s="96"/>
      <c r="K43" s="114"/>
      <c r="L43" s="96"/>
    </row>
    <row r="44" spans="1:12" ht="12.75">
      <c r="A44">
        <v>2005</v>
      </c>
      <c r="C44" s="61">
        <v>223</v>
      </c>
      <c r="D44" s="113">
        <v>1186</v>
      </c>
      <c r="E44" s="96">
        <v>4.821255802987065</v>
      </c>
      <c r="F44" s="113">
        <v>521</v>
      </c>
      <c r="G44" s="96">
        <v>439.29173693086005</v>
      </c>
      <c r="H44" s="113">
        <v>7</v>
      </c>
      <c r="I44" s="113">
        <v>608</v>
      </c>
      <c r="J44" s="96">
        <v>2.4716049984958985</v>
      </c>
      <c r="K44" s="114">
        <v>578</v>
      </c>
      <c r="L44" s="115">
        <v>2.3496508044911666</v>
      </c>
    </row>
    <row r="45" spans="1:12" ht="12.75">
      <c r="A45" s="47">
        <v>6</v>
      </c>
      <c r="C45" s="61">
        <v>211</v>
      </c>
      <c r="D45" s="113">
        <v>1067</v>
      </c>
      <c r="E45" s="96">
        <v>4.303998644663969</v>
      </c>
      <c r="F45" s="113">
        <v>452</v>
      </c>
      <c r="G45" s="96">
        <v>423.61761949390814</v>
      </c>
      <c r="H45" s="113">
        <v>11</v>
      </c>
      <c r="I45" s="113">
        <v>560</v>
      </c>
      <c r="J45" s="96">
        <v>2.258893384266001</v>
      </c>
      <c r="K45" s="114">
        <v>507</v>
      </c>
      <c r="L45" s="115">
        <v>2.0451052603979685</v>
      </c>
    </row>
    <row r="46" spans="1:12" ht="12.75">
      <c r="A46" s="47">
        <v>7</v>
      </c>
      <c r="C46" s="61">
        <v>182</v>
      </c>
      <c r="D46" s="113">
        <v>984</v>
      </c>
      <c r="E46" s="96">
        <v>3.9284259946822524</v>
      </c>
      <c r="F46" s="113">
        <v>427</v>
      </c>
      <c r="G46" s="96">
        <v>433.9430894308943</v>
      </c>
      <c r="H46" s="113">
        <v>15</v>
      </c>
      <c r="I46" s="113">
        <v>582</v>
      </c>
      <c r="J46" s="96">
        <v>2.323520252952308</v>
      </c>
      <c r="K46" s="114">
        <v>402</v>
      </c>
      <c r="L46" s="115">
        <v>1.6049057417299446</v>
      </c>
    </row>
    <row r="47" spans="1:12" ht="12.75">
      <c r="A47" s="47">
        <v>8</v>
      </c>
      <c r="C47" s="61">
        <v>177</v>
      </c>
      <c r="D47" s="113">
        <v>1195</v>
      </c>
      <c r="E47" s="96">
        <v>4.785934558852977</v>
      </c>
      <c r="F47" s="113">
        <v>494</v>
      </c>
      <c r="G47" s="96">
        <v>413.38912133891216</v>
      </c>
      <c r="H47" s="113">
        <v>14</v>
      </c>
      <c r="I47" s="113">
        <v>613</v>
      </c>
      <c r="J47" s="96">
        <v>2.4550442548760465</v>
      </c>
      <c r="K47" s="114">
        <v>582</v>
      </c>
      <c r="L47" s="115">
        <v>2.3308903039769313</v>
      </c>
    </row>
    <row r="48" spans="1:12" ht="12.75">
      <c r="A48" s="47">
        <v>9</v>
      </c>
      <c r="C48" s="61">
        <v>194</v>
      </c>
      <c r="D48" s="113">
        <v>1510</v>
      </c>
      <c r="E48" s="96">
        <v>6.098743093476364</v>
      </c>
      <c r="F48" s="113">
        <v>524</v>
      </c>
      <c r="G48" s="96">
        <v>347.01986754966885</v>
      </c>
      <c r="H48" s="113">
        <v>16</v>
      </c>
      <c r="I48" s="113">
        <v>695</v>
      </c>
      <c r="J48" s="96">
        <v>2.807037384083492</v>
      </c>
      <c r="K48" s="114">
        <v>815</v>
      </c>
      <c r="L48" s="115">
        <v>3.291705709392872</v>
      </c>
    </row>
    <row r="49" spans="1:3" ht="13.5">
      <c r="A49" s="139" t="s">
        <v>164</v>
      </c>
      <c r="C49" s="148"/>
    </row>
    <row r="50" s="140" customFormat="1" ht="13.5">
      <c r="A50" s="139" t="s">
        <v>163</v>
      </c>
    </row>
    <row r="51" ht="12.75">
      <c r="A51" s="145" t="s">
        <v>141</v>
      </c>
    </row>
    <row r="52" s="140" customFormat="1" ht="13.5">
      <c r="A52" s="139"/>
    </row>
  </sheetData>
  <mergeCells count="11">
    <mergeCell ref="D7:D8"/>
    <mergeCell ref="I7:I8"/>
    <mergeCell ref="A2:J2"/>
    <mergeCell ref="A4:J4"/>
    <mergeCell ref="A1:L1"/>
    <mergeCell ref="C7:C8"/>
    <mergeCell ref="H7:H8"/>
    <mergeCell ref="K7:K8"/>
    <mergeCell ref="E7:E8"/>
    <mergeCell ref="J7:J8"/>
    <mergeCell ref="L7:L8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28">
      <selection activeCell="J54" sqref="J54"/>
    </sheetView>
  </sheetViews>
  <sheetFormatPr defaultColWidth="11.421875" defaultRowHeight="12.75"/>
  <cols>
    <col min="1" max="1" width="13.8515625" style="0" customWidth="1"/>
    <col min="2" max="2" width="10.421875" style="0" hidden="1" customWidth="1"/>
    <col min="3" max="3" width="17.8515625" style="0" customWidth="1"/>
    <col min="4" max="4" width="9.8515625" style="0" customWidth="1"/>
    <col min="5" max="5" width="10.57421875" style="0" customWidth="1"/>
    <col min="6" max="6" width="16.57421875" style="0" customWidth="1"/>
    <col min="7" max="7" width="15.421875" style="0" customWidth="1"/>
    <col min="8" max="8" width="13.7109375" style="0" customWidth="1"/>
    <col min="9" max="9" width="9.57421875" style="0" customWidth="1"/>
    <col min="10" max="10" width="11.28125" style="0" customWidth="1"/>
    <col min="11" max="11" width="14.00390625" style="0" customWidth="1"/>
    <col min="12" max="12" width="16.28125" style="0" customWidth="1"/>
  </cols>
  <sheetData>
    <row r="1" spans="1:12" s="31" customFormat="1" ht="12.75">
      <c r="A1" s="355" t="s">
        <v>198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1" s="31" customFormat="1" ht="12.75">
      <c r="A2" s="362" t="s">
        <v>154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4" spans="1:12" ht="12.75">
      <c r="A4" s="354" t="s">
        <v>41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25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2" s="26" customFormat="1" ht="25.5">
      <c r="A6" s="126"/>
      <c r="B6" s="127" t="s">
        <v>140</v>
      </c>
      <c r="C6" s="130" t="s">
        <v>161</v>
      </c>
      <c r="D6" s="128" t="s">
        <v>160</v>
      </c>
      <c r="E6" s="128"/>
      <c r="F6" s="128"/>
      <c r="G6" s="128"/>
      <c r="H6" s="135" t="s">
        <v>24</v>
      </c>
      <c r="I6" s="127" t="s">
        <v>9</v>
      </c>
      <c r="J6" s="130"/>
      <c r="K6" s="131" t="s">
        <v>162</v>
      </c>
      <c r="L6" s="131"/>
    </row>
    <row r="7" spans="1:12" s="26" customFormat="1" ht="12.75">
      <c r="A7" s="132" t="s">
        <v>119</v>
      </c>
      <c r="B7" s="129"/>
      <c r="C7" s="313" t="s">
        <v>0</v>
      </c>
      <c r="D7" s="361" t="s">
        <v>0</v>
      </c>
      <c r="E7" s="361" t="s">
        <v>147</v>
      </c>
      <c r="F7" s="127" t="s">
        <v>145</v>
      </c>
      <c r="G7" s="130"/>
      <c r="H7" s="313" t="s">
        <v>0</v>
      </c>
      <c r="I7" s="361" t="s">
        <v>0</v>
      </c>
      <c r="J7" s="361" t="s">
        <v>147</v>
      </c>
      <c r="K7" s="313" t="s">
        <v>0</v>
      </c>
      <c r="L7" s="361" t="s">
        <v>147</v>
      </c>
    </row>
    <row r="8" spans="1:12" s="26" customFormat="1" ht="25.5">
      <c r="A8" s="133"/>
      <c r="B8" s="134" t="s">
        <v>0</v>
      </c>
      <c r="C8" s="314"/>
      <c r="D8" s="314"/>
      <c r="E8" s="314"/>
      <c r="F8" s="135" t="s">
        <v>0</v>
      </c>
      <c r="G8" s="135" t="s">
        <v>146</v>
      </c>
      <c r="H8" s="314"/>
      <c r="I8" s="314"/>
      <c r="J8" s="314"/>
      <c r="K8" s="314"/>
      <c r="L8" s="314"/>
    </row>
    <row r="9" spans="1:12" ht="12.75">
      <c r="A9" s="28"/>
      <c r="B9" s="28"/>
      <c r="C9" s="5"/>
      <c r="D9" s="354"/>
      <c r="E9" s="354"/>
      <c r="F9" s="354"/>
      <c r="G9" s="354"/>
      <c r="H9" s="354"/>
      <c r="I9" s="354"/>
      <c r="J9" s="354"/>
      <c r="K9" s="354"/>
      <c r="L9" s="28"/>
    </row>
    <row r="10" spans="1:13" ht="12.75">
      <c r="A10">
        <v>1977</v>
      </c>
      <c r="C10" s="113">
        <v>35</v>
      </c>
      <c r="D10" s="113">
        <v>1437</v>
      </c>
      <c r="E10" s="96">
        <v>19.3</v>
      </c>
      <c r="F10" s="113">
        <v>52</v>
      </c>
      <c r="G10" s="96">
        <v>36.2</v>
      </c>
      <c r="H10" s="113">
        <v>7</v>
      </c>
      <c r="I10" s="113">
        <v>161</v>
      </c>
      <c r="J10" s="96">
        <v>2.2</v>
      </c>
      <c r="K10" s="114">
        <v>1276</v>
      </c>
      <c r="L10" s="115">
        <v>17.1</v>
      </c>
      <c r="M10" s="136"/>
    </row>
    <row r="11" spans="1:13" ht="12.75">
      <c r="A11">
        <v>78</v>
      </c>
      <c r="C11" s="113">
        <v>35</v>
      </c>
      <c r="D11" s="113">
        <v>1331</v>
      </c>
      <c r="E11" s="96">
        <v>17.8</v>
      </c>
      <c r="F11" s="113">
        <v>63</v>
      </c>
      <c r="G11" s="96">
        <v>47.3</v>
      </c>
      <c r="H11" s="113">
        <v>6</v>
      </c>
      <c r="I11" s="113">
        <v>179</v>
      </c>
      <c r="J11" s="96">
        <v>2.4</v>
      </c>
      <c r="K11" s="114">
        <v>1152</v>
      </c>
      <c r="L11" s="115">
        <v>15.4</v>
      </c>
      <c r="M11" s="136"/>
    </row>
    <row r="12" spans="1:13" ht="12.75">
      <c r="A12">
        <v>79</v>
      </c>
      <c r="C12" s="113">
        <v>37</v>
      </c>
      <c r="D12" s="113">
        <v>1313</v>
      </c>
      <c r="E12" s="96">
        <v>16.8</v>
      </c>
      <c r="F12" s="113">
        <v>62</v>
      </c>
      <c r="G12" s="96">
        <v>47.2</v>
      </c>
      <c r="H12" s="113">
        <v>9</v>
      </c>
      <c r="I12" s="113">
        <v>197</v>
      </c>
      <c r="J12" s="96">
        <v>2.5</v>
      </c>
      <c r="K12" s="114">
        <v>1116</v>
      </c>
      <c r="L12" s="115">
        <v>14.3</v>
      </c>
      <c r="M12" s="136"/>
    </row>
    <row r="13" ht="12.75">
      <c r="M13" s="136"/>
    </row>
    <row r="14" spans="1:13" ht="12.75">
      <c r="A14">
        <v>1980</v>
      </c>
      <c r="C14" s="113">
        <v>31</v>
      </c>
      <c r="D14" s="113">
        <v>1368</v>
      </c>
      <c r="E14" s="96">
        <v>15.8</v>
      </c>
      <c r="F14" s="113">
        <v>67</v>
      </c>
      <c r="G14" s="96">
        <v>49</v>
      </c>
      <c r="H14" s="113">
        <v>9</v>
      </c>
      <c r="I14" s="113">
        <v>168</v>
      </c>
      <c r="J14" s="96">
        <v>1.9</v>
      </c>
      <c r="K14" s="114">
        <v>1200</v>
      </c>
      <c r="L14" s="115">
        <v>13.9</v>
      </c>
      <c r="M14" s="136"/>
    </row>
    <row r="15" spans="1:13" ht="12.75">
      <c r="A15">
        <v>81</v>
      </c>
      <c r="C15" s="113">
        <v>36</v>
      </c>
      <c r="D15" s="113">
        <v>1474</v>
      </c>
      <c r="E15" s="96">
        <v>15.8</v>
      </c>
      <c r="F15" s="113">
        <v>85</v>
      </c>
      <c r="G15" s="96">
        <v>57.7</v>
      </c>
      <c r="H15" s="113">
        <v>19</v>
      </c>
      <c r="I15" s="113">
        <v>160</v>
      </c>
      <c r="J15" s="96">
        <v>1.7</v>
      </c>
      <c r="K15" s="114">
        <v>1314</v>
      </c>
      <c r="L15" s="115">
        <v>14.1</v>
      </c>
      <c r="M15" s="136"/>
    </row>
    <row r="16" spans="1:13" ht="12.75">
      <c r="A16" s="26">
        <v>82</v>
      </c>
      <c r="C16" s="113">
        <v>68</v>
      </c>
      <c r="D16" s="113">
        <v>1386</v>
      </c>
      <c r="E16" s="96">
        <v>14.7</v>
      </c>
      <c r="F16" s="113">
        <v>101</v>
      </c>
      <c r="G16" s="96">
        <v>72.9</v>
      </c>
      <c r="H16" s="113">
        <v>12</v>
      </c>
      <c r="I16" s="113">
        <v>205</v>
      </c>
      <c r="J16" s="96">
        <v>2.2</v>
      </c>
      <c r="K16" s="114">
        <v>1181</v>
      </c>
      <c r="L16" s="115">
        <v>12.5</v>
      </c>
      <c r="M16" s="136"/>
    </row>
    <row r="17" spans="1:13" ht="12.75">
      <c r="A17" s="26">
        <v>83</v>
      </c>
      <c r="C17" s="113">
        <v>46</v>
      </c>
      <c r="D17" s="113">
        <v>1175</v>
      </c>
      <c r="E17" s="96">
        <v>12.7</v>
      </c>
      <c r="F17" s="113">
        <v>98</v>
      </c>
      <c r="G17" s="96">
        <v>83.4</v>
      </c>
      <c r="H17" s="113">
        <v>7</v>
      </c>
      <c r="I17" s="113">
        <v>153</v>
      </c>
      <c r="J17" s="96">
        <v>1.7</v>
      </c>
      <c r="K17" s="114">
        <v>1022</v>
      </c>
      <c r="L17" s="115">
        <v>11.1</v>
      </c>
      <c r="M17" s="136"/>
    </row>
    <row r="18" spans="1:13" ht="12.75">
      <c r="A18" s="26">
        <v>84</v>
      </c>
      <c r="C18" s="113">
        <v>48</v>
      </c>
      <c r="D18" s="113">
        <v>967</v>
      </c>
      <c r="E18" s="96">
        <v>11.2</v>
      </c>
      <c r="F18" s="113">
        <v>83</v>
      </c>
      <c r="G18" s="96">
        <v>85.8</v>
      </c>
      <c r="H18" s="113">
        <v>5</v>
      </c>
      <c r="I18" s="113">
        <v>171</v>
      </c>
      <c r="J18" s="96">
        <v>2</v>
      </c>
      <c r="K18" s="114">
        <v>796</v>
      </c>
      <c r="L18" s="115">
        <v>9.2</v>
      </c>
      <c r="M18" s="136"/>
    </row>
    <row r="19" spans="1:13" ht="12.75">
      <c r="A19" s="5"/>
      <c r="B19" s="5"/>
      <c r="M19" s="136"/>
    </row>
    <row r="20" spans="1:13" ht="12.75">
      <c r="A20" s="29">
        <v>1985</v>
      </c>
      <c r="C20" s="113">
        <v>45</v>
      </c>
      <c r="D20" s="113">
        <v>932</v>
      </c>
      <c r="E20" s="96">
        <v>10.9</v>
      </c>
      <c r="F20" s="113">
        <v>70</v>
      </c>
      <c r="G20" s="96">
        <v>75.1</v>
      </c>
      <c r="H20" s="113">
        <v>6</v>
      </c>
      <c r="I20" s="113">
        <v>150</v>
      </c>
      <c r="J20" s="96">
        <v>1.8</v>
      </c>
      <c r="K20" s="114">
        <v>782</v>
      </c>
      <c r="L20" s="115">
        <v>9.2</v>
      </c>
      <c r="M20" s="136"/>
    </row>
    <row r="21" spans="1:13" ht="12.75">
      <c r="A21" s="29">
        <v>86</v>
      </c>
      <c r="C21" s="113">
        <v>54</v>
      </c>
      <c r="D21" s="113">
        <v>956</v>
      </c>
      <c r="E21" s="96">
        <v>11</v>
      </c>
      <c r="F21" s="113">
        <v>79</v>
      </c>
      <c r="G21" s="96">
        <v>82.6</v>
      </c>
      <c r="H21" s="113">
        <v>4</v>
      </c>
      <c r="I21" s="113">
        <v>146</v>
      </c>
      <c r="J21" s="96">
        <v>1.7</v>
      </c>
      <c r="K21" s="114">
        <v>810</v>
      </c>
      <c r="L21" s="115">
        <v>9.3</v>
      </c>
      <c r="M21" s="136"/>
    </row>
    <row r="22" spans="1:13" ht="12.75">
      <c r="A22" s="29">
        <v>87</v>
      </c>
      <c r="C22" s="113">
        <v>60</v>
      </c>
      <c r="D22" s="113">
        <v>1125</v>
      </c>
      <c r="E22" s="96">
        <v>14.6</v>
      </c>
      <c r="F22" s="113">
        <v>108</v>
      </c>
      <c r="G22" s="96">
        <v>96</v>
      </c>
      <c r="H22" s="113">
        <v>7</v>
      </c>
      <c r="I22" s="113">
        <v>170</v>
      </c>
      <c r="J22" s="96">
        <v>2.2</v>
      </c>
      <c r="K22" s="114">
        <v>955</v>
      </c>
      <c r="L22" s="115">
        <v>12.4</v>
      </c>
      <c r="M22" s="136"/>
    </row>
    <row r="23" spans="1:13" ht="12.75">
      <c r="A23" s="29">
        <v>88</v>
      </c>
      <c r="C23" s="113">
        <v>88</v>
      </c>
      <c r="D23" s="113">
        <v>1182</v>
      </c>
      <c r="E23" s="96">
        <v>14.5</v>
      </c>
      <c r="F23" s="113">
        <v>109</v>
      </c>
      <c r="G23" s="96">
        <v>92.2</v>
      </c>
      <c r="H23" s="113">
        <v>4</v>
      </c>
      <c r="I23" s="113">
        <v>185</v>
      </c>
      <c r="J23" s="96">
        <v>2.3</v>
      </c>
      <c r="K23" s="114">
        <v>997</v>
      </c>
      <c r="L23" s="115">
        <v>12.2</v>
      </c>
      <c r="M23" s="136"/>
    </row>
    <row r="24" spans="1:13" ht="12.75">
      <c r="A24" s="29">
        <v>89</v>
      </c>
      <c r="C24" s="113">
        <v>98</v>
      </c>
      <c r="D24" s="113">
        <v>1393</v>
      </c>
      <c r="E24" s="96">
        <v>15.3</v>
      </c>
      <c r="F24" s="113">
        <v>149</v>
      </c>
      <c r="G24" s="96">
        <v>107</v>
      </c>
      <c r="H24" s="113">
        <v>6</v>
      </c>
      <c r="I24" s="113">
        <v>206</v>
      </c>
      <c r="J24" s="96">
        <v>2.3</v>
      </c>
      <c r="K24" s="114">
        <v>1187</v>
      </c>
      <c r="L24" s="115">
        <v>13.1</v>
      </c>
      <c r="M24" s="136"/>
    </row>
    <row r="25" ht="12.75">
      <c r="M25" s="136"/>
    </row>
    <row r="26" spans="1:13" ht="12.75">
      <c r="A26">
        <v>1990</v>
      </c>
      <c r="C26" s="113">
        <v>86</v>
      </c>
      <c r="D26" s="113">
        <v>1512</v>
      </c>
      <c r="E26" s="96">
        <v>14.6</v>
      </c>
      <c r="F26" s="113">
        <v>169</v>
      </c>
      <c r="G26" s="96">
        <v>111.8</v>
      </c>
      <c r="H26" s="113">
        <v>8</v>
      </c>
      <c r="I26" s="113">
        <v>199</v>
      </c>
      <c r="J26" s="96">
        <v>1.9</v>
      </c>
      <c r="K26" s="114">
        <v>1313</v>
      </c>
      <c r="L26" s="115">
        <v>12.7</v>
      </c>
      <c r="M26" s="136"/>
    </row>
    <row r="27" spans="1:13" ht="12.75">
      <c r="A27">
        <v>91</v>
      </c>
      <c r="C27" s="113">
        <v>85</v>
      </c>
      <c r="D27" s="113">
        <v>1572</v>
      </c>
      <c r="E27" s="96">
        <v>14.1</v>
      </c>
      <c r="F27" s="113">
        <v>172</v>
      </c>
      <c r="G27" s="96">
        <v>109.4</v>
      </c>
      <c r="H27" s="113">
        <v>9</v>
      </c>
      <c r="I27" s="113">
        <v>215</v>
      </c>
      <c r="J27" s="96">
        <v>1.9</v>
      </c>
      <c r="K27" s="114">
        <v>1357</v>
      </c>
      <c r="L27" s="115">
        <v>12.2</v>
      </c>
      <c r="M27" s="136"/>
    </row>
    <row r="28" spans="1:13" ht="12.75">
      <c r="A28">
        <v>92</v>
      </c>
      <c r="C28" s="113">
        <v>113</v>
      </c>
      <c r="D28" s="113">
        <v>1712</v>
      </c>
      <c r="E28" s="96">
        <v>13.4</v>
      </c>
      <c r="F28" s="113">
        <v>167</v>
      </c>
      <c r="G28" s="96">
        <v>97.5</v>
      </c>
      <c r="H28" s="113">
        <v>9</v>
      </c>
      <c r="I28" s="113">
        <v>234</v>
      </c>
      <c r="J28" s="96">
        <v>1.8</v>
      </c>
      <c r="K28" s="114">
        <v>1478</v>
      </c>
      <c r="L28" s="115">
        <v>11.6</v>
      </c>
      <c r="M28" s="136"/>
    </row>
    <row r="29" spans="1:13" ht="12.75">
      <c r="A29">
        <v>93</v>
      </c>
      <c r="C29" s="113">
        <v>119</v>
      </c>
      <c r="D29" s="113">
        <v>1789</v>
      </c>
      <c r="E29" s="96">
        <v>13.8</v>
      </c>
      <c r="F29" s="113">
        <v>192</v>
      </c>
      <c r="G29" s="96">
        <v>107.3</v>
      </c>
      <c r="H29" s="113">
        <v>12</v>
      </c>
      <c r="I29" s="113">
        <v>230</v>
      </c>
      <c r="J29" s="96">
        <v>1.8</v>
      </c>
      <c r="K29" s="114">
        <v>1559</v>
      </c>
      <c r="L29" s="115">
        <v>12</v>
      </c>
      <c r="M29" s="136"/>
    </row>
    <row r="30" spans="1:13" ht="12.75">
      <c r="A30">
        <v>94</v>
      </c>
      <c r="C30" s="113">
        <v>127</v>
      </c>
      <c r="D30" s="113">
        <v>1745</v>
      </c>
      <c r="E30" s="96">
        <v>13.2</v>
      </c>
      <c r="F30" s="113">
        <v>200</v>
      </c>
      <c r="G30" s="96">
        <v>114.6</v>
      </c>
      <c r="H30" s="113">
        <v>16</v>
      </c>
      <c r="I30" s="113">
        <v>264</v>
      </c>
      <c r="J30" s="96">
        <v>2</v>
      </c>
      <c r="K30" s="114">
        <v>1481</v>
      </c>
      <c r="L30" s="115">
        <v>11.2</v>
      </c>
      <c r="M30" s="136"/>
    </row>
    <row r="31" spans="1:13" ht="12.75">
      <c r="A31" s="1"/>
      <c r="M31" s="136"/>
    </row>
    <row r="32" spans="1:13" ht="12.75">
      <c r="A32">
        <v>1995</v>
      </c>
      <c r="C32" s="113">
        <v>147</v>
      </c>
      <c r="D32" s="113">
        <v>1791</v>
      </c>
      <c r="E32" s="96">
        <v>12.9</v>
      </c>
      <c r="F32" s="113">
        <v>195</v>
      </c>
      <c r="G32" s="96">
        <v>108.9</v>
      </c>
      <c r="H32" s="113">
        <v>17</v>
      </c>
      <c r="I32" s="113">
        <v>274</v>
      </c>
      <c r="J32" s="96">
        <v>2</v>
      </c>
      <c r="K32" s="114">
        <v>1517</v>
      </c>
      <c r="L32" s="115">
        <v>11</v>
      </c>
      <c r="M32" s="136"/>
    </row>
    <row r="33" spans="1:13" ht="12.75">
      <c r="A33">
        <v>96</v>
      </c>
      <c r="C33" s="113">
        <v>203</v>
      </c>
      <c r="D33" s="113">
        <v>1898</v>
      </c>
      <c r="E33" s="96">
        <v>13.2</v>
      </c>
      <c r="F33" s="113">
        <v>240</v>
      </c>
      <c r="G33" s="96">
        <v>126.4</v>
      </c>
      <c r="H33" s="113">
        <v>12</v>
      </c>
      <c r="I33" s="113">
        <v>306</v>
      </c>
      <c r="J33" s="96">
        <v>2.1</v>
      </c>
      <c r="K33" s="114">
        <v>1592</v>
      </c>
      <c r="L33" s="115">
        <v>11.1</v>
      </c>
      <c r="M33" s="136"/>
    </row>
    <row r="34" spans="1:13" ht="12.75">
      <c r="A34">
        <v>97</v>
      </c>
      <c r="C34" s="113">
        <v>218</v>
      </c>
      <c r="D34" s="113">
        <v>2104</v>
      </c>
      <c r="E34" s="96">
        <v>14.9</v>
      </c>
      <c r="F34" s="113">
        <v>255</v>
      </c>
      <c r="G34" s="96">
        <v>121.2</v>
      </c>
      <c r="H34" s="113">
        <v>13</v>
      </c>
      <c r="I34" s="113">
        <v>309</v>
      </c>
      <c r="J34" s="96">
        <v>2.2</v>
      </c>
      <c r="K34" s="114">
        <v>1795</v>
      </c>
      <c r="L34" s="115">
        <v>12.7</v>
      </c>
      <c r="M34" s="137"/>
    </row>
    <row r="35" spans="1:13" ht="12.75">
      <c r="A35">
        <v>98</v>
      </c>
      <c r="C35" s="113">
        <v>209</v>
      </c>
      <c r="D35" s="113">
        <v>1919</v>
      </c>
      <c r="E35" s="96">
        <v>12.867018459042114</v>
      </c>
      <c r="F35" s="113">
        <v>226</v>
      </c>
      <c r="G35" s="96">
        <v>117.76967170401251</v>
      </c>
      <c r="H35" s="113">
        <v>10</v>
      </c>
      <c r="I35" s="113">
        <v>308</v>
      </c>
      <c r="J35" s="96">
        <v>2.065159815208427</v>
      </c>
      <c r="K35" s="114">
        <v>1611</v>
      </c>
      <c r="L35" s="115">
        <v>10.801858643833688</v>
      </c>
      <c r="M35" s="137"/>
    </row>
    <row r="36" spans="1:13" ht="12.75">
      <c r="A36">
        <v>99</v>
      </c>
      <c r="C36" s="113">
        <v>186</v>
      </c>
      <c r="D36" s="113">
        <v>1831</v>
      </c>
      <c r="E36" s="96">
        <v>12.057634306636636</v>
      </c>
      <c r="F36" s="113">
        <v>273</v>
      </c>
      <c r="G36" s="96">
        <v>149.0988530857455</v>
      </c>
      <c r="H36" s="113">
        <v>14</v>
      </c>
      <c r="I36" s="113">
        <v>310</v>
      </c>
      <c r="J36" s="96">
        <v>2.0414345358041275</v>
      </c>
      <c r="K36" s="114">
        <v>1521</v>
      </c>
      <c r="L36" s="115">
        <v>10.01619977083251</v>
      </c>
      <c r="M36" s="137"/>
    </row>
    <row r="37" ht="12.75">
      <c r="M37" s="137"/>
    </row>
    <row r="38" spans="1:12" ht="12.75">
      <c r="A38">
        <v>2000</v>
      </c>
      <c r="C38" s="113">
        <v>234</v>
      </c>
      <c r="D38" s="113">
        <v>1046</v>
      </c>
      <c r="E38" s="96">
        <v>6.8</v>
      </c>
      <c r="F38" s="113">
        <v>231</v>
      </c>
      <c r="G38" s="96">
        <v>220.8</v>
      </c>
      <c r="H38" s="113">
        <v>6</v>
      </c>
      <c r="I38" s="113">
        <v>296</v>
      </c>
      <c r="J38" s="96">
        <v>1.9</v>
      </c>
      <c r="K38" s="114">
        <v>750</v>
      </c>
      <c r="L38" s="115">
        <v>4.9</v>
      </c>
    </row>
    <row r="39" spans="1:12" ht="12.75">
      <c r="A39" s="47">
        <v>1</v>
      </c>
      <c r="C39" s="113">
        <v>204</v>
      </c>
      <c r="D39" s="113">
        <v>847</v>
      </c>
      <c r="E39" s="91">
        <v>5.6</v>
      </c>
      <c r="F39" s="113">
        <v>178</v>
      </c>
      <c r="G39" s="96">
        <v>210.2</v>
      </c>
      <c r="H39" s="113">
        <v>13</v>
      </c>
      <c r="I39" s="113">
        <v>331</v>
      </c>
      <c r="J39" s="96">
        <v>2.2</v>
      </c>
      <c r="K39" s="113">
        <v>516</v>
      </c>
      <c r="L39" s="91">
        <v>3.4</v>
      </c>
    </row>
    <row r="40" spans="1:12" ht="12.75">
      <c r="A40" s="47">
        <v>2</v>
      </c>
      <c r="C40" s="113">
        <v>212</v>
      </c>
      <c r="D40" s="113">
        <v>824</v>
      </c>
      <c r="E40" s="91">
        <v>5.4</v>
      </c>
      <c r="F40" s="113">
        <v>204</v>
      </c>
      <c r="G40" s="96">
        <v>247.6</v>
      </c>
      <c r="H40" s="113">
        <v>9</v>
      </c>
      <c r="I40" s="113">
        <v>367</v>
      </c>
      <c r="J40" s="91">
        <v>2.4</v>
      </c>
      <c r="K40" s="113">
        <v>457</v>
      </c>
      <c r="L40" s="91">
        <v>3</v>
      </c>
    </row>
    <row r="41" spans="1:12" ht="12.75">
      <c r="A41" s="47">
        <v>3</v>
      </c>
      <c r="C41" s="113">
        <v>178</v>
      </c>
      <c r="D41" s="113">
        <v>776</v>
      </c>
      <c r="E41" s="91">
        <v>5.064679084702842</v>
      </c>
      <c r="F41" s="113">
        <v>216</v>
      </c>
      <c r="G41" s="91">
        <v>278.4</v>
      </c>
      <c r="H41" s="138">
        <v>14</v>
      </c>
      <c r="I41" s="113">
        <v>467</v>
      </c>
      <c r="J41" s="91">
        <v>3.0479447584487462</v>
      </c>
      <c r="K41" s="113">
        <v>309</v>
      </c>
      <c r="L41" s="91">
        <v>2.0167343262540953</v>
      </c>
    </row>
    <row r="42" spans="1:12" ht="12.75">
      <c r="A42" s="47">
        <v>4</v>
      </c>
      <c r="C42" s="113">
        <v>144</v>
      </c>
      <c r="D42" s="113">
        <v>678</v>
      </c>
      <c r="E42" s="91">
        <v>4.45645100861712</v>
      </c>
      <c r="F42" s="113">
        <v>200</v>
      </c>
      <c r="G42" s="91">
        <v>294.9852507374631</v>
      </c>
      <c r="H42" s="113">
        <v>7</v>
      </c>
      <c r="I42" s="113">
        <v>331</v>
      </c>
      <c r="J42" s="91">
        <v>2.1756420115815143</v>
      </c>
      <c r="K42" s="113">
        <v>347</v>
      </c>
      <c r="L42" s="91">
        <v>2.2808089970356056</v>
      </c>
    </row>
    <row r="43" spans="1:12" ht="12.75">
      <c r="A43" s="47"/>
      <c r="C43" s="113"/>
      <c r="D43" s="113"/>
      <c r="E43" s="91"/>
      <c r="F43" s="113"/>
      <c r="G43" s="91"/>
      <c r="H43" s="113"/>
      <c r="I43" s="113"/>
      <c r="J43" s="91"/>
      <c r="K43" s="113"/>
      <c r="L43" s="91"/>
    </row>
    <row r="44" spans="1:12" ht="12.75">
      <c r="A44">
        <v>2005</v>
      </c>
      <c r="C44" s="61">
        <v>139</v>
      </c>
      <c r="D44" s="113">
        <v>561</v>
      </c>
      <c r="E44" s="96">
        <v>3.6870539059111165</v>
      </c>
      <c r="F44" s="113">
        <v>182</v>
      </c>
      <c r="G44" s="96">
        <v>324.4206773618538</v>
      </c>
      <c r="H44" s="113">
        <v>4</v>
      </c>
      <c r="I44" s="113">
        <v>352</v>
      </c>
      <c r="J44" s="96">
        <v>2.3134455880226614</v>
      </c>
      <c r="K44" s="114">
        <v>209</v>
      </c>
      <c r="L44" s="115">
        <v>1.373608317888455</v>
      </c>
    </row>
    <row r="45" spans="1:12" ht="12.75">
      <c r="A45" s="47">
        <v>6</v>
      </c>
      <c r="C45" s="61">
        <v>129</v>
      </c>
      <c r="D45" s="113">
        <v>553</v>
      </c>
      <c r="E45" s="96">
        <v>3.6450883587874316</v>
      </c>
      <c r="F45" s="113">
        <v>190</v>
      </c>
      <c r="G45" s="96">
        <v>343.5804701627486</v>
      </c>
      <c r="H45" s="113">
        <v>5</v>
      </c>
      <c r="I45" s="113">
        <v>417</v>
      </c>
      <c r="J45" s="96">
        <v>2.748647098760143</v>
      </c>
      <c r="K45" s="114">
        <f>SUM(D45-I45)</f>
        <v>136</v>
      </c>
      <c r="L45" s="115">
        <v>0.8964412600272887</v>
      </c>
    </row>
    <row r="46" spans="1:12" ht="12.75">
      <c r="A46" s="47">
        <v>7</v>
      </c>
      <c r="C46" s="61">
        <v>117</v>
      </c>
      <c r="D46" s="113">
        <v>528</v>
      </c>
      <c r="E46" s="96">
        <v>3.485861793502301</v>
      </c>
      <c r="F46" s="113">
        <v>203</v>
      </c>
      <c r="G46" s="96">
        <v>384.46969696969694</v>
      </c>
      <c r="H46" s="113">
        <v>6</v>
      </c>
      <c r="I46" s="113">
        <v>438</v>
      </c>
      <c r="J46" s="96">
        <v>2.8916808059734995</v>
      </c>
      <c r="K46" s="114">
        <v>90</v>
      </c>
      <c r="L46" s="115">
        <v>0.5941809875288013</v>
      </c>
    </row>
    <row r="47" spans="1:12" ht="12.75">
      <c r="A47" s="47">
        <v>8</v>
      </c>
      <c r="C47" s="61">
        <v>125</v>
      </c>
      <c r="D47" s="113">
        <v>521</v>
      </c>
      <c r="E47" s="96">
        <v>3.481061289395792</v>
      </c>
      <c r="F47" s="113">
        <v>170</v>
      </c>
      <c r="G47" s="96">
        <v>326.29558541266795</v>
      </c>
      <c r="H47" s="113">
        <v>2</v>
      </c>
      <c r="I47" s="113">
        <v>491</v>
      </c>
      <c r="J47" s="96">
        <v>3.2806163015227137</v>
      </c>
      <c r="K47" s="114">
        <v>30</v>
      </c>
      <c r="L47" s="115">
        <v>0.20044498787307824</v>
      </c>
    </row>
    <row r="48" spans="1:12" ht="12.75">
      <c r="A48" s="47">
        <v>9</v>
      </c>
      <c r="B48" s="168">
        <f>SUM(B29+B46)</f>
        <v>0</v>
      </c>
      <c r="C48" s="61">
        <v>113</v>
      </c>
      <c r="D48" s="113">
        <v>505</v>
      </c>
      <c r="E48" s="96">
        <v>3.4762137492858276</v>
      </c>
      <c r="F48" s="113">
        <v>180</v>
      </c>
      <c r="G48" s="96">
        <v>356.43564356435644</v>
      </c>
      <c r="H48" s="113">
        <v>2</v>
      </c>
      <c r="I48" s="113">
        <v>632</v>
      </c>
      <c r="J48" s="96">
        <v>4.4</v>
      </c>
      <c r="K48" s="114">
        <v>-127</v>
      </c>
      <c r="L48" s="115">
        <v>-0.874216131008515</v>
      </c>
    </row>
    <row r="49" spans="1:12" s="140" customFormat="1" ht="13.5">
      <c r="A49" s="139" t="s">
        <v>164</v>
      </c>
      <c r="B49"/>
      <c r="C49" s="148"/>
      <c r="D49"/>
      <c r="E49"/>
      <c r="F49"/>
      <c r="G49"/>
      <c r="H49"/>
      <c r="I49"/>
      <c r="J49"/>
      <c r="K49"/>
      <c r="L49"/>
    </row>
    <row r="50" spans="1:12" ht="13.5">
      <c r="A50" s="139" t="s">
        <v>163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ht="12.75">
      <c r="A51" s="145" t="s">
        <v>141</v>
      </c>
    </row>
    <row r="52" ht="12.75">
      <c r="C52" s="140"/>
    </row>
    <row r="54" ht="12.75">
      <c r="H54" s="76"/>
    </row>
  </sheetData>
  <mergeCells count="12">
    <mergeCell ref="K7:K8"/>
    <mergeCell ref="L7:L8"/>
    <mergeCell ref="D9:K9"/>
    <mergeCell ref="A2:K2"/>
    <mergeCell ref="A4:K4"/>
    <mergeCell ref="A1:L1"/>
    <mergeCell ref="C7:C8"/>
    <mergeCell ref="D7:D8"/>
    <mergeCell ref="E7:E8"/>
    <mergeCell ref="H7:H8"/>
    <mergeCell ref="I7:I8"/>
    <mergeCell ref="J7:J8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O56"/>
  <sheetViews>
    <sheetView zoomScale="75" zoomScaleNormal="75" workbookViewId="0" topLeftCell="A10">
      <selection activeCell="A18" sqref="A18:IV18"/>
    </sheetView>
  </sheetViews>
  <sheetFormatPr defaultColWidth="11.421875" defaultRowHeight="12.75"/>
  <cols>
    <col min="1" max="1" width="16.00390625" style="0" customWidth="1"/>
    <col min="6" max="6" width="13.28125" style="0" customWidth="1"/>
    <col min="7" max="7" width="13.8515625" style="0" customWidth="1"/>
  </cols>
  <sheetData>
    <row r="12" ht="12.75">
      <c r="A12" s="1" t="s">
        <v>201</v>
      </c>
    </row>
    <row r="16" spans="1:7" ht="12.75">
      <c r="A16" s="351" t="s">
        <v>172</v>
      </c>
      <c r="B16" s="351"/>
      <c r="C16" s="351"/>
      <c r="D16" s="351"/>
      <c r="E16" s="351"/>
      <c r="F16" s="351"/>
      <c r="G16" s="351"/>
    </row>
    <row r="17" spans="1:7" ht="12.75">
      <c r="A17" s="351" t="s">
        <v>15</v>
      </c>
      <c r="B17" s="351"/>
      <c r="C17" s="351"/>
      <c r="D17" s="351"/>
      <c r="E17" s="351"/>
      <c r="F17" s="351"/>
      <c r="G17" s="351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354" t="s">
        <v>32</v>
      </c>
      <c r="B19" s="354"/>
      <c r="C19" s="354"/>
      <c r="D19" s="354"/>
      <c r="E19" s="354"/>
      <c r="F19" s="354"/>
      <c r="G19" s="354"/>
    </row>
    <row r="20" spans="1:7" ht="7.5" customHeight="1">
      <c r="A20" s="25"/>
      <c r="B20" s="40"/>
      <c r="C20" s="40"/>
      <c r="D20" s="40"/>
      <c r="E20" s="40"/>
      <c r="F20" s="25"/>
      <c r="G20" s="25"/>
    </row>
    <row r="21" spans="1:7" ht="12.75">
      <c r="A21" s="48"/>
      <c r="B21" s="345">
        <v>2008</v>
      </c>
      <c r="C21" s="346"/>
      <c r="D21" s="345">
        <v>2009</v>
      </c>
      <c r="E21" s="346"/>
      <c r="F21" s="14"/>
      <c r="G21" s="35"/>
    </row>
    <row r="22" spans="1:7" ht="12.75">
      <c r="A22" s="3" t="s">
        <v>6</v>
      </c>
      <c r="B22" s="9" t="s">
        <v>0</v>
      </c>
      <c r="C22" s="10" t="s">
        <v>1</v>
      </c>
      <c r="D22" s="9" t="s">
        <v>0</v>
      </c>
      <c r="E22" s="7" t="s">
        <v>1</v>
      </c>
      <c r="F22" s="352" t="s">
        <v>3</v>
      </c>
      <c r="G22" s="353"/>
    </row>
    <row r="23" spans="1:7" ht="12.75">
      <c r="A23" s="6"/>
      <c r="B23" s="8"/>
      <c r="C23" s="11" t="s">
        <v>2</v>
      </c>
      <c r="D23" s="8"/>
      <c r="E23" s="11" t="s">
        <v>2</v>
      </c>
      <c r="F23" s="54" t="s">
        <v>4</v>
      </c>
      <c r="G23" s="12" t="s">
        <v>5</v>
      </c>
    </row>
    <row r="24" spans="1:7" ht="12.75">
      <c r="A24" s="34"/>
      <c r="B24" s="344"/>
      <c r="C24" s="344"/>
      <c r="D24" s="344"/>
      <c r="E24" s="344"/>
      <c r="F24" s="344"/>
      <c r="G24" s="344"/>
    </row>
    <row r="25" spans="1:7" ht="12.75">
      <c r="A25" s="34" t="s">
        <v>7</v>
      </c>
      <c r="B25" s="61">
        <v>6615</v>
      </c>
      <c r="C25" s="62">
        <v>3.732859319451498</v>
      </c>
      <c r="D25" s="61">
        <v>7231</v>
      </c>
      <c r="E25" s="62">
        <v>4.0666866879702335</v>
      </c>
      <c r="F25" s="63">
        <f>SUM(D25-B25)</f>
        <v>616</v>
      </c>
      <c r="G25" s="62">
        <f>SUM(D25/B25)*100-100</f>
        <v>9.312169312169317</v>
      </c>
    </row>
    <row r="26" spans="1:7" ht="12.75">
      <c r="A26" s="34"/>
      <c r="C26" s="62"/>
      <c r="E26" s="62"/>
      <c r="F26" s="63"/>
      <c r="G26" s="62"/>
    </row>
    <row r="27" spans="1:10" ht="12.75">
      <c r="A27" s="34" t="s">
        <v>8</v>
      </c>
      <c r="B27" s="64">
        <v>16751</v>
      </c>
      <c r="C27" s="62">
        <v>9.494752257749573</v>
      </c>
      <c r="D27" s="267">
        <v>16779</v>
      </c>
      <c r="E27" s="62">
        <v>9.436445296287173</v>
      </c>
      <c r="F27" s="63">
        <f>SUM(D27-B27)</f>
        <v>28</v>
      </c>
      <c r="G27" s="62">
        <f>SUM(D27/B27)*100-100</f>
        <v>0.1671541997492625</v>
      </c>
      <c r="I27" s="267"/>
      <c r="J27" s="267"/>
    </row>
    <row r="28" spans="1:7" ht="12.75">
      <c r="A28" s="34"/>
      <c r="C28" s="62"/>
      <c r="E28" s="62"/>
      <c r="F28" s="63"/>
      <c r="G28" s="62"/>
    </row>
    <row r="29" spans="1:7" ht="12.75">
      <c r="A29" s="34" t="s">
        <v>9</v>
      </c>
      <c r="B29" s="64">
        <v>17091</v>
      </c>
      <c r="C29" s="62">
        <v>9.644489588623665</v>
      </c>
      <c r="D29" s="267">
        <v>17188</v>
      </c>
      <c r="E29" s="62">
        <v>9.666465328838663</v>
      </c>
      <c r="F29" s="63">
        <f>SUM(D29-B29)</f>
        <v>97</v>
      </c>
      <c r="G29" s="62">
        <f>SUM(D29/B29)*100-100</f>
        <v>0.5675501726054506</v>
      </c>
    </row>
    <row r="30" spans="1:7" ht="12.75">
      <c r="A30" s="34"/>
      <c r="C30" s="62"/>
      <c r="E30" s="62"/>
      <c r="F30" s="63"/>
      <c r="G30" s="62"/>
    </row>
    <row r="31" spans="1:7" ht="12.75">
      <c r="A31" s="34" t="s">
        <v>157</v>
      </c>
      <c r="B31" s="63">
        <f>SUM(B27-B29)</f>
        <v>-340</v>
      </c>
      <c r="C31" s="62">
        <v>-0.17436939224648723</v>
      </c>
      <c r="D31" s="63">
        <f>SUM(D27-D29)</f>
        <v>-409</v>
      </c>
      <c r="E31" s="62">
        <v>-0.23002003255149017</v>
      </c>
      <c r="F31" s="142" t="s">
        <v>142</v>
      </c>
      <c r="G31" s="143" t="s">
        <v>142</v>
      </c>
    </row>
    <row r="32" spans="1:2" ht="12.75">
      <c r="A32" t="s">
        <v>10</v>
      </c>
      <c r="B32" s="4"/>
    </row>
    <row r="33" spans="1:4" ht="12.75">
      <c r="A33" t="s">
        <v>11</v>
      </c>
      <c r="B33" s="4"/>
      <c r="D33" s="195"/>
    </row>
    <row r="36" spans="1:7" ht="12.75">
      <c r="A36" s="354" t="s">
        <v>41</v>
      </c>
      <c r="B36" s="354"/>
      <c r="C36" s="354"/>
      <c r="D36" s="354"/>
      <c r="E36" s="354"/>
      <c r="F36" s="354"/>
      <c r="G36" s="354"/>
    </row>
    <row r="37" spans="1:7" ht="7.5" customHeight="1">
      <c r="A37" s="25"/>
      <c r="B37" s="40"/>
      <c r="C37" s="40"/>
      <c r="D37" s="40"/>
      <c r="E37" s="40"/>
      <c r="F37" s="25"/>
      <c r="G37" s="25"/>
    </row>
    <row r="38" spans="1:7" ht="12.75">
      <c r="A38" s="48"/>
      <c r="B38" s="345">
        <v>2008</v>
      </c>
      <c r="C38" s="346"/>
      <c r="D38" s="345">
        <v>2009</v>
      </c>
      <c r="E38" s="346"/>
      <c r="F38" s="14"/>
      <c r="G38" s="35"/>
    </row>
    <row r="39" spans="1:7" ht="12.75">
      <c r="A39" s="3" t="s">
        <v>6</v>
      </c>
      <c r="B39" s="9" t="s">
        <v>0</v>
      </c>
      <c r="C39" s="15" t="s">
        <v>1</v>
      </c>
      <c r="D39" s="9" t="s">
        <v>0</v>
      </c>
      <c r="E39" s="15" t="s">
        <v>1</v>
      </c>
      <c r="F39" s="347" t="s">
        <v>3</v>
      </c>
      <c r="G39" s="348"/>
    </row>
    <row r="40" spans="1:7" ht="12.75">
      <c r="A40" s="6"/>
      <c r="B40" s="8"/>
      <c r="C40" s="11" t="s">
        <v>2</v>
      </c>
      <c r="D40" s="8"/>
      <c r="E40" s="11" t="s">
        <v>2</v>
      </c>
      <c r="F40" s="54" t="s">
        <v>4</v>
      </c>
      <c r="G40" s="12" t="s">
        <v>5</v>
      </c>
    </row>
    <row r="41" spans="1:7" ht="12.75">
      <c r="A41" s="48"/>
      <c r="B41" s="344"/>
      <c r="C41" s="344"/>
      <c r="D41" s="344"/>
      <c r="E41" s="344"/>
      <c r="F41" s="344"/>
      <c r="G41" s="344"/>
    </row>
    <row r="42" spans="1:7" ht="12.75">
      <c r="A42" s="34" t="s">
        <v>7</v>
      </c>
      <c r="B42" s="61">
        <v>16590</v>
      </c>
      <c r="C42" s="62">
        <v>5.853379718162766</v>
      </c>
      <c r="D42" s="61">
        <v>16345</v>
      </c>
      <c r="E42" s="62">
        <v>5.772611720962297</v>
      </c>
      <c r="F42" s="63">
        <f>SUM(D42-B42)</f>
        <v>-245</v>
      </c>
      <c r="G42" s="62">
        <f>SUM(D42/B42)*100-100</f>
        <v>-1.4767932489451567</v>
      </c>
    </row>
    <row r="43" spans="1:10" ht="12.75">
      <c r="A43" s="34"/>
      <c r="C43" s="62"/>
      <c r="E43" s="62"/>
      <c r="F43" s="63"/>
      <c r="G43" s="62"/>
      <c r="J43" s="268"/>
    </row>
    <row r="44" spans="1:7" ht="12.75">
      <c r="A44" s="34" t="s">
        <v>8</v>
      </c>
      <c r="B44" s="61">
        <v>22678</v>
      </c>
      <c r="C44" s="62">
        <v>8.001383077064206</v>
      </c>
      <c r="D44" s="268">
        <v>21923</v>
      </c>
      <c r="E44" s="62">
        <v>7.742610385968581</v>
      </c>
      <c r="F44" s="63">
        <f>SUM(D44-B44)</f>
        <v>-755</v>
      </c>
      <c r="G44" s="62">
        <f>SUM(D44/B44)*100-100</f>
        <v>-3.3292177440691404</v>
      </c>
    </row>
    <row r="45" spans="1:7" ht="12.75">
      <c r="A45" s="34"/>
      <c r="C45" s="62"/>
      <c r="E45" s="62"/>
      <c r="F45" s="63"/>
      <c r="G45" s="62"/>
    </row>
    <row r="46" spans="1:7" ht="12.75">
      <c r="A46" s="34" t="s">
        <v>9</v>
      </c>
      <c r="B46" s="61">
        <v>30719</v>
      </c>
      <c r="C46" s="62">
        <v>10.838455187597468</v>
      </c>
      <c r="D46" s="61">
        <v>31014</v>
      </c>
      <c r="E46" s="62">
        <v>10.95330559277606</v>
      </c>
      <c r="F46" s="63">
        <f>SUM(D46-B46)</f>
        <v>295</v>
      </c>
      <c r="G46" s="62">
        <f>SUM(D46/B46)*100-100</f>
        <v>0.960317718675725</v>
      </c>
    </row>
    <row r="47" spans="1:5" ht="12.75">
      <c r="A47" s="34"/>
      <c r="C47" s="62"/>
      <c r="E47" s="62"/>
    </row>
    <row r="48" spans="1:7" ht="12.75">
      <c r="A48" s="34" t="s">
        <v>53</v>
      </c>
      <c r="B48" s="63">
        <f>SUM(B44-B46)</f>
        <v>-8041</v>
      </c>
      <c r="C48" s="62">
        <v>-2.8</v>
      </c>
      <c r="D48" s="63">
        <f>SUM(D44-D46)</f>
        <v>-9091</v>
      </c>
      <c r="E48" s="62">
        <v>-3.210695206807479</v>
      </c>
      <c r="F48" s="142" t="s">
        <v>142</v>
      </c>
      <c r="G48" s="143" t="s">
        <v>142</v>
      </c>
    </row>
    <row r="49" spans="1:2" ht="12.75">
      <c r="A49" s="34" t="s">
        <v>10</v>
      </c>
      <c r="B49" s="5"/>
    </row>
    <row r="50" spans="1:2" ht="12.75">
      <c r="A50" s="34" t="s">
        <v>11</v>
      </c>
      <c r="B50" s="5"/>
    </row>
    <row r="52" ht="12.75">
      <c r="A52" s="1" t="s">
        <v>12</v>
      </c>
    </row>
    <row r="53" spans="1:15" ht="12.75" customHeight="1">
      <c r="A53" s="349" t="s">
        <v>233</v>
      </c>
      <c r="B53" s="349"/>
      <c r="C53" s="349"/>
      <c r="D53" s="349"/>
      <c r="E53" s="349"/>
      <c r="F53" s="349"/>
      <c r="G53" s="349"/>
      <c r="H53" s="349"/>
      <c r="I53" s="350"/>
      <c r="J53" s="350"/>
      <c r="K53" s="349"/>
      <c r="L53" s="349"/>
      <c r="M53" s="349"/>
      <c r="N53" s="349"/>
      <c r="O53" s="349"/>
    </row>
    <row r="54" ht="12.75">
      <c r="A54" t="s">
        <v>231</v>
      </c>
    </row>
    <row r="55" ht="12.75">
      <c r="A55" t="s">
        <v>166</v>
      </c>
    </row>
    <row r="56" ht="12.75">
      <c r="A56" t="s">
        <v>232</v>
      </c>
    </row>
  </sheetData>
  <mergeCells count="14">
    <mergeCell ref="K53:O53"/>
    <mergeCell ref="A53:J53"/>
    <mergeCell ref="A16:G16"/>
    <mergeCell ref="A17:G17"/>
    <mergeCell ref="B24:G24"/>
    <mergeCell ref="F22:G22"/>
    <mergeCell ref="B21:C21"/>
    <mergeCell ref="D21:E21"/>
    <mergeCell ref="A19:G19"/>
    <mergeCell ref="A36:G36"/>
    <mergeCell ref="B41:G41"/>
    <mergeCell ref="B38:C38"/>
    <mergeCell ref="D38:E38"/>
    <mergeCell ref="F39:G3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H30"/>
  <sheetViews>
    <sheetView workbookViewId="0" topLeftCell="A1">
      <selection activeCell="J12" sqref="J12"/>
    </sheetView>
  </sheetViews>
  <sheetFormatPr defaultColWidth="11.421875" defaultRowHeight="12.75"/>
  <cols>
    <col min="1" max="1" width="6.140625" style="0" customWidth="1"/>
    <col min="7" max="7" width="15.421875" style="0" customWidth="1"/>
    <col min="8" max="8" width="6.421875" style="0" customWidth="1"/>
  </cols>
  <sheetData>
    <row r="4" spans="1:8" ht="12.75">
      <c r="A4" s="1" t="s">
        <v>13</v>
      </c>
      <c r="H4" s="49" t="s">
        <v>14</v>
      </c>
    </row>
    <row r="5" spans="7:8" ht="12.75">
      <c r="G5" s="1"/>
      <c r="H5" s="49"/>
    </row>
    <row r="6" spans="1:8" ht="12.75">
      <c r="A6" t="s">
        <v>180</v>
      </c>
      <c r="H6" s="5">
        <v>1</v>
      </c>
    </row>
    <row r="7" ht="12.75">
      <c r="H7" s="5"/>
    </row>
    <row r="8" spans="1:8" ht="12.75">
      <c r="A8" t="s">
        <v>173</v>
      </c>
      <c r="H8" s="5">
        <v>3</v>
      </c>
    </row>
    <row r="9" ht="12.75">
      <c r="H9" s="5"/>
    </row>
    <row r="10" spans="1:8" ht="12.75">
      <c r="A10" t="s">
        <v>174</v>
      </c>
      <c r="H10" s="5"/>
    </row>
    <row r="11" spans="1:8" ht="12.75">
      <c r="A11" t="s">
        <v>121</v>
      </c>
      <c r="H11" s="5">
        <v>4</v>
      </c>
    </row>
    <row r="12" spans="1:8" ht="12.75">
      <c r="A12" t="s">
        <v>122</v>
      </c>
      <c r="H12" s="5">
        <v>5</v>
      </c>
    </row>
    <row r="13" ht="12.75">
      <c r="H13" s="5"/>
    </row>
    <row r="14" spans="1:8" ht="12.75">
      <c r="A14" t="s">
        <v>175</v>
      </c>
      <c r="H14" s="5">
        <v>6</v>
      </c>
    </row>
    <row r="15" ht="12.75">
      <c r="H15" s="5"/>
    </row>
    <row r="16" spans="1:8" ht="12.75">
      <c r="A16" t="s">
        <v>176</v>
      </c>
      <c r="H16" s="29">
        <v>7</v>
      </c>
    </row>
    <row r="17" ht="12.75">
      <c r="H17" s="5"/>
    </row>
    <row r="18" spans="1:8" ht="12.75">
      <c r="A18" t="s">
        <v>177</v>
      </c>
      <c r="H18" s="5">
        <v>8</v>
      </c>
    </row>
    <row r="19" ht="12.75">
      <c r="H19" s="5"/>
    </row>
    <row r="20" spans="1:8" ht="12.75">
      <c r="A20" t="s">
        <v>178</v>
      </c>
      <c r="H20" s="5">
        <v>9</v>
      </c>
    </row>
    <row r="21" ht="12.75">
      <c r="H21" s="5"/>
    </row>
    <row r="22" spans="1:8" ht="12.75">
      <c r="A22" t="s">
        <v>195</v>
      </c>
      <c r="H22" s="5">
        <v>10</v>
      </c>
    </row>
    <row r="23" ht="12.75">
      <c r="H23" s="5"/>
    </row>
    <row r="24" spans="1:8" ht="12.75">
      <c r="A24" t="s">
        <v>179</v>
      </c>
      <c r="H24" s="5">
        <v>12</v>
      </c>
    </row>
    <row r="25" ht="12.75">
      <c r="H25" s="5"/>
    </row>
    <row r="26" spans="1:8" ht="12.75">
      <c r="A26" t="s">
        <v>199</v>
      </c>
      <c r="H26" s="5">
        <v>14</v>
      </c>
    </row>
    <row r="27" spans="1:8" ht="12.75">
      <c r="A27" s="5"/>
      <c r="H27" s="5"/>
    </row>
    <row r="28" spans="1:8" ht="12.75">
      <c r="A28" s="34" t="s">
        <v>200</v>
      </c>
      <c r="G28" s="62"/>
      <c r="H28" s="5"/>
    </row>
    <row r="29" spans="1:8" ht="12.75">
      <c r="A29" s="34" t="s">
        <v>148</v>
      </c>
      <c r="H29" s="5">
        <v>15</v>
      </c>
    </row>
    <row r="30" spans="1:8" ht="12.75">
      <c r="A30" s="34" t="s">
        <v>149</v>
      </c>
      <c r="H30" s="5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7"/>
  <sheetViews>
    <sheetView zoomScale="75" zoomScaleNormal="75" workbookViewId="0" topLeftCell="A1">
      <selection activeCell="K53" sqref="K53"/>
    </sheetView>
  </sheetViews>
  <sheetFormatPr defaultColWidth="11.421875" defaultRowHeight="12.75"/>
  <cols>
    <col min="1" max="1" width="10.00390625" style="0" customWidth="1"/>
    <col min="2" max="2" width="7.57421875" style="0" customWidth="1"/>
    <col min="3" max="3" width="9.8515625" style="0" customWidth="1"/>
    <col min="4" max="4" width="6.8515625" style="0" customWidth="1"/>
    <col min="5" max="5" width="7.00390625" style="0" customWidth="1"/>
    <col min="6" max="6" width="10.8515625" style="0" customWidth="1"/>
    <col min="7" max="7" width="9.7109375" style="0" customWidth="1"/>
    <col min="8" max="8" width="8.00390625" style="0" customWidth="1"/>
    <col min="9" max="9" width="7.140625" style="0" customWidth="1"/>
  </cols>
  <sheetData>
    <row r="2" spans="1:9" ht="12.75">
      <c r="A2" s="355" t="s">
        <v>181</v>
      </c>
      <c r="B2" s="355"/>
      <c r="C2" s="355"/>
      <c r="D2" s="355"/>
      <c r="E2" s="355"/>
      <c r="F2" s="355"/>
      <c r="G2" s="355"/>
      <c r="H2" s="355"/>
      <c r="I2" s="355"/>
    </row>
    <row r="3" ht="12.75">
      <c r="A3" s="1"/>
    </row>
    <row r="4" spans="1:9" ht="12.75">
      <c r="A4" s="354" t="s">
        <v>32</v>
      </c>
      <c r="B4" s="354"/>
      <c r="C4" s="354"/>
      <c r="D4" s="354"/>
      <c r="E4" s="354"/>
      <c r="F4" s="354"/>
      <c r="G4" s="354"/>
      <c r="H4" s="354"/>
      <c r="I4" s="354"/>
    </row>
    <row r="5" spans="1:7" ht="7.5" customHeight="1">
      <c r="A5" s="25"/>
      <c r="B5" s="40"/>
      <c r="C5" s="40"/>
      <c r="D5" s="40"/>
      <c r="E5" s="40"/>
      <c r="F5" s="25"/>
      <c r="G5" s="25"/>
    </row>
    <row r="6" spans="1:9" ht="12.75">
      <c r="A6" s="53"/>
      <c r="B6" s="9"/>
      <c r="C6" s="357" t="s">
        <v>8</v>
      </c>
      <c r="D6" s="358"/>
      <c r="E6" s="359"/>
      <c r="F6" s="12" t="s">
        <v>24</v>
      </c>
      <c r="G6" s="345" t="s">
        <v>9</v>
      </c>
      <c r="H6" s="346"/>
      <c r="I6" s="346"/>
    </row>
    <row r="7" spans="1:10" ht="12.75">
      <c r="A7" s="3" t="s">
        <v>25</v>
      </c>
      <c r="B7" s="9" t="s">
        <v>16</v>
      </c>
      <c r="C7" s="9"/>
      <c r="D7" s="345" t="s">
        <v>20</v>
      </c>
      <c r="E7" s="356"/>
      <c r="F7" s="10"/>
      <c r="G7" s="9"/>
      <c r="H7" s="345" t="s">
        <v>20</v>
      </c>
      <c r="I7" s="346"/>
      <c r="J7" s="5"/>
    </row>
    <row r="8" spans="1:10" ht="12.75">
      <c r="A8" s="3"/>
      <c r="B8" s="9" t="s">
        <v>17</v>
      </c>
      <c r="C8" s="9" t="s">
        <v>19</v>
      </c>
      <c r="D8" s="7" t="s">
        <v>21</v>
      </c>
      <c r="E8" s="16" t="s">
        <v>23</v>
      </c>
      <c r="F8" s="9" t="s">
        <v>19</v>
      </c>
      <c r="G8" s="9" t="s">
        <v>19</v>
      </c>
      <c r="H8" s="7" t="s">
        <v>21</v>
      </c>
      <c r="I8" s="7" t="s">
        <v>23</v>
      </c>
      <c r="J8" s="5"/>
    </row>
    <row r="9" spans="1:10" ht="12.75">
      <c r="A9" s="13"/>
      <c r="B9" s="8" t="s">
        <v>18</v>
      </c>
      <c r="C9" s="8"/>
      <c r="D9" s="8" t="s">
        <v>22</v>
      </c>
      <c r="E9" s="17" t="s">
        <v>22</v>
      </c>
      <c r="F9" s="8"/>
      <c r="G9" s="8"/>
      <c r="H9" s="11" t="s">
        <v>22</v>
      </c>
      <c r="I9" s="18" t="s">
        <v>22</v>
      </c>
      <c r="J9" s="5"/>
    </row>
    <row r="10" ht="12.75">
      <c r="A10" s="48"/>
    </row>
    <row r="11" spans="1:9" ht="12.75">
      <c r="A11" s="34" t="s">
        <v>26</v>
      </c>
      <c r="B11" s="70">
        <v>225</v>
      </c>
      <c r="C11" s="71">
        <v>1339</v>
      </c>
      <c r="D11" s="71">
        <v>699</v>
      </c>
      <c r="E11" s="71">
        <f>SUM(C11-D11)</f>
        <v>640</v>
      </c>
      <c r="F11" s="71">
        <v>11</v>
      </c>
      <c r="G11" s="71">
        <v>1852</v>
      </c>
      <c r="H11" s="71">
        <v>799</v>
      </c>
      <c r="I11" s="71">
        <f>SUM(G11-H11)</f>
        <v>1053</v>
      </c>
    </row>
    <row r="12" spans="1:9" ht="12.75">
      <c r="A12" s="34" t="s">
        <v>27</v>
      </c>
      <c r="B12" s="71">
        <v>300</v>
      </c>
      <c r="C12" s="71">
        <v>1257</v>
      </c>
      <c r="D12" s="71">
        <v>618</v>
      </c>
      <c r="E12" s="71">
        <f aca="true" t="shared" si="0" ref="E12:E25">SUM(C12-D12)</f>
        <v>639</v>
      </c>
      <c r="F12" s="71">
        <v>6</v>
      </c>
      <c r="G12" s="71">
        <v>1513</v>
      </c>
      <c r="H12" s="71">
        <v>678</v>
      </c>
      <c r="I12" s="71">
        <f aca="true" t="shared" si="1" ref="I12:I25">SUM(G12-H12)</f>
        <v>835</v>
      </c>
    </row>
    <row r="13" spans="1:9" ht="12.75">
      <c r="A13" s="34" t="s">
        <v>28</v>
      </c>
      <c r="B13" s="71">
        <v>384</v>
      </c>
      <c r="C13" s="71">
        <v>1339</v>
      </c>
      <c r="D13" s="71">
        <v>661</v>
      </c>
      <c r="E13" s="71">
        <f t="shared" si="0"/>
        <v>678</v>
      </c>
      <c r="F13" s="71">
        <v>5</v>
      </c>
      <c r="G13" s="71">
        <v>1470</v>
      </c>
      <c r="H13" s="71">
        <v>678</v>
      </c>
      <c r="I13" s="71">
        <f t="shared" si="1"/>
        <v>792</v>
      </c>
    </row>
    <row r="14" spans="1:9" ht="12.75">
      <c r="A14" s="34"/>
      <c r="B14" s="71"/>
      <c r="C14" s="71"/>
      <c r="D14" s="71"/>
      <c r="E14" s="71"/>
      <c r="F14" s="71"/>
      <c r="G14" s="71"/>
      <c r="H14" s="71"/>
      <c r="I14" s="71"/>
    </row>
    <row r="15" spans="1:9" ht="12.75">
      <c r="A15" s="34" t="s">
        <v>29</v>
      </c>
      <c r="B15" s="71">
        <v>479</v>
      </c>
      <c r="C15" s="71">
        <v>1359</v>
      </c>
      <c r="D15" s="71">
        <v>716</v>
      </c>
      <c r="E15" s="71">
        <f t="shared" si="0"/>
        <v>643</v>
      </c>
      <c r="F15" s="71">
        <v>11</v>
      </c>
      <c r="G15" s="71">
        <v>1379</v>
      </c>
      <c r="H15" s="71">
        <v>620</v>
      </c>
      <c r="I15" s="71">
        <f t="shared" si="1"/>
        <v>759</v>
      </c>
    </row>
    <row r="16" spans="1:9" ht="12.75">
      <c r="A16" s="34" t="s">
        <v>30</v>
      </c>
      <c r="B16" s="71">
        <v>740</v>
      </c>
      <c r="C16" s="71">
        <v>1416</v>
      </c>
      <c r="D16" s="71">
        <v>752</v>
      </c>
      <c r="E16" s="71">
        <f t="shared" si="0"/>
        <v>664</v>
      </c>
      <c r="F16" s="71">
        <v>5</v>
      </c>
      <c r="G16" s="71">
        <v>1480</v>
      </c>
      <c r="H16" s="71">
        <v>674</v>
      </c>
      <c r="I16" s="71">
        <f t="shared" si="1"/>
        <v>806</v>
      </c>
    </row>
    <row r="17" spans="1:9" ht="12.75">
      <c r="A17" s="34" t="s">
        <v>31</v>
      </c>
      <c r="B17" s="71">
        <v>747</v>
      </c>
      <c r="C17" s="71">
        <v>1443</v>
      </c>
      <c r="D17" s="71">
        <v>740</v>
      </c>
      <c r="E17" s="71">
        <f t="shared" si="0"/>
        <v>703</v>
      </c>
      <c r="F17" s="71">
        <v>7</v>
      </c>
      <c r="G17" s="71">
        <v>1269</v>
      </c>
      <c r="H17" s="71">
        <v>561</v>
      </c>
      <c r="I17" s="71">
        <f t="shared" si="1"/>
        <v>708</v>
      </c>
    </row>
    <row r="18" spans="1:9" ht="12.75">
      <c r="A18" s="34"/>
      <c r="B18" s="71"/>
      <c r="D18" s="71"/>
      <c r="E18" s="71"/>
      <c r="F18" s="71"/>
      <c r="G18" s="71"/>
      <c r="H18" s="71"/>
      <c r="I18" s="71"/>
    </row>
    <row r="19" spans="1:9" ht="12.75">
      <c r="A19" s="34" t="s">
        <v>33</v>
      </c>
      <c r="B19" s="71">
        <v>812</v>
      </c>
      <c r="C19" s="71">
        <v>1553</v>
      </c>
      <c r="D19" s="71">
        <v>824</v>
      </c>
      <c r="E19" s="71">
        <f t="shared" si="0"/>
        <v>729</v>
      </c>
      <c r="F19" s="71">
        <v>7</v>
      </c>
      <c r="G19" s="71">
        <v>1322</v>
      </c>
      <c r="H19" s="71">
        <v>653</v>
      </c>
      <c r="I19" s="71">
        <f t="shared" si="1"/>
        <v>669</v>
      </c>
    </row>
    <row r="20" spans="1:9" ht="12.75">
      <c r="A20" s="34" t="s">
        <v>34</v>
      </c>
      <c r="B20" s="71">
        <v>828</v>
      </c>
      <c r="C20" s="71">
        <v>1540</v>
      </c>
      <c r="D20" s="71">
        <v>832</v>
      </c>
      <c r="E20" s="71">
        <f t="shared" si="0"/>
        <v>708</v>
      </c>
      <c r="F20" s="71">
        <v>4</v>
      </c>
      <c r="G20" s="71">
        <v>1326</v>
      </c>
      <c r="H20" s="71">
        <v>634</v>
      </c>
      <c r="I20" s="71">
        <f t="shared" si="1"/>
        <v>692</v>
      </c>
    </row>
    <row r="21" spans="1:9" ht="12.75">
      <c r="A21" s="34" t="s">
        <v>35</v>
      </c>
      <c r="B21" s="71">
        <v>884</v>
      </c>
      <c r="C21" s="71">
        <v>1498</v>
      </c>
      <c r="D21" s="71">
        <v>734</v>
      </c>
      <c r="E21" s="71">
        <f t="shared" si="0"/>
        <v>764</v>
      </c>
      <c r="F21" s="71">
        <v>2</v>
      </c>
      <c r="G21" s="71">
        <v>1299</v>
      </c>
      <c r="H21" s="71">
        <v>621</v>
      </c>
      <c r="I21" s="71">
        <f t="shared" si="1"/>
        <v>678</v>
      </c>
    </row>
    <row r="22" spans="1:9" ht="12.75">
      <c r="A22" s="34"/>
      <c r="B22" s="71"/>
      <c r="C22" s="71"/>
      <c r="D22" s="71"/>
      <c r="E22" s="71"/>
      <c r="F22" s="71"/>
      <c r="G22" s="71"/>
      <c r="H22" s="71"/>
      <c r="I22" s="71"/>
    </row>
    <row r="23" spans="1:9" ht="12.75">
      <c r="A23" s="34" t="s">
        <v>36</v>
      </c>
      <c r="B23" s="71">
        <v>671</v>
      </c>
      <c r="C23" s="71">
        <v>1371</v>
      </c>
      <c r="D23" s="71">
        <v>693</v>
      </c>
      <c r="E23" s="71">
        <f t="shared" si="0"/>
        <v>678</v>
      </c>
      <c r="F23" s="71">
        <v>4</v>
      </c>
      <c r="G23" s="269">
        <v>1370</v>
      </c>
      <c r="H23" s="71">
        <v>599</v>
      </c>
      <c r="I23" s="71">
        <f t="shared" si="1"/>
        <v>771</v>
      </c>
    </row>
    <row r="24" spans="1:9" ht="12.75">
      <c r="A24" s="34" t="s">
        <v>37</v>
      </c>
      <c r="B24" s="71">
        <v>498</v>
      </c>
      <c r="C24" s="71">
        <v>1309</v>
      </c>
      <c r="D24" s="71">
        <v>688</v>
      </c>
      <c r="E24" s="71">
        <f t="shared" si="0"/>
        <v>621</v>
      </c>
      <c r="F24" s="71">
        <v>6</v>
      </c>
      <c r="G24" s="71">
        <v>1401</v>
      </c>
      <c r="H24" s="71">
        <v>624</v>
      </c>
      <c r="I24" s="71">
        <f t="shared" si="1"/>
        <v>777</v>
      </c>
    </row>
    <row r="25" spans="1:9" ht="12.75">
      <c r="A25" s="34" t="s">
        <v>38</v>
      </c>
      <c r="B25" s="70">
        <v>663</v>
      </c>
      <c r="C25" s="71">
        <v>1355</v>
      </c>
      <c r="D25" s="71">
        <v>700</v>
      </c>
      <c r="E25" s="71">
        <f t="shared" si="0"/>
        <v>655</v>
      </c>
      <c r="F25" s="71">
        <v>3</v>
      </c>
      <c r="G25" s="71">
        <v>1507</v>
      </c>
      <c r="H25" s="71">
        <v>681</v>
      </c>
      <c r="I25" s="71">
        <f t="shared" si="1"/>
        <v>826</v>
      </c>
    </row>
    <row r="26" spans="1:9" ht="12.75">
      <c r="A26" s="34"/>
      <c r="B26" s="70"/>
      <c r="C26" s="71"/>
      <c r="D26" s="71"/>
      <c r="E26" s="71"/>
      <c r="F26" s="71"/>
      <c r="G26" s="71"/>
      <c r="H26" s="71"/>
      <c r="I26" s="71"/>
    </row>
    <row r="27" spans="1:9" ht="12.75">
      <c r="A27" s="82" t="s">
        <v>39</v>
      </c>
      <c r="B27" s="72">
        <f>SUM(B11:B25)</f>
        <v>7231</v>
      </c>
      <c r="C27" s="72">
        <f>SUM(C11:C25)</f>
        <v>16779</v>
      </c>
      <c r="D27" s="72">
        <f aca="true" t="shared" si="2" ref="D27:I27">SUM(D11:D25)</f>
        <v>8657</v>
      </c>
      <c r="E27" s="72">
        <f t="shared" si="2"/>
        <v>8122</v>
      </c>
      <c r="F27" s="72">
        <f t="shared" si="2"/>
        <v>71</v>
      </c>
      <c r="G27" s="72">
        <f t="shared" si="2"/>
        <v>17188</v>
      </c>
      <c r="H27" s="72">
        <f t="shared" si="2"/>
        <v>7822</v>
      </c>
      <c r="I27" s="72">
        <f t="shared" si="2"/>
        <v>9366</v>
      </c>
    </row>
    <row r="28" spans="1:9" ht="12.75">
      <c r="A28" s="49"/>
      <c r="B28" s="5"/>
      <c r="C28" s="5"/>
      <c r="D28" s="5"/>
      <c r="E28" s="5"/>
      <c r="F28" s="5"/>
      <c r="G28" s="69"/>
      <c r="H28" s="5"/>
      <c r="I28" s="5"/>
    </row>
    <row r="29" spans="1:9" ht="12.75">
      <c r="A29" s="49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354"/>
      <c r="B31" s="354"/>
      <c r="C31" s="354"/>
      <c r="D31" s="354"/>
      <c r="E31" s="354"/>
      <c r="F31" s="354"/>
      <c r="G31" s="354"/>
      <c r="H31" s="354"/>
      <c r="I31" s="354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354" t="s">
        <v>41</v>
      </c>
      <c r="B33" s="354"/>
      <c r="C33" s="354"/>
      <c r="D33" s="354"/>
      <c r="E33" s="354"/>
      <c r="F33" s="354"/>
      <c r="G33" s="354"/>
      <c r="H33" s="354"/>
      <c r="I33" s="354"/>
    </row>
    <row r="34" spans="1:7" ht="7.5" customHeight="1">
      <c r="A34" s="25"/>
      <c r="B34" s="63"/>
      <c r="C34" s="67"/>
      <c r="D34" s="63"/>
      <c r="E34" s="67"/>
      <c r="F34" s="63"/>
      <c r="G34" s="68"/>
    </row>
    <row r="35" spans="1:9" ht="12.75">
      <c r="A35" s="53"/>
      <c r="B35" s="19"/>
      <c r="C35" s="345" t="s">
        <v>8</v>
      </c>
      <c r="D35" s="346"/>
      <c r="E35" s="356"/>
      <c r="F35" s="12" t="s">
        <v>24</v>
      </c>
      <c r="G35" s="345" t="s">
        <v>9</v>
      </c>
      <c r="H35" s="346"/>
      <c r="I35" s="346"/>
    </row>
    <row r="36" spans="1:10" ht="12.75">
      <c r="A36" s="3" t="s">
        <v>25</v>
      </c>
      <c r="B36" s="9" t="s">
        <v>16</v>
      </c>
      <c r="C36" s="9"/>
      <c r="D36" s="345" t="s">
        <v>20</v>
      </c>
      <c r="E36" s="356"/>
      <c r="F36" s="10"/>
      <c r="G36" s="9"/>
      <c r="H36" s="345" t="s">
        <v>20</v>
      </c>
      <c r="I36" s="346"/>
      <c r="J36" s="5"/>
    </row>
    <row r="37" spans="1:10" ht="12.75">
      <c r="A37" s="3"/>
      <c r="B37" s="9" t="s">
        <v>17</v>
      </c>
      <c r="C37" s="9" t="s">
        <v>19</v>
      </c>
      <c r="D37" s="7" t="s">
        <v>21</v>
      </c>
      <c r="E37" s="16" t="s">
        <v>23</v>
      </c>
      <c r="F37" s="9" t="s">
        <v>19</v>
      </c>
      <c r="G37" s="9" t="s">
        <v>19</v>
      </c>
      <c r="H37" s="7" t="s">
        <v>21</v>
      </c>
      <c r="I37" s="7" t="s">
        <v>23</v>
      </c>
      <c r="J37" s="5"/>
    </row>
    <row r="38" spans="1:10" ht="12.75">
      <c r="A38" s="13"/>
      <c r="B38" s="8" t="s">
        <v>18</v>
      </c>
      <c r="C38" s="8"/>
      <c r="D38" s="8" t="s">
        <v>22</v>
      </c>
      <c r="E38" s="17" t="s">
        <v>22</v>
      </c>
      <c r="F38" s="8"/>
      <c r="G38" s="8"/>
      <c r="H38" s="11" t="s">
        <v>22</v>
      </c>
      <c r="I38" s="18" t="s">
        <v>22</v>
      </c>
      <c r="J38" s="5"/>
    </row>
    <row r="39" spans="1:10" ht="12.75">
      <c r="A39" s="48"/>
      <c r="B39" s="24"/>
      <c r="C39" s="24"/>
      <c r="D39" s="24"/>
      <c r="E39" s="23"/>
      <c r="F39" s="24"/>
      <c r="G39" s="24"/>
      <c r="H39" s="24"/>
      <c r="I39" s="23"/>
      <c r="J39" s="5"/>
    </row>
    <row r="40" spans="1:9" ht="12.75">
      <c r="A40" s="34" t="s">
        <v>26</v>
      </c>
      <c r="B40" s="70">
        <v>310</v>
      </c>
      <c r="C40" s="71">
        <v>1850</v>
      </c>
      <c r="D40" s="71">
        <v>957</v>
      </c>
      <c r="E40" s="71">
        <f>SUM(C40-D40)</f>
        <v>893</v>
      </c>
      <c r="F40" s="71">
        <v>5</v>
      </c>
      <c r="G40" s="71">
        <v>3255</v>
      </c>
      <c r="H40" s="71">
        <v>1510</v>
      </c>
      <c r="I40" s="71">
        <f>SUM(G40-H40)</f>
        <v>1745</v>
      </c>
    </row>
    <row r="41" spans="1:9" ht="12.75">
      <c r="A41" s="34" t="s">
        <v>27</v>
      </c>
      <c r="B41" s="71">
        <v>484</v>
      </c>
      <c r="C41" s="71">
        <v>1697</v>
      </c>
      <c r="D41" s="71">
        <v>864</v>
      </c>
      <c r="E41" s="71">
        <f aca="true" t="shared" si="3" ref="E41:E54">SUM(C41-D41)</f>
        <v>833</v>
      </c>
      <c r="F41" s="71">
        <v>7</v>
      </c>
      <c r="G41" s="71">
        <v>2816</v>
      </c>
      <c r="H41" s="71">
        <v>1253</v>
      </c>
      <c r="I41" s="71">
        <f aca="true" t="shared" si="4" ref="I41:I54">SUM(G41-H41)</f>
        <v>1563</v>
      </c>
    </row>
    <row r="42" spans="1:9" ht="12.75">
      <c r="A42" s="34" t="s">
        <v>28</v>
      </c>
      <c r="B42" s="71">
        <v>706</v>
      </c>
      <c r="C42" s="71">
        <v>1786</v>
      </c>
      <c r="D42" s="71">
        <v>910</v>
      </c>
      <c r="E42" s="71">
        <f t="shared" si="3"/>
        <v>876</v>
      </c>
      <c r="F42" s="71">
        <v>4</v>
      </c>
      <c r="G42" s="71">
        <v>2662</v>
      </c>
      <c r="H42" s="71">
        <v>1271</v>
      </c>
      <c r="I42" s="71">
        <f t="shared" si="4"/>
        <v>1391</v>
      </c>
    </row>
    <row r="43" spans="1:9" ht="12.75">
      <c r="A43" s="34"/>
      <c r="B43" s="77"/>
      <c r="C43" s="71"/>
      <c r="D43" s="71"/>
      <c r="E43" s="71"/>
      <c r="F43" s="71"/>
      <c r="G43" s="71"/>
      <c r="H43" s="71"/>
      <c r="I43" s="71"/>
    </row>
    <row r="44" spans="1:9" ht="12.75">
      <c r="A44" s="34" t="s">
        <v>29</v>
      </c>
      <c r="B44" s="71">
        <v>1077</v>
      </c>
      <c r="C44" s="71">
        <v>1851</v>
      </c>
      <c r="D44" s="71">
        <v>949</v>
      </c>
      <c r="E44" s="71">
        <f t="shared" si="3"/>
        <v>902</v>
      </c>
      <c r="F44" s="71">
        <v>2</v>
      </c>
      <c r="G44" s="71">
        <v>2449</v>
      </c>
      <c r="H44" s="71">
        <v>1141</v>
      </c>
      <c r="I44" s="71">
        <f t="shared" si="4"/>
        <v>1308</v>
      </c>
    </row>
    <row r="45" spans="1:9" ht="12.75">
      <c r="A45" s="34" t="s">
        <v>30</v>
      </c>
      <c r="B45" s="71">
        <v>1975</v>
      </c>
      <c r="C45" s="71">
        <v>1823</v>
      </c>
      <c r="D45" s="71">
        <v>948</v>
      </c>
      <c r="E45" s="71">
        <f t="shared" si="3"/>
        <v>875</v>
      </c>
      <c r="F45" s="71">
        <v>8</v>
      </c>
      <c r="G45" s="71">
        <v>2501</v>
      </c>
      <c r="H45" s="71">
        <v>1197</v>
      </c>
      <c r="I45" s="71">
        <f t="shared" si="4"/>
        <v>1304</v>
      </c>
    </row>
    <row r="46" spans="1:9" ht="12.75">
      <c r="A46" s="34" t="s">
        <v>31</v>
      </c>
      <c r="B46" s="71">
        <v>1663</v>
      </c>
      <c r="C46" s="71">
        <v>1852</v>
      </c>
      <c r="D46" s="71">
        <v>931</v>
      </c>
      <c r="E46" s="71">
        <f t="shared" si="3"/>
        <v>921</v>
      </c>
      <c r="F46" s="71">
        <v>6</v>
      </c>
      <c r="G46" s="71">
        <v>2349</v>
      </c>
      <c r="H46" s="71">
        <v>1119</v>
      </c>
      <c r="I46" s="71">
        <f t="shared" si="4"/>
        <v>1230</v>
      </c>
    </row>
    <row r="47" spans="1:9" ht="12.75">
      <c r="A47" s="34"/>
      <c r="C47" s="71"/>
      <c r="D47" s="71"/>
      <c r="E47" s="71"/>
      <c r="F47" s="71"/>
      <c r="G47" s="71"/>
      <c r="H47" s="71"/>
      <c r="I47" s="71"/>
    </row>
    <row r="48" spans="1:9" ht="12.75">
      <c r="A48" s="34" t="s">
        <v>33</v>
      </c>
      <c r="B48" s="71">
        <v>2048</v>
      </c>
      <c r="C48" s="71">
        <v>2070</v>
      </c>
      <c r="D48" s="71">
        <v>1059</v>
      </c>
      <c r="E48" s="71">
        <f t="shared" si="3"/>
        <v>1011</v>
      </c>
      <c r="F48" s="71">
        <v>4</v>
      </c>
      <c r="G48" s="71">
        <v>2462</v>
      </c>
      <c r="H48" s="71">
        <v>1162</v>
      </c>
      <c r="I48" s="71">
        <f t="shared" si="4"/>
        <v>1300</v>
      </c>
    </row>
    <row r="49" spans="1:9" ht="12.75">
      <c r="A49" s="34" t="s">
        <v>34</v>
      </c>
      <c r="B49" s="71">
        <v>2246</v>
      </c>
      <c r="C49" s="71">
        <v>1952</v>
      </c>
      <c r="D49" s="71">
        <v>989</v>
      </c>
      <c r="E49" s="71">
        <f t="shared" si="3"/>
        <v>963</v>
      </c>
      <c r="F49" s="71">
        <v>7</v>
      </c>
      <c r="G49" s="71">
        <v>2440</v>
      </c>
      <c r="H49" s="71">
        <v>1141</v>
      </c>
      <c r="I49" s="71">
        <f t="shared" si="4"/>
        <v>1299</v>
      </c>
    </row>
    <row r="50" spans="1:9" ht="12.75">
      <c r="A50" s="34" t="s">
        <v>35</v>
      </c>
      <c r="B50" s="71">
        <v>2146</v>
      </c>
      <c r="C50" s="71">
        <v>1974</v>
      </c>
      <c r="D50" s="71">
        <v>1029</v>
      </c>
      <c r="E50" s="71">
        <f t="shared" si="3"/>
        <v>945</v>
      </c>
      <c r="F50" s="71">
        <v>6</v>
      </c>
      <c r="G50" s="71">
        <v>2375</v>
      </c>
      <c r="H50" s="71">
        <v>1165</v>
      </c>
      <c r="I50" s="71">
        <f t="shared" si="4"/>
        <v>1210</v>
      </c>
    </row>
    <row r="51" spans="1:9" ht="12.75">
      <c r="A51" s="34"/>
      <c r="C51" s="71"/>
      <c r="D51" s="71"/>
      <c r="E51" s="71"/>
      <c r="F51" s="71"/>
      <c r="G51" s="71"/>
      <c r="H51" s="71"/>
      <c r="I51" s="71"/>
    </row>
    <row r="52" spans="1:9" ht="12.75">
      <c r="A52" s="34" t="s">
        <v>36</v>
      </c>
      <c r="B52" s="71">
        <v>1322</v>
      </c>
      <c r="C52" s="71">
        <v>1704</v>
      </c>
      <c r="D52" s="71">
        <v>878</v>
      </c>
      <c r="E52" s="71">
        <f t="shared" si="3"/>
        <v>826</v>
      </c>
      <c r="F52" s="71">
        <v>4</v>
      </c>
      <c r="G52" s="71">
        <v>2563</v>
      </c>
      <c r="H52" s="71">
        <v>1204</v>
      </c>
      <c r="I52" s="71">
        <f t="shared" si="4"/>
        <v>1359</v>
      </c>
    </row>
    <row r="53" spans="1:9" ht="12.75">
      <c r="A53" s="34" t="s">
        <v>37</v>
      </c>
      <c r="B53" s="71">
        <v>746</v>
      </c>
      <c r="C53" s="71">
        <v>1639</v>
      </c>
      <c r="D53" s="71">
        <v>879</v>
      </c>
      <c r="E53" s="71">
        <f t="shared" si="3"/>
        <v>760</v>
      </c>
      <c r="F53" s="71">
        <v>10</v>
      </c>
      <c r="G53" s="71">
        <v>2454</v>
      </c>
      <c r="H53" s="71">
        <v>1145</v>
      </c>
      <c r="I53" s="71">
        <f t="shared" si="4"/>
        <v>1309</v>
      </c>
    </row>
    <row r="54" spans="1:9" ht="12.75">
      <c r="A54" s="34" t="s">
        <v>38</v>
      </c>
      <c r="B54" s="70">
        <v>1622</v>
      </c>
      <c r="C54" s="71">
        <v>1725</v>
      </c>
      <c r="D54" s="71">
        <v>913</v>
      </c>
      <c r="E54" s="71">
        <f t="shared" si="3"/>
        <v>812</v>
      </c>
      <c r="F54" s="71">
        <v>5</v>
      </c>
      <c r="G54" s="71">
        <v>2688</v>
      </c>
      <c r="H54" s="71">
        <v>1285</v>
      </c>
      <c r="I54" s="71">
        <f t="shared" si="4"/>
        <v>1403</v>
      </c>
    </row>
    <row r="55" spans="1:9" ht="12.75">
      <c r="A55" s="34"/>
      <c r="C55" s="71"/>
      <c r="D55" s="71"/>
      <c r="E55" s="71"/>
      <c r="F55" s="71"/>
      <c r="G55" s="71"/>
      <c r="H55" s="71"/>
      <c r="I55" s="71"/>
    </row>
    <row r="56" spans="1:9" ht="12.75">
      <c r="A56" s="82" t="s">
        <v>39</v>
      </c>
      <c r="B56" s="72">
        <f>SUM(B40:B54)</f>
        <v>16345</v>
      </c>
      <c r="C56" s="72">
        <f>SUM(C40:C54)</f>
        <v>21923</v>
      </c>
      <c r="D56" s="72">
        <f aca="true" t="shared" si="5" ref="D56:I56">SUM(D40:D54)</f>
        <v>11306</v>
      </c>
      <c r="E56" s="72">
        <f t="shared" si="5"/>
        <v>10617</v>
      </c>
      <c r="F56" s="72">
        <f t="shared" si="5"/>
        <v>68</v>
      </c>
      <c r="G56" s="72">
        <f t="shared" si="5"/>
        <v>31014</v>
      </c>
      <c r="H56" s="72">
        <f t="shared" si="5"/>
        <v>14593</v>
      </c>
      <c r="I56" s="72">
        <f t="shared" si="5"/>
        <v>16421</v>
      </c>
    </row>
    <row r="57" ht="12.75">
      <c r="F57" s="77"/>
    </row>
  </sheetData>
  <mergeCells count="12">
    <mergeCell ref="D36:E36"/>
    <mergeCell ref="H36:I36"/>
    <mergeCell ref="A4:I4"/>
    <mergeCell ref="A33:I33"/>
    <mergeCell ref="A31:I31"/>
    <mergeCell ref="C35:E35"/>
    <mergeCell ref="G35:I35"/>
    <mergeCell ref="A2:I2"/>
    <mergeCell ref="D7:E7"/>
    <mergeCell ref="C6:E6"/>
    <mergeCell ref="G6:I6"/>
    <mergeCell ref="H7:I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workbookViewId="0" topLeftCell="A1">
      <selection activeCell="O1" sqref="O1:O16384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3.00390625" style="0" customWidth="1"/>
    <col min="4" max="4" width="8.28125" style="0" customWidth="1"/>
    <col min="5" max="5" width="9.8515625" style="0" customWidth="1"/>
    <col min="7" max="7" width="13.57421875" style="0" customWidth="1"/>
    <col min="8" max="8" width="16.8515625" style="0" customWidth="1"/>
    <col min="9" max="9" width="7.00390625" style="0" customWidth="1"/>
    <col min="10" max="10" width="9.8515625" style="0" bestFit="1" customWidth="1"/>
    <col min="11" max="11" width="7.57421875" style="0" customWidth="1"/>
    <col min="12" max="12" width="10.00390625" style="0" customWidth="1"/>
    <col min="13" max="13" width="11.7109375" style="0" bestFit="1" customWidth="1"/>
    <col min="14" max="14" width="13.8515625" style="0" customWidth="1"/>
  </cols>
  <sheetData>
    <row r="1" ht="12.75">
      <c r="A1" s="1" t="s">
        <v>182</v>
      </c>
    </row>
    <row r="2" ht="12.75">
      <c r="A2" s="1" t="s">
        <v>42</v>
      </c>
    </row>
    <row r="3" ht="12.75">
      <c r="A3" s="1"/>
    </row>
    <row r="4" spans="1:15" ht="12.75">
      <c r="A4" s="354" t="s">
        <v>32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7" ht="7.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40</v>
      </c>
      <c r="E6" s="14"/>
      <c r="F6" s="35"/>
      <c r="G6" s="35"/>
      <c r="H6" s="35"/>
      <c r="I6" s="14"/>
      <c r="J6" s="14"/>
      <c r="K6" s="35"/>
      <c r="L6" s="35"/>
      <c r="M6" s="35"/>
      <c r="N6" s="325" t="s">
        <v>53</v>
      </c>
      <c r="O6" s="326"/>
    </row>
    <row r="7" spans="3:15" ht="12.75">
      <c r="C7" s="10" t="s">
        <v>123</v>
      </c>
      <c r="D7" s="10" t="s">
        <v>17</v>
      </c>
      <c r="E7" s="347" t="s">
        <v>8</v>
      </c>
      <c r="F7" s="348"/>
      <c r="G7" s="348"/>
      <c r="H7" s="322"/>
      <c r="I7" s="9" t="s">
        <v>48</v>
      </c>
      <c r="J7" s="347" t="s">
        <v>9</v>
      </c>
      <c r="K7" s="348"/>
      <c r="L7" s="348"/>
      <c r="M7" s="322"/>
      <c r="N7" s="347" t="s">
        <v>10</v>
      </c>
      <c r="O7" s="348"/>
    </row>
    <row r="8" spans="1:15" ht="12.75">
      <c r="A8" s="24" t="s">
        <v>61</v>
      </c>
      <c r="B8" s="6"/>
      <c r="C8" s="10" t="s">
        <v>124</v>
      </c>
      <c r="D8" s="11" t="s">
        <v>18</v>
      </c>
      <c r="E8" s="20"/>
      <c r="F8" s="6"/>
      <c r="G8" s="6"/>
      <c r="H8" s="6"/>
      <c r="I8" s="8" t="s">
        <v>49</v>
      </c>
      <c r="J8" s="20"/>
      <c r="K8" s="6"/>
      <c r="L8" s="6"/>
      <c r="M8" s="6"/>
      <c r="N8" s="357" t="s">
        <v>11</v>
      </c>
      <c r="O8" s="358"/>
    </row>
    <row r="9" spans="3:15" ht="12.75">
      <c r="C9" s="10" t="s">
        <v>125</v>
      </c>
      <c r="D9" s="10"/>
      <c r="E9" s="19"/>
      <c r="F9" s="19" t="s">
        <v>43</v>
      </c>
      <c r="G9" s="345" t="s">
        <v>143</v>
      </c>
      <c r="H9" s="356"/>
      <c r="I9" s="9"/>
      <c r="J9" s="9"/>
      <c r="K9" s="19" t="s">
        <v>1</v>
      </c>
      <c r="L9" s="15" t="s">
        <v>50</v>
      </c>
      <c r="M9" s="9" t="s">
        <v>127</v>
      </c>
      <c r="N9" s="9"/>
      <c r="O9" s="19" t="s">
        <v>43</v>
      </c>
    </row>
    <row r="10" spans="1:15" ht="12.75">
      <c r="A10" s="3"/>
      <c r="C10" s="10" t="s">
        <v>126</v>
      </c>
      <c r="D10" s="10" t="s">
        <v>0</v>
      </c>
      <c r="E10" s="9" t="s">
        <v>0</v>
      </c>
      <c r="F10" s="9" t="s">
        <v>44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44</v>
      </c>
      <c r="L10" s="10" t="s">
        <v>51</v>
      </c>
      <c r="M10" s="9" t="s">
        <v>128</v>
      </c>
      <c r="N10" s="9" t="s">
        <v>0</v>
      </c>
      <c r="O10" s="9" t="s">
        <v>44</v>
      </c>
    </row>
    <row r="11" spans="3:15" ht="12.75">
      <c r="C11" s="55"/>
      <c r="D11" s="10"/>
      <c r="E11" s="9"/>
      <c r="F11" s="9" t="s">
        <v>45</v>
      </c>
      <c r="G11" s="9"/>
      <c r="H11" s="10" t="s">
        <v>46</v>
      </c>
      <c r="I11" s="9"/>
      <c r="J11" s="9"/>
      <c r="K11" s="7" t="s">
        <v>45</v>
      </c>
      <c r="L11" s="16" t="s">
        <v>52</v>
      </c>
      <c r="M11" s="7" t="s">
        <v>118</v>
      </c>
      <c r="N11" s="9"/>
      <c r="O11" s="9" t="s">
        <v>45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47</v>
      </c>
      <c r="I12" s="8"/>
      <c r="J12" s="8"/>
      <c r="K12" s="8"/>
      <c r="L12" s="11"/>
      <c r="M12" s="8"/>
      <c r="N12" s="8"/>
      <c r="O12" s="8"/>
    </row>
    <row r="13" ht="12.75">
      <c r="A13" s="48"/>
    </row>
    <row r="14" spans="1:15" ht="12.75">
      <c r="A14" s="34" t="s">
        <v>54</v>
      </c>
      <c r="C14" s="196">
        <v>290998</v>
      </c>
      <c r="D14" s="166">
        <v>1115</v>
      </c>
      <c r="E14" s="166">
        <v>2942</v>
      </c>
      <c r="F14" s="198">
        <f>SUM(E14/C14)*1000</f>
        <v>10.110035120516294</v>
      </c>
      <c r="G14" s="166">
        <v>1156</v>
      </c>
      <c r="H14" s="167">
        <f>SUM(G14/E14)*1000</f>
        <v>392.9299796057104</v>
      </c>
      <c r="I14" s="166">
        <v>5</v>
      </c>
      <c r="J14" s="166">
        <v>2416</v>
      </c>
      <c r="K14" s="167">
        <f>SUM(J14/C14)*1000</f>
        <v>8.302462559880137</v>
      </c>
      <c r="L14" s="36">
        <v>10</v>
      </c>
      <c r="M14" s="36">
        <v>4</v>
      </c>
      <c r="N14" s="171">
        <f>SUM(E14-J14)</f>
        <v>526</v>
      </c>
      <c r="O14" s="167">
        <f>SUM(N14/C14)*1000</f>
        <v>1.8075725606361555</v>
      </c>
    </row>
    <row r="15" spans="1:15" ht="12.75">
      <c r="A15" s="34" t="s">
        <v>55</v>
      </c>
      <c r="C15" s="156">
        <v>258372</v>
      </c>
      <c r="D15" s="166">
        <v>1279</v>
      </c>
      <c r="E15" s="166">
        <v>2593</v>
      </c>
      <c r="F15" s="198">
        <f aca="true" t="shared" si="0" ref="F15:F20">SUM(E15/C15)*1000</f>
        <v>10.035917204650659</v>
      </c>
      <c r="G15" s="166">
        <v>919</v>
      </c>
      <c r="H15" s="167">
        <f aca="true" t="shared" si="1" ref="H15:H20">SUM(G15/E15)*1000</f>
        <v>354.4157346702661</v>
      </c>
      <c r="I15" s="166">
        <v>10</v>
      </c>
      <c r="J15" s="166">
        <v>2595</v>
      </c>
      <c r="K15" s="167">
        <f aca="true" t="shared" si="2" ref="K15:K22">SUM(J15/C15)*1000</f>
        <v>10.043657981515025</v>
      </c>
      <c r="L15" s="36">
        <v>8</v>
      </c>
      <c r="M15" s="166">
        <v>4</v>
      </c>
      <c r="N15" s="171">
        <f aca="true" t="shared" si="3" ref="N15:N20">SUM(E15-J15)</f>
        <v>-2</v>
      </c>
      <c r="O15" s="167">
        <f aca="true" t="shared" si="4" ref="O15:O20">SUM(N15/C15)*1000</f>
        <v>-0.007740776864366108</v>
      </c>
    </row>
    <row r="16" spans="1:15" ht="12.75">
      <c r="A16" s="34" t="s">
        <v>56</v>
      </c>
      <c r="C16" s="156">
        <v>253337</v>
      </c>
      <c r="D16" s="166">
        <v>956</v>
      </c>
      <c r="E16" s="166">
        <v>2390</v>
      </c>
      <c r="F16" s="198">
        <f t="shared" si="0"/>
        <v>9.434073980508177</v>
      </c>
      <c r="G16" s="166">
        <v>873</v>
      </c>
      <c r="H16" s="167">
        <f t="shared" si="1"/>
        <v>365.2719665271967</v>
      </c>
      <c r="I16" s="166">
        <v>10</v>
      </c>
      <c r="J16" s="166">
        <v>2123</v>
      </c>
      <c r="K16" s="167">
        <f t="shared" si="2"/>
        <v>8.380141866367723</v>
      </c>
      <c r="L16" s="36">
        <v>8</v>
      </c>
      <c r="M16" s="36">
        <v>6</v>
      </c>
      <c r="N16" s="171">
        <f t="shared" si="3"/>
        <v>267</v>
      </c>
      <c r="O16" s="167">
        <f t="shared" si="4"/>
        <v>1.0539321141404532</v>
      </c>
    </row>
    <row r="17" spans="1:15" ht="12.75">
      <c r="A17" s="34" t="s">
        <v>57</v>
      </c>
      <c r="C17" s="156">
        <v>289409</v>
      </c>
      <c r="D17" s="166">
        <v>1495</v>
      </c>
      <c r="E17" s="166">
        <v>2894</v>
      </c>
      <c r="F17" s="198">
        <f t="shared" si="0"/>
        <v>9.999689021419513</v>
      </c>
      <c r="G17" s="166">
        <v>1034</v>
      </c>
      <c r="H17" s="167">
        <f t="shared" si="1"/>
        <v>357.29094678645475</v>
      </c>
      <c r="I17" s="166">
        <v>16</v>
      </c>
      <c r="J17" s="166">
        <v>2829</v>
      </c>
      <c r="K17" s="167">
        <f t="shared" si="2"/>
        <v>9.775093379957084</v>
      </c>
      <c r="L17" s="36">
        <v>15</v>
      </c>
      <c r="M17" s="36">
        <v>8</v>
      </c>
      <c r="N17" s="171">
        <f t="shared" si="3"/>
        <v>65</v>
      </c>
      <c r="O17" s="167">
        <f t="shared" si="4"/>
        <v>0.2245956414624286</v>
      </c>
    </row>
    <row r="18" spans="1:15" ht="12.75">
      <c r="A18" s="34" t="s">
        <v>58</v>
      </c>
      <c r="C18" s="156">
        <v>412449</v>
      </c>
      <c r="D18" s="166">
        <v>1111</v>
      </c>
      <c r="E18" s="166">
        <v>3451</v>
      </c>
      <c r="F18" s="198">
        <f t="shared" si="0"/>
        <v>8.367095083270902</v>
      </c>
      <c r="G18" s="166">
        <v>1151</v>
      </c>
      <c r="H18" s="167">
        <f t="shared" si="1"/>
        <v>333.5265140538974</v>
      </c>
      <c r="I18" s="166">
        <v>14</v>
      </c>
      <c r="J18" s="166">
        <v>4594</v>
      </c>
      <c r="K18" s="167">
        <f t="shared" si="2"/>
        <v>11.138346801665175</v>
      </c>
      <c r="L18" s="36">
        <v>7</v>
      </c>
      <c r="M18" s="36">
        <v>1</v>
      </c>
      <c r="N18" s="171">
        <f t="shared" si="3"/>
        <v>-1143</v>
      </c>
      <c r="O18" s="167">
        <f t="shared" si="4"/>
        <v>-2.771251718394274</v>
      </c>
    </row>
    <row r="19" spans="1:15" ht="12.75">
      <c r="A19" s="34" t="s">
        <v>59</v>
      </c>
      <c r="C19" s="156">
        <v>120026</v>
      </c>
      <c r="D19" s="166">
        <v>618</v>
      </c>
      <c r="E19" s="166">
        <v>1060</v>
      </c>
      <c r="F19" s="198">
        <f t="shared" si="0"/>
        <v>8.831419859030543</v>
      </c>
      <c r="G19" s="166">
        <v>354</v>
      </c>
      <c r="H19" s="167">
        <f t="shared" si="1"/>
        <v>333.9622641509434</v>
      </c>
      <c r="I19" s="166">
        <v>9</v>
      </c>
      <c r="J19" s="166">
        <v>1085</v>
      </c>
      <c r="K19" s="167">
        <f t="shared" si="2"/>
        <v>9.039708063252963</v>
      </c>
      <c r="L19" s="36">
        <v>3</v>
      </c>
      <c r="M19" s="36">
        <v>2</v>
      </c>
      <c r="N19" s="171">
        <f t="shared" si="3"/>
        <v>-25</v>
      </c>
      <c r="O19" s="167">
        <f t="shared" si="4"/>
        <v>-0.20828820422241848</v>
      </c>
    </row>
    <row r="20" spans="1:15" ht="12.75">
      <c r="A20" s="34" t="s">
        <v>60</v>
      </c>
      <c r="C20" s="156">
        <v>153517</v>
      </c>
      <c r="D20" s="166">
        <v>657</v>
      </c>
      <c r="E20" s="166">
        <v>1449</v>
      </c>
      <c r="F20" s="198">
        <f t="shared" si="0"/>
        <v>9.43869408599699</v>
      </c>
      <c r="G20" s="166">
        <v>474</v>
      </c>
      <c r="H20" s="167">
        <f t="shared" si="1"/>
        <v>327.12215320910974</v>
      </c>
      <c r="I20" s="166">
        <v>7</v>
      </c>
      <c r="J20" s="166">
        <v>1546</v>
      </c>
      <c r="K20" s="167">
        <f t="shared" si="2"/>
        <v>10.070545933023704</v>
      </c>
      <c r="L20" s="36">
        <v>12</v>
      </c>
      <c r="M20" s="36">
        <v>6</v>
      </c>
      <c r="N20" s="171">
        <f t="shared" si="3"/>
        <v>-97</v>
      </c>
      <c r="O20" s="167">
        <f t="shared" si="4"/>
        <v>-0.6318518470267136</v>
      </c>
    </row>
    <row r="21" spans="1:15" ht="12.75">
      <c r="A21" s="34"/>
      <c r="C21" s="155"/>
      <c r="D21" s="36"/>
      <c r="E21" s="36"/>
      <c r="F21" s="198"/>
      <c r="G21" s="36"/>
      <c r="H21" s="167"/>
      <c r="I21" s="36"/>
      <c r="J21" s="36"/>
      <c r="K21" s="167"/>
      <c r="L21" s="36"/>
      <c r="M21" s="36"/>
      <c r="N21" s="36"/>
      <c r="O21" s="167"/>
    </row>
    <row r="22" spans="1:15" ht="12.75">
      <c r="A22" s="82" t="s">
        <v>19</v>
      </c>
      <c r="C22" s="155">
        <v>1778106</v>
      </c>
      <c r="D22" s="197">
        <f aca="true" t="shared" si="5" ref="D22:N22">SUM(D14:D21)</f>
        <v>7231</v>
      </c>
      <c r="E22" s="197">
        <f t="shared" si="5"/>
        <v>16779</v>
      </c>
      <c r="F22" s="199">
        <f>SUM(E22/C22)*1000</f>
        <v>9.436445296287173</v>
      </c>
      <c r="G22" s="197">
        <f t="shared" si="5"/>
        <v>5961</v>
      </c>
      <c r="H22" s="169">
        <f>SUM(G22/E22)*1000</f>
        <v>355.26551045950293</v>
      </c>
      <c r="I22" s="197">
        <f t="shared" si="5"/>
        <v>71</v>
      </c>
      <c r="J22" s="197">
        <f t="shared" si="5"/>
        <v>17188</v>
      </c>
      <c r="K22" s="75">
        <f t="shared" si="2"/>
        <v>9.666465328838663</v>
      </c>
      <c r="L22" s="197">
        <f t="shared" si="5"/>
        <v>63</v>
      </c>
      <c r="M22" s="197">
        <f t="shared" si="5"/>
        <v>31</v>
      </c>
      <c r="N22" s="197">
        <f t="shared" si="5"/>
        <v>-409</v>
      </c>
      <c r="O22" s="169">
        <f>SUM(N22/C22)*1000</f>
        <v>-0.23002003255149017</v>
      </c>
    </row>
    <row r="23" spans="1:3" ht="12.75">
      <c r="A23" s="1"/>
      <c r="C23" s="73"/>
    </row>
    <row r="24" ht="12.75">
      <c r="A24" s="1"/>
    </row>
    <row r="25" ht="12.75">
      <c r="A25" s="1"/>
    </row>
    <row r="26" spans="1:15" ht="12.75">
      <c r="A26" s="354" t="s">
        <v>41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</row>
    <row r="27" spans="1:7" ht="7.5" customHeight="1">
      <c r="A27" s="59"/>
      <c r="B27" s="25"/>
      <c r="C27" s="25"/>
      <c r="D27" s="25"/>
      <c r="E27" s="25"/>
      <c r="F27" s="25"/>
      <c r="G27" s="66"/>
    </row>
    <row r="28" spans="1:15" s="36" customFormat="1" ht="12.75">
      <c r="A28" s="201"/>
      <c r="B28" s="202"/>
      <c r="C28" s="203"/>
      <c r="D28" s="204" t="s">
        <v>40</v>
      </c>
      <c r="E28" s="208"/>
      <c r="F28" s="202"/>
      <c r="G28" s="202"/>
      <c r="H28" s="202"/>
      <c r="I28" s="208"/>
      <c r="J28" s="208"/>
      <c r="K28" s="202"/>
      <c r="L28" s="202"/>
      <c r="M28" s="202"/>
      <c r="N28" s="327" t="s">
        <v>53</v>
      </c>
      <c r="O28" s="302"/>
    </row>
    <row r="29" spans="1:15" s="36" customFormat="1" ht="12.75">
      <c r="A29" s="209"/>
      <c r="C29" s="210" t="s">
        <v>123</v>
      </c>
      <c r="D29" s="210" t="s">
        <v>17</v>
      </c>
      <c r="E29" s="317" t="s">
        <v>8</v>
      </c>
      <c r="F29" s="318"/>
      <c r="G29" s="318"/>
      <c r="H29" s="319"/>
      <c r="I29" s="205" t="s">
        <v>48</v>
      </c>
      <c r="J29" s="317" t="s">
        <v>9</v>
      </c>
      <c r="K29" s="318"/>
      <c r="L29" s="318"/>
      <c r="M29" s="319"/>
      <c r="N29" s="317" t="s">
        <v>10</v>
      </c>
      <c r="O29" s="318"/>
    </row>
    <row r="30" spans="1:15" s="36" customFormat="1" ht="12.75">
      <c r="A30" s="207" t="s">
        <v>66</v>
      </c>
      <c r="B30" s="211"/>
      <c r="C30" s="210" t="s">
        <v>124</v>
      </c>
      <c r="D30" s="212" t="s">
        <v>18</v>
      </c>
      <c r="E30" s="213"/>
      <c r="F30" s="211"/>
      <c r="G30" s="211"/>
      <c r="H30" s="211"/>
      <c r="I30" s="191" t="s">
        <v>49</v>
      </c>
      <c r="J30" s="213"/>
      <c r="K30" s="211"/>
      <c r="L30" s="211"/>
      <c r="M30" s="211"/>
      <c r="N30" s="323" t="s">
        <v>11</v>
      </c>
      <c r="O30" s="324"/>
    </row>
    <row r="31" spans="1:15" s="36" customFormat="1" ht="12.75">
      <c r="A31" s="209"/>
      <c r="C31" s="210" t="s">
        <v>125</v>
      </c>
      <c r="D31" s="205"/>
      <c r="E31" s="204"/>
      <c r="F31" s="194" t="s">
        <v>43</v>
      </c>
      <c r="G31" s="320" t="s">
        <v>143</v>
      </c>
      <c r="H31" s="321"/>
      <c r="I31" s="205"/>
      <c r="J31" s="205"/>
      <c r="K31" s="193" t="s">
        <v>1</v>
      </c>
      <c r="L31" s="204" t="s">
        <v>50</v>
      </c>
      <c r="M31" s="205" t="s">
        <v>127</v>
      </c>
      <c r="N31" s="205"/>
      <c r="O31" s="193" t="s">
        <v>43</v>
      </c>
    </row>
    <row r="32" spans="1:15" s="36" customFormat="1" ht="12.75">
      <c r="A32" s="214" t="s">
        <v>80</v>
      </c>
      <c r="C32" s="210" t="s">
        <v>126</v>
      </c>
      <c r="D32" s="205" t="s">
        <v>0</v>
      </c>
      <c r="E32" s="210" t="s">
        <v>0</v>
      </c>
      <c r="F32" s="206" t="s">
        <v>44</v>
      </c>
      <c r="G32" s="205" t="s">
        <v>0</v>
      </c>
      <c r="H32" s="204" t="s">
        <v>1</v>
      </c>
      <c r="I32" s="205" t="s">
        <v>0</v>
      </c>
      <c r="J32" s="205" t="s">
        <v>0</v>
      </c>
      <c r="K32" s="205" t="s">
        <v>44</v>
      </c>
      <c r="L32" s="210" t="s">
        <v>51</v>
      </c>
      <c r="M32" s="205" t="s">
        <v>128</v>
      </c>
      <c r="N32" s="205" t="s">
        <v>0</v>
      </c>
      <c r="O32" s="205" t="s">
        <v>44</v>
      </c>
    </row>
    <row r="33" spans="1:15" s="36" customFormat="1" ht="12.75">
      <c r="A33" s="209"/>
      <c r="B33" s="215">
        <f>SUM(B29-B31)</f>
        <v>0</v>
      </c>
      <c r="C33" s="172"/>
      <c r="D33" s="205"/>
      <c r="E33" s="210"/>
      <c r="F33" s="215"/>
      <c r="G33" s="205"/>
      <c r="H33" s="210" t="s">
        <v>46</v>
      </c>
      <c r="I33" s="205"/>
      <c r="J33" s="205"/>
      <c r="K33" s="216" t="s">
        <v>45</v>
      </c>
      <c r="L33" s="217" t="s">
        <v>52</v>
      </c>
      <c r="M33" s="216" t="s">
        <v>118</v>
      </c>
      <c r="N33" s="205"/>
      <c r="O33" s="205" t="s">
        <v>45</v>
      </c>
    </row>
    <row r="34" spans="1:15" s="36" customFormat="1" ht="12.75">
      <c r="A34" s="211"/>
      <c r="B34" s="211"/>
      <c r="C34" s="218"/>
      <c r="D34" s="191"/>
      <c r="E34" s="212"/>
      <c r="F34" s="192"/>
      <c r="G34" s="191"/>
      <c r="H34" s="212" t="s">
        <v>47</v>
      </c>
      <c r="I34" s="191"/>
      <c r="J34" s="191"/>
      <c r="K34" s="191"/>
      <c r="L34" s="212"/>
      <c r="M34" s="191"/>
      <c r="N34" s="191"/>
      <c r="O34" s="191"/>
    </row>
    <row r="35" spans="1:15" ht="12.75">
      <c r="A35" s="200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</row>
    <row r="36" spans="1:15" ht="12.75">
      <c r="A36" s="209" t="s">
        <v>62</v>
      </c>
      <c r="B36" s="36"/>
      <c r="C36" s="196">
        <v>88452</v>
      </c>
      <c r="D36" s="166">
        <v>602</v>
      </c>
      <c r="E36" s="166">
        <v>805</v>
      </c>
      <c r="F36" s="167">
        <f>SUM(E36/C36)*1000</f>
        <v>9.100981323203545</v>
      </c>
      <c r="G36" s="166">
        <v>345</v>
      </c>
      <c r="H36" s="167">
        <f>SUM(G36/E36)*1000</f>
        <v>428.57142857142856</v>
      </c>
      <c r="I36" s="166">
        <v>5</v>
      </c>
      <c r="J36" s="166">
        <v>956</v>
      </c>
      <c r="K36" s="167">
        <f>SUM(J36/C36)*1000</f>
        <v>10.808121919233031</v>
      </c>
      <c r="L36" s="166">
        <v>1</v>
      </c>
      <c r="M36" s="166">
        <v>0</v>
      </c>
      <c r="N36" s="171">
        <f aca="true" t="shared" si="6" ref="N36:N59">SUM(E36-J36)</f>
        <v>-151</v>
      </c>
      <c r="O36" s="167">
        <f>SUM(N36/C36)*1000</f>
        <v>-1.707140596029485</v>
      </c>
    </row>
    <row r="37" spans="1:15" ht="12.75">
      <c r="A37" s="209" t="s">
        <v>63</v>
      </c>
      <c r="B37" s="36"/>
      <c r="C37" s="196">
        <v>237517</v>
      </c>
      <c r="D37" s="166">
        <v>1072</v>
      </c>
      <c r="E37" s="166">
        <v>2125</v>
      </c>
      <c r="F37" s="167">
        <f>SUM(E37/C37)*1000</f>
        <v>8.946728023678306</v>
      </c>
      <c r="G37" s="166">
        <v>912</v>
      </c>
      <c r="H37" s="167">
        <f>SUM(G37/E37)*1000</f>
        <v>429.17647058823525</v>
      </c>
      <c r="I37" s="166">
        <v>8</v>
      </c>
      <c r="J37" s="166">
        <v>2443</v>
      </c>
      <c r="K37" s="167">
        <f>SUM(J37/C37)*1000</f>
        <v>10.285579558515812</v>
      </c>
      <c r="L37" s="166">
        <v>5</v>
      </c>
      <c r="M37" s="166">
        <v>1</v>
      </c>
      <c r="N37" s="171">
        <f t="shared" si="6"/>
        <v>-318</v>
      </c>
      <c r="O37" s="167">
        <f>SUM(N37/C37)*1000</f>
        <v>-1.3388515348375063</v>
      </c>
    </row>
    <row r="38" spans="1:15" ht="12.75">
      <c r="A38" s="209" t="s">
        <v>64</v>
      </c>
      <c r="B38" s="36"/>
      <c r="C38" s="196">
        <v>210034</v>
      </c>
      <c r="D38" s="166">
        <v>1038</v>
      </c>
      <c r="E38" s="166">
        <v>1767</v>
      </c>
      <c r="F38" s="167">
        <f>SUM(E38/C38)*1000</f>
        <v>8.412923621889789</v>
      </c>
      <c r="G38" s="166">
        <v>722</v>
      </c>
      <c r="H38" s="167">
        <f>SUM(G38/E38)*1000</f>
        <v>408.60215053763443</v>
      </c>
      <c r="I38" s="166">
        <v>5</v>
      </c>
      <c r="J38" s="166">
        <v>2623</v>
      </c>
      <c r="K38" s="167">
        <f>SUM(J38/C38)*1000</f>
        <v>12.488454250264242</v>
      </c>
      <c r="L38" s="166">
        <v>7</v>
      </c>
      <c r="M38" s="166">
        <v>4</v>
      </c>
      <c r="N38" s="171">
        <f t="shared" si="6"/>
        <v>-856</v>
      </c>
      <c r="O38" s="167">
        <f>SUM(N38/C38)*1000</f>
        <v>-4.075530628374454</v>
      </c>
    </row>
    <row r="39" spans="1:15" ht="12.75">
      <c r="A39" s="209" t="s">
        <v>65</v>
      </c>
      <c r="B39" s="36"/>
      <c r="C39" s="196">
        <v>76936</v>
      </c>
      <c r="D39" s="166">
        <v>367</v>
      </c>
      <c r="E39" s="166">
        <v>682</v>
      </c>
      <c r="F39" s="167">
        <f>SUM(E39/C39)*1000</f>
        <v>8.864510762191951</v>
      </c>
      <c r="G39" s="166">
        <v>296</v>
      </c>
      <c r="H39" s="167">
        <f>SUM(G39/E39)*1000</f>
        <v>434.0175953079179</v>
      </c>
      <c r="I39" s="166">
        <v>2</v>
      </c>
      <c r="J39" s="166">
        <v>968</v>
      </c>
      <c r="K39" s="167">
        <f>SUM(J39/C39)*1000</f>
        <v>12.581886243111157</v>
      </c>
      <c r="L39" s="221">
        <v>0</v>
      </c>
      <c r="M39" s="221">
        <v>0</v>
      </c>
      <c r="N39" s="171">
        <f t="shared" si="6"/>
        <v>-286</v>
      </c>
      <c r="O39" s="167">
        <f>SUM(N39/C39)*1000</f>
        <v>-3.717375480919206</v>
      </c>
    </row>
    <row r="40" spans="1:15" ht="12.75">
      <c r="A40" s="209"/>
      <c r="B40" s="36"/>
      <c r="C40" s="166"/>
      <c r="D40" s="166"/>
      <c r="E40" s="166"/>
      <c r="F40" s="167"/>
      <c r="G40" s="165"/>
      <c r="H40" s="167"/>
      <c r="I40" s="166"/>
      <c r="J40" s="166"/>
      <c r="K40" s="167"/>
      <c r="L40" s="36"/>
      <c r="M40" s="36"/>
      <c r="N40" s="171">
        <f t="shared" si="6"/>
        <v>0</v>
      </c>
      <c r="O40" s="167"/>
    </row>
    <row r="41" spans="1:15" ht="12.75">
      <c r="A41" s="209" t="s">
        <v>66</v>
      </c>
      <c r="B41" s="36"/>
      <c r="C41" s="166">
        <f>SUM(C36:C39)</f>
        <v>612939</v>
      </c>
      <c r="D41" s="166">
        <f aca="true" t="shared" si="7" ref="D41:M41">SUM(D36:D39)</f>
        <v>3079</v>
      </c>
      <c r="E41" s="166">
        <f t="shared" si="7"/>
        <v>5379</v>
      </c>
      <c r="F41" s="167">
        <f>SUM(E41/C41)*1000</f>
        <v>8.775750931169334</v>
      </c>
      <c r="G41" s="166">
        <f>SUM(G36:G39)</f>
        <v>2275</v>
      </c>
      <c r="H41" s="167">
        <f>SUM(G41/E41)*1000</f>
        <v>422.9410671128462</v>
      </c>
      <c r="I41" s="166">
        <f t="shared" si="7"/>
        <v>20</v>
      </c>
      <c r="J41" s="166">
        <f t="shared" si="7"/>
        <v>6990</v>
      </c>
      <c r="K41" s="167">
        <f>SUM(J41/C41)*1000</f>
        <v>11.404071204475487</v>
      </c>
      <c r="L41" s="166">
        <f t="shared" si="7"/>
        <v>13</v>
      </c>
      <c r="M41" s="166">
        <f t="shared" si="7"/>
        <v>5</v>
      </c>
      <c r="N41" s="171">
        <f t="shared" si="6"/>
        <v>-1611</v>
      </c>
      <c r="O41" s="167">
        <f>SUM(N41/C41)*1000</f>
        <v>-2.628320273306153</v>
      </c>
    </row>
    <row r="42" spans="1:15" ht="12.75">
      <c r="A42" s="209" t="s">
        <v>67</v>
      </c>
      <c r="B42" s="36"/>
      <c r="C42" s="166"/>
      <c r="D42" s="166"/>
      <c r="E42" s="166"/>
      <c r="F42" s="167"/>
      <c r="G42" s="165"/>
      <c r="H42" s="167"/>
      <c r="I42" s="166"/>
      <c r="J42" s="165"/>
      <c r="K42" s="167"/>
      <c r="L42" s="36"/>
      <c r="M42" s="36"/>
      <c r="N42" s="171">
        <f t="shared" si="6"/>
        <v>0</v>
      </c>
      <c r="O42" s="167"/>
    </row>
    <row r="43" spans="1:15" ht="12.75">
      <c r="A43" s="209"/>
      <c r="B43" s="36"/>
      <c r="C43" s="166"/>
      <c r="D43" s="166"/>
      <c r="E43" s="166"/>
      <c r="F43" s="167"/>
      <c r="G43" s="165"/>
      <c r="H43" s="167"/>
      <c r="I43" s="166"/>
      <c r="J43" s="165"/>
      <c r="K43" s="167"/>
      <c r="L43" s="36"/>
      <c r="M43" s="36"/>
      <c r="N43" s="171">
        <f t="shared" si="6"/>
        <v>0</v>
      </c>
      <c r="O43" s="167"/>
    </row>
    <row r="44" spans="1:15" ht="12.75">
      <c r="A44" s="209" t="s">
        <v>68</v>
      </c>
      <c r="B44" s="36"/>
      <c r="C44" s="196">
        <v>135403</v>
      </c>
      <c r="D44" s="166">
        <v>825</v>
      </c>
      <c r="E44" s="166">
        <v>1028</v>
      </c>
      <c r="F44" s="167">
        <f>SUM(E44/C44)*1000</f>
        <v>7.5921508386077114</v>
      </c>
      <c r="G44">
        <v>391</v>
      </c>
      <c r="H44" s="167">
        <f>SUM(G44/E44)*1000</f>
        <v>380.35019455252916</v>
      </c>
      <c r="I44" s="166">
        <v>3</v>
      </c>
      <c r="J44" s="166">
        <v>1676</v>
      </c>
      <c r="K44" s="167">
        <f>SUM(J44/C44)*1000</f>
        <v>12.37786459679623</v>
      </c>
      <c r="L44" s="166">
        <v>6</v>
      </c>
      <c r="M44" s="166">
        <v>2</v>
      </c>
      <c r="N44" s="171">
        <f t="shared" si="6"/>
        <v>-648</v>
      </c>
      <c r="O44" s="167">
        <f aca="true" t="shared" si="8" ref="O44:O58">SUM(N44/C44)*1000</f>
        <v>-4.7857137581885185</v>
      </c>
    </row>
    <row r="45" spans="1:15" ht="12.75">
      <c r="A45" s="209" t="s">
        <v>69</v>
      </c>
      <c r="B45" s="36"/>
      <c r="C45" s="196">
        <v>186698</v>
      </c>
      <c r="D45" s="166">
        <v>838</v>
      </c>
      <c r="E45" s="166">
        <v>1389</v>
      </c>
      <c r="F45" s="167">
        <f aca="true" t="shared" si="9" ref="F45:F58">SUM(E45/C45)*1000</f>
        <v>7.439822601206226</v>
      </c>
      <c r="G45" s="166">
        <v>473</v>
      </c>
      <c r="H45" s="167">
        <f aca="true" t="shared" si="10" ref="H45:H58">SUM(G45/E45)*1000</f>
        <v>340.53275737940965</v>
      </c>
      <c r="I45" s="166">
        <v>4</v>
      </c>
      <c r="J45" s="166">
        <v>2001</v>
      </c>
      <c r="K45" s="167">
        <f aca="true" t="shared" si="11" ref="K45:K58">SUM(J45/C45)*1000</f>
        <v>10.717843790506594</v>
      </c>
      <c r="L45" s="166">
        <v>4</v>
      </c>
      <c r="M45" s="166">
        <v>2</v>
      </c>
      <c r="N45" s="171">
        <f t="shared" si="6"/>
        <v>-612</v>
      </c>
      <c r="O45" s="167">
        <f t="shared" si="8"/>
        <v>-3.2780211893003672</v>
      </c>
    </row>
    <row r="46" spans="1:15" ht="12.75">
      <c r="A46" s="209" t="s">
        <v>70</v>
      </c>
      <c r="B46" s="36"/>
      <c r="C46" s="196">
        <v>166101</v>
      </c>
      <c r="D46" s="166">
        <v>2350</v>
      </c>
      <c r="E46" s="166">
        <v>1185</v>
      </c>
      <c r="F46" s="167">
        <f t="shared" si="9"/>
        <v>7.13421352068922</v>
      </c>
      <c r="G46" s="166">
        <v>451</v>
      </c>
      <c r="H46" s="167">
        <f t="shared" si="10"/>
        <v>380.59071729957805</v>
      </c>
      <c r="I46" s="166">
        <v>6</v>
      </c>
      <c r="J46" s="166">
        <v>1814</v>
      </c>
      <c r="K46" s="167">
        <f t="shared" si="11"/>
        <v>10.921066098337759</v>
      </c>
      <c r="L46" s="166">
        <v>2</v>
      </c>
      <c r="M46" s="166">
        <v>2</v>
      </c>
      <c r="N46" s="171">
        <f t="shared" si="6"/>
        <v>-629</v>
      </c>
      <c r="O46" s="167">
        <f t="shared" si="8"/>
        <v>-3.786852577648539</v>
      </c>
    </row>
    <row r="47" spans="1:15" ht="12.75">
      <c r="A47" s="209" t="s">
        <v>71</v>
      </c>
      <c r="B47" s="36"/>
      <c r="C47" s="196">
        <v>205057</v>
      </c>
      <c r="D47" s="166">
        <v>1394</v>
      </c>
      <c r="E47" s="166">
        <v>1302</v>
      </c>
      <c r="F47" s="167">
        <f t="shared" si="9"/>
        <v>6.349454054238577</v>
      </c>
      <c r="G47" s="166">
        <v>462</v>
      </c>
      <c r="H47" s="167">
        <f t="shared" si="10"/>
        <v>354.8387096774194</v>
      </c>
      <c r="I47" s="166">
        <v>5</v>
      </c>
      <c r="J47" s="166">
        <v>2466</v>
      </c>
      <c r="K47" s="167">
        <f t="shared" si="11"/>
        <v>12.02592449904173</v>
      </c>
      <c r="L47" s="166">
        <v>3</v>
      </c>
      <c r="M47" s="166">
        <v>2</v>
      </c>
      <c r="N47" s="171">
        <f t="shared" si="6"/>
        <v>-1164</v>
      </c>
      <c r="O47" s="167">
        <f t="shared" si="8"/>
        <v>-5.676470444803152</v>
      </c>
    </row>
    <row r="48" spans="1:15" ht="12.75">
      <c r="A48" s="209"/>
      <c r="B48" s="36"/>
      <c r="C48" s="36"/>
      <c r="D48" s="166"/>
      <c r="E48" s="166"/>
      <c r="F48" s="167"/>
      <c r="G48" s="36"/>
      <c r="H48" s="167"/>
      <c r="I48" s="166"/>
      <c r="J48" s="166"/>
      <c r="K48" s="167"/>
      <c r="L48" s="36"/>
      <c r="M48" s="36"/>
      <c r="N48" s="171">
        <f t="shared" si="6"/>
        <v>0</v>
      </c>
      <c r="O48" s="167"/>
    </row>
    <row r="49" spans="1:15" ht="12.75">
      <c r="A49" s="209" t="s">
        <v>72</v>
      </c>
      <c r="B49" s="36"/>
      <c r="C49" s="196">
        <v>301726</v>
      </c>
      <c r="D49" s="166">
        <v>1700</v>
      </c>
      <c r="E49" s="166">
        <v>2384</v>
      </c>
      <c r="F49" s="167">
        <f t="shared" si="9"/>
        <v>7.901208381113991</v>
      </c>
      <c r="G49" s="166">
        <v>671</v>
      </c>
      <c r="H49" s="167">
        <f t="shared" si="10"/>
        <v>281.4597315436241</v>
      </c>
      <c r="I49" s="166">
        <v>4</v>
      </c>
      <c r="J49" s="166">
        <v>3078</v>
      </c>
      <c r="K49" s="167">
        <f t="shared" si="11"/>
        <v>10.20130847192486</v>
      </c>
      <c r="L49" s="166">
        <v>11</v>
      </c>
      <c r="M49" s="166">
        <v>6</v>
      </c>
      <c r="N49" s="171">
        <f t="shared" si="6"/>
        <v>-694</v>
      </c>
      <c r="O49" s="167">
        <f t="shared" si="8"/>
        <v>-2.300100090810868</v>
      </c>
    </row>
    <row r="50" spans="1:15" ht="12.75">
      <c r="A50" s="209" t="s">
        <v>73</v>
      </c>
      <c r="B50" s="36"/>
      <c r="C50" s="196">
        <v>134613</v>
      </c>
      <c r="D50" s="166">
        <v>717</v>
      </c>
      <c r="E50" s="166">
        <v>882</v>
      </c>
      <c r="F50" s="167">
        <f t="shared" si="9"/>
        <v>6.552116066056027</v>
      </c>
      <c r="G50" s="166">
        <v>269</v>
      </c>
      <c r="H50" s="167">
        <f t="shared" si="10"/>
        <v>304.9886621315193</v>
      </c>
      <c r="I50" s="166">
        <v>3</v>
      </c>
      <c r="J50" s="166">
        <v>1466</v>
      </c>
      <c r="K50" s="167">
        <f t="shared" si="11"/>
        <v>10.890478631335755</v>
      </c>
      <c r="L50" s="166">
        <v>5</v>
      </c>
      <c r="M50" s="166">
        <v>3</v>
      </c>
      <c r="N50" s="171">
        <f t="shared" si="6"/>
        <v>-584</v>
      </c>
      <c r="O50" s="167">
        <f t="shared" si="8"/>
        <v>-4.338362565279728</v>
      </c>
    </row>
    <row r="51" spans="1:15" ht="12.75">
      <c r="A51" s="209" t="s">
        <v>74</v>
      </c>
      <c r="B51" s="36"/>
      <c r="C51" s="196">
        <v>271012</v>
      </c>
      <c r="D51" s="166">
        <v>1303</v>
      </c>
      <c r="E51" s="166">
        <v>1971</v>
      </c>
      <c r="F51" s="167">
        <f t="shared" si="9"/>
        <v>7.272740690449131</v>
      </c>
      <c r="G51" s="166">
        <v>637</v>
      </c>
      <c r="H51" s="167">
        <f t="shared" si="10"/>
        <v>323.1861998985286</v>
      </c>
      <c r="I51" s="166">
        <v>5</v>
      </c>
      <c r="J51" s="166">
        <v>2902</v>
      </c>
      <c r="K51" s="167">
        <f t="shared" si="11"/>
        <v>10.708012929316782</v>
      </c>
      <c r="L51" s="166">
        <v>4</v>
      </c>
      <c r="M51" s="166">
        <v>1</v>
      </c>
      <c r="N51" s="171">
        <f t="shared" si="6"/>
        <v>-931</v>
      </c>
      <c r="O51" s="167">
        <f t="shared" si="8"/>
        <v>-3.4352722388676513</v>
      </c>
    </row>
    <row r="52" spans="1:15" ht="12.75">
      <c r="A52" s="209" t="s">
        <v>75</v>
      </c>
      <c r="B52" s="36"/>
      <c r="C52" s="196">
        <v>198513</v>
      </c>
      <c r="D52" s="166">
        <v>1168</v>
      </c>
      <c r="E52" s="166">
        <v>1565</v>
      </c>
      <c r="F52" s="167">
        <f t="shared" si="9"/>
        <v>7.883614675109439</v>
      </c>
      <c r="G52" s="166">
        <v>545</v>
      </c>
      <c r="H52" s="167">
        <f t="shared" si="10"/>
        <v>348.2428115015975</v>
      </c>
      <c r="I52" s="166">
        <v>6</v>
      </c>
      <c r="J52" s="166">
        <v>2202</v>
      </c>
      <c r="K52" s="167">
        <f t="shared" si="11"/>
        <v>11.092472533284974</v>
      </c>
      <c r="L52" s="166">
        <v>3</v>
      </c>
      <c r="M52" s="166">
        <v>2</v>
      </c>
      <c r="N52" s="171">
        <f t="shared" si="6"/>
        <v>-637</v>
      </c>
      <c r="O52" s="167">
        <f t="shared" si="8"/>
        <v>-3.208857858175535</v>
      </c>
    </row>
    <row r="53" spans="1:15" ht="12.75">
      <c r="A53" s="209"/>
      <c r="B53" s="36"/>
      <c r="C53" s="36"/>
      <c r="D53" s="166"/>
      <c r="E53" s="166"/>
      <c r="F53" s="167"/>
      <c r="G53" s="165"/>
      <c r="H53" s="167"/>
      <c r="I53" s="166"/>
      <c r="J53" s="166"/>
      <c r="K53" s="167"/>
      <c r="L53" s="36"/>
      <c r="M53" s="36"/>
      <c r="N53" s="171">
        <f t="shared" si="6"/>
        <v>0</v>
      </c>
      <c r="O53" s="167"/>
    </row>
    <row r="54" spans="1:15" ht="12.75">
      <c r="A54" s="209" t="s">
        <v>76</v>
      </c>
      <c r="B54" s="36"/>
      <c r="C54" s="196">
        <v>257927</v>
      </c>
      <c r="D54" s="166">
        <v>1028</v>
      </c>
      <c r="E54" s="166">
        <v>2056</v>
      </c>
      <c r="F54" s="167">
        <f t="shared" si="9"/>
        <v>7.971247678606738</v>
      </c>
      <c r="G54" s="166">
        <v>652</v>
      </c>
      <c r="H54" s="167">
        <f t="shared" si="10"/>
        <v>317.1206225680934</v>
      </c>
      <c r="I54" s="166">
        <v>5</v>
      </c>
      <c r="J54" s="166">
        <v>2520</v>
      </c>
      <c r="K54" s="167">
        <f t="shared" si="11"/>
        <v>9.77020629868141</v>
      </c>
      <c r="L54" s="166">
        <v>6</v>
      </c>
      <c r="M54" s="166">
        <v>3</v>
      </c>
      <c r="N54" s="171">
        <f t="shared" si="6"/>
        <v>-464</v>
      </c>
      <c r="O54" s="167">
        <f t="shared" si="8"/>
        <v>-1.798958620074672</v>
      </c>
    </row>
    <row r="55" spans="1:15" ht="12.75">
      <c r="A55" s="209" t="s">
        <v>77</v>
      </c>
      <c r="B55" s="36"/>
      <c r="C55" s="196">
        <v>133747</v>
      </c>
      <c r="D55" s="166">
        <v>637</v>
      </c>
      <c r="E55" s="166">
        <v>997</v>
      </c>
      <c r="F55" s="167">
        <f t="shared" si="9"/>
        <v>7.454372808362057</v>
      </c>
      <c r="G55" s="166">
        <v>317</v>
      </c>
      <c r="H55" s="167">
        <f t="shared" si="10"/>
        <v>317.95386158475424</v>
      </c>
      <c r="I55" s="166">
        <v>4</v>
      </c>
      <c r="J55" s="166">
        <v>1558</v>
      </c>
      <c r="K55" s="167">
        <f t="shared" si="11"/>
        <v>11.648859413669092</v>
      </c>
      <c r="L55" s="166">
        <v>2</v>
      </c>
      <c r="M55" s="166">
        <v>2</v>
      </c>
      <c r="N55" s="171">
        <f t="shared" si="6"/>
        <v>-561</v>
      </c>
      <c r="O55" s="167">
        <f t="shared" si="8"/>
        <v>-4.194486605307035</v>
      </c>
    </row>
    <row r="56" spans="1:15" ht="12.75">
      <c r="A56" s="209" t="s">
        <v>78</v>
      </c>
      <c r="B56" s="36"/>
      <c r="C56" s="196">
        <v>227739</v>
      </c>
      <c r="D56" s="166">
        <v>1306</v>
      </c>
      <c r="E56" s="166">
        <v>1785</v>
      </c>
      <c r="F56" s="167">
        <f t="shared" si="9"/>
        <v>7.8379197238944585</v>
      </c>
      <c r="G56" s="166">
        <v>481</v>
      </c>
      <c r="H56" s="167">
        <f t="shared" si="10"/>
        <v>269.4677871148459</v>
      </c>
      <c r="I56" s="166">
        <v>3</v>
      </c>
      <c r="J56" s="166">
        <v>2341</v>
      </c>
      <c r="K56" s="167">
        <f t="shared" si="11"/>
        <v>10.279310965622928</v>
      </c>
      <c r="L56" s="166">
        <v>3</v>
      </c>
      <c r="M56" s="222">
        <v>1</v>
      </c>
      <c r="N56" s="171">
        <f t="shared" si="6"/>
        <v>-556</v>
      </c>
      <c r="O56" s="167">
        <f t="shared" si="8"/>
        <v>-2.44139124172847</v>
      </c>
    </row>
    <row r="57" spans="1:15" ht="12.75">
      <c r="A57" s="209"/>
      <c r="B57" s="36"/>
      <c r="C57" s="36"/>
      <c r="D57" s="36"/>
      <c r="E57" s="36"/>
      <c r="F57" s="167"/>
      <c r="H57" s="167"/>
      <c r="I57" s="36"/>
      <c r="J57" s="36"/>
      <c r="K57" s="167"/>
      <c r="L57" s="36"/>
      <c r="M57" s="36"/>
      <c r="N57" s="171">
        <f t="shared" si="6"/>
        <v>0</v>
      </c>
      <c r="O57" s="167"/>
    </row>
    <row r="58" spans="1:15" ht="12.75">
      <c r="A58" s="209" t="s">
        <v>79</v>
      </c>
      <c r="B58" s="36"/>
      <c r="C58" s="166">
        <f>SUM(C44:C56)</f>
        <v>2218536</v>
      </c>
      <c r="D58" s="166">
        <f>SUM(D44:D56)</f>
        <v>13266</v>
      </c>
      <c r="E58" s="166">
        <f>SUM(E44:E56)</f>
        <v>16544</v>
      </c>
      <c r="F58" s="167">
        <f t="shared" si="9"/>
        <v>7.457169953518897</v>
      </c>
      <c r="G58" s="166">
        <f>SUM(G44:G56)</f>
        <v>5349</v>
      </c>
      <c r="H58" s="167">
        <f t="shared" si="10"/>
        <v>323.31963249516446</v>
      </c>
      <c r="I58" s="166">
        <f>SUM(I44:I56)</f>
        <v>48</v>
      </c>
      <c r="J58" s="166">
        <f>SUM(J44:J56)</f>
        <v>24024</v>
      </c>
      <c r="K58" s="167">
        <f t="shared" si="11"/>
        <v>10.828762751652441</v>
      </c>
      <c r="L58" s="166">
        <f>SUM(L44:L56)</f>
        <v>49</v>
      </c>
      <c r="M58" s="166">
        <f>SUM(M44:M56)</f>
        <v>26</v>
      </c>
      <c r="N58" s="171">
        <f t="shared" si="6"/>
        <v>-7480</v>
      </c>
      <c r="O58" s="167">
        <f t="shared" si="8"/>
        <v>-3.371592798133544</v>
      </c>
    </row>
    <row r="59" spans="1:15" ht="12.75">
      <c r="A59" s="209"/>
      <c r="B59" s="36"/>
      <c r="C59" s="36"/>
      <c r="D59" s="36"/>
      <c r="E59" s="36"/>
      <c r="F59" s="167"/>
      <c r="G59" s="36"/>
      <c r="H59" s="167"/>
      <c r="I59" s="36"/>
      <c r="J59" s="36"/>
      <c r="K59" s="167"/>
      <c r="L59" s="36"/>
      <c r="M59" s="36"/>
      <c r="N59" s="171">
        <f t="shared" si="6"/>
        <v>0</v>
      </c>
      <c r="O59" s="167"/>
    </row>
    <row r="60" spans="1:15" ht="12.75">
      <c r="A60" s="219" t="s">
        <v>19</v>
      </c>
      <c r="B60" s="220"/>
      <c r="C60" s="197">
        <v>2831474</v>
      </c>
      <c r="D60" s="197">
        <f>SUM(D41+D58)</f>
        <v>16345</v>
      </c>
      <c r="E60" s="197">
        <f aca="true" t="shared" si="12" ref="E60:N60">SUM(E41+E58)</f>
        <v>21923</v>
      </c>
      <c r="F60" s="169">
        <f>SUM(E60/C60)*1000</f>
        <v>7.742610385968581</v>
      </c>
      <c r="G60" s="197">
        <f t="shared" si="12"/>
        <v>7624</v>
      </c>
      <c r="H60" s="169">
        <f>SUM(G60/E60)*1000</f>
        <v>347.7626237285043</v>
      </c>
      <c r="I60" s="197">
        <f t="shared" si="12"/>
        <v>68</v>
      </c>
      <c r="J60" s="197">
        <f t="shared" si="12"/>
        <v>31014</v>
      </c>
      <c r="K60" s="169">
        <f>SUM(J60/C60)*1000</f>
        <v>10.95330559277606</v>
      </c>
      <c r="L60" s="197">
        <f t="shared" si="12"/>
        <v>62</v>
      </c>
      <c r="M60" s="197">
        <f t="shared" si="12"/>
        <v>31</v>
      </c>
      <c r="N60" s="197">
        <f t="shared" si="12"/>
        <v>-9091</v>
      </c>
      <c r="O60" s="169">
        <f>SUM(N60/C60)*1000</f>
        <v>-3.210695206807479</v>
      </c>
    </row>
    <row r="61" ht="12.75">
      <c r="C61" s="73"/>
    </row>
  </sheetData>
  <mergeCells count="14">
    <mergeCell ref="N7:O7"/>
    <mergeCell ref="N8:O8"/>
    <mergeCell ref="N28:O28"/>
    <mergeCell ref="N29:O29"/>
    <mergeCell ref="A4:O4"/>
    <mergeCell ref="E29:H29"/>
    <mergeCell ref="G31:H31"/>
    <mergeCell ref="E7:H7"/>
    <mergeCell ref="G9:H9"/>
    <mergeCell ref="N30:O30"/>
    <mergeCell ref="A26:O26"/>
    <mergeCell ref="J7:M7"/>
    <mergeCell ref="J29:M29"/>
    <mergeCell ref="N6:O6"/>
  </mergeCells>
  <printOptions horizontalCentered="1"/>
  <pageMargins left="0.3937007874015748" right="0.3937007874015748" top="0" bottom="0.3937007874015748" header="0" footer="0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zoomScale="75" zoomScaleNormal="75" workbookViewId="0" topLeftCell="A1">
      <selection activeCell="Q48" sqref="Q48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3.00390625" style="0" customWidth="1"/>
    <col min="4" max="4" width="8.28125" style="0" customWidth="1"/>
    <col min="5" max="5" width="9.8515625" style="0" customWidth="1"/>
    <col min="7" max="7" width="13.57421875" style="0" customWidth="1"/>
    <col min="8" max="8" width="15.8515625" style="0" customWidth="1"/>
    <col min="9" max="9" width="7.00390625" style="0" customWidth="1"/>
    <col min="10" max="10" width="9.8515625" style="0" customWidth="1"/>
    <col min="11" max="11" width="7.57421875" style="0" customWidth="1"/>
    <col min="12" max="12" width="10.00390625" style="0" customWidth="1"/>
    <col min="13" max="13" width="11.7109375" style="0" customWidth="1"/>
    <col min="14" max="14" width="13.8515625" style="0" customWidth="1"/>
  </cols>
  <sheetData>
    <row r="1" ht="12.75">
      <c r="A1" s="1" t="s">
        <v>182</v>
      </c>
    </row>
    <row r="2" ht="12.75">
      <c r="A2" s="1" t="s">
        <v>129</v>
      </c>
    </row>
    <row r="3" spans="1:12" ht="12.75">
      <c r="A3" s="49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2.75">
      <c r="A4" s="354" t="s">
        <v>32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1:7" ht="14.2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40</v>
      </c>
      <c r="E6" s="14"/>
      <c r="F6" s="35"/>
      <c r="G6" s="35"/>
      <c r="H6" s="35"/>
      <c r="I6" s="14"/>
      <c r="J6" s="14"/>
      <c r="K6" s="35"/>
      <c r="L6" s="35"/>
      <c r="M6" s="35"/>
      <c r="N6" s="325" t="s">
        <v>53</v>
      </c>
      <c r="O6" s="326"/>
    </row>
    <row r="7" spans="3:15" ht="14.25">
      <c r="C7" s="10" t="s">
        <v>123</v>
      </c>
      <c r="D7" s="10" t="s">
        <v>17</v>
      </c>
      <c r="E7" s="347" t="s">
        <v>160</v>
      </c>
      <c r="F7" s="348"/>
      <c r="G7" s="348"/>
      <c r="H7" s="322"/>
      <c r="I7" s="9" t="s">
        <v>48</v>
      </c>
      <c r="J7" s="347" t="s">
        <v>9</v>
      </c>
      <c r="K7" s="348"/>
      <c r="L7" s="348"/>
      <c r="M7" s="322"/>
      <c r="N7" s="347" t="s">
        <v>10</v>
      </c>
      <c r="O7" s="348"/>
    </row>
    <row r="8" spans="1:15" ht="14.25">
      <c r="A8" s="24" t="s">
        <v>61</v>
      </c>
      <c r="B8" s="6"/>
      <c r="C8" s="10" t="s">
        <v>124</v>
      </c>
      <c r="D8" s="11" t="s">
        <v>202</v>
      </c>
      <c r="E8" s="20"/>
      <c r="F8" s="6"/>
      <c r="G8" s="6"/>
      <c r="H8" s="6"/>
      <c r="I8" s="8" t="s">
        <v>49</v>
      </c>
      <c r="J8" s="20"/>
      <c r="K8" s="6"/>
      <c r="L8" s="6"/>
      <c r="M8" s="6"/>
      <c r="N8" s="357" t="s">
        <v>11</v>
      </c>
      <c r="O8" s="358"/>
    </row>
    <row r="9" spans="3:15" ht="12.75">
      <c r="C9" s="10" t="s">
        <v>125</v>
      </c>
      <c r="D9" s="10"/>
      <c r="E9" s="19"/>
      <c r="F9" s="19" t="s">
        <v>43</v>
      </c>
      <c r="G9" s="345" t="s">
        <v>143</v>
      </c>
      <c r="H9" s="356"/>
      <c r="I9" s="9"/>
      <c r="J9" s="9"/>
      <c r="K9" s="19" t="s">
        <v>43</v>
      </c>
      <c r="L9" s="15" t="s">
        <v>50</v>
      </c>
      <c r="M9" s="9" t="s">
        <v>127</v>
      </c>
      <c r="N9" s="9"/>
      <c r="O9" s="19" t="s">
        <v>43</v>
      </c>
    </row>
    <row r="10" spans="1:15" ht="12.75">
      <c r="A10" s="3"/>
      <c r="C10" s="10" t="s">
        <v>126</v>
      </c>
      <c r="D10" s="10" t="s">
        <v>0</v>
      </c>
      <c r="E10" s="9" t="s">
        <v>0</v>
      </c>
      <c r="F10" s="9" t="s">
        <v>44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44</v>
      </c>
      <c r="L10" s="10" t="s">
        <v>51</v>
      </c>
      <c r="M10" s="9" t="s">
        <v>128</v>
      </c>
      <c r="N10" s="9" t="s">
        <v>0</v>
      </c>
      <c r="O10" s="9" t="s">
        <v>44</v>
      </c>
    </row>
    <row r="11" spans="3:15" ht="12.75">
      <c r="C11" s="55"/>
      <c r="D11" s="10"/>
      <c r="E11" s="9"/>
      <c r="F11" s="9" t="s">
        <v>45</v>
      </c>
      <c r="G11" s="9"/>
      <c r="H11" s="10" t="s">
        <v>46</v>
      </c>
      <c r="I11" s="9"/>
      <c r="J11" s="9"/>
      <c r="K11" s="9" t="s">
        <v>45</v>
      </c>
      <c r="L11" s="16" t="s">
        <v>52</v>
      </c>
      <c r="M11" s="7" t="s">
        <v>118</v>
      </c>
      <c r="N11" s="9"/>
      <c r="O11" s="9" t="s">
        <v>45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47</v>
      </c>
      <c r="I12" s="8"/>
      <c r="J12" s="8"/>
      <c r="K12" s="8"/>
      <c r="L12" s="11"/>
      <c r="M12" s="8"/>
      <c r="N12" s="8"/>
      <c r="O12" s="8"/>
    </row>
    <row r="13" ht="12.75">
      <c r="A13" s="48"/>
    </row>
    <row r="14" spans="1:15" s="36" customFormat="1" ht="12.75">
      <c r="A14" s="209" t="s">
        <v>54</v>
      </c>
      <c r="C14" s="166">
        <v>73455</v>
      </c>
      <c r="D14" s="166">
        <v>65</v>
      </c>
      <c r="E14" s="225">
        <v>543</v>
      </c>
      <c r="F14" s="198">
        <f>SUM(E14/C14)*1000</f>
        <v>7.39228098836022</v>
      </c>
      <c r="G14" s="225">
        <v>199</v>
      </c>
      <c r="H14" s="167">
        <f aca="true" t="shared" si="0" ref="H14:H20">SUM(G14/E14)*1000</f>
        <v>366.4825046040516</v>
      </c>
      <c r="I14" s="166">
        <v>3</v>
      </c>
      <c r="J14" s="225">
        <v>181</v>
      </c>
      <c r="K14" s="167">
        <f>SUM(J14/C14)*1000</f>
        <v>2.4640936627867402</v>
      </c>
      <c r="L14" s="166">
        <v>1</v>
      </c>
      <c r="M14" s="166">
        <v>0</v>
      </c>
      <c r="N14" s="171">
        <f aca="true" t="shared" si="1" ref="N14:N20">SUM(E14-J14)</f>
        <v>362</v>
      </c>
      <c r="O14" s="167">
        <f>SUM(N14/C14)*1000</f>
        <v>4.9281873255734805</v>
      </c>
    </row>
    <row r="15" spans="1:15" s="36" customFormat="1" ht="12.75">
      <c r="A15" s="209" t="s">
        <v>55</v>
      </c>
      <c r="C15" s="166">
        <v>37355</v>
      </c>
      <c r="D15" s="166">
        <v>19</v>
      </c>
      <c r="E15" s="225">
        <v>179</v>
      </c>
      <c r="F15" s="198">
        <f aca="true" t="shared" si="2" ref="F15:F22">SUM(E15/C15)*1000</f>
        <v>4.791861865881408</v>
      </c>
      <c r="G15" s="225">
        <v>50</v>
      </c>
      <c r="H15" s="167">
        <f t="shared" si="0"/>
        <v>279.3296089385475</v>
      </c>
      <c r="I15" s="166">
        <v>1</v>
      </c>
      <c r="J15" s="225">
        <v>100</v>
      </c>
      <c r="K15" s="167">
        <f aca="true" t="shared" si="3" ref="K15:K22">SUM(J15/C15)*1000</f>
        <v>2.6770178021683844</v>
      </c>
      <c r="L15" s="166">
        <v>1</v>
      </c>
      <c r="M15" s="166">
        <v>1</v>
      </c>
      <c r="N15" s="171">
        <f t="shared" si="1"/>
        <v>79</v>
      </c>
      <c r="O15" s="167">
        <f aca="true" t="shared" si="4" ref="O15:O22">SUM(N15/C15)*1000</f>
        <v>2.114844063713024</v>
      </c>
    </row>
    <row r="16" spans="1:15" s="36" customFormat="1" ht="12.75">
      <c r="A16" s="209" t="s">
        <v>56</v>
      </c>
      <c r="C16" s="166">
        <v>28959</v>
      </c>
      <c r="D16" s="166">
        <v>17</v>
      </c>
      <c r="E16" s="225">
        <v>92</v>
      </c>
      <c r="F16" s="198">
        <f t="shared" si="2"/>
        <v>3.176905279878449</v>
      </c>
      <c r="G16" s="225">
        <v>33</v>
      </c>
      <c r="H16" s="167">
        <f t="shared" si="0"/>
        <v>358.695652173913</v>
      </c>
      <c r="I16" s="166">
        <v>2</v>
      </c>
      <c r="J16" s="225">
        <v>89</v>
      </c>
      <c r="K16" s="167">
        <f t="shared" si="3"/>
        <v>3.0733105424911082</v>
      </c>
      <c r="L16" s="166">
        <v>1</v>
      </c>
      <c r="M16" s="166">
        <v>1</v>
      </c>
      <c r="N16" s="171">
        <f t="shared" si="1"/>
        <v>3</v>
      </c>
      <c r="O16" s="167">
        <f t="shared" si="4"/>
        <v>0.10359473738734072</v>
      </c>
    </row>
    <row r="17" spans="1:15" s="36" customFormat="1" ht="12.75">
      <c r="A17" s="209" t="s">
        <v>57</v>
      </c>
      <c r="C17" s="166">
        <v>32823</v>
      </c>
      <c r="D17" s="166">
        <v>29</v>
      </c>
      <c r="E17" s="225">
        <v>179</v>
      </c>
      <c r="F17" s="198">
        <f t="shared" si="2"/>
        <v>5.4534929774853005</v>
      </c>
      <c r="G17" s="225">
        <v>65</v>
      </c>
      <c r="H17" s="167">
        <f t="shared" si="0"/>
        <v>363.12849162011173</v>
      </c>
      <c r="I17" s="166">
        <v>4</v>
      </c>
      <c r="J17" s="225">
        <v>116</v>
      </c>
      <c r="K17" s="167">
        <f t="shared" si="3"/>
        <v>3.5341071809401945</v>
      </c>
      <c r="L17" s="166">
        <v>2</v>
      </c>
      <c r="M17" s="166">
        <v>1</v>
      </c>
      <c r="N17" s="171">
        <f t="shared" si="1"/>
        <v>63</v>
      </c>
      <c r="O17" s="167">
        <f t="shared" si="4"/>
        <v>1.9193857965451055</v>
      </c>
    </row>
    <row r="18" spans="1:15" s="36" customFormat="1" ht="12.75">
      <c r="A18" s="209" t="s">
        <v>58</v>
      </c>
      <c r="C18" s="166">
        <v>39080</v>
      </c>
      <c r="D18" s="166">
        <v>25</v>
      </c>
      <c r="E18" s="225">
        <v>211</v>
      </c>
      <c r="F18" s="198">
        <f t="shared" si="2"/>
        <v>5.399181166837257</v>
      </c>
      <c r="G18" s="225">
        <v>79</v>
      </c>
      <c r="H18" s="167">
        <f t="shared" si="0"/>
        <v>374.4075829383886</v>
      </c>
      <c r="I18" s="166">
        <v>1</v>
      </c>
      <c r="J18" s="225">
        <v>125</v>
      </c>
      <c r="K18" s="167">
        <f t="shared" si="3"/>
        <v>3.1985670419652</v>
      </c>
      <c r="L18" s="166">
        <v>0</v>
      </c>
      <c r="M18" s="166">
        <v>0</v>
      </c>
      <c r="N18" s="171">
        <f t="shared" si="1"/>
        <v>86</v>
      </c>
      <c r="O18" s="167">
        <f t="shared" si="4"/>
        <v>2.200614124872057</v>
      </c>
    </row>
    <row r="19" spans="1:15" s="36" customFormat="1" ht="12.75">
      <c r="A19" s="209" t="s">
        <v>59</v>
      </c>
      <c r="C19" s="166">
        <v>11503</v>
      </c>
      <c r="D19" s="166">
        <v>8</v>
      </c>
      <c r="E19" s="225">
        <v>57</v>
      </c>
      <c r="F19" s="198">
        <f t="shared" si="2"/>
        <v>4.955229070677214</v>
      </c>
      <c r="G19" s="225">
        <v>27</v>
      </c>
      <c r="H19" s="167">
        <f t="shared" si="0"/>
        <v>473.6842105263158</v>
      </c>
      <c r="I19" s="166">
        <v>0</v>
      </c>
      <c r="J19" s="225">
        <v>35</v>
      </c>
      <c r="K19" s="167">
        <f t="shared" si="3"/>
        <v>3.0426845170825</v>
      </c>
      <c r="L19" s="166">
        <v>0</v>
      </c>
      <c r="M19" s="166">
        <v>0</v>
      </c>
      <c r="N19" s="171">
        <f t="shared" si="1"/>
        <v>22</v>
      </c>
      <c r="O19" s="167">
        <f t="shared" si="4"/>
        <v>1.9125445535947145</v>
      </c>
    </row>
    <row r="20" spans="1:15" s="36" customFormat="1" ht="12.75">
      <c r="A20" s="209" t="s">
        <v>60</v>
      </c>
      <c r="C20" s="166">
        <v>24417</v>
      </c>
      <c r="D20" s="166">
        <v>31</v>
      </c>
      <c r="E20" s="225">
        <v>249</v>
      </c>
      <c r="F20" s="198">
        <f t="shared" si="2"/>
        <v>10.197812999139943</v>
      </c>
      <c r="G20" s="225">
        <v>71</v>
      </c>
      <c r="H20" s="167">
        <f t="shared" si="0"/>
        <v>285.140562248996</v>
      </c>
      <c r="I20" s="166">
        <v>5</v>
      </c>
      <c r="J20" s="225">
        <v>49</v>
      </c>
      <c r="K20" s="167">
        <f t="shared" si="3"/>
        <v>2.0067985419994265</v>
      </c>
      <c r="L20" s="166">
        <v>2</v>
      </c>
      <c r="M20" s="166">
        <v>0</v>
      </c>
      <c r="N20" s="171">
        <f t="shared" si="1"/>
        <v>200</v>
      </c>
      <c r="O20" s="167">
        <f t="shared" si="4"/>
        <v>8.191014457140517</v>
      </c>
    </row>
    <row r="21" spans="1:15" s="36" customFormat="1" ht="12.75">
      <c r="A21" s="209"/>
      <c r="C21" s="166"/>
      <c r="D21" s="157"/>
      <c r="E21" s="157"/>
      <c r="F21" s="198"/>
      <c r="G21" s="157"/>
      <c r="H21" s="157"/>
      <c r="I21" s="157"/>
      <c r="J21" s="157"/>
      <c r="K21" s="167"/>
      <c r="L21" s="165"/>
      <c r="M21" s="165"/>
      <c r="N21" s="271"/>
      <c r="O21" s="167"/>
    </row>
    <row r="22" spans="1:15" s="220" customFormat="1" ht="12.75">
      <c r="A22" s="219" t="s">
        <v>19</v>
      </c>
      <c r="C22" s="168">
        <v>247592</v>
      </c>
      <c r="D22" s="168">
        <f>SUM(D14:D21)</f>
        <v>194</v>
      </c>
      <c r="E22" s="168">
        <f>SUM(E14:E21)</f>
        <v>1510</v>
      </c>
      <c r="F22" s="260">
        <f t="shared" si="2"/>
        <v>6.098743093476364</v>
      </c>
      <c r="G22" s="168">
        <f>SUM(G14:G21)</f>
        <v>524</v>
      </c>
      <c r="H22" s="169">
        <f>SUM(G22/E22)*1000</f>
        <v>347.01986754966885</v>
      </c>
      <c r="I22" s="226">
        <f>SUM(I14:I20)</f>
        <v>16</v>
      </c>
      <c r="J22" s="226">
        <f>SUM(J14:J20)</f>
        <v>695</v>
      </c>
      <c r="K22" s="75">
        <f t="shared" si="3"/>
        <v>2.807037384083492</v>
      </c>
      <c r="L22" s="226">
        <f>SUM(L14:L20)</f>
        <v>7</v>
      </c>
      <c r="M22" s="226">
        <f>SUM(M14:M20)</f>
        <v>3</v>
      </c>
      <c r="N22" s="227">
        <f>SUM(E22-J22)</f>
        <v>815</v>
      </c>
      <c r="O22" s="75">
        <f t="shared" si="4"/>
        <v>3.291705709392872</v>
      </c>
    </row>
    <row r="23" s="220" customFormat="1" ht="12.75">
      <c r="A23" s="228"/>
    </row>
    <row r="24" ht="12.75">
      <c r="A24" s="1"/>
    </row>
    <row r="25" ht="12.75">
      <c r="A25" s="1"/>
    </row>
    <row r="26" spans="1:14" ht="12.75">
      <c r="A26" s="354" t="s">
        <v>41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</row>
    <row r="27" spans="1:7" ht="7.5" customHeight="1">
      <c r="A27" s="25"/>
      <c r="B27" s="25"/>
      <c r="C27" s="25"/>
      <c r="D27" s="25"/>
      <c r="E27" s="25"/>
      <c r="F27" s="25"/>
      <c r="G27" s="25"/>
    </row>
    <row r="28" spans="1:15" ht="12.75">
      <c r="A28" s="48"/>
      <c r="B28" s="35"/>
      <c r="C28" s="21"/>
      <c r="D28" s="15" t="s">
        <v>40</v>
      </c>
      <c r="E28" s="14"/>
      <c r="F28" s="35"/>
      <c r="G28" s="35"/>
      <c r="H28" s="35"/>
      <c r="I28" s="14"/>
      <c r="J28" s="14"/>
      <c r="K28" s="35"/>
      <c r="L28" s="35"/>
      <c r="M28" s="35"/>
      <c r="N28" s="325" t="s">
        <v>53</v>
      </c>
      <c r="O28" s="326"/>
    </row>
    <row r="29" spans="1:15" ht="14.25">
      <c r="A29" s="34"/>
      <c r="C29" s="10" t="s">
        <v>123</v>
      </c>
      <c r="D29" s="10" t="s">
        <v>17</v>
      </c>
      <c r="E29" s="347" t="s">
        <v>160</v>
      </c>
      <c r="F29" s="348"/>
      <c r="G29" s="348"/>
      <c r="H29" s="322"/>
      <c r="I29" s="9" t="s">
        <v>48</v>
      </c>
      <c r="J29" s="347" t="s">
        <v>9</v>
      </c>
      <c r="K29" s="348"/>
      <c r="L29" s="348"/>
      <c r="M29" s="322"/>
      <c r="N29" s="347" t="s">
        <v>10</v>
      </c>
      <c r="O29" s="348"/>
    </row>
    <row r="30" spans="1:15" ht="14.25">
      <c r="A30" s="50" t="s">
        <v>66</v>
      </c>
      <c r="B30" s="6"/>
      <c r="C30" s="10" t="s">
        <v>124</v>
      </c>
      <c r="D30" s="11" t="s">
        <v>202</v>
      </c>
      <c r="E30" s="20"/>
      <c r="F30" s="6"/>
      <c r="G30" s="6"/>
      <c r="H30" s="6"/>
      <c r="I30" s="8" t="s">
        <v>49</v>
      </c>
      <c r="J30" s="20"/>
      <c r="K30" s="6"/>
      <c r="L30" s="6"/>
      <c r="M30" s="6"/>
      <c r="N30" s="357" t="s">
        <v>11</v>
      </c>
      <c r="O30" s="358"/>
    </row>
    <row r="31" spans="1:15" ht="12.75">
      <c r="A31" s="34"/>
      <c r="B31" s="64">
        <v>15916</v>
      </c>
      <c r="C31" s="10" t="s">
        <v>125</v>
      </c>
      <c r="D31" s="10"/>
      <c r="E31" s="19"/>
      <c r="F31" s="19" t="s">
        <v>43</v>
      </c>
      <c r="G31" s="345" t="s">
        <v>143</v>
      </c>
      <c r="H31" s="356"/>
      <c r="I31" s="9"/>
      <c r="J31" s="9"/>
      <c r="K31" s="19" t="s">
        <v>43</v>
      </c>
      <c r="L31" s="15" t="s">
        <v>50</v>
      </c>
      <c r="M31" s="9" t="s">
        <v>127</v>
      </c>
      <c r="N31" s="9"/>
      <c r="O31" s="19" t="s">
        <v>43</v>
      </c>
    </row>
    <row r="32" spans="1:15" ht="12.75">
      <c r="A32" s="50" t="s">
        <v>80</v>
      </c>
      <c r="C32" s="10" t="s">
        <v>126</v>
      </c>
      <c r="D32" s="10" t="s">
        <v>0</v>
      </c>
      <c r="E32" s="9" t="s">
        <v>0</v>
      </c>
      <c r="F32" s="9" t="s">
        <v>44</v>
      </c>
      <c r="G32" s="9" t="s">
        <v>0</v>
      </c>
      <c r="H32" s="15" t="s">
        <v>1</v>
      </c>
      <c r="I32" s="9" t="s">
        <v>0</v>
      </c>
      <c r="J32" s="9" t="s">
        <v>0</v>
      </c>
      <c r="K32" s="9" t="s">
        <v>44</v>
      </c>
      <c r="L32" s="10" t="s">
        <v>51</v>
      </c>
      <c r="M32" s="9" t="s">
        <v>128</v>
      </c>
      <c r="N32" s="9" t="s">
        <v>0</v>
      </c>
      <c r="O32" s="9" t="s">
        <v>44</v>
      </c>
    </row>
    <row r="33" spans="1:15" ht="12.75">
      <c r="A33" s="34"/>
      <c r="C33" s="55"/>
      <c r="D33" s="10"/>
      <c r="E33" s="9"/>
      <c r="F33" s="9" t="s">
        <v>45</v>
      </c>
      <c r="G33" s="9"/>
      <c r="H33" s="10" t="s">
        <v>46</v>
      </c>
      <c r="I33" s="9"/>
      <c r="J33" s="9"/>
      <c r="K33" s="9" t="s">
        <v>45</v>
      </c>
      <c r="L33" s="16" t="s">
        <v>52</v>
      </c>
      <c r="M33" s="7" t="s">
        <v>118</v>
      </c>
      <c r="N33" s="9"/>
      <c r="O33" s="9" t="s">
        <v>45</v>
      </c>
    </row>
    <row r="34" spans="1:15" ht="12.75">
      <c r="A34" s="6"/>
      <c r="B34" s="6"/>
      <c r="C34" s="22"/>
      <c r="D34" s="11"/>
      <c r="E34" s="8"/>
      <c r="F34" s="8"/>
      <c r="G34" s="8"/>
      <c r="H34" s="11" t="s">
        <v>47</v>
      </c>
      <c r="I34" s="8"/>
      <c r="J34" s="8"/>
      <c r="K34" s="8"/>
      <c r="L34" s="11"/>
      <c r="M34" s="8"/>
      <c r="N34" s="8"/>
      <c r="O34" s="8"/>
    </row>
    <row r="35" spans="1:7" ht="12.75">
      <c r="A35" s="48"/>
      <c r="B35" s="63">
        <f>SUM(B31-B33)</f>
        <v>15916</v>
      </c>
      <c r="C35" s="172"/>
      <c r="D35" s="63"/>
      <c r="E35" s="67"/>
      <c r="F35" s="67"/>
      <c r="G35" s="150"/>
    </row>
    <row r="36" spans="1:15" ht="12.75">
      <c r="A36" s="34" t="s">
        <v>62</v>
      </c>
      <c r="C36" s="223">
        <v>7077</v>
      </c>
      <c r="D36" s="166">
        <v>7</v>
      </c>
      <c r="E36" s="224">
        <v>19</v>
      </c>
      <c r="F36" s="198">
        <f>SUM(E36/C36)*1000</f>
        <v>2.6847534265931894</v>
      </c>
      <c r="G36" s="225">
        <v>7</v>
      </c>
      <c r="H36" s="167">
        <f>SUM(G36/E36)*1000</f>
        <v>368.4210526315789</v>
      </c>
      <c r="I36" s="166">
        <v>0</v>
      </c>
      <c r="J36" s="224">
        <v>22</v>
      </c>
      <c r="K36" s="167">
        <f>SUM(J36/C36)*1000</f>
        <v>3.1086618623710613</v>
      </c>
      <c r="L36" s="166">
        <v>0</v>
      </c>
      <c r="M36" s="166">
        <v>0</v>
      </c>
      <c r="N36" s="171">
        <f aca="true" t="shared" si="5" ref="N36:N60">SUM(E36-J36)</f>
        <v>-3</v>
      </c>
      <c r="O36" s="167">
        <f>SUM(N36/C36)*1000</f>
        <v>-0.42390843577787196</v>
      </c>
    </row>
    <row r="37" spans="1:15" ht="12.75">
      <c r="A37" s="34" t="s">
        <v>63</v>
      </c>
      <c r="C37" s="223">
        <v>20880</v>
      </c>
      <c r="D37" s="166">
        <v>16</v>
      </c>
      <c r="E37" s="224">
        <v>86</v>
      </c>
      <c r="F37" s="198">
        <f aca="true" t="shared" si="6" ref="F37:F60">SUM(E37/C37)*1000</f>
        <v>4.118773946360154</v>
      </c>
      <c r="G37" s="225">
        <v>26</v>
      </c>
      <c r="H37" s="167">
        <f>SUM(G37/E37)*1000</f>
        <v>302.3255813953488</v>
      </c>
      <c r="I37" s="166">
        <v>0</v>
      </c>
      <c r="J37" s="224">
        <v>57</v>
      </c>
      <c r="K37" s="167">
        <f aca="true" t="shared" si="7" ref="K37:K60">SUM(J37/C37)*1000</f>
        <v>2.7298850574712645</v>
      </c>
      <c r="L37" s="166">
        <v>1</v>
      </c>
      <c r="M37" s="166">
        <v>1</v>
      </c>
      <c r="N37" s="171">
        <f t="shared" si="5"/>
        <v>29</v>
      </c>
      <c r="O37" s="167">
        <f aca="true" t="shared" si="8" ref="O37:O60">SUM(N37/C37)*1000</f>
        <v>1.3888888888888888</v>
      </c>
    </row>
    <row r="38" spans="1:15" ht="12.75">
      <c r="A38" s="34" t="s">
        <v>64</v>
      </c>
      <c r="C38" s="223">
        <v>15103</v>
      </c>
      <c r="D38" s="166">
        <v>14</v>
      </c>
      <c r="E38" s="224">
        <v>52</v>
      </c>
      <c r="F38" s="198">
        <f t="shared" si="6"/>
        <v>3.443024564656029</v>
      </c>
      <c r="G38" s="225">
        <v>20</v>
      </c>
      <c r="H38" s="167">
        <f>SUM(G38/E38)*1000</f>
        <v>384.61538461538464</v>
      </c>
      <c r="I38" s="166">
        <v>0</v>
      </c>
      <c r="J38" s="224">
        <v>68</v>
      </c>
      <c r="K38" s="167">
        <f t="shared" si="7"/>
        <v>4.502416738396345</v>
      </c>
      <c r="L38" s="166">
        <v>1</v>
      </c>
      <c r="M38" s="166">
        <v>1</v>
      </c>
      <c r="N38" s="171">
        <f t="shared" si="5"/>
        <v>-16</v>
      </c>
      <c r="O38" s="167">
        <f t="shared" si="8"/>
        <v>-1.0593921737403165</v>
      </c>
    </row>
    <row r="39" spans="1:15" ht="12.75">
      <c r="A39" s="34" t="s">
        <v>65</v>
      </c>
      <c r="C39" s="223">
        <v>4733</v>
      </c>
      <c r="D39" s="166">
        <v>1</v>
      </c>
      <c r="E39" s="224">
        <v>32</v>
      </c>
      <c r="F39" s="198">
        <f t="shared" si="6"/>
        <v>6.761039509824635</v>
      </c>
      <c r="G39" s="225">
        <v>23</v>
      </c>
      <c r="H39" s="167">
        <f>SUM(G39/E39)*1000</f>
        <v>718.75</v>
      </c>
      <c r="I39" s="166">
        <v>0</v>
      </c>
      <c r="J39" s="224">
        <v>21</v>
      </c>
      <c r="K39" s="167">
        <f t="shared" si="7"/>
        <v>4.436932178322417</v>
      </c>
      <c r="L39" s="166">
        <v>0</v>
      </c>
      <c r="M39" s="166">
        <v>0</v>
      </c>
      <c r="N39" s="171">
        <f t="shared" si="5"/>
        <v>11</v>
      </c>
      <c r="O39" s="167">
        <f t="shared" si="8"/>
        <v>2.3241073315022187</v>
      </c>
    </row>
    <row r="40" spans="1:15" ht="12.75">
      <c r="A40" s="34"/>
      <c r="C40" s="223"/>
      <c r="D40" s="166"/>
      <c r="E40" s="165"/>
      <c r="F40" s="198"/>
      <c r="G40" s="166"/>
      <c r="H40" s="167"/>
      <c r="I40" s="166"/>
      <c r="J40" s="166"/>
      <c r="K40" s="167"/>
      <c r="L40" s="165"/>
      <c r="M40" s="165"/>
      <c r="N40" s="171">
        <f t="shared" si="5"/>
        <v>0</v>
      </c>
      <c r="O40" s="167"/>
    </row>
    <row r="41" spans="1:15" ht="12.75">
      <c r="A41" s="34" t="s">
        <v>66</v>
      </c>
      <c r="C41" s="223">
        <f>SUM(C36:C40)</f>
        <v>47793</v>
      </c>
      <c r="D41" s="166">
        <f>SUM(D36:D40)</f>
        <v>38</v>
      </c>
      <c r="E41" s="166">
        <f>SUM(E36:E40)</f>
        <v>189</v>
      </c>
      <c r="F41" s="198">
        <f t="shared" si="6"/>
        <v>3.9545540141861784</v>
      </c>
      <c r="G41" s="166">
        <f>SUM(G36:G39)</f>
        <v>76</v>
      </c>
      <c r="H41" s="167">
        <f>SUM(G41/E41)*1000</f>
        <v>402.11640211640207</v>
      </c>
      <c r="I41" s="166">
        <f>SUM(I36:I39)</f>
        <v>0</v>
      </c>
      <c r="J41" s="166">
        <f>SUM(J36:J39)</f>
        <v>168</v>
      </c>
      <c r="K41" s="167">
        <f t="shared" si="7"/>
        <v>3.5151591237210473</v>
      </c>
      <c r="L41" s="166">
        <f>SUM(L36:L39)</f>
        <v>2</v>
      </c>
      <c r="M41" s="166">
        <f>SUM(M36:M39)</f>
        <v>2</v>
      </c>
      <c r="N41" s="171">
        <f t="shared" si="5"/>
        <v>21</v>
      </c>
      <c r="O41" s="167">
        <f t="shared" si="8"/>
        <v>0.4393948904651309</v>
      </c>
    </row>
    <row r="42" spans="1:15" ht="12.75">
      <c r="A42" s="34" t="s">
        <v>67</v>
      </c>
      <c r="C42" s="223"/>
      <c r="D42" s="165"/>
      <c r="E42" s="165"/>
      <c r="F42" s="198"/>
      <c r="G42" s="166"/>
      <c r="H42" s="167"/>
      <c r="I42" s="166"/>
      <c r="J42" s="166"/>
      <c r="K42" s="167"/>
      <c r="L42" s="165"/>
      <c r="M42" s="165"/>
      <c r="N42" s="171">
        <f t="shared" si="5"/>
        <v>0</v>
      </c>
      <c r="O42" s="167"/>
    </row>
    <row r="43" spans="1:15" ht="12.75">
      <c r="A43" s="34"/>
      <c r="C43" s="223"/>
      <c r="D43" s="165"/>
      <c r="E43" s="165"/>
      <c r="F43" s="198"/>
      <c r="G43" s="166"/>
      <c r="H43" s="167"/>
      <c r="I43" s="166"/>
      <c r="J43" s="166"/>
      <c r="K43" s="167"/>
      <c r="L43" s="165"/>
      <c r="M43" s="165"/>
      <c r="N43" s="171">
        <f t="shared" si="5"/>
        <v>0</v>
      </c>
      <c r="O43" s="167"/>
    </row>
    <row r="44" spans="1:15" ht="12.75">
      <c r="A44" s="83" t="s">
        <v>68</v>
      </c>
      <c r="C44" s="223">
        <v>4424</v>
      </c>
      <c r="D44" s="166">
        <v>1</v>
      </c>
      <c r="E44" s="224">
        <v>19</v>
      </c>
      <c r="F44" s="198">
        <f t="shared" si="6"/>
        <v>4.294755877034358</v>
      </c>
      <c r="G44" s="225">
        <v>7</v>
      </c>
      <c r="H44" s="167">
        <f>SUM(G44/E44)*1000</f>
        <v>368.4210526315789</v>
      </c>
      <c r="I44" s="166">
        <v>0</v>
      </c>
      <c r="J44" s="224">
        <v>26</v>
      </c>
      <c r="K44" s="167">
        <f t="shared" si="7"/>
        <v>5.877034358047016</v>
      </c>
      <c r="L44" s="166">
        <v>0</v>
      </c>
      <c r="M44" s="166">
        <v>0</v>
      </c>
      <c r="N44" s="171">
        <f t="shared" si="5"/>
        <v>-7</v>
      </c>
      <c r="O44" s="167">
        <f t="shared" si="8"/>
        <v>-1.5822784810126582</v>
      </c>
    </row>
    <row r="45" spans="1:15" ht="12.75">
      <c r="A45" s="83" t="s">
        <v>69</v>
      </c>
      <c r="C45" s="223">
        <v>9143</v>
      </c>
      <c r="D45" s="166">
        <v>4</v>
      </c>
      <c r="E45" s="224">
        <v>21</v>
      </c>
      <c r="F45" s="198">
        <f t="shared" si="6"/>
        <v>2.2968391118888767</v>
      </c>
      <c r="G45" s="225">
        <v>8</v>
      </c>
      <c r="H45" s="167">
        <f>SUM(G45/E45)*1000</f>
        <v>380.9523809523809</v>
      </c>
      <c r="I45" s="166">
        <v>0</v>
      </c>
      <c r="J45" s="224">
        <v>30</v>
      </c>
      <c r="K45" s="167">
        <f t="shared" si="7"/>
        <v>3.2811987312698236</v>
      </c>
      <c r="L45" s="166">
        <v>0</v>
      </c>
      <c r="M45" s="166">
        <v>0</v>
      </c>
      <c r="N45" s="171">
        <f t="shared" si="5"/>
        <v>-9</v>
      </c>
      <c r="O45" s="167">
        <f t="shared" si="8"/>
        <v>-0.9843596193809471</v>
      </c>
    </row>
    <row r="46" spans="1:15" ht="12.75">
      <c r="A46" s="83" t="s">
        <v>70</v>
      </c>
      <c r="C46" s="223">
        <v>6821</v>
      </c>
      <c r="D46" s="166">
        <v>13</v>
      </c>
      <c r="E46" s="224">
        <v>33</v>
      </c>
      <c r="F46" s="198">
        <f t="shared" si="6"/>
        <v>4.838000293212139</v>
      </c>
      <c r="G46" s="225">
        <v>13</v>
      </c>
      <c r="H46" s="167">
        <f>SUM(G46/E46)*1000</f>
        <v>393.93939393939394</v>
      </c>
      <c r="I46" s="166">
        <v>0</v>
      </c>
      <c r="J46" s="224">
        <v>21</v>
      </c>
      <c r="K46" s="167">
        <f t="shared" si="7"/>
        <v>3.078727459316816</v>
      </c>
      <c r="L46" s="166">
        <v>0</v>
      </c>
      <c r="M46" s="166">
        <v>0</v>
      </c>
      <c r="N46" s="171">
        <f t="shared" si="5"/>
        <v>12</v>
      </c>
      <c r="O46" s="167">
        <f t="shared" si="8"/>
        <v>1.7592728338953234</v>
      </c>
    </row>
    <row r="47" spans="1:15" ht="12.75">
      <c r="A47" s="83" t="s">
        <v>71</v>
      </c>
      <c r="C47" s="223">
        <v>8197</v>
      </c>
      <c r="D47" s="166">
        <v>5</v>
      </c>
      <c r="E47" s="224">
        <v>14</v>
      </c>
      <c r="F47" s="198">
        <f t="shared" si="6"/>
        <v>1.7079419299743808</v>
      </c>
      <c r="G47" s="225">
        <v>2</v>
      </c>
      <c r="H47" s="167">
        <f>SUM(G47/E47)*1000</f>
        <v>142.85714285714286</v>
      </c>
      <c r="I47" s="166">
        <v>0</v>
      </c>
      <c r="J47" s="224">
        <v>61</v>
      </c>
      <c r="K47" s="167">
        <f t="shared" si="7"/>
        <v>7.44174698060266</v>
      </c>
      <c r="L47" s="166">
        <v>0</v>
      </c>
      <c r="M47" s="166">
        <v>0</v>
      </c>
      <c r="N47" s="171">
        <f t="shared" si="5"/>
        <v>-47</v>
      </c>
      <c r="O47" s="167">
        <f t="shared" si="8"/>
        <v>-5.733805050628279</v>
      </c>
    </row>
    <row r="48" spans="1:15" ht="12.75">
      <c r="A48" s="34"/>
      <c r="C48" s="223"/>
      <c r="D48" s="166"/>
      <c r="E48" s="165"/>
      <c r="F48" s="198"/>
      <c r="G48" s="166"/>
      <c r="H48" s="167"/>
      <c r="I48" s="166"/>
      <c r="J48" s="166"/>
      <c r="K48" s="167"/>
      <c r="L48" s="165"/>
      <c r="M48" s="165"/>
      <c r="N48" s="171">
        <f t="shared" si="5"/>
        <v>0</v>
      </c>
      <c r="O48" s="167"/>
    </row>
    <row r="49" spans="1:15" ht="12.75">
      <c r="A49" s="34" t="s">
        <v>72</v>
      </c>
      <c r="C49" s="223">
        <v>21240</v>
      </c>
      <c r="D49" s="166">
        <v>20</v>
      </c>
      <c r="E49" s="224">
        <v>84</v>
      </c>
      <c r="F49" s="198">
        <f t="shared" si="6"/>
        <v>3.9548022598870056</v>
      </c>
      <c r="G49" s="225">
        <v>16</v>
      </c>
      <c r="H49" s="167">
        <f>SUM(G49/E49)*1000</f>
        <v>190.47619047619045</v>
      </c>
      <c r="I49" s="166">
        <v>0</v>
      </c>
      <c r="J49" s="224">
        <v>94</v>
      </c>
      <c r="K49" s="167">
        <f t="shared" si="7"/>
        <v>4.425612052730697</v>
      </c>
      <c r="L49" s="166">
        <v>1</v>
      </c>
      <c r="M49" s="166">
        <v>0</v>
      </c>
      <c r="N49" s="171">
        <f t="shared" si="5"/>
        <v>-10</v>
      </c>
      <c r="O49" s="167">
        <f t="shared" si="8"/>
        <v>-0.4708097928436911</v>
      </c>
    </row>
    <row r="50" spans="1:15" ht="12.75">
      <c r="A50" s="34" t="s">
        <v>73</v>
      </c>
      <c r="C50" s="223">
        <v>3903</v>
      </c>
      <c r="D50" s="166">
        <v>0</v>
      </c>
      <c r="E50" s="224">
        <v>13</v>
      </c>
      <c r="F50" s="198">
        <f t="shared" si="6"/>
        <v>3.330771201639764</v>
      </c>
      <c r="G50" s="225">
        <v>6</v>
      </c>
      <c r="H50" s="167">
        <f>SUM(G50/E50)*1000</f>
        <v>461.53846153846155</v>
      </c>
      <c r="I50" s="166">
        <v>0</v>
      </c>
      <c r="J50" s="224">
        <v>14</v>
      </c>
      <c r="K50" s="167">
        <f t="shared" si="7"/>
        <v>3.586984370996669</v>
      </c>
      <c r="L50" s="166">
        <v>0</v>
      </c>
      <c r="M50" s="166">
        <v>0</v>
      </c>
      <c r="N50" s="171">
        <f t="shared" si="5"/>
        <v>-1</v>
      </c>
      <c r="O50" s="167">
        <f t="shared" si="8"/>
        <v>-0.25621316935690497</v>
      </c>
    </row>
    <row r="51" spans="1:15" ht="12.75">
      <c r="A51" s="34" t="s">
        <v>74</v>
      </c>
      <c r="C51" s="223">
        <v>8861</v>
      </c>
      <c r="D51" s="166">
        <v>10</v>
      </c>
      <c r="E51" s="224">
        <v>33</v>
      </c>
      <c r="F51" s="198">
        <f t="shared" si="6"/>
        <v>3.724184629274348</v>
      </c>
      <c r="G51" s="225">
        <v>14</v>
      </c>
      <c r="H51" s="167">
        <f>SUM(G51/E51)*1000</f>
        <v>424.24242424242425</v>
      </c>
      <c r="I51" s="166">
        <v>0</v>
      </c>
      <c r="J51" s="224">
        <v>54</v>
      </c>
      <c r="K51" s="167">
        <f t="shared" si="7"/>
        <v>6.094120302448934</v>
      </c>
      <c r="L51" s="166">
        <v>0</v>
      </c>
      <c r="M51" s="166">
        <v>0</v>
      </c>
      <c r="N51" s="171">
        <f t="shared" si="5"/>
        <v>-21</v>
      </c>
      <c r="O51" s="167">
        <f t="shared" si="8"/>
        <v>-2.3699356731745853</v>
      </c>
    </row>
    <row r="52" spans="1:15" ht="12.75">
      <c r="A52" s="34" t="s">
        <v>75</v>
      </c>
      <c r="C52" s="223">
        <v>7067</v>
      </c>
      <c r="D52" s="166">
        <v>7</v>
      </c>
      <c r="E52" s="224">
        <v>24</v>
      </c>
      <c r="F52" s="198">
        <f t="shared" si="6"/>
        <v>3.396066223291354</v>
      </c>
      <c r="G52" s="225">
        <v>12</v>
      </c>
      <c r="H52" s="167">
        <f>SUM(G52/E52)*1000</f>
        <v>500</v>
      </c>
      <c r="I52" s="166">
        <v>0</v>
      </c>
      <c r="J52" s="224">
        <v>41</v>
      </c>
      <c r="K52" s="167">
        <f t="shared" si="7"/>
        <v>5.8016131314560635</v>
      </c>
      <c r="L52" s="166">
        <v>0</v>
      </c>
      <c r="M52" s="166">
        <v>0</v>
      </c>
      <c r="N52" s="171">
        <f t="shared" si="5"/>
        <v>-17</v>
      </c>
      <c r="O52" s="167">
        <f t="shared" si="8"/>
        <v>-2.4055469081647094</v>
      </c>
    </row>
    <row r="53" spans="1:15" ht="12.75">
      <c r="A53" s="34"/>
      <c r="C53" s="223"/>
      <c r="D53" s="165"/>
      <c r="E53" s="165"/>
      <c r="F53" s="198"/>
      <c r="G53" s="166"/>
      <c r="H53" s="167"/>
      <c r="I53" s="166"/>
      <c r="J53" s="166"/>
      <c r="K53" s="167"/>
      <c r="L53" s="165"/>
      <c r="M53" s="165"/>
      <c r="N53" s="171">
        <f t="shared" si="5"/>
        <v>0</v>
      </c>
      <c r="O53" s="167"/>
    </row>
    <row r="54" spans="1:15" ht="12.75">
      <c r="A54" s="34" t="s">
        <v>76</v>
      </c>
      <c r="C54" s="223">
        <v>11913</v>
      </c>
      <c r="D54" s="166">
        <v>6</v>
      </c>
      <c r="E54" s="224">
        <v>35</v>
      </c>
      <c r="F54" s="198">
        <f t="shared" si="6"/>
        <v>2.9379669268865944</v>
      </c>
      <c r="G54" s="225">
        <v>13</v>
      </c>
      <c r="H54" s="167">
        <f>SUM(G54/E54)*1000</f>
        <v>371.42857142857144</v>
      </c>
      <c r="I54" s="166">
        <v>1</v>
      </c>
      <c r="J54" s="224">
        <v>65</v>
      </c>
      <c r="K54" s="167">
        <f t="shared" si="7"/>
        <v>5.45622429278939</v>
      </c>
      <c r="L54" s="166">
        <v>0</v>
      </c>
      <c r="M54" s="166">
        <v>0</v>
      </c>
      <c r="N54" s="171">
        <f t="shared" si="5"/>
        <v>-30</v>
      </c>
      <c r="O54" s="167">
        <f t="shared" si="8"/>
        <v>-2.5182573659027954</v>
      </c>
    </row>
    <row r="55" spans="1:15" ht="12.75">
      <c r="A55" s="34" t="s">
        <v>77</v>
      </c>
      <c r="C55" s="223">
        <v>6280</v>
      </c>
      <c r="D55" s="166">
        <v>2</v>
      </c>
      <c r="E55" s="224">
        <v>15</v>
      </c>
      <c r="F55" s="198">
        <f t="shared" si="6"/>
        <v>2.3885350318471334</v>
      </c>
      <c r="G55" s="225">
        <v>6</v>
      </c>
      <c r="H55" s="167">
        <f>SUM(G55/E55)*1000</f>
        <v>400</v>
      </c>
      <c r="I55" s="166">
        <v>0</v>
      </c>
      <c r="J55" s="224">
        <v>22</v>
      </c>
      <c r="K55" s="167">
        <f t="shared" si="7"/>
        <v>3.5031847133757963</v>
      </c>
      <c r="L55" s="166">
        <v>0</v>
      </c>
      <c r="M55" s="166">
        <v>0</v>
      </c>
      <c r="N55" s="171">
        <f t="shared" si="5"/>
        <v>-7</v>
      </c>
      <c r="O55" s="167">
        <f t="shared" si="8"/>
        <v>-1.1146496815286624</v>
      </c>
    </row>
    <row r="56" spans="1:15" ht="12.75">
      <c r="A56" s="34" t="s">
        <v>78</v>
      </c>
      <c r="C56" s="223">
        <v>9631</v>
      </c>
      <c r="D56" s="166">
        <v>7</v>
      </c>
      <c r="E56" s="224">
        <v>25</v>
      </c>
      <c r="F56" s="198">
        <f t="shared" si="6"/>
        <v>2.595784446059599</v>
      </c>
      <c r="G56" s="225">
        <v>7</v>
      </c>
      <c r="H56" s="167">
        <f>SUM(G56/E56)*1000</f>
        <v>280</v>
      </c>
      <c r="I56" s="166">
        <v>0</v>
      </c>
      <c r="J56" s="224">
        <v>36</v>
      </c>
      <c r="K56" s="167">
        <f t="shared" si="7"/>
        <v>3.737929602325823</v>
      </c>
      <c r="L56" s="166">
        <v>0</v>
      </c>
      <c r="M56" s="166">
        <v>0</v>
      </c>
      <c r="N56" s="171">
        <f t="shared" si="5"/>
        <v>-11</v>
      </c>
      <c r="O56" s="167">
        <f t="shared" si="8"/>
        <v>-1.1421451562662237</v>
      </c>
    </row>
    <row r="57" spans="1:15" ht="12.75">
      <c r="A57" s="34"/>
      <c r="C57" s="26"/>
      <c r="D57" s="36"/>
      <c r="E57" s="157"/>
      <c r="F57" s="198"/>
      <c r="G57" s="36"/>
      <c r="H57" s="167"/>
      <c r="I57" s="36"/>
      <c r="J57" s="36"/>
      <c r="K57" s="167"/>
      <c r="L57" s="165"/>
      <c r="M57" s="165"/>
      <c r="N57" s="171">
        <f t="shared" si="5"/>
        <v>0</v>
      </c>
      <c r="O57" s="167"/>
    </row>
    <row r="58" spans="1:15" ht="12.75">
      <c r="A58" s="34" t="s">
        <v>79</v>
      </c>
      <c r="C58" s="223">
        <f>SUM(C44:C56)</f>
        <v>97480</v>
      </c>
      <c r="D58" s="166">
        <f>SUM(D44:D56)</f>
        <v>75</v>
      </c>
      <c r="E58" s="166">
        <f>SUM(E44:E56)</f>
        <v>316</v>
      </c>
      <c r="F58" s="198">
        <f t="shared" si="6"/>
        <v>3.2416906032006567</v>
      </c>
      <c r="G58" s="166">
        <f>SUM(G44:G56)</f>
        <v>104</v>
      </c>
      <c r="H58" s="167">
        <f>SUM(G58/E58)*1000</f>
        <v>329.1139240506329</v>
      </c>
      <c r="I58" s="166">
        <f>SUM(I44:I56)</f>
        <v>1</v>
      </c>
      <c r="J58" s="166">
        <f>SUM(J44:J56)</f>
        <v>464</v>
      </c>
      <c r="K58" s="167">
        <f t="shared" si="7"/>
        <v>4.759950759130078</v>
      </c>
      <c r="L58" s="166">
        <f>SUM(L44:L56)</f>
        <v>1</v>
      </c>
      <c r="M58" s="166">
        <f>SUM(M44:M56)</f>
        <v>0</v>
      </c>
      <c r="N58" s="171">
        <f t="shared" si="5"/>
        <v>-148</v>
      </c>
      <c r="O58" s="167">
        <f t="shared" si="8"/>
        <v>-1.5182601559294215</v>
      </c>
    </row>
    <row r="59" spans="1:15" ht="12.75">
      <c r="A59" s="34"/>
      <c r="C59" s="26"/>
      <c r="D59" s="36"/>
      <c r="E59" s="36"/>
      <c r="F59" s="198"/>
      <c r="G59" s="36"/>
      <c r="H59" s="167"/>
      <c r="I59" s="36"/>
      <c r="J59" s="36"/>
      <c r="K59" s="167"/>
      <c r="L59" s="165"/>
      <c r="M59" s="165"/>
      <c r="N59" s="171">
        <f t="shared" si="5"/>
        <v>0</v>
      </c>
      <c r="O59" s="167"/>
    </row>
    <row r="60" spans="1:15" ht="12.75">
      <c r="A60" s="82" t="s">
        <v>19</v>
      </c>
      <c r="C60" s="76">
        <v>145273</v>
      </c>
      <c r="D60" s="168">
        <f>SUM(D41+D58)</f>
        <v>113</v>
      </c>
      <c r="E60" s="168">
        <f>SUM(E41+E58)</f>
        <v>505</v>
      </c>
      <c r="F60" s="260">
        <f t="shared" si="6"/>
        <v>3.4762137492858276</v>
      </c>
      <c r="G60" s="168">
        <f>SUM(G41+G58)</f>
        <v>180</v>
      </c>
      <c r="H60" s="169">
        <f>SUM(G60/E60)*1000</f>
        <v>356.43564356435644</v>
      </c>
      <c r="I60" s="168">
        <v>1</v>
      </c>
      <c r="J60" s="168">
        <f>SUM(J41+J58)</f>
        <v>632</v>
      </c>
      <c r="K60" s="75">
        <f t="shared" si="7"/>
        <v>4.350429880294342</v>
      </c>
      <c r="L60" s="168">
        <f>SUM(L41+L58)</f>
        <v>3</v>
      </c>
      <c r="M60" s="168">
        <f>SUM(M41+M58)</f>
        <v>2</v>
      </c>
      <c r="N60" s="173">
        <f t="shared" si="5"/>
        <v>-127</v>
      </c>
      <c r="O60" s="75">
        <f t="shared" si="8"/>
        <v>-0.874216131008515</v>
      </c>
    </row>
    <row r="61" spans="3:14" ht="12.75"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3:14" ht="12.75"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1:14" ht="13.5">
      <c r="A63" s="139" t="s">
        <v>164</v>
      </c>
      <c r="C63" s="148"/>
      <c r="L63" s="157"/>
      <c r="M63" s="157"/>
      <c r="N63" s="157"/>
    </row>
    <row r="64" spans="1:14" ht="13.5">
      <c r="A64" s="139" t="s">
        <v>163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57"/>
      <c r="M64" s="157"/>
      <c r="N64" s="157"/>
    </row>
    <row r="65" spans="1:14" ht="12.75">
      <c r="A65" s="145" t="s">
        <v>141</v>
      </c>
      <c r="L65" s="157"/>
      <c r="M65" s="157"/>
      <c r="N65" s="157"/>
    </row>
    <row r="66" spans="3:14" ht="12.75"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3:14" ht="12.75"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3:14" ht="12.75"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</row>
    <row r="69" spans="3:14" ht="12.75"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</row>
    <row r="70" spans="3:14" ht="12.75"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</row>
    <row r="71" spans="3:14" ht="12.75"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</row>
    <row r="72" spans="3:14" ht="12.75"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</row>
    <row r="73" spans="3:14" ht="12.75"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</row>
    <row r="74" spans="3:14" ht="12.75"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</row>
    <row r="75" spans="3:14" ht="12.75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3:14" ht="12.75"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3:14" ht="12.75"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3:14" ht="12.75"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</row>
    <row r="79" spans="3:14" ht="12.75"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</row>
    <row r="80" spans="3:14" ht="12.75"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3:14" ht="12.75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</row>
    <row r="82" spans="3:14" ht="12.75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</row>
    <row r="83" spans="3:14" ht="12.75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</row>
    <row r="84" spans="3:14" ht="12.7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</row>
    <row r="85" spans="3:14" ht="12.75"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</row>
    <row r="86" spans="3:14" ht="12.7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</row>
    <row r="87" spans="3:14" ht="12.75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</row>
    <row r="88" spans="3:14" ht="12.75"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</row>
    <row r="89" spans="3:14" ht="12.75"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</row>
    <row r="90" spans="3:14" ht="12.75"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3:14" ht="12.75"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</row>
    <row r="92" spans="3:14" ht="12.75"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</row>
    <row r="93" spans="3:14" ht="12.75"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</row>
    <row r="94" spans="3:14" ht="12.7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</sheetData>
  <mergeCells count="14">
    <mergeCell ref="A26:N26"/>
    <mergeCell ref="E7:H7"/>
    <mergeCell ref="J7:M7"/>
    <mergeCell ref="G9:H9"/>
    <mergeCell ref="A4:N4"/>
    <mergeCell ref="E29:H29"/>
    <mergeCell ref="J29:M29"/>
    <mergeCell ref="G31:H31"/>
    <mergeCell ref="N28:O28"/>
    <mergeCell ref="N29:O29"/>
    <mergeCell ref="N30:O30"/>
    <mergeCell ref="N6:O6"/>
    <mergeCell ref="N7:O7"/>
    <mergeCell ref="N8:O8"/>
  </mergeCells>
  <printOptions horizontalCentered="1"/>
  <pageMargins left="0.3937007874015748" right="0.3937007874015748" top="0" bottom="0" header="0" footer="0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A1">
      <selection activeCell="O22" sqref="O22"/>
    </sheetView>
  </sheetViews>
  <sheetFormatPr defaultColWidth="11.421875" defaultRowHeight="12.75"/>
  <cols>
    <col min="1" max="1" width="12.57421875" style="0" customWidth="1"/>
    <col min="2" max="2" width="10.421875" style="0" hidden="1" customWidth="1"/>
    <col min="3" max="3" width="8.421875" style="0" customWidth="1"/>
    <col min="4" max="4" width="7.7109375" style="0" customWidth="1"/>
    <col min="5" max="6" width="8.421875" style="0" customWidth="1"/>
    <col min="7" max="7" width="8.28125" style="0" customWidth="1"/>
    <col min="8" max="8" width="7.57421875" style="0" customWidth="1"/>
    <col min="9" max="9" width="8.5742187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183</v>
      </c>
    </row>
    <row r="3" spans="1:10" ht="12.75">
      <c r="A3" s="354" t="s">
        <v>32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7" ht="7.5" customHeight="1">
      <c r="A4" s="25"/>
      <c r="B4" s="25"/>
      <c r="C4" s="25"/>
      <c r="D4" s="25"/>
      <c r="E4" s="25"/>
      <c r="F4" s="25"/>
      <c r="G4" s="25"/>
    </row>
    <row r="5" spans="1:11" ht="12.75">
      <c r="A5" s="51" t="s">
        <v>81</v>
      </c>
      <c r="B5" s="35"/>
      <c r="C5" s="14"/>
      <c r="D5" s="48"/>
      <c r="E5" s="14"/>
      <c r="F5" s="35"/>
      <c r="G5" s="14"/>
      <c r="H5" s="48"/>
      <c r="I5" s="35"/>
      <c r="J5" s="35"/>
      <c r="K5" s="5"/>
    </row>
    <row r="6" spans="1:11" ht="12.75">
      <c r="A6" s="3" t="s">
        <v>82</v>
      </c>
      <c r="C6" s="303" t="s">
        <v>39</v>
      </c>
      <c r="D6" s="304"/>
      <c r="E6" s="357" t="s">
        <v>86</v>
      </c>
      <c r="F6" s="359"/>
      <c r="G6" s="357" t="s">
        <v>87</v>
      </c>
      <c r="H6" s="359"/>
      <c r="I6" s="358" t="s">
        <v>88</v>
      </c>
      <c r="J6" s="358"/>
      <c r="K6" s="5"/>
    </row>
    <row r="7" spans="1:11" ht="12.75">
      <c r="A7" s="13" t="s">
        <v>83</v>
      </c>
      <c r="B7" s="6"/>
      <c r="C7" s="8" t="s">
        <v>84</v>
      </c>
      <c r="D7" s="11" t="s">
        <v>85</v>
      </c>
      <c r="E7" s="8" t="s">
        <v>84</v>
      </c>
      <c r="F7" s="17" t="s">
        <v>85</v>
      </c>
      <c r="G7" s="8" t="s">
        <v>84</v>
      </c>
      <c r="H7" s="84" t="s">
        <v>85</v>
      </c>
      <c r="I7" s="8" t="s">
        <v>84</v>
      </c>
      <c r="J7" s="84" t="s">
        <v>85</v>
      </c>
      <c r="K7" s="5"/>
    </row>
    <row r="8" spans="1:12" ht="12.75">
      <c r="A8" s="3"/>
      <c r="C8" s="4"/>
      <c r="D8" s="5"/>
      <c r="L8" s="32"/>
    </row>
    <row r="9" spans="1:10" ht="12.75">
      <c r="A9" s="50" t="s">
        <v>89</v>
      </c>
      <c r="C9" s="174">
        <f>SUM(E9+G9+I9)</f>
        <v>459</v>
      </c>
      <c r="D9" s="174">
        <f>SUM(F9+H9+J9)</f>
        <v>931</v>
      </c>
      <c r="E9" s="224">
        <v>456</v>
      </c>
      <c r="F9" s="224">
        <v>925</v>
      </c>
      <c r="G9" s="158">
        <v>0</v>
      </c>
      <c r="H9" s="158">
        <v>0</v>
      </c>
      <c r="I9" s="158">
        <v>3</v>
      </c>
      <c r="J9" s="224">
        <v>6</v>
      </c>
    </row>
    <row r="10" spans="1:10" ht="12.75">
      <c r="A10" s="50"/>
      <c r="C10" s="170"/>
      <c r="D10" s="174"/>
      <c r="E10" s="157"/>
      <c r="F10" s="157"/>
      <c r="G10" s="157"/>
      <c r="H10" s="157"/>
      <c r="I10" s="157"/>
      <c r="J10" s="157"/>
    </row>
    <row r="11" spans="1:10" ht="12.75">
      <c r="A11" s="50" t="s">
        <v>90</v>
      </c>
      <c r="C11" s="174">
        <f>SUM(E11+G11+I11)</f>
        <v>3010</v>
      </c>
      <c r="D11" s="174">
        <f>SUM(F11+H11+J11)</f>
        <v>3513</v>
      </c>
      <c r="E11" s="224">
        <v>2868</v>
      </c>
      <c r="F11" s="224">
        <v>3232</v>
      </c>
      <c r="G11" s="224">
        <v>1</v>
      </c>
      <c r="H11" s="224">
        <v>1</v>
      </c>
      <c r="I11" s="224">
        <v>141</v>
      </c>
      <c r="J11" s="224">
        <v>280</v>
      </c>
    </row>
    <row r="12" spans="1:10" ht="12.75">
      <c r="A12" s="50"/>
      <c r="C12" s="170"/>
      <c r="D12" s="174"/>
      <c r="E12" s="157"/>
      <c r="F12" s="157"/>
      <c r="G12" s="157"/>
      <c r="H12" s="157"/>
      <c r="I12" s="157"/>
      <c r="J12" s="157"/>
    </row>
    <row r="13" spans="1:10" ht="12.75">
      <c r="A13" s="50" t="s">
        <v>91</v>
      </c>
      <c r="C13" s="174">
        <f>SUM(E13+G13+I13)</f>
        <v>2203</v>
      </c>
      <c r="D13" s="174">
        <f>SUM(F13+H13+J13)</f>
        <v>1668</v>
      </c>
      <c r="E13" s="224">
        <v>1649</v>
      </c>
      <c r="F13" s="224">
        <v>1110</v>
      </c>
      <c r="G13" s="224">
        <v>5</v>
      </c>
      <c r="H13" s="224">
        <v>20</v>
      </c>
      <c r="I13" s="224">
        <v>549</v>
      </c>
      <c r="J13" s="224">
        <v>538</v>
      </c>
    </row>
    <row r="14" spans="1:10" ht="12.75">
      <c r="A14" s="50"/>
      <c r="C14" s="170"/>
      <c r="D14" s="170"/>
      <c r="E14" s="157"/>
      <c r="F14" s="157"/>
      <c r="G14" s="157"/>
      <c r="H14" s="157"/>
      <c r="I14" s="157"/>
      <c r="J14" s="157"/>
    </row>
    <row r="15" spans="1:10" ht="12.75">
      <c r="A15" s="50" t="s">
        <v>92</v>
      </c>
      <c r="C15" s="174">
        <f>SUM(E15+G15+I15)</f>
        <v>909</v>
      </c>
      <c r="D15" s="174">
        <f>SUM(F15+H15+J15)</f>
        <v>720</v>
      </c>
      <c r="E15" s="224">
        <v>357</v>
      </c>
      <c r="F15" s="224">
        <v>241</v>
      </c>
      <c r="G15" s="224">
        <v>15</v>
      </c>
      <c r="H15" s="224">
        <v>21</v>
      </c>
      <c r="I15" s="224">
        <v>537</v>
      </c>
      <c r="J15" s="224">
        <v>458</v>
      </c>
    </row>
    <row r="16" spans="1:10" ht="12.75">
      <c r="A16" s="50"/>
      <c r="C16" s="170"/>
      <c r="D16" s="170"/>
      <c r="E16" s="157"/>
      <c r="F16" s="157"/>
      <c r="G16" s="157"/>
      <c r="H16" s="157"/>
      <c r="I16" s="157"/>
      <c r="J16" s="157"/>
    </row>
    <row r="17" spans="1:10" s="36" customFormat="1" ht="12.75">
      <c r="A17" s="207" t="s">
        <v>93</v>
      </c>
      <c r="C17" s="174">
        <f>SUM(E17+G17+I17)</f>
        <v>409</v>
      </c>
      <c r="D17" s="174">
        <f>SUM(F17+H17+J17)</f>
        <v>297</v>
      </c>
      <c r="E17" s="224">
        <v>84</v>
      </c>
      <c r="F17" s="224">
        <v>52</v>
      </c>
      <c r="G17" s="224">
        <v>37</v>
      </c>
      <c r="H17" s="224">
        <v>22</v>
      </c>
      <c r="I17" s="224">
        <v>288</v>
      </c>
      <c r="J17" s="224">
        <v>223</v>
      </c>
    </row>
    <row r="18" spans="1:10" ht="12.75">
      <c r="A18" s="50"/>
      <c r="C18" s="170"/>
      <c r="D18" s="170"/>
      <c r="E18" s="157"/>
      <c r="F18" s="157"/>
      <c r="G18" s="157"/>
      <c r="H18" s="157"/>
      <c r="I18" s="157"/>
      <c r="J18" s="157"/>
    </row>
    <row r="19" spans="1:10" s="36" customFormat="1" ht="12.75">
      <c r="A19" s="207" t="s">
        <v>94</v>
      </c>
      <c r="C19" s="174">
        <f>SUM(E19+G19+I19)</f>
        <v>241</v>
      </c>
      <c r="D19" s="174">
        <f>SUM(F19+H19+J19)</f>
        <v>102</v>
      </c>
      <c r="E19" s="224">
        <v>31</v>
      </c>
      <c r="F19" s="224">
        <v>18</v>
      </c>
      <c r="G19" s="224">
        <v>64</v>
      </c>
      <c r="H19" s="224">
        <v>13</v>
      </c>
      <c r="I19" s="224">
        <v>146</v>
      </c>
      <c r="J19" s="224">
        <v>71</v>
      </c>
    </row>
    <row r="20" spans="1:10" ht="12.75">
      <c r="A20" s="50"/>
      <c r="C20" s="170">
        <f>SUM(C23-C22)</f>
        <v>-7231</v>
      </c>
      <c r="D20" s="170"/>
      <c r="E20" s="157"/>
      <c r="F20" s="157"/>
      <c r="G20" s="157"/>
      <c r="H20" s="157"/>
      <c r="I20" s="157"/>
      <c r="J20" s="157"/>
    </row>
    <row r="21" spans="1:10" ht="12.75">
      <c r="A21" s="34"/>
      <c r="C21" s="170"/>
      <c r="D21" s="170"/>
      <c r="E21" s="157"/>
      <c r="F21" s="157"/>
      <c r="G21" s="157"/>
      <c r="H21" s="157"/>
      <c r="I21" s="157"/>
      <c r="J21" s="157"/>
    </row>
    <row r="22" spans="1:10" ht="12.75">
      <c r="A22" s="82" t="s">
        <v>39</v>
      </c>
      <c r="C22" s="175">
        <f>SUM(C9:C19)</f>
        <v>7231</v>
      </c>
      <c r="D22" s="175">
        <f>SUM(J22+H22+F22)</f>
        <v>7231</v>
      </c>
      <c r="E22" s="159">
        <f aca="true" t="shared" si="0" ref="E22:J22">SUM(E9:E19)</f>
        <v>5445</v>
      </c>
      <c r="F22" s="79">
        <f>SUM(F9:F19)</f>
        <v>5578</v>
      </c>
      <c r="G22" s="79">
        <f t="shared" si="0"/>
        <v>122</v>
      </c>
      <c r="H22" s="159">
        <f t="shared" si="0"/>
        <v>77</v>
      </c>
      <c r="I22" s="79">
        <f t="shared" si="0"/>
        <v>1664</v>
      </c>
      <c r="J22" s="79">
        <f t="shared" si="0"/>
        <v>1576</v>
      </c>
    </row>
    <row r="23" spans="3:5" ht="12.75">
      <c r="C23" s="80"/>
      <c r="D23" s="5"/>
      <c r="E23" s="5"/>
    </row>
    <row r="24" spans="3:4" ht="12.75">
      <c r="C24" s="5"/>
      <c r="D24" s="5"/>
    </row>
    <row r="25" spans="1:10" ht="12.75">
      <c r="A25" s="354" t="s">
        <v>41</v>
      </c>
      <c r="B25" s="354"/>
      <c r="C25" s="354"/>
      <c r="D25" s="354"/>
      <c r="E25" s="354"/>
      <c r="F25" s="354"/>
      <c r="G25" s="354"/>
      <c r="H25" s="354"/>
      <c r="I25" s="354"/>
      <c r="J25" s="354"/>
    </row>
    <row r="26" spans="1:7" ht="7.5" customHeight="1">
      <c r="A26" s="25"/>
      <c r="B26" s="25"/>
      <c r="C26" s="25"/>
      <c r="D26" s="25"/>
      <c r="E26" s="25"/>
      <c r="F26" s="25"/>
      <c r="G26" s="25"/>
    </row>
    <row r="27" spans="1:11" ht="12.75">
      <c r="A27" s="51" t="s">
        <v>81</v>
      </c>
      <c r="B27" s="35"/>
      <c r="C27" s="14"/>
      <c r="D27" s="48"/>
      <c r="E27" s="14"/>
      <c r="F27" s="35"/>
      <c r="G27" s="14"/>
      <c r="H27" s="48"/>
      <c r="I27" s="35"/>
      <c r="J27" s="35"/>
      <c r="K27" s="5"/>
    </row>
    <row r="28" spans="1:11" ht="12.75">
      <c r="A28" s="3" t="s">
        <v>82</v>
      </c>
      <c r="C28" s="303" t="s">
        <v>39</v>
      </c>
      <c r="D28" s="304"/>
      <c r="E28" s="357" t="s">
        <v>86</v>
      </c>
      <c r="F28" s="359"/>
      <c r="G28" s="357" t="s">
        <v>87</v>
      </c>
      <c r="H28" s="359"/>
      <c r="I28" s="358" t="s">
        <v>88</v>
      </c>
      <c r="J28" s="358"/>
      <c r="K28" s="5"/>
    </row>
    <row r="29" spans="1:11" ht="12.75">
      <c r="A29" s="13" t="s">
        <v>83</v>
      </c>
      <c r="B29" s="6"/>
      <c r="C29" s="8" t="s">
        <v>84</v>
      </c>
      <c r="D29" s="11" t="s">
        <v>85</v>
      </c>
      <c r="E29" s="8" t="s">
        <v>84</v>
      </c>
      <c r="F29" s="17" t="s">
        <v>85</v>
      </c>
      <c r="G29" s="8" t="s">
        <v>84</v>
      </c>
      <c r="H29" s="84" t="s">
        <v>85</v>
      </c>
      <c r="I29" s="8" t="s">
        <v>84</v>
      </c>
      <c r="J29" s="84" t="s">
        <v>85</v>
      </c>
      <c r="K29" s="5"/>
    </row>
    <row r="30" spans="1:12" ht="12.75">
      <c r="A30" s="3"/>
      <c r="C30" s="4"/>
      <c r="D30" s="5"/>
      <c r="L30" s="32"/>
    </row>
    <row r="31" spans="1:10" ht="12.75">
      <c r="A31" s="50" t="s">
        <v>89</v>
      </c>
      <c r="C31" s="174">
        <f>SUM(E31+G31+I31)</f>
        <v>847</v>
      </c>
      <c r="D31" s="174">
        <f>SUM(F31+H31+J31)</f>
        <v>1861</v>
      </c>
      <c r="E31" s="224">
        <v>843</v>
      </c>
      <c r="F31" s="224">
        <v>1833</v>
      </c>
      <c r="G31" s="158">
        <v>0</v>
      </c>
      <c r="H31" s="158">
        <v>0</v>
      </c>
      <c r="I31" s="224">
        <v>4</v>
      </c>
      <c r="J31" s="224">
        <v>28</v>
      </c>
    </row>
    <row r="32" spans="1:10" ht="12.75">
      <c r="A32" s="50"/>
      <c r="C32" s="170"/>
      <c r="D32" s="174"/>
      <c r="E32" s="157"/>
      <c r="F32" s="157"/>
      <c r="G32" s="157"/>
      <c r="H32" s="157"/>
      <c r="I32" s="157"/>
      <c r="J32" s="157"/>
    </row>
    <row r="33" spans="1:10" ht="12.75">
      <c r="A33" s="50" t="s">
        <v>90</v>
      </c>
      <c r="C33" s="174">
        <f>SUM(E33+G33+I33)</f>
        <v>6235</v>
      </c>
      <c r="D33" s="174">
        <f>SUM(F33+H33+J33)</f>
        <v>7390</v>
      </c>
      <c r="E33" s="224">
        <v>5908</v>
      </c>
      <c r="F33" s="224">
        <v>6698</v>
      </c>
      <c r="G33" s="224">
        <v>2</v>
      </c>
      <c r="H33" s="224">
        <v>9</v>
      </c>
      <c r="I33" s="224">
        <v>325</v>
      </c>
      <c r="J33" s="224">
        <v>683</v>
      </c>
    </row>
    <row r="34" spans="1:10" ht="12.75">
      <c r="A34" s="50"/>
      <c r="C34" s="170"/>
      <c r="D34" s="174"/>
      <c r="E34" s="157"/>
      <c r="F34" s="157"/>
      <c r="G34" s="157"/>
      <c r="H34" s="157"/>
      <c r="I34" s="157"/>
      <c r="J34" s="157"/>
    </row>
    <row r="35" spans="1:10" ht="12.75">
      <c r="A35" s="50" t="s">
        <v>91</v>
      </c>
      <c r="C35" s="174">
        <f>SUM(E35+G35+I35)</f>
        <v>4907</v>
      </c>
      <c r="D35" s="174">
        <f>SUM(F35+H35+J35)</f>
        <v>3928</v>
      </c>
      <c r="E35" s="224">
        <v>3344</v>
      </c>
      <c r="F35" s="224">
        <v>2149</v>
      </c>
      <c r="G35" s="224">
        <v>17</v>
      </c>
      <c r="H35" s="224">
        <v>44</v>
      </c>
      <c r="I35" s="224">
        <v>1546</v>
      </c>
      <c r="J35" s="224">
        <v>1735</v>
      </c>
    </row>
    <row r="36" spans="1:10" ht="12.75">
      <c r="A36" s="50"/>
      <c r="C36" s="170"/>
      <c r="D36" s="174"/>
      <c r="E36" s="157"/>
      <c r="F36" s="157"/>
      <c r="G36" s="157"/>
      <c r="H36" s="157"/>
      <c r="I36" s="157"/>
      <c r="J36" s="157"/>
    </row>
    <row r="37" spans="1:10" ht="12.75">
      <c r="A37" s="50" t="s">
        <v>92</v>
      </c>
      <c r="C37" s="174">
        <f>SUM(E37+G37+I37)</f>
        <v>2705</v>
      </c>
      <c r="D37" s="174">
        <f>SUM(F37+H37+J37)</f>
        <v>2277</v>
      </c>
      <c r="E37" s="224">
        <v>832</v>
      </c>
      <c r="F37" s="224">
        <v>509</v>
      </c>
      <c r="G37" s="224">
        <v>71</v>
      </c>
      <c r="H37" s="224">
        <v>61</v>
      </c>
      <c r="I37" s="224">
        <v>1802</v>
      </c>
      <c r="J37" s="224">
        <v>1707</v>
      </c>
    </row>
    <row r="38" spans="1:10" ht="12.75">
      <c r="A38" s="50"/>
      <c r="C38" s="170"/>
      <c r="D38" s="174"/>
      <c r="E38" s="157"/>
      <c r="F38" s="157"/>
      <c r="G38" s="157"/>
      <c r="H38" s="157"/>
      <c r="I38" s="157"/>
      <c r="J38" s="157"/>
    </row>
    <row r="39" spans="1:10" ht="12.75">
      <c r="A39" s="50" t="s">
        <v>93</v>
      </c>
      <c r="C39" s="174">
        <f>SUM(E39+G39+I39)</f>
        <v>1162</v>
      </c>
      <c r="D39" s="174">
        <f>SUM(F39+H39+J39)</f>
        <v>687</v>
      </c>
      <c r="E39" s="224">
        <v>182</v>
      </c>
      <c r="F39" s="224">
        <v>70</v>
      </c>
      <c r="G39" s="224">
        <v>101</v>
      </c>
      <c r="H39" s="224">
        <v>54</v>
      </c>
      <c r="I39" s="224">
        <v>879</v>
      </c>
      <c r="J39" s="224">
        <v>563</v>
      </c>
    </row>
    <row r="40" spans="1:10" ht="12.75">
      <c r="A40" s="50"/>
      <c r="C40" s="170"/>
      <c r="D40" s="174"/>
      <c r="E40" s="157"/>
      <c r="F40" s="157"/>
      <c r="G40" s="157"/>
      <c r="H40" s="157"/>
      <c r="I40" s="157"/>
      <c r="J40" s="157"/>
    </row>
    <row r="41" spans="1:10" ht="12.75">
      <c r="A41" s="50" t="s">
        <v>94</v>
      </c>
      <c r="C41" s="174">
        <f>SUM(E41+G41+I41)</f>
        <v>489</v>
      </c>
      <c r="D41" s="174">
        <f>SUM(F41+H41+J41)</f>
        <v>202</v>
      </c>
      <c r="E41" s="224">
        <v>50</v>
      </c>
      <c r="F41" s="224">
        <v>21</v>
      </c>
      <c r="G41" s="224">
        <v>168</v>
      </c>
      <c r="H41" s="224">
        <v>48</v>
      </c>
      <c r="I41" s="224">
        <v>271</v>
      </c>
      <c r="J41" s="224">
        <v>133</v>
      </c>
    </row>
    <row r="42" spans="1:10" ht="12.75">
      <c r="A42" s="50"/>
      <c r="C42" s="170"/>
      <c r="D42" s="170"/>
      <c r="E42" s="157"/>
      <c r="F42" s="157"/>
      <c r="G42" s="157"/>
      <c r="H42" s="229"/>
      <c r="I42" s="157"/>
      <c r="J42" s="157"/>
    </row>
    <row r="43" spans="1:10" ht="12.75">
      <c r="A43" s="34"/>
      <c r="C43" s="170"/>
      <c r="D43" s="170"/>
      <c r="E43" s="157"/>
      <c r="F43" s="157"/>
      <c r="G43" s="157"/>
      <c r="H43" s="157"/>
      <c r="I43" s="157"/>
      <c r="J43" s="157"/>
    </row>
    <row r="44" spans="1:10" ht="12.75">
      <c r="A44" s="82" t="s">
        <v>39</v>
      </c>
      <c r="C44" s="175">
        <f>SUM(C31:C41)</f>
        <v>16345</v>
      </c>
      <c r="D44" s="270">
        <f aca="true" t="shared" si="1" ref="D44:J44">SUM(D31:D41)</f>
        <v>16345</v>
      </c>
      <c r="E44" s="175">
        <f t="shared" si="1"/>
        <v>11159</v>
      </c>
      <c r="F44" s="270">
        <f t="shared" si="1"/>
        <v>11280</v>
      </c>
      <c r="G44" s="175">
        <f t="shared" si="1"/>
        <v>359</v>
      </c>
      <c r="H44" s="270">
        <f t="shared" si="1"/>
        <v>216</v>
      </c>
      <c r="I44" s="175">
        <f t="shared" si="1"/>
        <v>4827</v>
      </c>
      <c r="J44" s="270">
        <f t="shared" si="1"/>
        <v>4849</v>
      </c>
    </row>
    <row r="45" spans="1:4" ht="12.75">
      <c r="A45" s="49"/>
      <c r="C45" s="4"/>
      <c r="D45" s="80"/>
    </row>
  </sheetData>
  <mergeCells count="10">
    <mergeCell ref="A3:J3"/>
    <mergeCell ref="A25:J25"/>
    <mergeCell ref="C6:D6"/>
    <mergeCell ref="E6:F6"/>
    <mergeCell ref="G6:H6"/>
    <mergeCell ref="I6:J6"/>
    <mergeCell ref="C28:D28"/>
    <mergeCell ref="E28:F28"/>
    <mergeCell ref="G28:H28"/>
    <mergeCell ref="I28:J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10.00390625" style="0" customWidth="1"/>
    <col min="2" max="2" width="10.421875" style="0" hidden="1" customWidth="1"/>
    <col min="3" max="3" width="10.57421875" style="0" customWidth="1"/>
    <col min="4" max="4" width="7.28125" style="0" customWidth="1"/>
    <col min="5" max="6" width="7.7109375" style="0" customWidth="1"/>
    <col min="7" max="7" width="9.7109375" style="0" customWidth="1"/>
    <col min="8" max="8" width="8.421875" style="0" customWidth="1"/>
    <col min="9" max="9" width="8.28125" style="0" customWidth="1"/>
    <col min="10" max="10" width="7.57421875" style="0" customWidth="1"/>
    <col min="11" max="11" width="8.5742187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ht="12.75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5" spans="1:11" ht="12.75">
      <c r="A5" s="354" t="s">
        <v>32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7" ht="6.75" customHeight="1">
      <c r="A6" s="25"/>
      <c r="B6" s="25"/>
      <c r="C6" s="25"/>
      <c r="D6" s="25"/>
      <c r="E6" s="25"/>
      <c r="F6" s="25"/>
      <c r="G6" s="25"/>
    </row>
    <row r="7" spans="1:11" ht="12.75">
      <c r="A7" s="35"/>
      <c r="B7" s="35"/>
      <c r="C7" s="57" t="s">
        <v>96</v>
      </c>
      <c r="D7" s="14"/>
      <c r="E7" s="35"/>
      <c r="F7" s="19"/>
      <c r="G7" s="146"/>
      <c r="H7" s="19"/>
      <c r="I7" s="146"/>
      <c r="J7" s="51"/>
      <c r="K7" s="51"/>
    </row>
    <row r="8" spans="1:14" ht="12.75">
      <c r="A8" t="s">
        <v>95</v>
      </c>
      <c r="C8" s="34"/>
      <c r="D8" s="305" t="s">
        <v>39</v>
      </c>
      <c r="E8" s="306"/>
      <c r="F8" s="347" t="s">
        <v>86</v>
      </c>
      <c r="G8" s="322"/>
      <c r="H8" s="347" t="s">
        <v>87</v>
      </c>
      <c r="I8" s="322"/>
      <c r="J8" s="348" t="s">
        <v>88</v>
      </c>
      <c r="K8" s="348"/>
      <c r="N8" s="32"/>
    </row>
    <row r="9" spans="1:11" ht="12.75">
      <c r="A9" s="6"/>
      <c r="B9" s="6"/>
      <c r="C9" s="56"/>
      <c r="D9" s="20"/>
      <c r="E9" s="6"/>
      <c r="F9" s="20"/>
      <c r="G9" s="56"/>
      <c r="H9" s="20"/>
      <c r="I9" s="56"/>
      <c r="J9" s="6"/>
      <c r="K9" s="6"/>
    </row>
    <row r="10" spans="3:6" ht="12.75">
      <c r="C10" s="34"/>
      <c r="E10" s="86"/>
      <c r="F10" s="5"/>
    </row>
    <row r="11" spans="1:11" ht="12.75">
      <c r="A11" t="s">
        <v>86</v>
      </c>
      <c r="B11" t="s">
        <v>86</v>
      </c>
      <c r="C11" s="34"/>
      <c r="E11" s="85">
        <f>SUM(G11+I11+K11)</f>
        <v>5445</v>
      </c>
      <c r="F11" s="177"/>
      <c r="G11" s="26">
        <v>4773</v>
      </c>
      <c r="H11" s="178"/>
      <c r="I11" s="26">
        <v>15</v>
      </c>
      <c r="J11" s="176"/>
      <c r="K11" s="85">
        <v>657</v>
      </c>
    </row>
    <row r="12" spans="3:11" ht="12.75">
      <c r="C12" s="34"/>
      <c r="E12" s="85"/>
      <c r="F12" s="177"/>
      <c r="G12" s="176"/>
      <c r="H12" s="178"/>
      <c r="I12" s="178"/>
      <c r="J12" s="178"/>
      <c r="K12" s="178"/>
    </row>
    <row r="13" spans="1:11" ht="12.75">
      <c r="A13" t="s">
        <v>87</v>
      </c>
      <c r="B13" t="s">
        <v>87</v>
      </c>
      <c r="C13" s="34"/>
      <c r="E13" s="85">
        <f>SUM(G13+I13+K13)</f>
        <v>122</v>
      </c>
      <c r="F13" s="177"/>
      <c r="G13" s="26">
        <v>24</v>
      </c>
      <c r="H13" s="178"/>
      <c r="I13" s="26">
        <v>18</v>
      </c>
      <c r="J13" s="178"/>
      <c r="K13" s="26">
        <v>80</v>
      </c>
    </row>
    <row r="14" spans="3:11" ht="12.75">
      <c r="C14" s="34"/>
      <c r="E14" s="85"/>
      <c r="F14" s="177"/>
      <c r="G14" s="176"/>
      <c r="H14" s="178"/>
      <c r="I14" s="178"/>
      <c r="J14" s="179"/>
      <c r="K14" s="178"/>
    </row>
    <row r="15" spans="1:11" ht="12.75">
      <c r="A15" t="s">
        <v>88</v>
      </c>
      <c r="B15" t="s">
        <v>88</v>
      </c>
      <c r="C15" s="34"/>
      <c r="E15" s="85">
        <f>SUM(G15+I15+K15)</f>
        <v>1664</v>
      </c>
      <c r="F15" s="177"/>
      <c r="G15" s="26">
        <v>781</v>
      </c>
      <c r="H15" s="178"/>
      <c r="I15" s="26">
        <v>44</v>
      </c>
      <c r="J15" s="178"/>
      <c r="K15" s="26">
        <v>839</v>
      </c>
    </row>
    <row r="16" spans="3:11" ht="12.75">
      <c r="C16" s="34"/>
      <c r="E16" s="85"/>
      <c r="F16" s="177"/>
      <c r="H16" s="178"/>
      <c r="I16" s="178"/>
      <c r="J16" s="178"/>
      <c r="K16" s="178"/>
    </row>
    <row r="17" spans="1:11" ht="12.75">
      <c r="A17" s="1" t="s">
        <v>39</v>
      </c>
      <c r="C17" s="34"/>
      <c r="D17" s="5"/>
      <c r="E17" s="87">
        <f>SUM(G17+I17+K17)</f>
        <v>7231</v>
      </c>
      <c r="F17" s="177"/>
      <c r="G17" s="87">
        <f>SUM(G11+G13+G15)</f>
        <v>5578</v>
      </c>
      <c r="H17" s="87"/>
      <c r="I17" s="87">
        <f>SUM(I11+I13+I15)</f>
        <v>77</v>
      </c>
      <c r="J17" s="179"/>
      <c r="K17" s="87">
        <f>SUM(K11+K13+K15)</f>
        <v>1576</v>
      </c>
    </row>
    <row r="18" spans="5:11" ht="12.75">
      <c r="E18" s="85"/>
      <c r="F18" s="85"/>
      <c r="G18" s="85"/>
      <c r="H18" s="85"/>
      <c r="I18" s="85"/>
      <c r="J18" s="85"/>
      <c r="K18" s="85"/>
    </row>
    <row r="19" ht="12.75">
      <c r="E19" s="85"/>
    </row>
    <row r="20" spans="1:8" ht="14.25">
      <c r="A20" s="33"/>
      <c r="E20" s="85"/>
      <c r="H20" s="87"/>
    </row>
    <row r="21" spans="1:8" ht="14.25">
      <c r="A21" s="33"/>
      <c r="E21" s="88"/>
      <c r="F21" s="88"/>
      <c r="G21" s="88"/>
      <c r="H21" s="88"/>
    </row>
    <row r="23" ht="12.75">
      <c r="A23" s="5"/>
    </row>
    <row r="24" spans="1:7" ht="12.75">
      <c r="A24" s="5"/>
      <c r="G24" s="62"/>
    </row>
    <row r="25" spans="1:11" ht="12.75">
      <c r="A25" s="307" t="s">
        <v>41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</row>
    <row r="26" spans="1:7" ht="6.75" customHeight="1">
      <c r="A26" s="25"/>
      <c r="B26" s="64">
        <v>15916</v>
      </c>
      <c r="C26" s="62"/>
      <c r="D26" s="64"/>
      <c r="E26" s="62"/>
      <c r="F26" s="63"/>
      <c r="G26" s="62"/>
    </row>
    <row r="27" spans="1:11" ht="12.75">
      <c r="A27" s="35"/>
      <c r="B27" s="35"/>
      <c r="C27" s="57" t="s">
        <v>96</v>
      </c>
      <c r="D27" s="14"/>
      <c r="E27" s="35"/>
      <c r="F27" s="19"/>
      <c r="G27" s="146"/>
      <c r="H27" s="19"/>
      <c r="I27" s="146"/>
      <c r="J27" s="51"/>
      <c r="K27" s="51"/>
    </row>
    <row r="28" spans="1:14" ht="12.75">
      <c r="A28" t="s">
        <v>95</v>
      </c>
      <c r="C28" s="34"/>
      <c r="D28" s="305" t="s">
        <v>39</v>
      </c>
      <c r="E28" s="306"/>
      <c r="F28" s="347" t="s">
        <v>86</v>
      </c>
      <c r="G28" s="322"/>
      <c r="H28" s="347" t="s">
        <v>87</v>
      </c>
      <c r="I28" s="322"/>
      <c r="J28" s="348" t="s">
        <v>88</v>
      </c>
      <c r="K28" s="348"/>
      <c r="N28" s="32"/>
    </row>
    <row r="29" spans="1:11" ht="12.75">
      <c r="A29" s="6"/>
      <c r="B29" s="6"/>
      <c r="C29" s="56"/>
      <c r="D29" s="20"/>
      <c r="E29" s="6"/>
      <c r="F29" s="20"/>
      <c r="G29" s="56"/>
      <c r="H29" s="20"/>
      <c r="I29" s="56"/>
      <c r="J29" s="6"/>
      <c r="K29" s="6"/>
    </row>
    <row r="30" spans="1:11" ht="12.75">
      <c r="A30" s="5"/>
      <c r="B30" s="5"/>
      <c r="C30" s="48"/>
      <c r="D30" s="5"/>
      <c r="E30" s="5"/>
      <c r="F30" s="5"/>
      <c r="G30" s="5"/>
      <c r="H30" s="5"/>
      <c r="I30" s="5"/>
      <c r="J30" s="5"/>
      <c r="K30" s="5"/>
    </row>
    <row r="31" spans="1:11" ht="12.75">
      <c r="A31" t="s">
        <v>86</v>
      </c>
      <c r="B31" t="s">
        <v>86</v>
      </c>
      <c r="C31" s="34"/>
      <c r="E31" s="85">
        <f>SUM(G31+I31+K31)</f>
        <v>11159</v>
      </c>
      <c r="F31" s="177"/>
      <c r="G31" s="85">
        <v>9431</v>
      </c>
      <c r="H31" s="178"/>
      <c r="I31" s="26">
        <v>54</v>
      </c>
      <c r="J31" s="178"/>
      <c r="K31" s="85">
        <v>1674</v>
      </c>
    </row>
    <row r="32" spans="3:11" ht="12.75">
      <c r="C32" s="34"/>
      <c r="E32" s="113"/>
      <c r="F32" s="177"/>
      <c r="G32" s="26"/>
      <c r="H32" s="178"/>
      <c r="I32" s="26"/>
      <c r="J32" s="178"/>
      <c r="K32" s="26"/>
    </row>
    <row r="33" spans="1:11" ht="12.75">
      <c r="A33" t="s">
        <v>87</v>
      </c>
      <c r="B33" t="s">
        <v>87</v>
      </c>
      <c r="C33" s="34"/>
      <c r="E33" s="85">
        <f>SUM(G33+I33+K33)</f>
        <v>359</v>
      </c>
      <c r="F33" s="177"/>
      <c r="G33" s="85">
        <v>63</v>
      </c>
      <c r="H33" s="178"/>
      <c r="I33" s="26">
        <v>51</v>
      </c>
      <c r="J33" s="178"/>
      <c r="K33" s="26">
        <v>245</v>
      </c>
    </row>
    <row r="34" spans="3:11" ht="12.75">
      <c r="C34" s="34"/>
      <c r="E34" s="113"/>
      <c r="F34" s="177"/>
      <c r="G34" s="26"/>
      <c r="H34" s="178"/>
      <c r="I34" s="26"/>
      <c r="J34" s="178"/>
      <c r="K34" s="26"/>
    </row>
    <row r="35" spans="1:11" ht="12.75">
      <c r="A35" t="s">
        <v>88</v>
      </c>
      <c r="B35" t="s">
        <v>88</v>
      </c>
      <c r="C35" s="34"/>
      <c r="E35" s="85">
        <f>SUM(G35+I35+K35)</f>
        <v>4827</v>
      </c>
      <c r="F35" s="177"/>
      <c r="G35" s="85">
        <v>1786</v>
      </c>
      <c r="H35" s="178"/>
      <c r="I35" s="26">
        <v>111</v>
      </c>
      <c r="J35" s="178"/>
      <c r="K35" s="85">
        <v>2930</v>
      </c>
    </row>
    <row r="36" spans="1:11" ht="12.75">
      <c r="A36" s="1"/>
      <c r="C36" s="34"/>
      <c r="D36" s="5"/>
      <c r="E36" s="86"/>
      <c r="F36" s="177"/>
      <c r="G36" s="26"/>
      <c r="H36" s="178"/>
      <c r="I36" s="26"/>
      <c r="J36" s="178"/>
      <c r="K36" s="26"/>
    </row>
    <row r="37" spans="1:11" ht="12.75">
      <c r="A37" s="1" t="s">
        <v>39</v>
      </c>
      <c r="C37" s="34"/>
      <c r="D37" s="36"/>
      <c r="E37" s="87">
        <f>SUM(G37+I37+K37)</f>
        <v>16345</v>
      </c>
      <c r="F37" s="177"/>
      <c r="G37" s="87">
        <f>SUM(G31+G33+G35)</f>
        <v>11280</v>
      </c>
      <c r="H37" s="179"/>
      <c r="I37" s="87">
        <f>SUM(I31+I33+I35)</f>
        <v>216</v>
      </c>
      <c r="J37" s="179"/>
      <c r="K37" s="87">
        <f>SUM(K31+K33+K35)</f>
        <v>4849</v>
      </c>
    </row>
    <row r="38" spans="1:11" ht="14.25">
      <c r="A38" s="38"/>
      <c r="E38" s="178"/>
      <c r="F38" s="178"/>
      <c r="G38" s="178"/>
      <c r="H38" s="178"/>
      <c r="I38" s="178"/>
      <c r="J38" s="178"/>
      <c r="K38" s="178"/>
    </row>
  </sheetData>
  <mergeCells count="10">
    <mergeCell ref="A25:K25"/>
    <mergeCell ref="D28:E28"/>
    <mergeCell ref="F28:G28"/>
    <mergeCell ref="H28:I28"/>
    <mergeCell ref="J28:K28"/>
    <mergeCell ref="A5:K5"/>
    <mergeCell ref="F8:G8"/>
    <mergeCell ref="H8:I8"/>
    <mergeCell ref="J8:K8"/>
    <mergeCell ref="D8:E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K19" sqref="K19"/>
    </sheetView>
  </sheetViews>
  <sheetFormatPr defaultColWidth="11.421875" defaultRowHeight="12.75"/>
  <cols>
    <col min="2" max="2" width="10.421875" style="0" hidden="1" customWidth="1"/>
    <col min="3" max="5" width="10.28125" style="0" customWidth="1"/>
    <col min="6" max="6" width="9.140625" style="0" customWidth="1"/>
    <col min="7" max="7" width="9.57421875" style="0" customWidth="1"/>
    <col min="8" max="8" width="10.00390625" style="0" customWidth="1"/>
    <col min="9" max="9" width="9.8515625" style="0" customWidth="1"/>
    <col min="10" max="10" width="10.00390625" style="0" customWidth="1"/>
    <col min="11" max="11" width="13.0039062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s="31" customFormat="1" ht="12.75">
      <c r="A1" s="355" t="s">
        <v>184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58"/>
    </row>
    <row r="4" spans="1:11" ht="12.75">
      <c r="A4" s="354" t="s">
        <v>32</v>
      </c>
      <c r="B4" s="354"/>
      <c r="C4" s="354"/>
      <c r="D4" s="354"/>
      <c r="E4" s="354"/>
      <c r="F4" s="354"/>
      <c r="G4" s="354"/>
      <c r="H4" s="354"/>
      <c r="I4" s="354"/>
      <c r="J4" s="25"/>
      <c r="K4" s="25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12.75">
      <c r="A6" s="35"/>
      <c r="B6" s="35"/>
      <c r="C6" s="57" t="s">
        <v>96</v>
      </c>
      <c r="D6" s="14"/>
      <c r="E6" s="35"/>
      <c r="F6" s="14"/>
      <c r="G6" s="35"/>
      <c r="H6" s="14"/>
      <c r="I6" s="35"/>
      <c r="J6" s="5"/>
      <c r="K6" s="5"/>
      <c r="L6" s="5"/>
      <c r="M6" s="5"/>
    </row>
    <row r="7" spans="1:14" ht="12.75">
      <c r="A7" t="s">
        <v>95</v>
      </c>
      <c r="C7" s="34"/>
      <c r="D7" s="305" t="s">
        <v>39</v>
      </c>
      <c r="E7" s="308"/>
      <c r="F7" s="347" t="s">
        <v>98</v>
      </c>
      <c r="G7" s="322"/>
      <c r="H7" s="347" t="s">
        <v>99</v>
      </c>
      <c r="I7" s="348"/>
      <c r="J7" s="5"/>
      <c r="K7" s="5"/>
      <c r="L7" s="354"/>
      <c r="M7" s="354"/>
      <c r="N7" s="32"/>
    </row>
    <row r="8" spans="1:13" ht="12.75">
      <c r="A8" s="6"/>
      <c r="B8" s="6"/>
      <c r="C8" s="56"/>
      <c r="D8" s="20"/>
      <c r="E8" s="56"/>
      <c r="F8" s="20"/>
      <c r="G8" s="6"/>
      <c r="H8" s="20"/>
      <c r="I8" s="6"/>
      <c r="J8" s="5"/>
      <c r="K8" s="5"/>
      <c r="L8" s="5"/>
      <c r="M8" s="5"/>
    </row>
    <row r="9" spans="3:6" ht="12.75">
      <c r="C9" s="48"/>
      <c r="E9" s="5"/>
      <c r="F9" s="35"/>
    </row>
    <row r="10" spans="3:6" ht="12.75">
      <c r="C10" s="34"/>
      <c r="E10" s="5"/>
      <c r="F10" s="5"/>
    </row>
    <row r="11" spans="1:9" ht="12.75">
      <c r="A11" t="s">
        <v>97</v>
      </c>
      <c r="C11" s="34"/>
      <c r="E11" s="147">
        <f>SUM(G11+I11)</f>
        <v>6435</v>
      </c>
      <c r="F11" s="177"/>
      <c r="G11" s="85">
        <v>5667</v>
      </c>
      <c r="H11" s="26"/>
      <c r="I11" s="85">
        <v>768</v>
      </c>
    </row>
    <row r="12" spans="3:9" ht="12.75">
      <c r="C12" s="34"/>
      <c r="E12" s="180"/>
      <c r="F12" s="177"/>
      <c r="G12" s="26"/>
      <c r="H12" s="26"/>
      <c r="I12" s="178"/>
    </row>
    <row r="13" spans="1:9" ht="12.75">
      <c r="A13" t="s">
        <v>100</v>
      </c>
      <c r="C13" s="34"/>
      <c r="E13" s="147">
        <f>SUM(G13+I13)</f>
        <v>796</v>
      </c>
      <c r="F13" s="177"/>
      <c r="G13" s="85">
        <v>602</v>
      </c>
      <c r="H13" s="26"/>
      <c r="I13" s="85">
        <v>194</v>
      </c>
    </row>
    <row r="14" spans="3:9" ht="12.75">
      <c r="C14" s="34"/>
      <c r="E14" s="234"/>
      <c r="F14" s="177"/>
      <c r="G14" s="178"/>
      <c r="H14" s="26"/>
      <c r="I14" s="178"/>
    </row>
    <row r="15" spans="3:9" ht="12.75">
      <c r="C15" s="34"/>
      <c r="E15" s="234"/>
      <c r="F15" s="177"/>
      <c r="G15" s="178"/>
      <c r="H15" s="26"/>
      <c r="I15" s="178"/>
    </row>
    <row r="16" spans="1:13" ht="12.75">
      <c r="A16" s="1" t="s">
        <v>39</v>
      </c>
      <c r="C16" s="34"/>
      <c r="E16" s="81">
        <f>SUM(E11:E13)</f>
        <v>7231</v>
      </c>
      <c r="F16" s="177"/>
      <c r="G16" s="87">
        <f>SUM(G11:G13)</f>
        <v>6269</v>
      </c>
      <c r="H16" s="26"/>
      <c r="I16" s="87">
        <f>SUM(I11:I13)</f>
        <v>962</v>
      </c>
      <c r="M16" s="31"/>
    </row>
    <row r="17" ht="12.75">
      <c r="F17" s="5"/>
    </row>
    <row r="18" spans="1:6" ht="12.75">
      <c r="A18" s="1"/>
      <c r="F18" s="5"/>
    </row>
    <row r="20" ht="14.25">
      <c r="A20" s="33"/>
    </row>
    <row r="21" spans="1:15" ht="14.25">
      <c r="A21" s="33"/>
      <c r="O21" s="31"/>
    </row>
    <row r="24" spans="1:11" ht="12.75">
      <c r="A24" s="354" t="s">
        <v>41</v>
      </c>
      <c r="B24" s="354"/>
      <c r="C24" s="354"/>
      <c r="D24" s="354"/>
      <c r="E24" s="354"/>
      <c r="F24" s="354"/>
      <c r="G24" s="354"/>
      <c r="H24" s="354"/>
      <c r="I24" s="354"/>
      <c r="J24" s="25"/>
      <c r="K24" s="25"/>
    </row>
    <row r="25" spans="1:7" ht="6.75" customHeight="1">
      <c r="A25" s="25"/>
      <c r="B25" s="25"/>
      <c r="C25" s="25"/>
      <c r="D25" s="25"/>
      <c r="E25" s="25"/>
      <c r="F25" s="25"/>
      <c r="G25" s="25"/>
    </row>
    <row r="26" spans="1:13" ht="12.75">
      <c r="A26" s="35"/>
      <c r="B26" s="35"/>
      <c r="C26" s="57" t="s">
        <v>96</v>
      </c>
      <c r="D26" s="14"/>
      <c r="E26" s="35"/>
      <c r="F26" s="14"/>
      <c r="G26" s="35"/>
      <c r="H26" s="14"/>
      <c r="I26" s="35"/>
      <c r="J26" s="5"/>
      <c r="K26" s="5"/>
      <c r="L26" s="5"/>
      <c r="M26" s="5"/>
    </row>
    <row r="27" spans="1:14" ht="12.75">
      <c r="A27" t="s">
        <v>95</v>
      </c>
      <c r="C27" s="34"/>
      <c r="D27" s="305" t="s">
        <v>39</v>
      </c>
      <c r="E27" s="308"/>
      <c r="F27" s="347" t="s">
        <v>98</v>
      </c>
      <c r="G27" s="322"/>
      <c r="H27" s="347" t="s">
        <v>99</v>
      </c>
      <c r="I27" s="348"/>
      <c r="J27" s="5"/>
      <c r="K27" s="5"/>
      <c r="L27" s="354"/>
      <c r="M27" s="354"/>
      <c r="N27" s="32"/>
    </row>
    <row r="28" spans="1:13" ht="12.75">
      <c r="A28" s="6"/>
      <c r="B28" s="6"/>
      <c r="C28" s="56"/>
      <c r="D28" s="20"/>
      <c r="E28" s="56"/>
      <c r="F28" s="20"/>
      <c r="G28" s="65"/>
      <c r="H28" s="20"/>
      <c r="I28" s="6"/>
      <c r="J28" s="5"/>
      <c r="K28" s="5"/>
      <c r="L28" s="5"/>
      <c r="M28" s="5"/>
    </row>
    <row r="29" spans="1:3" ht="12.75">
      <c r="A29" s="5"/>
      <c r="C29" s="48"/>
    </row>
    <row r="30" spans="1:7" ht="12.75">
      <c r="A30" s="5"/>
      <c r="B30" s="64">
        <v>15916</v>
      </c>
      <c r="C30" s="34"/>
      <c r="D30" s="64"/>
      <c r="E30" s="62"/>
      <c r="F30" s="63"/>
      <c r="G30" s="69"/>
    </row>
    <row r="31" spans="1:9" ht="12.75">
      <c r="A31" s="5" t="s">
        <v>97</v>
      </c>
      <c r="C31" s="34"/>
      <c r="E31" s="147">
        <f>SUM(G31+I31)</f>
        <v>15797</v>
      </c>
      <c r="F31" s="26"/>
      <c r="G31" s="85">
        <v>15137</v>
      </c>
      <c r="H31" s="85"/>
      <c r="I31" s="85">
        <v>660</v>
      </c>
    </row>
    <row r="32" spans="1:9" ht="12.75">
      <c r="A32" s="5"/>
      <c r="C32" s="34"/>
      <c r="E32" s="180"/>
      <c r="F32" s="26"/>
      <c r="G32" s="26"/>
      <c r="H32" s="26"/>
      <c r="I32" s="178"/>
    </row>
    <row r="33" spans="1:9" ht="12.75">
      <c r="A33" s="5" t="s">
        <v>100</v>
      </c>
      <c r="C33" s="34"/>
      <c r="E33" s="147">
        <f>SUM(G33+I33)</f>
        <v>548</v>
      </c>
      <c r="F33" s="44"/>
      <c r="G33" s="85">
        <v>435</v>
      </c>
      <c r="H33" s="85"/>
      <c r="I33" s="85">
        <v>113</v>
      </c>
    </row>
    <row r="34" spans="1:9" ht="12.75">
      <c r="A34" s="5"/>
      <c r="B34" s="63">
        <f>SUM(B30-B32)</f>
        <v>15916</v>
      </c>
      <c r="C34" s="34"/>
      <c r="E34" s="180"/>
      <c r="F34" s="26"/>
      <c r="G34" s="178"/>
      <c r="H34" s="26"/>
      <c r="I34" s="178"/>
    </row>
    <row r="35" spans="1:9" ht="12.75">
      <c r="A35" s="5"/>
      <c r="C35" s="34"/>
      <c r="E35" s="234"/>
      <c r="F35" s="44"/>
      <c r="G35" s="178"/>
      <c r="H35" s="26"/>
      <c r="I35" s="178"/>
    </row>
    <row r="36" spans="1:13" ht="12.75">
      <c r="A36" s="49" t="s">
        <v>39</v>
      </c>
      <c r="C36" s="34"/>
      <c r="E36" s="81">
        <f>SUM(E31:E33)</f>
        <v>16345</v>
      </c>
      <c r="F36" s="44"/>
      <c r="G36" s="87">
        <f>SUM(G31:G33)</f>
        <v>15572</v>
      </c>
      <c r="H36" s="87"/>
      <c r="I36" s="87">
        <f>SUM(I31:I33)</f>
        <v>773</v>
      </c>
      <c r="K36" s="77"/>
      <c r="M36" s="31"/>
    </row>
    <row r="37" spans="5:13" ht="12.75">
      <c r="E37" s="26"/>
      <c r="F37" s="26"/>
      <c r="G37" s="26"/>
      <c r="H37" s="44"/>
      <c r="I37" s="44"/>
      <c r="J37" s="5"/>
      <c r="K37" s="5"/>
      <c r="L37" s="5"/>
      <c r="M37" s="5"/>
    </row>
    <row r="38" spans="1:13" ht="12.75">
      <c r="A38" s="1"/>
      <c r="C38" s="36"/>
      <c r="D38" s="36"/>
      <c r="E38" s="36"/>
      <c r="F38" s="36"/>
      <c r="G38" s="36"/>
      <c r="H38" s="5"/>
      <c r="I38" s="5"/>
      <c r="J38" s="5"/>
      <c r="K38" s="5"/>
      <c r="L38" s="5"/>
      <c r="M38" s="5"/>
    </row>
    <row r="40" spans="1:9" ht="14.25">
      <c r="A40" s="37"/>
      <c r="B40" s="36"/>
      <c r="H40" s="36"/>
      <c r="I40" s="36"/>
    </row>
    <row r="41" ht="14.25">
      <c r="A41" s="38"/>
    </row>
  </sheetData>
  <mergeCells count="11">
    <mergeCell ref="L7:M7"/>
    <mergeCell ref="F27:G27"/>
    <mergeCell ref="H27:I27"/>
    <mergeCell ref="L27:M27"/>
    <mergeCell ref="A24:I24"/>
    <mergeCell ref="D27:E27"/>
    <mergeCell ref="A1:K1"/>
    <mergeCell ref="F7:G7"/>
    <mergeCell ref="H7:I7"/>
    <mergeCell ref="D7:E7"/>
    <mergeCell ref="A4:I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jaehnere</cp:lastModifiedBy>
  <cp:lastPrinted>2010-10-28T05:39:01Z</cp:lastPrinted>
  <dcterms:created xsi:type="dcterms:W3CDTF">2005-12-14T09:12:09Z</dcterms:created>
  <dcterms:modified xsi:type="dcterms:W3CDTF">2010-11-24T14:43:39Z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