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A_II_1_j_07" sheetId="1" r:id="rId1"/>
    <sheet name="Tabelle1HHuSH" sheetId="2" r:id="rId2"/>
    <sheet name="Inhaltverz." sheetId="3" r:id="rId3"/>
    <sheet name="Tab 2 HHuSH" sheetId="4" r:id="rId4"/>
    <sheet name="Tab. 3 u. 3.1HHuSH" sheetId="5" r:id="rId5"/>
    <sheet name="Tab3.2HHuSHAusl." sheetId="6" r:id="rId6"/>
    <sheet name="Tab 4HHuSH" sheetId="7" r:id="rId7"/>
    <sheet name="Tab 5HHuSH" sheetId="8" r:id="rId8"/>
    <sheet name="Tab 6HHuSH" sheetId="9" r:id="rId9"/>
    <sheet name="Tab 7HHuSH" sheetId="10" r:id="rId10"/>
    <sheet name="Tab 8 HH" sheetId="11" r:id="rId11"/>
    <sheet name="Tab 8 SH" sheetId="12" r:id="rId12"/>
    <sheet name="Tab 9 HH" sheetId="13" r:id="rId13"/>
    <sheet name="Tab 9 SH " sheetId="14" r:id="rId14"/>
    <sheet name="Tab 10 HHuSH" sheetId="15" r:id="rId15"/>
    <sheet name="Tab 11u11.1HH" sheetId="16" r:id="rId16"/>
    <sheet name="Tab 11u11.1SH " sheetId="17" r:id="rId17"/>
    <sheet name="Tab 11.2 HH Ausl." sheetId="18" r:id="rId18"/>
    <sheet name="Tab 11.2 SH Ausl." sheetId="19" r:id="rId19"/>
  </sheets>
  <definedNames>
    <definedName name="_xlnm.Print_Area" localSheetId="14">'Tab 10 HHuSH'!$A$1:$I$51</definedName>
    <definedName name="_xlnm.Print_Area" localSheetId="17">'Tab 11.2 HH Ausl.'!$A$1:$L$50</definedName>
    <definedName name="_xlnm.Print_Area" localSheetId="18">'Tab 11.2 SH Ausl.'!$A$1:$L$50</definedName>
    <definedName name="_xlnm.Print_Area" localSheetId="15">'Tab 11u11.1HH'!$A$1:$L$47</definedName>
    <definedName name="_xlnm.Print_Area" localSheetId="16">'Tab 11u11.1SH '!$A$1:$L$47</definedName>
    <definedName name="_xlnm.Print_Area" localSheetId="6">'Tab 4HHuSH'!$A$1:$J$45</definedName>
    <definedName name="_xlnm.Print_Area" localSheetId="7">'Tab 5HHuSH'!$A$1:$K$37</definedName>
    <definedName name="_xlnm.Print_Area" localSheetId="8">'Tab 6HHuSH'!$A$1:$I$37</definedName>
    <definedName name="_xlnm.Print_Area" localSheetId="10">'Tab 8 HH'!$A$1:$K$53</definedName>
    <definedName name="_xlnm.Print_Area" localSheetId="11">'Tab 8 SH'!$A$1:$K$53</definedName>
    <definedName name="_xlnm.Print_Area" localSheetId="12">'Tab 9 HH'!$A$1:$G$62</definedName>
    <definedName name="_xlnm.Print_Area" localSheetId="13">'Tab 9 SH '!$A$1:$G$62</definedName>
    <definedName name="_xlnm.Print_Area" localSheetId="4">'Tab. 3 u. 3.1HHuSH'!$A$1:$O$61</definedName>
    <definedName name="_xlnm.Print_Area" localSheetId="5">'Tab3.2HHuSHAusl.'!$A$1:$O$60</definedName>
  </definedNames>
  <calcPr fullCalcOnLoad="1"/>
</workbook>
</file>

<file path=xl/sharedStrings.xml><?xml version="1.0" encoding="utf-8"?>
<sst xmlns="http://schemas.openxmlformats.org/spreadsheetml/2006/main" count="812" uniqueCount="232">
  <si>
    <t>Anzahl</t>
  </si>
  <si>
    <t>je 1 000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</si>
  <si>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</si>
  <si>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</si>
  <si>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</si>
  <si>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</si>
  <si>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</si>
  <si>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</si>
  <si>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</si>
  <si>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</si>
  <si>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>Geborenen oder</t>
  </si>
  <si>
    <t>Gestorbenen (-)</t>
  </si>
  <si>
    <t>Rechtsgrundlage:</t>
  </si>
  <si>
    <t>Inhalt</t>
  </si>
  <si>
    <t>Seite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</si>
  <si>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</si>
  <si>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</si>
  <si>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</si>
  <si>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</si>
  <si>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</si>
  <si>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</si>
  <si>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</si>
  <si>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</si>
  <si>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</si>
  <si>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</si>
  <si>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</si>
  <si>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</si>
  <si>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</si>
  <si>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</si>
  <si>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</si>
  <si>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</si>
  <si>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</si>
  <si>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</si>
  <si>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</si>
  <si>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</si>
  <si>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</si>
  <si>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</si>
  <si>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</si>
  <si>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</si>
  <si>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</si>
  <si>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Ehe-</t>
  </si>
  <si>
    <t>Schleswig-Holstein</t>
  </si>
  <si>
    <t>3.1 Bevölkerung insgesamt</t>
  </si>
  <si>
    <t>je 1000</t>
  </si>
  <si>
    <t>Einwoh-</t>
  </si>
  <si>
    <t>ner</t>
  </si>
  <si>
    <t>Lebend-</t>
  </si>
  <si>
    <t>geborene</t>
  </si>
  <si>
    <t>Totge-</t>
  </si>
  <si>
    <t>borene</t>
  </si>
  <si>
    <t>im ersten</t>
  </si>
  <si>
    <t>Lebens-</t>
  </si>
  <si>
    <t>jahr</t>
  </si>
  <si>
    <t>Überschuss der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</si>
  <si>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</si>
  <si>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</si>
  <si>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</si>
  <si>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</si>
  <si>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</si>
  <si>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</si>
  <si>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</si>
  <si>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</si>
  <si>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Flensburg</t>
  </si>
  <si>
    <t>Kiel</t>
  </si>
  <si>
    <t>Lübeck</t>
  </si>
  <si>
    <t>Neumünster</t>
  </si>
  <si>
    <t>Kreisfreie Städte</t>
  </si>
  <si>
    <t>zusammen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</si>
  <si>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</si>
  <si>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</si>
  <si>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</si>
  <si>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</si>
  <si>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</si>
  <si>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</si>
  <si>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</si>
  <si>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</si>
  <si>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</si>
  <si>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</si>
  <si>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</si>
  <si>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</si>
  <si>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Kreise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</si>
  <si>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</si>
  <si>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</si>
  <si>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</si>
  <si>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</si>
  <si>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</si>
  <si>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</si>
  <si>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</si>
  <si>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</si>
  <si>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</si>
  <si>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</si>
  <si>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</si>
  <si>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</si>
  <si>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</si>
  <si>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</si>
  <si>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</si>
  <si>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</si>
  <si>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</si>
  <si>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</si>
  <si>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</si>
  <si>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</si>
  <si>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</si>
  <si>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</si>
  <si>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</si>
  <si>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</si>
  <si>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</si>
  <si>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</si>
  <si>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Differenz zwischen Geburtsjahr des Kindes und Geburtsjahr der Mutter</t>
    </r>
  </si>
  <si>
    <t xml:space="preserve">   von 15 bis einschließlich 44 Jahre</t>
  </si>
  <si>
    <r>
      <t>2</t>
    </r>
    <r>
      <rPr>
        <sz val="10"/>
        <rFont val="Arial"/>
        <family val="0"/>
      </rPr>
      <t xml:space="preserve"> Lebendgeborene insgesamt (ohne Rücksicht auf das Alter der Mutter) je 1 000 Frauen im Alter</t>
    </r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</si>
  <si>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</si>
  <si>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</si>
  <si>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</si>
  <si>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</si>
  <si>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</si>
  <si>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</si>
  <si>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</si>
  <si>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</si>
  <si>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</si>
  <si>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</si>
  <si>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</si>
  <si>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tagen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</si>
  <si>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</si>
  <si>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</si>
  <si>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 xml:space="preserve">       3.1 Bevölkerung insgesamt</t>
  </si>
  <si>
    <t xml:space="preserve">       3.2 Ausländische Bevölkerung </t>
  </si>
  <si>
    <t>Durch-</t>
  </si>
  <si>
    <t>schnittliche</t>
  </si>
  <si>
    <t>Bevölke-</t>
  </si>
  <si>
    <t>rung</t>
  </si>
  <si>
    <t>in den ersten</t>
  </si>
  <si>
    <t>7 Lebens-</t>
  </si>
  <si>
    <t>3.2 Ausländische Bevölkerung</t>
  </si>
  <si>
    <t>Eltern zusammen</t>
  </si>
  <si>
    <t>Lebendgeborene verheirateter</t>
  </si>
  <si>
    <t>Verheiratet</t>
  </si>
  <si>
    <t xml:space="preserve">    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</si>
  <si>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</si>
  <si>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</si>
  <si>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</si>
  <si>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r>
      <t>keitsziffer</t>
    </r>
    <r>
      <rPr>
        <b/>
        <vertAlign val="superscript"/>
        <sz val="10"/>
        <rFont val="Arial"/>
        <family val="2"/>
      </rPr>
      <t>2</t>
    </r>
  </si>
  <si>
    <t>3 951</t>
  </si>
  <si>
    <t>Überschuß der Geborenen
oder Gestorbenen (-)</t>
  </si>
  <si>
    <t>je 1 000
Einwohner</t>
  </si>
  <si>
    <t>Eheschließungen 1</t>
  </si>
  <si>
    <t xml:space="preserve"> ab 2000 Staatsangehörigkeit des Kindes ausländisch</t>
  </si>
  <si>
    <t>x</t>
  </si>
  <si>
    <t>Eltern nicht miteinander verheiratet</t>
  </si>
  <si>
    <t xml:space="preserve">           Vater Ausländer</t>
  </si>
  <si>
    <t xml:space="preserve"> Eltern nicht miteinander verheiratet</t>
  </si>
  <si>
    <t>je 1 000
Lebendgeborene</t>
  </si>
  <si>
    <t>je 1 000
Ausländer</t>
  </si>
  <si>
    <t xml:space="preserve">        11.1 Bevölkerung insgesamt</t>
  </si>
  <si>
    <t xml:space="preserve">        11.2 Ausländische Bevölkerung </t>
  </si>
  <si>
    <t xml:space="preserve">Lebendgeborene  nicht miteinander </t>
  </si>
  <si>
    <t>verheirateter Eltern</t>
  </si>
  <si>
    <t>11.1 Bevölkerung insgesamt</t>
  </si>
  <si>
    <t xml:space="preserve">11.1 Bevölkerung insgesamt </t>
  </si>
  <si>
    <t xml:space="preserve">11.2 Ausländische Bevölkerung </t>
  </si>
  <si>
    <t>Im ersten Lebenjahr gestorbene Säuglinge</t>
  </si>
  <si>
    <t xml:space="preserve">Lebendgeborene </t>
  </si>
  <si>
    <t xml:space="preserve">Überschuss der </t>
  </si>
  <si>
    <t>Zusammengefasste Geburtenziffer</t>
  </si>
  <si>
    <t>Allgemeine Fruchtbar-</t>
  </si>
  <si>
    <t xml:space="preserve">. </t>
  </si>
  <si>
    <r>
      <t xml:space="preserve">Lebendgeborene </t>
    </r>
    <r>
      <rPr>
        <vertAlign val="superscript"/>
        <sz val="10"/>
        <rFont val="Arial"/>
        <family val="2"/>
      </rPr>
      <t>2</t>
    </r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</si>
  <si>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</si>
  <si>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t>Überschuss der Geborenen
oder Gestorbenen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</si>
  <si>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Mutter Ausländerin; 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</si>
  <si>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</si>
  <si>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r>
      <t xml:space="preserve">a </t>
    </r>
    <r>
      <rPr>
        <sz val="10"/>
        <rFont val="Arial"/>
        <family val="2"/>
      </rPr>
      <t>einschließlich deutscher Kinder ausländischer Eltern</t>
    </r>
  </si>
  <si>
    <t xml:space="preserve">1. Eheschließungen, Geborene, Gestorbene 2006 und 2007  </t>
  </si>
  <si>
    <t xml:space="preserve">Rechtsgrundlage: Gesetz über die Statistik der Bevölkerungsbewegung und die Fortschreibung des Bevölkerungsstandes in der Fassung der Bekanntmachung vom 14. März 1980 (Bundesgesetzblatt I, Seite 308), zuletzt geändert durch Artikel 2 des Gesetzes vom 30. Oktober 2007 (BGBl. I,S. 2526)
</t>
  </si>
  <si>
    <t xml:space="preserve"> 2.   Eheschließungen, Geborene, Gestorbene 2007 nach Monaten</t>
  </si>
  <si>
    <t xml:space="preserve"> 3.   Eheschließungen, Geborene, Gestorbene 2007</t>
  </si>
  <si>
    <t xml:space="preserve"> 4.   Eheschließungen 2007 nach Geschlecht, Alter und Familienstand</t>
  </si>
  <si>
    <t xml:space="preserve"> 5.   Eheschließungen 2007 nach dem vorhergehenden Familienstand der Eheschließenden</t>
  </si>
  <si>
    <t xml:space="preserve"> 6.   Eheschließungen 2007 nach der Staatsangehörigkeit der Eheschließenden</t>
  </si>
  <si>
    <t xml:space="preserve"> 7.   Lebendgeborene 2007 nach Staatsangehörigkeit der Eltern</t>
  </si>
  <si>
    <t xml:space="preserve"> 9.   Gestorbene 2007 nach Alter und Familienstand</t>
  </si>
  <si>
    <t>10.   Säuglingssterblichkeit in Hamburg, Schleswig-Holstein und im Bundesgebiet 1975 - 2007</t>
  </si>
  <si>
    <t>11.   Eheschließungen, Geborene, Gestorbene 1976 - 2007</t>
  </si>
  <si>
    <t xml:space="preserve"> 1.   Eheschließungen, Geborene, Gestorbene 2006 und 2007  - Übersicht -</t>
  </si>
  <si>
    <t>2. Eheschließungen, Geborene, Gestorbene 2007 nach Monaten</t>
  </si>
  <si>
    <t>3. Eheschließungen, Geborene, Gestorbene 2007</t>
  </si>
  <si>
    <t>4. Eheschließende 2007 nach Geschlecht, Alter und Familienstand</t>
  </si>
  <si>
    <t>5. Eheschließungen 2007 nach dem vorhergehenden Familienstand der Eheschließenden</t>
  </si>
  <si>
    <t>7. Lebendgeborene 2007 nach Staatsangehörigkeit der Eltern</t>
  </si>
  <si>
    <t>6. Eheschließungenen 2007 nach der Staatsangehörigkeit der Eheschließenden</t>
  </si>
  <si>
    <r>
      <t xml:space="preserve">3278 </t>
    </r>
    <r>
      <rPr>
        <vertAlign val="superscript"/>
        <sz val="10"/>
        <rFont val="Arial"/>
        <family val="2"/>
      </rPr>
      <t>a</t>
    </r>
  </si>
  <si>
    <r>
      <t xml:space="preserve">1650 </t>
    </r>
    <r>
      <rPr>
        <vertAlign val="superscript"/>
        <sz val="10"/>
        <rFont val="Arial"/>
        <family val="2"/>
      </rPr>
      <t>a</t>
    </r>
  </si>
  <si>
    <r>
      <t xml:space="preserve">984 </t>
    </r>
    <r>
      <rPr>
        <vertAlign val="superscript"/>
        <sz val="10"/>
        <rFont val="Arial"/>
        <family val="2"/>
      </rPr>
      <t>a</t>
    </r>
  </si>
  <si>
    <r>
      <t xml:space="preserve">2.088 </t>
    </r>
    <r>
      <rPr>
        <vertAlign val="superscript"/>
        <sz val="10"/>
        <rFont val="Arial"/>
        <family val="2"/>
      </rPr>
      <t>a</t>
    </r>
  </si>
  <si>
    <r>
      <t>830</t>
    </r>
    <r>
      <rPr>
        <vertAlign val="superscript"/>
        <sz val="10"/>
        <rFont val="Arial"/>
        <family val="2"/>
      </rPr>
      <t xml:space="preserve"> a</t>
    </r>
  </si>
  <si>
    <r>
      <t xml:space="preserve">422 </t>
    </r>
    <r>
      <rPr>
        <vertAlign val="superscript"/>
        <sz val="10"/>
        <rFont val="Arial"/>
        <family val="2"/>
      </rPr>
      <t>a</t>
    </r>
  </si>
  <si>
    <t>8. Altersspezifische Geburtenziffern 1999 - 2007</t>
  </si>
  <si>
    <t>9. Gestorbene 2007 nach Alter und Familienstand</t>
  </si>
  <si>
    <t>11. Eheschließungen, Geborene und Gestorbene 1976 - 2007</t>
  </si>
  <si>
    <t>10. Säuglingssterblichkeit in Hamburg, Schleswig-Holstein und im Bundesgebiet 1975 - 2007</t>
  </si>
  <si>
    <t>Eheschließungen, Geborene und Gestorbene in Hamburg und Schleswig-Holstein 2007</t>
  </si>
  <si>
    <t>8. Altersspezifische Geburtenziffern 1999- 2007</t>
  </si>
  <si>
    <t xml:space="preserve"> 8.   Altersspezifische Geburtenziffern 1999 - 2007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</si>
  <si>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</si>
  <si>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</si>
  <si>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</si>
  <si>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</si>
  <si>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</si>
  <si>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</si>
  <si>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</si>
  <si>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</si>
  <si>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</si>
  <si>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</si>
  <si>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</si>
  <si>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</si>
  <si>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</si>
  <si>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</si>
  <si>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</si>
  <si>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</si>
  <si>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</si>
  <si>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</si>
  <si>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</si>
  <si>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</si>
  <si>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Eheschließungen, Geborene und Gestorbene in Hamburg und Schleswig-Holstein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</si>
  <si>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</si>
  <si>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</si>
  <si>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</si>
  <si>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</si>
  <si>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</si>
  <si>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</si>
  <si>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II 1 - j/07</t>
  </si>
  <si>
    <t xml:space="preserve">Fassung der Bekanntmachung vom 14. März 1980 (Bundesgesetzblatt I, Seite 308), zuletzt geändert </t>
  </si>
  <si>
    <t>am 18. Juli 2008 (BGBl. I S. 1290)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</si>
</sst>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d/\ mmmm\ yyyy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167" fontId="0" fillId="0" borderId="2" xfId="0" applyNumberFormat="1" applyBorder="1" applyAlignment="1">
      <alignment/>
    </xf>
    <xf numFmtId="167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75" fontId="1" fillId="0" borderId="0" xfId="0" applyNumberFormat="1" applyFont="1" applyAlignment="1">
      <alignment horizontal="centerContinuous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7" fontId="0" fillId="0" borderId="9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15" xfId="0" applyFont="1" applyBorder="1" applyAlignment="1">
      <alignment horizontal="centerContinuous" vertical="center" wrapText="1"/>
    </xf>
    <xf numFmtId="18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9" xfId="0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5" fontId="0" fillId="0" borderId="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Continuous" vertical="center" wrapText="1"/>
    </xf>
    <xf numFmtId="3" fontId="1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/>
    </xf>
    <xf numFmtId="168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68" fontId="1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168" fontId="0" fillId="0" borderId="0" xfId="0" applyNumberFormat="1" applyFont="1" applyFill="1" applyAlignment="1">
      <alignment/>
    </xf>
    <xf numFmtId="179" fontId="1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175" fontId="10" fillId="0" borderId="0" xfId="0" applyNumberFormat="1" applyFont="1" applyBorder="1" applyAlignment="1">
      <alignment/>
    </xf>
    <xf numFmtId="175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5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75" fontId="1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9" xfId="0" applyFill="1" applyBorder="1" applyAlignment="1" applyProtection="1">
      <alignment horizontal="left" vertical="top" wrapText="1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16" fillId="2" borderId="9" xfId="0" applyFont="1" applyFill="1" applyBorder="1" applyAlignment="1" applyProtection="1">
      <alignment horizontal="centerContinuous"/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2" borderId="2" xfId="18" applyFont="1" applyFill="1" applyBorder="1" applyAlignment="1" applyProtection="1">
      <alignment horizontal="left"/>
      <protection hidden="1"/>
    </xf>
    <xf numFmtId="0" fontId="15" fillId="2" borderId="2" xfId="18" applyFont="1" applyFill="1" applyBorder="1" applyAlignment="1" applyProtection="1">
      <alignment horizontal="left"/>
      <protection hidden="1"/>
    </xf>
    <xf numFmtId="0" fontId="15" fillId="2" borderId="13" xfId="18" applyFont="1" applyFill="1" applyBorder="1" applyAlignment="1" applyProtection="1">
      <alignment horizontal="left"/>
      <protection hidden="1"/>
    </xf>
    <xf numFmtId="49" fontId="0" fillId="0" borderId="10" xfId="0" applyNumberFormat="1" applyFill="1" applyBorder="1" applyAlignment="1" applyProtection="1">
      <alignment horizontal="left"/>
      <protection hidden="1"/>
    </xf>
    <xf numFmtId="49" fontId="0" fillId="0" borderId="11" xfId="0" applyNumberFormat="1" applyFill="1" applyBorder="1" applyAlignment="1" applyProtection="1">
      <alignment horizontal="left"/>
      <protection hidden="1"/>
    </xf>
    <xf numFmtId="187" fontId="0" fillId="0" borderId="6" xfId="0" applyNumberFormat="1" applyFont="1" applyFill="1" applyBorder="1" applyAlignment="1" applyProtection="1">
      <alignment horizontal="left"/>
      <protection hidden="1"/>
    </xf>
    <xf numFmtId="187" fontId="0" fillId="0" borderId="14" xfId="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3</xdr:col>
      <xdr:colOff>19050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14400"/>
          <a:ext cx="13906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2</xdr:col>
      <xdr:colOff>666750</xdr:colOff>
      <xdr:row>28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41148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9525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4114800"/>
          <a:ext cx="13811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666750</xdr:colOff>
      <xdr:row>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914400"/>
          <a:ext cx="13335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3</xdr:col>
      <xdr:colOff>0</xdr:colOff>
      <xdr:row>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914400"/>
          <a:ext cx="13716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3</xdr:col>
      <xdr:colOff>9525</xdr:colOff>
      <xdr:row>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52475"/>
          <a:ext cx="14573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2</xdr:col>
      <xdr:colOff>676275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3</xdr:col>
      <xdr:colOff>0</xdr:colOff>
      <xdr:row>28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525" y="3952875"/>
          <a:ext cx="14382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6.00390625" style="0" customWidth="1"/>
    <col min="6" max="6" width="13.28125" style="0" customWidth="1"/>
    <col min="7" max="7" width="13.8515625" style="0" customWidth="1"/>
  </cols>
  <sheetData>
    <row r="1" spans="1:8" ht="15">
      <c r="A1" s="226" t="s">
        <v>202</v>
      </c>
      <c r="B1" s="227"/>
      <c r="C1" s="227"/>
      <c r="D1" s="227"/>
      <c r="E1" s="227"/>
      <c r="F1" s="227"/>
      <c r="G1" s="227"/>
      <c r="H1" s="228"/>
    </row>
    <row r="2" spans="1:8" ht="12.75">
      <c r="A2" s="227" t="s">
        <v>203</v>
      </c>
      <c r="B2" s="227"/>
      <c r="C2" s="227"/>
      <c r="D2" s="227"/>
      <c r="E2" s="227"/>
      <c r="F2" s="227"/>
      <c r="G2" s="227"/>
      <c r="H2" s="228"/>
    </row>
    <row r="3" spans="1:8" ht="12.75">
      <c r="A3" s="260" t="s">
        <v>204</v>
      </c>
      <c r="B3" s="260"/>
      <c r="C3" s="227"/>
      <c r="D3" s="227"/>
      <c r="E3" s="227"/>
      <c r="F3" s="227"/>
      <c r="G3" s="227"/>
      <c r="H3" s="228"/>
    </row>
    <row r="4" spans="1:8" ht="12.75">
      <c r="A4" s="229" t="s">
        <v>205</v>
      </c>
      <c r="B4" s="230" t="s">
        <v>206</v>
      </c>
      <c r="C4" s="230"/>
      <c r="D4" s="231"/>
      <c r="E4" s="230" t="s">
        <v>207</v>
      </c>
      <c r="F4" s="230" t="s">
        <v>208</v>
      </c>
      <c r="G4" s="230"/>
      <c r="H4" s="231"/>
    </row>
    <row r="5" spans="1:8" ht="12.75">
      <c r="A5" s="232" t="s">
        <v>209</v>
      </c>
      <c r="B5" s="233" t="s">
        <v>210</v>
      </c>
      <c r="C5" s="233"/>
      <c r="D5" s="228"/>
      <c r="E5" s="233" t="s">
        <v>209</v>
      </c>
      <c r="F5" s="233" t="s">
        <v>211</v>
      </c>
      <c r="G5" s="233"/>
      <c r="H5" s="228"/>
    </row>
    <row r="6" spans="1:8" ht="12.75">
      <c r="A6" s="232" t="s">
        <v>212</v>
      </c>
      <c r="B6" s="234" t="s">
        <v>213</v>
      </c>
      <c r="C6" s="233"/>
      <c r="D6" s="228"/>
      <c r="E6" s="233" t="s">
        <v>212</v>
      </c>
      <c r="F6" s="234" t="s">
        <v>214</v>
      </c>
      <c r="G6" s="235"/>
      <c r="H6" s="228"/>
    </row>
    <row r="7" spans="1:8" ht="12.75">
      <c r="A7" s="232" t="s">
        <v>215</v>
      </c>
      <c r="B7" s="234" t="s">
        <v>216</v>
      </c>
      <c r="C7" s="233"/>
      <c r="D7" s="228"/>
      <c r="E7" s="233" t="s">
        <v>215</v>
      </c>
      <c r="F7" s="234" t="s">
        <v>217</v>
      </c>
      <c r="G7" s="235"/>
      <c r="H7" s="228"/>
    </row>
    <row r="8" spans="1:8" ht="12.75">
      <c r="A8" s="248" t="s">
        <v>218</v>
      </c>
      <c r="B8" s="261" t="s">
        <v>219</v>
      </c>
      <c r="C8" s="261"/>
      <c r="D8" s="262"/>
      <c r="E8" s="249" t="s">
        <v>218</v>
      </c>
      <c r="F8" s="261" t="s">
        <v>220</v>
      </c>
      <c r="G8" s="261"/>
      <c r="H8" s="262"/>
    </row>
    <row r="9" spans="1:8" ht="12.75">
      <c r="A9" s="229"/>
      <c r="B9" s="230"/>
      <c r="C9" s="230"/>
      <c r="D9" s="230"/>
      <c r="E9" s="230"/>
      <c r="F9" s="230"/>
      <c r="G9" s="230"/>
      <c r="H9" s="231"/>
    </row>
    <row r="10" spans="1:8" ht="12.75">
      <c r="A10" s="250" t="s">
        <v>221</v>
      </c>
      <c r="B10" s="233"/>
      <c r="C10" s="233"/>
      <c r="D10" s="233"/>
      <c r="E10" s="233"/>
      <c r="F10" s="233"/>
      <c r="G10" s="233"/>
      <c r="H10" s="228"/>
    </row>
    <row r="11" spans="1:8" ht="18">
      <c r="A11" s="250" t="s">
        <v>229</v>
      </c>
      <c r="B11" s="233"/>
      <c r="C11" s="251"/>
      <c r="D11" s="251"/>
      <c r="E11" s="251"/>
      <c r="F11" s="251"/>
      <c r="G11" s="251"/>
      <c r="H11" s="252"/>
    </row>
    <row r="12" spans="1:8" ht="18">
      <c r="A12" s="253" t="s">
        <v>222</v>
      </c>
      <c r="B12" s="233"/>
      <c r="C12" s="251"/>
      <c r="D12" s="251"/>
      <c r="E12" s="251"/>
      <c r="F12" s="251"/>
      <c r="G12" s="251"/>
      <c r="H12" s="252"/>
    </row>
    <row r="13" spans="1:8" ht="15">
      <c r="A13" s="253">
        <v>2006</v>
      </c>
      <c r="B13" s="254"/>
      <c r="C13" s="254"/>
      <c r="D13" s="254"/>
      <c r="E13" s="254"/>
      <c r="F13" s="254"/>
      <c r="G13" s="254"/>
      <c r="H13" s="255"/>
    </row>
    <row r="14" spans="1:8" ht="12.75">
      <c r="A14" s="232"/>
      <c r="B14" s="254"/>
      <c r="C14" s="254"/>
      <c r="D14" s="254"/>
      <c r="E14" s="254"/>
      <c r="F14" s="254"/>
      <c r="G14" s="254"/>
      <c r="H14" s="255"/>
    </row>
    <row r="15" spans="1:8" ht="12.75">
      <c r="A15" s="232" t="s">
        <v>223</v>
      </c>
      <c r="B15" s="254"/>
      <c r="C15" s="227"/>
      <c r="D15" s="227"/>
      <c r="E15" s="227"/>
      <c r="F15" s="227"/>
      <c r="G15" s="254" t="s">
        <v>224</v>
      </c>
      <c r="H15" s="228"/>
    </row>
    <row r="16" spans="1:8" ht="12.75">
      <c r="A16" s="229" t="s">
        <v>212</v>
      </c>
      <c r="B16" s="263" t="s">
        <v>225</v>
      </c>
      <c r="C16" s="263"/>
      <c r="D16" s="263"/>
      <c r="E16" s="264"/>
      <c r="F16" s="227"/>
      <c r="G16" s="265">
        <v>39744</v>
      </c>
      <c r="H16" s="266"/>
    </row>
    <row r="17" spans="1:8" ht="12.75">
      <c r="A17" s="232" t="s">
        <v>215</v>
      </c>
      <c r="B17" s="237" t="s">
        <v>226</v>
      </c>
      <c r="C17" s="237"/>
      <c r="D17" s="237"/>
      <c r="E17" s="238"/>
      <c r="F17" s="233"/>
      <c r="G17" s="254"/>
      <c r="H17" s="228"/>
    </row>
    <row r="18" spans="1:8" ht="12.75">
      <c r="A18" s="248" t="s">
        <v>218</v>
      </c>
      <c r="B18" s="239" t="s">
        <v>227</v>
      </c>
      <c r="C18" s="239"/>
      <c r="D18" s="239"/>
      <c r="E18" s="240"/>
      <c r="F18" s="254"/>
      <c r="G18" s="254"/>
      <c r="H18" s="255"/>
    </row>
    <row r="19" spans="1:8" ht="12.75">
      <c r="A19" s="232"/>
      <c r="B19" s="233"/>
      <c r="C19" s="254"/>
      <c r="D19" s="254"/>
      <c r="E19" s="254"/>
      <c r="F19" s="254"/>
      <c r="G19" s="254"/>
      <c r="H19" s="255"/>
    </row>
    <row r="20" spans="1:8" ht="12.75">
      <c r="A20" s="267" t="s">
        <v>228</v>
      </c>
      <c r="B20" s="267"/>
      <c r="C20" s="267"/>
      <c r="D20" s="267"/>
      <c r="E20" s="267"/>
      <c r="F20" s="267"/>
      <c r="G20" s="267"/>
      <c r="H20" s="236"/>
    </row>
    <row r="21" spans="1:8" ht="12.75">
      <c r="A21" s="249"/>
      <c r="B21" s="249"/>
      <c r="C21" s="256"/>
      <c r="D21" s="256"/>
      <c r="E21" s="256"/>
      <c r="F21" s="256"/>
      <c r="G21" s="256"/>
      <c r="H21" s="257"/>
    </row>
    <row r="22" spans="1:8" ht="12.75">
      <c r="A22" s="258"/>
      <c r="B22" s="259"/>
      <c r="C22" s="259"/>
      <c r="D22" s="259"/>
      <c r="E22" s="259"/>
      <c r="F22" s="259"/>
      <c r="G22" s="259"/>
      <c r="H22" s="259"/>
    </row>
    <row r="23" spans="1:8" ht="12.75">
      <c r="A23" s="258"/>
      <c r="B23" s="258"/>
      <c r="C23" s="258"/>
      <c r="D23" s="258"/>
      <c r="E23" s="258"/>
      <c r="F23" s="258"/>
      <c r="G23" s="258"/>
      <c r="H23" s="258"/>
    </row>
  </sheetData>
  <mergeCells count="8">
    <mergeCell ref="A20:H20"/>
    <mergeCell ref="B17:E17"/>
    <mergeCell ref="B18:E18"/>
    <mergeCell ref="A3:B3"/>
    <mergeCell ref="B8:D8"/>
    <mergeCell ref="F8:H8"/>
    <mergeCell ref="B16:E16"/>
    <mergeCell ref="G16:H16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5.8515625" style="0" customWidth="1"/>
    <col min="2" max="2" width="10.421875" style="0" hidden="1" customWidth="1"/>
    <col min="3" max="3" width="11.8515625" style="0" customWidth="1"/>
    <col min="4" max="4" width="12.00390625" style="0" customWidth="1"/>
    <col min="5" max="6" width="8.421875" style="0" customWidth="1"/>
    <col min="7" max="7" width="13.8515625" style="0" customWidth="1"/>
  </cols>
  <sheetData>
    <row r="1" spans="1:6" s="31" customFormat="1" ht="12.75">
      <c r="A1" s="224" t="s">
        <v>187</v>
      </c>
      <c r="B1" s="224"/>
      <c r="C1" s="224"/>
      <c r="D1" s="224"/>
      <c r="E1" s="224"/>
      <c r="F1" s="224"/>
    </row>
    <row r="2" spans="1:6" s="31" customFormat="1" ht="12.75">
      <c r="A2" s="224"/>
      <c r="B2" s="224"/>
      <c r="C2" s="224"/>
      <c r="D2" s="224"/>
      <c r="E2" s="224"/>
      <c r="F2" s="224"/>
    </row>
    <row r="5" spans="1:6" ht="12.75">
      <c r="A5" s="220" t="s">
        <v>32</v>
      </c>
      <c r="B5" s="220"/>
      <c r="C5" s="220"/>
      <c r="D5" s="220"/>
      <c r="E5" s="220"/>
      <c r="F5" s="220"/>
    </row>
    <row r="6" spans="1:6" ht="6.75" customHeight="1">
      <c r="A6" s="25"/>
      <c r="B6" s="25"/>
      <c r="C6" s="25"/>
      <c r="D6" s="25"/>
      <c r="E6" s="25"/>
      <c r="F6" s="25"/>
    </row>
    <row r="7" spans="1:6" ht="12.75">
      <c r="A7" s="35"/>
      <c r="B7" s="35"/>
      <c r="C7" s="14"/>
      <c r="D7" s="35"/>
      <c r="E7" s="14"/>
      <c r="F7" s="35"/>
    </row>
    <row r="8" spans="3:7" ht="12.75">
      <c r="C8" s="225" t="s">
        <v>101</v>
      </c>
      <c r="D8" s="269"/>
      <c r="E8" s="4"/>
      <c r="G8" s="32"/>
    </row>
    <row r="9" spans="1:6" ht="12.75">
      <c r="A9" s="3" t="s">
        <v>6</v>
      </c>
      <c r="C9" s="4"/>
      <c r="D9" s="21"/>
      <c r="E9" s="279" t="s">
        <v>102</v>
      </c>
      <c r="F9" s="220"/>
    </row>
    <row r="10" spans="3:5" ht="12.75">
      <c r="C10" s="9" t="s">
        <v>98</v>
      </c>
      <c r="D10" s="10" t="s">
        <v>99</v>
      </c>
      <c r="E10" s="4"/>
    </row>
    <row r="11" spans="1:6" ht="12.75">
      <c r="A11" s="6"/>
      <c r="C11" s="20"/>
      <c r="D11" s="22"/>
      <c r="E11" s="20"/>
      <c r="F11" s="6"/>
    </row>
    <row r="12" spans="1:4" ht="12.75">
      <c r="A12" s="49"/>
      <c r="C12" s="4"/>
      <c r="D12" s="5"/>
    </row>
    <row r="13" spans="1:6" ht="14.25">
      <c r="A13" s="34" t="s">
        <v>134</v>
      </c>
      <c r="C13" s="181">
        <v>7809</v>
      </c>
      <c r="D13" s="213" t="s">
        <v>189</v>
      </c>
      <c r="E13" s="183"/>
      <c r="F13" s="80">
        <v>11087</v>
      </c>
    </row>
    <row r="14" spans="1:6" ht="12.75">
      <c r="A14" s="34" t="s">
        <v>133</v>
      </c>
      <c r="C14" s="181"/>
      <c r="D14" s="183"/>
      <c r="E14" s="183"/>
      <c r="F14" s="80"/>
    </row>
    <row r="15" spans="1:6" ht="12.75">
      <c r="A15" s="34"/>
      <c r="C15" s="214"/>
      <c r="D15" s="214"/>
      <c r="E15" s="214"/>
      <c r="F15" s="80"/>
    </row>
    <row r="16" spans="1:6" ht="12.75">
      <c r="A16" s="34" t="s">
        <v>103</v>
      </c>
      <c r="C16" s="181">
        <v>6598</v>
      </c>
      <c r="D16" s="181">
        <v>1628</v>
      </c>
      <c r="E16" s="181"/>
      <c r="F16" s="80">
        <v>8226</v>
      </c>
    </row>
    <row r="17" spans="1:6" ht="12.75">
      <c r="A17" s="34"/>
      <c r="C17" s="214"/>
      <c r="D17" s="214"/>
      <c r="E17" s="214"/>
      <c r="F17" s="80"/>
    </row>
    <row r="18" spans="1:6" ht="14.25">
      <c r="A18" s="34" t="s">
        <v>148</v>
      </c>
      <c r="C18" s="181">
        <v>1211</v>
      </c>
      <c r="D18" s="213" t="s">
        <v>190</v>
      </c>
      <c r="E18" s="213"/>
      <c r="F18" s="80">
        <v>2861</v>
      </c>
    </row>
    <row r="19" spans="1:6" ht="12.75">
      <c r="A19" s="34"/>
      <c r="C19" s="214"/>
      <c r="D19" s="182"/>
      <c r="E19" s="214"/>
      <c r="F19" s="80"/>
    </row>
    <row r="20" spans="1:6" ht="14.25">
      <c r="A20" s="34" t="s">
        <v>154</v>
      </c>
      <c r="C20" s="181">
        <v>4656</v>
      </c>
      <c r="D20" s="182" t="s">
        <v>191</v>
      </c>
      <c r="E20" s="182"/>
      <c r="F20" s="80">
        <v>5640</v>
      </c>
    </row>
    <row r="21" spans="1:6" ht="12.75">
      <c r="A21" s="34" t="s">
        <v>155</v>
      </c>
      <c r="C21" s="26"/>
      <c r="D21" s="26"/>
      <c r="E21" s="26"/>
      <c r="F21" s="80"/>
    </row>
    <row r="22" spans="1:6" ht="12.75">
      <c r="A22" s="34"/>
      <c r="C22" s="111"/>
      <c r="D22" s="26"/>
      <c r="E22" s="26"/>
      <c r="F22" s="80"/>
    </row>
    <row r="23" spans="1:8" ht="12.75">
      <c r="A23" s="84" t="s">
        <v>104</v>
      </c>
      <c r="C23" s="80">
        <f>SUM(C13+C20)</f>
        <v>12465</v>
      </c>
      <c r="D23" s="94">
        <v>4262</v>
      </c>
      <c r="E23" s="26"/>
      <c r="F23" s="80">
        <v>16727</v>
      </c>
      <c r="H23" s="31"/>
    </row>
    <row r="24" spans="3:6" ht="12.75">
      <c r="C24" s="79"/>
      <c r="F24" s="79"/>
    </row>
    <row r="27" s="5" customFormat="1" ht="12.75"/>
    <row r="28" spans="1:6" s="5" customFormat="1" ht="12.75">
      <c r="A28" s="28"/>
      <c r="B28" s="28"/>
      <c r="C28" s="28"/>
      <c r="D28" s="28"/>
      <c r="E28" s="28"/>
      <c r="F28" s="28"/>
    </row>
    <row r="29" s="5" customFormat="1" ht="12.75">
      <c r="A29" s="28"/>
    </row>
    <row r="30" spans="1:6" ht="12.75">
      <c r="A30" s="220" t="s">
        <v>41</v>
      </c>
      <c r="B30" s="220"/>
      <c r="C30" s="220"/>
      <c r="D30" s="220"/>
      <c r="E30" s="220"/>
      <c r="F30" s="220"/>
    </row>
    <row r="31" spans="1:6" ht="6.75" customHeight="1">
      <c r="A31" s="25"/>
      <c r="B31" s="25"/>
      <c r="C31" s="25"/>
      <c r="D31" s="25"/>
      <c r="E31" s="25"/>
      <c r="F31" s="25"/>
    </row>
    <row r="32" spans="1:6" ht="12.75">
      <c r="A32" s="35"/>
      <c r="B32" s="35"/>
      <c r="C32" s="14"/>
      <c r="D32" s="35"/>
      <c r="E32" s="14"/>
      <c r="F32" s="35"/>
    </row>
    <row r="33" spans="3:7" ht="12.75">
      <c r="C33" s="225" t="s">
        <v>101</v>
      </c>
      <c r="D33" s="269"/>
      <c r="E33" s="4"/>
      <c r="G33" s="32"/>
    </row>
    <row r="34" spans="1:6" ht="12.75">
      <c r="A34" s="3" t="s">
        <v>6</v>
      </c>
      <c r="C34" s="4"/>
      <c r="D34" s="21"/>
      <c r="E34" s="279" t="s">
        <v>102</v>
      </c>
      <c r="F34" s="220"/>
    </row>
    <row r="35" spans="3:5" ht="12.75">
      <c r="C35" s="9" t="s">
        <v>98</v>
      </c>
      <c r="D35" s="10" t="s">
        <v>99</v>
      </c>
      <c r="E35" s="4"/>
    </row>
    <row r="36" spans="1:6" ht="12.75">
      <c r="A36" s="6"/>
      <c r="C36" s="20"/>
      <c r="D36" s="22"/>
      <c r="E36" s="20"/>
      <c r="F36" s="6"/>
    </row>
    <row r="37" spans="1:4" ht="12.75">
      <c r="A37" s="49"/>
      <c r="C37" s="4"/>
      <c r="D37" s="5"/>
    </row>
    <row r="38" spans="1:6" ht="14.25">
      <c r="A38" s="34" t="s">
        <v>134</v>
      </c>
      <c r="C38" s="93">
        <v>13552</v>
      </c>
      <c r="D38" s="165" t="s">
        <v>192</v>
      </c>
      <c r="E38" s="211"/>
      <c r="F38" s="80">
        <v>15640</v>
      </c>
    </row>
    <row r="39" spans="1:6" ht="12.75">
      <c r="A39" s="34" t="s">
        <v>133</v>
      </c>
      <c r="C39" s="93"/>
      <c r="D39" s="95"/>
      <c r="E39" s="212"/>
      <c r="F39" s="80"/>
    </row>
    <row r="40" spans="1:6" ht="12.75">
      <c r="A40" s="34"/>
      <c r="C40" s="26"/>
      <c r="D40" s="26"/>
      <c r="E40" s="204"/>
      <c r="F40" s="80"/>
    </row>
    <row r="41" spans="1:6" ht="12.75">
      <c r="A41" s="34" t="s">
        <v>103</v>
      </c>
      <c r="C41" s="181">
        <v>12781</v>
      </c>
      <c r="D41" s="181">
        <v>1258</v>
      </c>
      <c r="E41" s="207"/>
      <c r="F41" s="80">
        <v>14039</v>
      </c>
    </row>
    <row r="42" spans="1:6" ht="12.75">
      <c r="A42" s="34"/>
      <c r="C42" s="214"/>
      <c r="D42" s="214"/>
      <c r="E42" s="209"/>
      <c r="F42" s="80"/>
    </row>
    <row r="43" spans="1:6" ht="14.25">
      <c r="A43" s="34" t="s">
        <v>148</v>
      </c>
      <c r="C43" s="181">
        <v>771</v>
      </c>
      <c r="D43" s="183" t="s">
        <v>193</v>
      </c>
      <c r="E43" s="208"/>
      <c r="F43" s="80">
        <v>1601</v>
      </c>
    </row>
    <row r="44" spans="1:6" ht="12.75">
      <c r="A44" s="34"/>
      <c r="C44" s="214"/>
      <c r="D44" s="214"/>
      <c r="E44" s="209"/>
      <c r="F44" s="80"/>
    </row>
    <row r="45" spans="1:6" ht="14.25">
      <c r="A45" s="34" t="s">
        <v>154</v>
      </c>
      <c r="C45" s="181">
        <v>6899</v>
      </c>
      <c r="D45" s="182" t="s">
        <v>194</v>
      </c>
      <c r="E45" s="210"/>
      <c r="F45" s="80">
        <v>7321</v>
      </c>
    </row>
    <row r="46" spans="1:6" ht="12.75">
      <c r="A46" s="34" t="s">
        <v>155</v>
      </c>
      <c r="C46" s="214"/>
      <c r="D46" s="214"/>
      <c r="E46" s="209"/>
      <c r="F46" s="80"/>
    </row>
    <row r="47" spans="1:6" ht="12.75">
      <c r="A47" s="34"/>
      <c r="C47" s="111"/>
      <c r="D47" s="26"/>
      <c r="E47" s="204"/>
      <c r="F47" s="80"/>
    </row>
    <row r="48" spans="1:8" ht="12.75">
      <c r="A48" s="84" t="s">
        <v>104</v>
      </c>
      <c r="C48" s="80">
        <f>SUM(C38+C45)</f>
        <v>20451</v>
      </c>
      <c r="D48" s="80">
        <v>2510</v>
      </c>
      <c r="E48" s="204"/>
      <c r="F48" s="80">
        <v>22961</v>
      </c>
      <c r="H48" s="31"/>
    </row>
    <row r="49" spans="3:6" s="5" customFormat="1" ht="12.75">
      <c r="C49" s="203"/>
      <c r="D49" s="203"/>
      <c r="E49" s="203"/>
      <c r="F49" s="206"/>
    </row>
    <row r="50" spans="3:6" s="5" customFormat="1" ht="12.75">
      <c r="C50" s="82"/>
      <c r="D50" s="82"/>
      <c r="F50" s="82"/>
    </row>
    <row r="51" spans="3:6" ht="12.75">
      <c r="C51" s="5"/>
      <c r="D51" s="5"/>
      <c r="E51" s="5"/>
      <c r="F51" s="5"/>
    </row>
    <row r="52" ht="14.25">
      <c r="A52" s="39" t="s">
        <v>170</v>
      </c>
    </row>
  </sheetData>
  <mergeCells count="8">
    <mergeCell ref="E34:F34"/>
    <mergeCell ref="E9:F9"/>
    <mergeCell ref="C33:D33"/>
    <mergeCell ref="A1:F1"/>
    <mergeCell ref="A2:F2"/>
    <mergeCell ref="A5:F5"/>
    <mergeCell ref="C8:D8"/>
    <mergeCell ref="A30:F3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5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5.140625" style="0" customWidth="1"/>
    <col min="2" max="2" width="10.421875" style="0" hidden="1" customWidth="1"/>
    <col min="3" max="11" width="9.7109375" style="0" customWidth="1"/>
  </cols>
  <sheetData>
    <row r="1" spans="1:6" s="31" customFormat="1" ht="12.75">
      <c r="A1" s="224" t="s">
        <v>200</v>
      </c>
      <c r="B1" s="224"/>
      <c r="C1" s="224"/>
      <c r="D1" s="224"/>
      <c r="E1" s="224"/>
      <c r="F1" s="224"/>
    </row>
    <row r="3" spans="1:8" ht="12.75">
      <c r="A3" s="220" t="s">
        <v>32</v>
      </c>
      <c r="B3" s="220"/>
      <c r="C3" s="220"/>
      <c r="D3" s="220"/>
      <c r="E3" s="220"/>
      <c r="F3" s="220"/>
      <c r="G3" s="220"/>
      <c r="H3" s="220"/>
    </row>
    <row r="4" spans="1:3" ht="6.75" customHeight="1">
      <c r="A4" s="25"/>
      <c r="B4" s="25"/>
      <c r="C4" s="25"/>
    </row>
    <row r="5" spans="1:11" ht="12.75">
      <c r="A5" s="49"/>
      <c r="C5" s="35"/>
      <c r="D5" s="35"/>
      <c r="E5" s="35"/>
      <c r="F5" s="35"/>
      <c r="G5" s="35"/>
      <c r="H5" s="35"/>
      <c r="I5" s="35"/>
      <c r="J5" s="35"/>
      <c r="K5" s="35"/>
    </row>
    <row r="6" spans="1:14" ht="12.75">
      <c r="A6" s="51" t="s">
        <v>105</v>
      </c>
      <c r="C6" s="222"/>
      <c r="D6" s="222"/>
      <c r="E6" s="222"/>
      <c r="F6" s="222"/>
      <c r="G6" s="222"/>
      <c r="H6" s="222"/>
      <c r="I6" s="222"/>
      <c r="J6" s="24"/>
      <c r="K6" s="24"/>
      <c r="L6" s="24"/>
      <c r="M6" s="24"/>
      <c r="N6" s="24"/>
    </row>
    <row r="7" spans="1:11" ht="14.25">
      <c r="A7" s="51" t="s">
        <v>106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3" ht="12.75">
      <c r="A8" s="57"/>
      <c r="B8" s="6"/>
      <c r="C8" s="40">
        <v>1999</v>
      </c>
      <c r="D8" s="40">
        <v>2000</v>
      </c>
      <c r="E8" s="40">
        <v>2001</v>
      </c>
      <c r="F8" s="40">
        <v>2002</v>
      </c>
      <c r="G8" s="40">
        <v>2003</v>
      </c>
      <c r="H8" s="40">
        <v>2004</v>
      </c>
      <c r="I8" s="40">
        <v>2005</v>
      </c>
      <c r="J8" s="40">
        <v>2006</v>
      </c>
      <c r="K8" s="40">
        <v>2007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11" ht="12.75">
      <c r="A10" s="3">
        <v>15</v>
      </c>
      <c r="C10" s="92">
        <v>1.2</v>
      </c>
      <c r="D10" s="92">
        <v>2.619</v>
      </c>
      <c r="E10" s="96">
        <v>3.971</v>
      </c>
      <c r="F10" s="96">
        <v>4.3</v>
      </c>
      <c r="G10" s="96">
        <v>3</v>
      </c>
      <c r="H10" s="96">
        <v>1.8</v>
      </c>
      <c r="I10" s="96">
        <v>2.7</v>
      </c>
      <c r="J10" s="103">
        <v>0.3</v>
      </c>
      <c r="K10" s="103">
        <v>0.9</v>
      </c>
    </row>
    <row r="11" spans="1:11" ht="12.75">
      <c r="A11" s="3">
        <v>16</v>
      </c>
      <c r="C11" s="92">
        <v>5.3</v>
      </c>
      <c r="D11" s="92">
        <v>7.245</v>
      </c>
      <c r="E11" s="96">
        <v>6.959</v>
      </c>
      <c r="F11" s="96">
        <v>6.7</v>
      </c>
      <c r="G11" s="96">
        <v>4.7</v>
      </c>
      <c r="H11" s="96">
        <v>6.1</v>
      </c>
      <c r="I11" s="96">
        <v>5.7</v>
      </c>
      <c r="J11" s="103">
        <v>2.2</v>
      </c>
      <c r="K11" s="103">
        <v>3.7</v>
      </c>
    </row>
    <row r="12" spans="1:11" ht="12.75">
      <c r="A12" s="3">
        <v>17</v>
      </c>
      <c r="C12" s="92">
        <v>9.6</v>
      </c>
      <c r="D12" s="92">
        <v>12.244</v>
      </c>
      <c r="E12" s="96">
        <v>13.655</v>
      </c>
      <c r="F12" s="96">
        <v>10.8</v>
      </c>
      <c r="G12" s="96">
        <v>10.2</v>
      </c>
      <c r="H12" s="96">
        <v>9.7</v>
      </c>
      <c r="I12" s="96">
        <v>8.2</v>
      </c>
      <c r="J12" s="103">
        <v>5.4</v>
      </c>
      <c r="K12" s="103">
        <v>9.5</v>
      </c>
    </row>
    <row r="13" spans="1:11" ht="12.75">
      <c r="A13" s="3">
        <v>18</v>
      </c>
      <c r="C13" s="92">
        <v>14.8</v>
      </c>
      <c r="D13" s="92">
        <v>20.643</v>
      </c>
      <c r="E13" s="96">
        <v>23.788</v>
      </c>
      <c r="F13" s="96">
        <v>19.7</v>
      </c>
      <c r="G13" s="96">
        <v>19.9</v>
      </c>
      <c r="H13" s="96">
        <v>21.3</v>
      </c>
      <c r="I13" s="96">
        <v>19.4</v>
      </c>
      <c r="J13" s="103">
        <v>11</v>
      </c>
      <c r="K13" s="103">
        <v>13.9</v>
      </c>
    </row>
    <row r="14" spans="1:11" ht="12.75">
      <c r="A14" s="3">
        <v>19</v>
      </c>
      <c r="C14" s="92">
        <v>28.3</v>
      </c>
      <c r="D14" s="92">
        <v>33.642</v>
      </c>
      <c r="E14" s="96">
        <v>31.591</v>
      </c>
      <c r="F14" s="96">
        <v>32.3</v>
      </c>
      <c r="G14" s="96">
        <v>32.2</v>
      </c>
      <c r="H14" s="96">
        <v>27.2</v>
      </c>
      <c r="I14" s="96">
        <v>28.5</v>
      </c>
      <c r="J14" s="103">
        <v>21.6</v>
      </c>
      <c r="K14" s="103">
        <v>22.4</v>
      </c>
    </row>
    <row r="15" spans="1:11" ht="12.75">
      <c r="A15" s="3"/>
      <c r="J15" s="26"/>
      <c r="K15" s="26"/>
    </row>
    <row r="16" spans="1:11" ht="12.75">
      <c r="A16" s="3">
        <v>20</v>
      </c>
      <c r="C16" s="92">
        <v>34</v>
      </c>
      <c r="D16" s="92">
        <v>41.014</v>
      </c>
      <c r="E16" s="96">
        <v>38.11</v>
      </c>
      <c r="F16" s="96">
        <v>33</v>
      </c>
      <c r="G16" s="96">
        <v>36.6</v>
      </c>
      <c r="H16" s="96">
        <v>30.9</v>
      </c>
      <c r="I16" s="96">
        <v>32</v>
      </c>
      <c r="J16" s="103">
        <v>28.8</v>
      </c>
      <c r="K16" s="103">
        <v>27.5</v>
      </c>
    </row>
    <row r="17" spans="1:11" ht="12.75">
      <c r="A17" s="3">
        <v>21</v>
      </c>
      <c r="C17" s="92">
        <v>42.7</v>
      </c>
      <c r="D17" s="92">
        <v>46.008</v>
      </c>
      <c r="E17" s="96">
        <v>47.499</v>
      </c>
      <c r="F17" s="96">
        <v>39.9</v>
      </c>
      <c r="G17" s="96">
        <v>37.7</v>
      </c>
      <c r="H17" s="96">
        <v>41.5</v>
      </c>
      <c r="I17" s="96">
        <v>35.6</v>
      </c>
      <c r="J17" s="103">
        <v>34.1</v>
      </c>
      <c r="K17" s="103">
        <v>34.5</v>
      </c>
    </row>
    <row r="18" spans="1:11" ht="12.75">
      <c r="A18" s="3">
        <v>22</v>
      </c>
      <c r="C18" s="92">
        <v>49.3</v>
      </c>
      <c r="D18" s="92">
        <v>47.6</v>
      </c>
      <c r="E18" s="96">
        <v>47.601</v>
      </c>
      <c r="F18" s="96">
        <v>46.5</v>
      </c>
      <c r="G18" s="96">
        <v>41.8</v>
      </c>
      <c r="H18" s="96">
        <v>41.7</v>
      </c>
      <c r="I18" s="96">
        <v>39.9</v>
      </c>
      <c r="J18" s="103">
        <v>37.8</v>
      </c>
      <c r="K18" s="103">
        <v>38.8</v>
      </c>
    </row>
    <row r="19" spans="1:11" ht="12.75">
      <c r="A19" s="3">
        <v>23</v>
      </c>
      <c r="C19" s="92">
        <v>52</v>
      </c>
      <c r="D19" s="92">
        <v>54.6</v>
      </c>
      <c r="E19" s="96">
        <v>51.724</v>
      </c>
      <c r="F19" s="96">
        <v>47.4</v>
      </c>
      <c r="G19" s="96">
        <v>48.7</v>
      </c>
      <c r="H19" s="96">
        <v>46.3</v>
      </c>
      <c r="I19" s="96">
        <v>44.8</v>
      </c>
      <c r="J19" s="103">
        <v>44.5</v>
      </c>
      <c r="K19" s="103">
        <v>41.1</v>
      </c>
    </row>
    <row r="20" spans="1:11" ht="12.75">
      <c r="A20" s="3">
        <v>24</v>
      </c>
      <c r="C20" s="92">
        <v>57.1</v>
      </c>
      <c r="D20" s="92">
        <v>55.5</v>
      </c>
      <c r="E20" s="96">
        <v>54.192</v>
      </c>
      <c r="F20" s="96">
        <v>54.6</v>
      </c>
      <c r="G20" s="96">
        <v>55.1</v>
      </c>
      <c r="H20" s="96">
        <v>49.9</v>
      </c>
      <c r="I20" s="96">
        <v>48.1</v>
      </c>
      <c r="J20" s="103">
        <v>42.3</v>
      </c>
      <c r="K20" s="103">
        <v>46.1</v>
      </c>
    </row>
    <row r="21" spans="1:11" ht="12.75">
      <c r="A21" s="3"/>
      <c r="J21" s="26"/>
      <c r="K21" s="26"/>
    </row>
    <row r="22" spans="1:11" ht="12.75">
      <c r="A22" s="3">
        <v>25</v>
      </c>
      <c r="C22" s="92">
        <v>60.7</v>
      </c>
      <c r="D22" s="92">
        <v>59.9</v>
      </c>
      <c r="E22" s="96">
        <v>52.975</v>
      </c>
      <c r="F22" s="96">
        <v>57.5</v>
      </c>
      <c r="G22" s="96">
        <v>57.8</v>
      </c>
      <c r="H22" s="96">
        <v>50.3</v>
      </c>
      <c r="I22" s="96">
        <v>53.7</v>
      </c>
      <c r="J22" s="103">
        <v>48.9</v>
      </c>
      <c r="K22" s="103">
        <v>48.7</v>
      </c>
    </row>
    <row r="23" spans="1:11" ht="12.75">
      <c r="A23" s="3">
        <v>26</v>
      </c>
      <c r="C23" s="92">
        <v>65.2</v>
      </c>
      <c r="D23" s="92">
        <v>63.5</v>
      </c>
      <c r="E23" s="96">
        <v>59.841</v>
      </c>
      <c r="F23" s="96">
        <v>60.7</v>
      </c>
      <c r="G23" s="96">
        <v>56.9</v>
      </c>
      <c r="H23" s="96">
        <v>58.3</v>
      </c>
      <c r="I23" s="96">
        <v>59.9</v>
      </c>
      <c r="J23" s="98">
        <v>56.1</v>
      </c>
      <c r="K23" s="98">
        <v>60</v>
      </c>
    </row>
    <row r="24" spans="1:11" ht="12.75">
      <c r="A24" s="3">
        <v>27</v>
      </c>
      <c r="C24" s="92">
        <v>60.9</v>
      </c>
      <c r="D24" s="92">
        <v>64.6</v>
      </c>
      <c r="E24" s="96">
        <v>62.383</v>
      </c>
      <c r="F24" s="96">
        <v>57.1</v>
      </c>
      <c r="G24" s="96">
        <v>57.7</v>
      </c>
      <c r="H24" s="96">
        <v>62.8</v>
      </c>
      <c r="I24" s="96">
        <v>60.3</v>
      </c>
      <c r="J24" s="103">
        <v>57.9</v>
      </c>
      <c r="K24" s="103">
        <v>64.1</v>
      </c>
    </row>
    <row r="25" spans="1:11" ht="12.75">
      <c r="A25" s="3">
        <v>28</v>
      </c>
      <c r="C25" s="92">
        <v>65.5</v>
      </c>
      <c r="D25" s="92">
        <v>67.6</v>
      </c>
      <c r="E25" s="96">
        <v>62.649</v>
      </c>
      <c r="F25" s="96">
        <v>68.5</v>
      </c>
      <c r="G25" s="96">
        <v>65.6</v>
      </c>
      <c r="H25" s="96">
        <v>64.7</v>
      </c>
      <c r="I25" s="96">
        <v>62.6</v>
      </c>
      <c r="J25" s="103">
        <v>59.6</v>
      </c>
      <c r="K25" s="103">
        <v>67.2</v>
      </c>
    </row>
    <row r="26" spans="1:11" ht="12.75">
      <c r="A26" s="24">
        <v>29</v>
      </c>
      <c r="C26" s="92">
        <v>71.3</v>
      </c>
      <c r="D26" s="92">
        <v>70.6</v>
      </c>
      <c r="E26" s="96">
        <v>68.443</v>
      </c>
      <c r="F26" s="96">
        <v>62.6</v>
      </c>
      <c r="G26" s="96">
        <v>70.3</v>
      </c>
      <c r="H26" s="96">
        <v>69.8</v>
      </c>
      <c r="I26" s="166">
        <v>69.2</v>
      </c>
      <c r="J26" s="103">
        <v>65.2</v>
      </c>
      <c r="K26" s="103">
        <v>69.9</v>
      </c>
    </row>
    <row r="27" spans="1:11" ht="12.75">
      <c r="A27" s="24"/>
      <c r="C27" s="92"/>
      <c r="D27" s="92"/>
      <c r="E27" s="96"/>
      <c r="F27" s="96"/>
      <c r="G27" s="96"/>
      <c r="H27" s="96"/>
      <c r="J27" s="26"/>
      <c r="K27" s="26"/>
    </row>
    <row r="28" spans="1:11" ht="12.75">
      <c r="A28" s="24">
        <v>30</v>
      </c>
      <c r="B28" s="62">
        <v>6959</v>
      </c>
      <c r="C28" s="92">
        <v>74.4</v>
      </c>
      <c r="D28" s="92">
        <v>68</v>
      </c>
      <c r="E28" s="96">
        <v>69.877</v>
      </c>
      <c r="F28" s="96">
        <v>71</v>
      </c>
      <c r="G28" s="96">
        <v>70.4</v>
      </c>
      <c r="H28" s="96">
        <v>71.9</v>
      </c>
      <c r="I28" s="96">
        <v>72.6</v>
      </c>
      <c r="J28" s="103">
        <v>74.3</v>
      </c>
      <c r="K28" s="103">
        <v>71.3</v>
      </c>
    </row>
    <row r="29" spans="1:11" ht="12.75">
      <c r="A29" s="24">
        <v>31</v>
      </c>
      <c r="C29" s="92">
        <v>75.3</v>
      </c>
      <c r="D29" s="92">
        <v>74.2</v>
      </c>
      <c r="E29" s="96">
        <v>70.606</v>
      </c>
      <c r="F29" s="96">
        <v>72</v>
      </c>
      <c r="G29" s="96">
        <v>73.6</v>
      </c>
      <c r="H29" s="96">
        <v>70.7</v>
      </c>
      <c r="I29" s="96">
        <v>78.8</v>
      </c>
      <c r="J29" s="98">
        <v>71.7</v>
      </c>
      <c r="K29" s="98">
        <v>81.8</v>
      </c>
    </row>
    <row r="30" spans="1:11" ht="12.75">
      <c r="A30" s="24">
        <v>32</v>
      </c>
      <c r="B30" s="65">
        <v>15916</v>
      </c>
      <c r="C30" s="92">
        <v>69.2</v>
      </c>
      <c r="D30" s="92">
        <v>72.9</v>
      </c>
      <c r="E30" s="96">
        <v>70.79</v>
      </c>
      <c r="F30" s="96">
        <v>65.2</v>
      </c>
      <c r="G30" s="96">
        <v>75.4</v>
      </c>
      <c r="H30" s="96">
        <v>75</v>
      </c>
      <c r="I30" s="96">
        <v>76.6</v>
      </c>
      <c r="J30" s="103">
        <v>80.3</v>
      </c>
      <c r="K30" s="103">
        <v>84.3</v>
      </c>
    </row>
    <row r="31" spans="1:11" ht="12.75">
      <c r="A31" s="24">
        <v>33</v>
      </c>
      <c r="C31" s="92">
        <v>67.5</v>
      </c>
      <c r="D31" s="92">
        <v>68.1</v>
      </c>
      <c r="E31" s="96">
        <v>68.128</v>
      </c>
      <c r="F31" s="96">
        <v>65.7</v>
      </c>
      <c r="G31" s="96">
        <v>66.3</v>
      </c>
      <c r="H31" s="96">
        <v>77.6</v>
      </c>
      <c r="I31" s="96">
        <v>79.1</v>
      </c>
      <c r="J31" s="98">
        <v>79.4</v>
      </c>
      <c r="K31" s="98">
        <v>86.3</v>
      </c>
    </row>
    <row r="32" spans="1:11" ht="12.75">
      <c r="A32" s="24">
        <v>34</v>
      </c>
      <c r="B32" s="65">
        <v>18058</v>
      </c>
      <c r="C32" s="92">
        <v>68.1</v>
      </c>
      <c r="D32" s="92">
        <v>61.1</v>
      </c>
      <c r="E32" s="96">
        <v>62.035</v>
      </c>
      <c r="F32" s="96">
        <v>63.4</v>
      </c>
      <c r="G32" s="96">
        <v>66.8</v>
      </c>
      <c r="H32" s="96">
        <v>67.5</v>
      </c>
      <c r="I32" s="166">
        <v>69.9</v>
      </c>
      <c r="J32" s="103">
        <v>74.1</v>
      </c>
      <c r="K32" s="103">
        <v>70.8</v>
      </c>
    </row>
    <row r="33" spans="1:11" ht="12.75">
      <c r="A33" s="24"/>
      <c r="I33" s="96"/>
      <c r="J33" s="26"/>
      <c r="K33" s="26"/>
    </row>
    <row r="34" spans="1:11" ht="12.75">
      <c r="A34" s="24">
        <v>35</v>
      </c>
      <c r="B34" s="64">
        <f>SUM(B30-B32)</f>
        <v>-2142</v>
      </c>
      <c r="C34" s="92">
        <v>54.4</v>
      </c>
      <c r="D34" s="92">
        <v>54.5</v>
      </c>
      <c r="E34" s="96">
        <v>54.636</v>
      </c>
      <c r="F34" s="96">
        <v>58.7</v>
      </c>
      <c r="G34" s="96">
        <v>59.6</v>
      </c>
      <c r="H34" s="96">
        <v>60.8</v>
      </c>
      <c r="I34" s="96">
        <v>66.8</v>
      </c>
      <c r="J34" s="103">
        <v>71.1</v>
      </c>
      <c r="K34" s="103">
        <v>69</v>
      </c>
    </row>
    <row r="35" spans="1:11" ht="12.75">
      <c r="A35" s="24">
        <v>36</v>
      </c>
      <c r="C35" s="92">
        <v>48.9</v>
      </c>
      <c r="D35" s="92">
        <v>46.3</v>
      </c>
      <c r="E35" s="96">
        <v>46.368</v>
      </c>
      <c r="F35" s="96">
        <v>49.5</v>
      </c>
      <c r="G35" s="96">
        <v>51.1</v>
      </c>
      <c r="H35" s="96">
        <v>52.6</v>
      </c>
      <c r="I35" s="96">
        <v>54</v>
      </c>
      <c r="J35" s="103">
        <v>61.5</v>
      </c>
      <c r="K35" s="103">
        <v>60</v>
      </c>
    </row>
    <row r="36" spans="1:11" ht="12.75">
      <c r="A36" s="3">
        <v>37</v>
      </c>
      <c r="C36" s="92">
        <v>38.2</v>
      </c>
      <c r="D36" s="92">
        <v>36.2</v>
      </c>
      <c r="E36" s="96">
        <v>37.636</v>
      </c>
      <c r="F36" s="96">
        <v>40.5</v>
      </c>
      <c r="G36" s="96">
        <v>43.3</v>
      </c>
      <c r="H36" s="96">
        <v>45.2</v>
      </c>
      <c r="I36" s="96">
        <v>45</v>
      </c>
      <c r="J36" s="103">
        <v>50.5</v>
      </c>
      <c r="K36" s="103">
        <v>51.7</v>
      </c>
    </row>
    <row r="37" spans="1:11" ht="12.75">
      <c r="A37" s="3">
        <v>38</v>
      </c>
      <c r="C37" s="92">
        <v>31.5</v>
      </c>
      <c r="D37" s="92">
        <v>27.5</v>
      </c>
      <c r="E37" s="96">
        <v>28.736</v>
      </c>
      <c r="F37" s="96">
        <v>30.2</v>
      </c>
      <c r="G37" s="96">
        <v>29.7</v>
      </c>
      <c r="H37" s="96">
        <v>34.1</v>
      </c>
      <c r="I37" s="96">
        <v>36.6</v>
      </c>
      <c r="J37" s="98">
        <v>41.9</v>
      </c>
      <c r="K37" s="98">
        <v>40.6</v>
      </c>
    </row>
    <row r="38" spans="1:11" ht="12.75">
      <c r="A38" s="3">
        <v>39</v>
      </c>
      <c r="C38" s="92">
        <v>22.1</v>
      </c>
      <c r="D38" s="92">
        <v>22.7</v>
      </c>
      <c r="E38" s="96">
        <v>21.324</v>
      </c>
      <c r="F38" s="96">
        <v>22.4</v>
      </c>
      <c r="G38" s="96">
        <v>24.8</v>
      </c>
      <c r="H38" s="96">
        <v>28.1</v>
      </c>
      <c r="I38" s="166">
        <v>26.7</v>
      </c>
      <c r="J38" s="103">
        <v>33.9</v>
      </c>
      <c r="K38" s="103">
        <v>32</v>
      </c>
    </row>
    <row r="39" spans="1:11" ht="12.75">
      <c r="A39" s="3"/>
      <c r="I39" s="96"/>
      <c r="J39" s="26"/>
      <c r="K39" s="26"/>
    </row>
    <row r="40" spans="1:11" ht="12.75">
      <c r="A40" s="3">
        <v>40</v>
      </c>
      <c r="C40" s="92">
        <v>17.6</v>
      </c>
      <c r="D40" s="92">
        <v>16.4</v>
      </c>
      <c r="E40" s="96">
        <v>15.948</v>
      </c>
      <c r="F40" s="96">
        <v>15.7</v>
      </c>
      <c r="G40" s="96">
        <v>17.8</v>
      </c>
      <c r="H40" s="96">
        <v>18.4</v>
      </c>
      <c r="I40" s="96">
        <v>19.5</v>
      </c>
      <c r="J40" s="103">
        <v>25.3</v>
      </c>
      <c r="K40" s="103">
        <v>22</v>
      </c>
    </row>
    <row r="41" spans="1:11" ht="12.75">
      <c r="A41" s="3">
        <v>41</v>
      </c>
      <c r="C41" s="92">
        <v>11</v>
      </c>
      <c r="D41" s="92">
        <v>11.7</v>
      </c>
      <c r="E41" s="96">
        <v>9.099</v>
      </c>
      <c r="F41" s="96">
        <v>11.8</v>
      </c>
      <c r="G41" s="96">
        <v>10.8</v>
      </c>
      <c r="H41" s="96">
        <v>12.6</v>
      </c>
      <c r="I41" s="96">
        <v>13.5</v>
      </c>
      <c r="J41" s="103">
        <v>17.3</v>
      </c>
      <c r="K41" s="103">
        <v>17.7</v>
      </c>
    </row>
    <row r="42" spans="1:11" ht="12.75">
      <c r="A42" s="3">
        <v>42</v>
      </c>
      <c r="C42" s="92">
        <v>7.9</v>
      </c>
      <c r="D42" s="92">
        <v>5.309</v>
      </c>
      <c r="E42" s="96">
        <v>5.369</v>
      </c>
      <c r="F42" s="96">
        <v>6.3</v>
      </c>
      <c r="G42" s="96">
        <v>5.655</v>
      </c>
      <c r="H42" s="96">
        <v>8.8</v>
      </c>
      <c r="I42" s="96">
        <v>8.4</v>
      </c>
      <c r="J42" s="103">
        <v>10.8</v>
      </c>
      <c r="K42" s="103">
        <v>8.9</v>
      </c>
    </row>
    <row r="43" spans="1:11" ht="12.75">
      <c r="A43" s="3">
        <v>43</v>
      </c>
      <c r="C43" s="92">
        <v>3.8</v>
      </c>
      <c r="D43" s="92">
        <v>3.293</v>
      </c>
      <c r="E43" s="96">
        <v>3.576</v>
      </c>
      <c r="F43" s="96">
        <v>5.2</v>
      </c>
      <c r="G43" s="96">
        <v>3.8</v>
      </c>
      <c r="H43" s="96">
        <v>3.9</v>
      </c>
      <c r="I43" s="96">
        <v>5.3</v>
      </c>
      <c r="J43" s="103">
        <v>5.4</v>
      </c>
      <c r="K43" s="103">
        <v>5.2</v>
      </c>
    </row>
    <row r="44" spans="1:11" ht="12.75">
      <c r="A44" s="3">
        <v>44</v>
      </c>
      <c r="C44" s="92">
        <v>3.8</v>
      </c>
      <c r="D44" s="92">
        <v>0.904</v>
      </c>
      <c r="E44" s="96">
        <v>1.731</v>
      </c>
      <c r="F44" s="96">
        <v>2.2</v>
      </c>
      <c r="G44" s="96">
        <v>1.1</v>
      </c>
      <c r="H44" s="96">
        <v>1.6</v>
      </c>
      <c r="I44" s="166">
        <v>1.4</v>
      </c>
      <c r="J44" s="103">
        <v>3.3</v>
      </c>
      <c r="K44" s="103">
        <v>2.2</v>
      </c>
    </row>
    <row r="45" spans="8:9" ht="12.75">
      <c r="H45" s="167"/>
      <c r="I45" s="159"/>
    </row>
    <row r="46" spans="1:252" ht="25.5" customHeight="1">
      <c r="A46" s="157" t="s">
        <v>162</v>
      </c>
      <c r="B46" s="154">
        <v>1255.327</v>
      </c>
      <c r="C46" s="158">
        <v>1211.43</v>
      </c>
      <c r="D46" s="158">
        <v>1221.285</v>
      </c>
      <c r="E46" s="159">
        <v>1192.348</v>
      </c>
      <c r="F46" s="159">
        <v>1182.96</v>
      </c>
      <c r="G46" s="159">
        <v>1200.041</v>
      </c>
      <c r="H46" s="159">
        <v>1211.1</v>
      </c>
      <c r="I46" s="168">
        <f>SUM(I10:I44)</f>
        <v>1224.8000000000002</v>
      </c>
      <c r="J46" s="76">
        <f>SUM(J10:J44)</f>
        <v>1216.5</v>
      </c>
      <c r="K46" s="76">
        <f>SUM(K10:K44)</f>
        <v>1252.1</v>
      </c>
      <c r="L46" s="155"/>
      <c r="M46" s="155"/>
      <c r="N46" s="155"/>
      <c r="O46" s="156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5"/>
      <c r="AD46" s="155"/>
      <c r="AE46" s="155"/>
      <c r="AF46" s="155"/>
      <c r="AG46" s="153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5"/>
      <c r="AV46" s="155"/>
      <c r="AW46" s="155"/>
      <c r="AX46" s="155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5"/>
      <c r="BN46" s="155"/>
      <c r="BO46" s="155"/>
      <c r="BP46" s="155"/>
      <c r="BQ46" s="153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5"/>
      <c r="CF46" s="155"/>
      <c r="CG46" s="155"/>
      <c r="CH46" s="155"/>
      <c r="CI46" s="153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5"/>
      <c r="CX46" s="155"/>
      <c r="CY46" s="155"/>
      <c r="CZ46" s="155"/>
      <c r="DA46" s="153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5"/>
      <c r="DP46" s="155"/>
      <c r="DQ46" s="155"/>
      <c r="DR46" s="155"/>
      <c r="DS46" s="153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5"/>
      <c r="EH46" s="155"/>
      <c r="EI46" s="155"/>
      <c r="EJ46" s="155"/>
      <c r="EK46" s="153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5"/>
      <c r="EZ46" s="155"/>
      <c r="FA46" s="155"/>
      <c r="FB46" s="155"/>
      <c r="FC46" s="153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5"/>
      <c r="FR46" s="155"/>
      <c r="FS46" s="155"/>
      <c r="FT46" s="155"/>
      <c r="FU46" s="153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5"/>
      <c r="GJ46" s="155"/>
      <c r="GK46" s="155"/>
      <c r="GL46" s="155"/>
      <c r="GM46" s="153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5"/>
      <c r="HB46" s="155"/>
      <c r="HC46" s="155"/>
      <c r="HD46" s="155"/>
      <c r="HE46" s="153"/>
      <c r="HF46" s="154"/>
      <c r="HG46" s="154"/>
      <c r="HH46" s="154"/>
      <c r="HI46" s="154"/>
      <c r="HJ46" s="154"/>
      <c r="HK46" s="154"/>
      <c r="HL46" s="154"/>
      <c r="HM46" s="154"/>
      <c r="HN46" s="154"/>
      <c r="HO46" s="154"/>
      <c r="HP46" s="154"/>
      <c r="HQ46" s="154"/>
      <c r="HR46" s="154"/>
      <c r="HS46" s="155"/>
      <c r="HT46" s="155"/>
      <c r="HU46" s="155"/>
      <c r="HV46" s="155"/>
      <c r="HW46" s="153"/>
      <c r="HX46" s="154"/>
      <c r="HY46" s="154"/>
      <c r="HZ46" s="154"/>
      <c r="IA46" s="154"/>
      <c r="IB46" s="154"/>
      <c r="IC46" s="154"/>
      <c r="ID46" s="154"/>
      <c r="IE46" s="154"/>
      <c r="IF46" s="154"/>
      <c r="IG46" s="154"/>
      <c r="IH46" s="154"/>
      <c r="II46" s="154"/>
      <c r="IJ46" s="154"/>
      <c r="IK46" s="155"/>
      <c r="IL46" s="155"/>
      <c r="IM46" s="155"/>
      <c r="IN46" s="155"/>
      <c r="IO46" s="153"/>
      <c r="IP46" s="154"/>
      <c r="IQ46" s="154"/>
      <c r="IR46" s="154"/>
    </row>
    <row r="47" spans="9:11" ht="12.75">
      <c r="I47" s="97"/>
      <c r="J47" s="26"/>
      <c r="K47" s="26"/>
    </row>
    <row r="48" spans="1:11" ht="12.75">
      <c r="A48" s="1" t="s">
        <v>163</v>
      </c>
      <c r="C48" s="97">
        <v>44.306546523948775</v>
      </c>
      <c r="D48" s="97">
        <v>43</v>
      </c>
      <c r="E48" s="97">
        <v>42.791</v>
      </c>
      <c r="F48" s="97">
        <v>42</v>
      </c>
      <c r="G48" s="97">
        <v>42</v>
      </c>
      <c r="H48" s="97">
        <v>42</v>
      </c>
      <c r="I48" s="169">
        <v>43</v>
      </c>
      <c r="J48" s="163">
        <v>43</v>
      </c>
      <c r="K48" s="163">
        <v>44</v>
      </c>
    </row>
    <row r="49" ht="14.25">
      <c r="A49" s="1" t="s">
        <v>140</v>
      </c>
    </row>
    <row r="51" ht="14.25">
      <c r="A51" s="38" t="s">
        <v>107</v>
      </c>
    </row>
    <row r="52" ht="14.25">
      <c r="A52" s="38" t="s">
        <v>109</v>
      </c>
    </row>
    <row r="53" ht="12.75">
      <c r="A53" t="s">
        <v>108</v>
      </c>
    </row>
  </sheetData>
  <mergeCells count="3">
    <mergeCell ref="A1:F1"/>
    <mergeCell ref="A3:H3"/>
    <mergeCell ref="C6:I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5.28125" style="0" customWidth="1"/>
    <col min="2" max="2" width="10.421875" style="0" hidden="1" customWidth="1"/>
    <col min="3" max="11" width="9.7109375" style="0" customWidth="1"/>
  </cols>
  <sheetData>
    <row r="1" spans="1:6" s="31" customFormat="1" ht="12.75">
      <c r="A1" s="224" t="s">
        <v>195</v>
      </c>
      <c r="B1" s="224"/>
      <c r="C1" s="224"/>
      <c r="D1" s="224"/>
      <c r="E1" s="224"/>
      <c r="F1" s="224"/>
    </row>
    <row r="3" spans="1:8" ht="12.75">
      <c r="A3" s="220" t="s">
        <v>41</v>
      </c>
      <c r="B3" s="220"/>
      <c r="C3" s="220"/>
      <c r="D3" s="220"/>
      <c r="E3" s="220"/>
      <c r="F3" s="220"/>
      <c r="G3" s="220"/>
      <c r="H3" s="220"/>
    </row>
    <row r="4" spans="1:3" ht="6.75" customHeight="1">
      <c r="A4" s="25"/>
      <c r="B4" s="25"/>
      <c r="C4" s="25"/>
    </row>
    <row r="5" spans="1:11" ht="12.75">
      <c r="A5" s="49"/>
      <c r="C5" s="35"/>
      <c r="D5" s="35"/>
      <c r="E5" s="35"/>
      <c r="F5" s="35"/>
      <c r="G5" s="35"/>
      <c r="H5" s="35"/>
      <c r="I5" s="35"/>
      <c r="J5" s="35"/>
      <c r="K5" s="35"/>
    </row>
    <row r="6" spans="1:14" ht="12.75">
      <c r="A6" s="51" t="s">
        <v>105</v>
      </c>
      <c r="C6" s="222"/>
      <c r="D6" s="222"/>
      <c r="E6" s="222"/>
      <c r="F6" s="222"/>
      <c r="G6" s="222"/>
      <c r="H6" s="222"/>
      <c r="I6" s="222"/>
      <c r="J6" s="24"/>
      <c r="K6" s="24"/>
      <c r="L6" s="24"/>
      <c r="M6" s="24"/>
      <c r="N6" s="24"/>
    </row>
    <row r="7" spans="1:11" ht="14.25">
      <c r="A7" s="51" t="s">
        <v>106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3" ht="12.75">
      <c r="A8" s="57"/>
      <c r="B8" s="6"/>
      <c r="C8" s="40">
        <v>1999</v>
      </c>
      <c r="D8" s="40">
        <v>2000</v>
      </c>
      <c r="E8" s="40">
        <v>2001</v>
      </c>
      <c r="F8" s="40">
        <v>2002</v>
      </c>
      <c r="G8" s="40">
        <v>2003</v>
      </c>
      <c r="H8" s="40">
        <v>2004</v>
      </c>
      <c r="I8" s="40">
        <v>2005</v>
      </c>
      <c r="J8" s="40">
        <v>2006</v>
      </c>
      <c r="K8" s="40">
        <v>2007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5"/>
      <c r="B9" s="5"/>
      <c r="C9" s="23"/>
      <c r="D9" s="23"/>
      <c r="E9" s="23"/>
      <c r="F9" s="23"/>
      <c r="G9" s="23"/>
      <c r="H9" s="23"/>
      <c r="I9" s="23"/>
      <c r="J9" s="23"/>
      <c r="K9" s="2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11" ht="12.75">
      <c r="A10" s="3">
        <v>15</v>
      </c>
      <c r="C10" s="26">
        <v>0.8</v>
      </c>
      <c r="D10" s="103">
        <v>1.3399836224223927</v>
      </c>
      <c r="E10" s="103">
        <v>0.8</v>
      </c>
      <c r="F10" s="103">
        <v>0.7454089584603917</v>
      </c>
      <c r="G10" s="103">
        <v>0.7017543859649122</v>
      </c>
      <c r="H10" s="103">
        <v>1.5</v>
      </c>
      <c r="I10" s="103">
        <v>1.6</v>
      </c>
      <c r="J10" s="103">
        <v>0.8</v>
      </c>
      <c r="K10" s="103">
        <v>1.1</v>
      </c>
    </row>
    <row r="11" spans="1:11" ht="12.75">
      <c r="A11" s="3">
        <v>16</v>
      </c>
      <c r="C11" s="26">
        <v>2.9</v>
      </c>
      <c r="D11" s="103">
        <v>2.9045325995566764</v>
      </c>
      <c r="E11" s="103">
        <v>2.9</v>
      </c>
      <c r="F11" s="103">
        <v>2.5696228904785055</v>
      </c>
      <c r="G11" s="103">
        <v>3.370862266567788</v>
      </c>
      <c r="H11" s="103">
        <v>4.9</v>
      </c>
      <c r="I11" s="103">
        <v>3.7</v>
      </c>
      <c r="J11" s="103">
        <v>3.4</v>
      </c>
      <c r="K11" s="103">
        <v>4</v>
      </c>
    </row>
    <row r="12" spans="1:11" ht="12.75">
      <c r="A12" s="3">
        <v>17</v>
      </c>
      <c r="C12" s="26">
        <v>6.7</v>
      </c>
      <c r="D12" s="103">
        <v>6.538432296814415</v>
      </c>
      <c r="E12" s="103">
        <v>7.4</v>
      </c>
      <c r="F12" s="103">
        <v>8.769365682548964</v>
      </c>
      <c r="G12" s="103">
        <v>7.534388608557406</v>
      </c>
      <c r="H12" s="103">
        <v>9.8</v>
      </c>
      <c r="I12" s="103">
        <v>8.8</v>
      </c>
      <c r="J12" s="103">
        <v>5.5</v>
      </c>
      <c r="K12" s="103">
        <v>7.4</v>
      </c>
    </row>
    <row r="13" spans="1:11" ht="12.75">
      <c r="A13" s="3">
        <v>18</v>
      </c>
      <c r="C13" s="26">
        <v>11.7</v>
      </c>
      <c r="D13" s="103">
        <v>13.431013431013431</v>
      </c>
      <c r="E13" s="103">
        <v>14.9</v>
      </c>
      <c r="F13" s="103">
        <v>13.959771840288202</v>
      </c>
      <c r="G13" s="103">
        <v>14.138353891654043</v>
      </c>
      <c r="H13" s="103">
        <v>16.5</v>
      </c>
      <c r="I13" s="103">
        <v>16.2</v>
      </c>
      <c r="J13" s="103">
        <v>10.7</v>
      </c>
      <c r="K13" s="103">
        <v>13.9</v>
      </c>
    </row>
    <row r="14" spans="1:11" ht="12.75">
      <c r="A14" s="3">
        <v>19</v>
      </c>
      <c r="C14" s="26">
        <v>23.3</v>
      </c>
      <c r="D14" s="103">
        <v>25.562951423311148</v>
      </c>
      <c r="E14" s="103">
        <v>23.3</v>
      </c>
      <c r="F14" s="103">
        <v>23.682868177512205</v>
      </c>
      <c r="G14" s="103">
        <v>23.366889558380482</v>
      </c>
      <c r="H14" s="103">
        <v>24.7</v>
      </c>
      <c r="I14" s="103">
        <v>25.4</v>
      </c>
      <c r="J14" s="103">
        <v>20.9</v>
      </c>
      <c r="K14" s="103">
        <v>24.4</v>
      </c>
    </row>
    <row r="15" spans="1:11" ht="12.75">
      <c r="A15" s="3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3">
        <v>20</v>
      </c>
      <c r="C16" s="26">
        <v>31.8</v>
      </c>
      <c r="D16" s="103">
        <v>31.660445181805613</v>
      </c>
      <c r="E16" s="103">
        <v>33</v>
      </c>
      <c r="F16" s="103">
        <v>31.630836642475693</v>
      </c>
      <c r="G16" s="103">
        <v>31.527373428956896</v>
      </c>
      <c r="H16" s="103">
        <v>32.3</v>
      </c>
      <c r="I16" s="103">
        <v>30.9</v>
      </c>
      <c r="J16" s="103">
        <v>30.5</v>
      </c>
      <c r="K16" s="103">
        <v>30</v>
      </c>
    </row>
    <row r="17" spans="1:11" ht="12.75">
      <c r="A17" s="3">
        <v>21</v>
      </c>
      <c r="C17" s="26">
        <v>41.5</v>
      </c>
      <c r="D17" s="103">
        <v>41.88824943541925</v>
      </c>
      <c r="E17" s="103">
        <v>41.4</v>
      </c>
      <c r="F17" s="103">
        <v>42.21457954009036</v>
      </c>
      <c r="G17" s="103">
        <v>38.049700316519626</v>
      </c>
      <c r="H17" s="103">
        <v>40.3</v>
      </c>
      <c r="I17" s="103">
        <v>43.3</v>
      </c>
      <c r="J17" s="103">
        <v>35.6</v>
      </c>
      <c r="K17" s="103">
        <v>40.7</v>
      </c>
    </row>
    <row r="18" spans="1:11" ht="12.75">
      <c r="A18" s="3">
        <v>22</v>
      </c>
      <c r="C18" s="26">
        <v>50.9</v>
      </c>
      <c r="D18" s="103">
        <v>50.6464747481963</v>
      </c>
      <c r="E18" s="103">
        <v>52.8</v>
      </c>
      <c r="F18" s="103">
        <v>48.29828169574736</v>
      </c>
      <c r="G18" s="103">
        <v>43.981635504690935</v>
      </c>
      <c r="H18" s="103">
        <v>51.1</v>
      </c>
      <c r="I18" s="103">
        <v>47.3</v>
      </c>
      <c r="J18" s="103">
        <v>41.6</v>
      </c>
      <c r="K18" s="103">
        <v>46.1</v>
      </c>
    </row>
    <row r="19" spans="1:11" ht="12.75">
      <c r="A19" s="3">
        <v>23</v>
      </c>
      <c r="C19" s="26">
        <v>58.8</v>
      </c>
      <c r="D19" s="103">
        <v>60.038596240440285</v>
      </c>
      <c r="E19" s="103">
        <v>55.9</v>
      </c>
      <c r="F19" s="103">
        <v>58.27943528757215</v>
      </c>
      <c r="G19" s="103">
        <v>49.08055755513382</v>
      </c>
      <c r="H19" s="103">
        <v>53.8</v>
      </c>
      <c r="I19" s="103">
        <v>53.2</v>
      </c>
      <c r="J19" s="103">
        <v>51.4</v>
      </c>
      <c r="K19" s="103">
        <v>52.6</v>
      </c>
    </row>
    <row r="20" spans="1:11" ht="12.75">
      <c r="A20" s="3">
        <v>24</v>
      </c>
      <c r="C20" s="26">
        <v>66.8</v>
      </c>
      <c r="D20" s="103">
        <v>57.88930904090753</v>
      </c>
      <c r="E20" s="103">
        <v>65.8</v>
      </c>
      <c r="F20" s="103">
        <v>63.85041551246537</v>
      </c>
      <c r="G20" s="103">
        <v>65.3446257660263</v>
      </c>
      <c r="H20" s="103">
        <v>66.3</v>
      </c>
      <c r="I20" s="103">
        <v>59.3</v>
      </c>
      <c r="J20" s="103">
        <v>58.6</v>
      </c>
      <c r="K20" s="103">
        <v>59.6</v>
      </c>
    </row>
    <row r="21" spans="1:11" ht="12.75">
      <c r="A21" s="3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3">
        <v>25</v>
      </c>
      <c r="C22" s="26">
        <v>75.6</v>
      </c>
      <c r="D22" s="103">
        <v>76.38347622759157</v>
      </c>
      <c r="E22" s="103">
        <v>72.5</v>
      </c>
      <c r="F22" s="103">
        <v>72.95658839105289</v>
      </c>
      <c r="G22" s="103">
        <v>67.41573033707866</v>
      </c>
      <c r="H22" s="103">
        <v>75.2</v>
      </c>
      <c r="I22" s="103">
        <v>72.2</v>
      </c>
      <c r="J22" s="103">
        <v>64.7</v>
      </c>
      <c r="K22" s="103">
        <v>70.1</v>
      </c>
    </row>
    <row r="23" spans="1:11" ht="12.75">
      <c r="A23" s="3">
        <v>26</v>
      </c>
      <c r="C23" s="26">
        <v>82.7</v>
      </c>
      <c r="D23" s="103">
        <v>85.43134109770556</v>
      </c>
      <c r="E23" s="98">
        <v>82.2</v>
      </c>
      <c r="F23" s="98">
        <v>75.2950752950753</v>
      </c>
      <c r="G23" s="98">
        <v>78.12175358404322</v>
      </c>
      <c r="H23" s="98">
        <v>84</v>
      </c>
      <c r="I23" s="98">
        <v>83.3</v>
      </c>
      <c r="J23" s="98">
        <v>74.1</v>
      </c>
      <c r="K23" s="98">
        <v>81.1</v>
      </c>
    </row>
    <row r="24" spans="1:11" ht="12.75">
      <c r="A24" s="3">
        <v>27</v>
      </c>
      <c r="C24" s="26">
        <v>88.7</v>
      </c>
      <c r="D24" s="103">
        <v>92.83837499157852</v>
      </c>
      <c r="E24" s="103">
        <v>88.5</v>
      </c>
      <c r="F24" s="103">
        <v>87.51753155680224</v>
      </c>
      <c r="G24" s="103">
        <v>87.93732270701067</v>
      </c>
      <c r="H24" s="103">
        <v>87.5</v>
      </c>
      <c r="I24" s="103">
        <v>87</v>
      </c>
      <c r="J24" s="103">
        <v>84</v>
      </c>
      <c r="K24" s="103">
        <v>91.9</v>
      </c>
    </row>
    <row r="25" spans="1:11" ht="12.75">
      <c r="A25" s="3">
        <v>28</v>
      </c>
      <c r="C25" s="26">
        <v>96.9</v>
      </c>
      <c r="D25" s="103">
        <v>97.93095079182089</v>
      </c>
      <c r="E25" s="103">
        <v>96.9</v>
      </c>
      <c r="F25" s="103">
        <v>96.7361929180237</v>
      </c>
      <c r="G25" s="103">
        <v>87.67276280887897</v>
      </c>
      <c r="H25" s="103">
        <v>96.9</v>
      </c>
      <c r="I25" s="103">
        <v>94</v>
      </c>
      <c r="J25" s="103">
        <v>90.8</v>
      </c>
      <c r="K25" s="103">
        <v>93.2</v>
      </c>
    </row>
    <row r="26" spans="1:11" ht="12.75">
      <c r="A26" s="24">
        <v>29</v>
      </c>
      <c r="C26" s="26">
        <v>99.4</v>
      </c>
      <c r="D26" s="103">
        <v>100.94047237362402</v>
      </c>
      <c r="E26" s="103">
        <v>98.3</v>
      </c>
      <c r="F26" s="103">
        <v>97.15086408220458</v>
      </c>
      <c r="G26" s="103">
        <v>96.35237439779766</v>
      </c>
      <c r="H26" s="103">
        <v>97.6</v>
      </c>
      <c r="I26" s="103">
        <v>97.3</v>
      </c>
      <c r="J26" s="103">
        <v>95.6</v>
      </c>
      <c r="K26" s="103">
        <v>101.3</v>
      </c>
    </row>
    <row r="27" spans="1:11" ht="12.75">
      <c r="A27" s="24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24">
        <v>30</v>
      </c>
      <c r="B28" s="62">
        <v>6959</v>
      </c>
      <c r="C28" s="26">
        <v>107.3</v>
      </c>
      <c r="D28" s="103">
        <v>104.57450045643574</v>
      </c>
      <c r="E28" s="103">
        <v>99.5</v>
      </c>
      <c r="F28" s="103">
        <v>93.67891775410033</v>
      </c>
      <c r="G28" s="103">
        <v>97.1836572788576</v>
      </c>
      <c r="H28" s="103">
        <v>100.8</v>
      </c>
      <c r="I28" s="103">
        <v>94.5</v>
      </c>
      <c r="J28" s="103">
        <v>97.5</v>
      </c>
      <c r="K28" s="103">
        <v>103.5</v>
      </c>
    </row>
    <row r="29" spans="1:11" ht="12.75">
      <c r="A29" s="24">
        <v>31</v>
      </c>
      <c r="C29" s="26">
        <v>104.5</v>
      </c>
      <c r="D29" s="103">
        <v>97.12477644792956</v>
      </c>
      <c r="E29" s="98">
        <v>100.2</v>
      </c>
      <c r="F29" s="98">
        <v>94.94204425711276</v>
      </c>
      <c r="G29" s="98">
        <v>94.93295360151893</v>
      </c>
      <c r="H29" s="98">
        <v>95.1</v>
      </c>
      <c r="I29" s="98">
        <v>95.2</v>
      </c>
      <c r="J29" s="98">
        <v>92.1</v>
      </c>
      <c r="K29" s="98">
        <v>98.7</v>
      </c>
    </row>
    <row r="30" spans="1:11" ht="12.75">
      <c r="A30" s="24">
        <v>32</v>
      </c>
      <c r="B30" s="65">
        <v>15916</v>
      </c>
      <c r="C30" s="26">
        <v>98.2</v>
      </c>
      <c r="D30" s="103">
        <v>93.58854916574913</v>
      </c>
      <c r="E30" s="103">
        <v>87.9</v>
      </c>
      <c r="F30" s="103">
        <v>88.61265039189256</v>
      </c>
      <c r="G30" s="103">
        <v>91.10379773285274</v>
      </c>
      <c r="H30" s="103">
        <v>85.9</v>
      </c>
      <c r="I30" s="103">
        <v>85.7</v>
      </c>
      <c r="J30" s="103">
        <v>94.7</v>
      </c>
      <c r="K30" s="103">
        <v>92</v>
      </c>
    </row>
    <row r="31" spans="1:11" ht="12.75">
      <c r="A31" s="24">
        <v>33</v>
      </c>
      <c r="C31" s="26">
        <v>83.3</v>
      </c>
      <c r="D31" s="103">
        <v>84.20530212167583</v>
      </c>
      <c r="E31" s="98">
        <v>82.2</v>
      </c>
      <c r="F31" s="98">
        <v>84.29239345441468</v>
      </c>
      <c r="G31" s="98">
        <v>81.3330688355485</v>
      </c>
      <c r="H31" s="98">
        <v>79.4</v>
      </c>
      <c r="I31" s="98">
        <v>82.4</v>
      </c>
      <c r="J31" s="98">
        <v>87.9</v>
      </c>
      <c r="K31" s="98">
        <v>83.2</v>
      </c>
    </row>
    <row r="32" spans="1:11" ht="12.75">
      <c r="A32" s="24">
        <v>34</v>
      </c>
      <c r="B32" s="65">
        <v>18058</v>
      </c>
      <c r="C32" s="26">
        <v>71.2</v>
      </c>
      <c r="D32" s="103">
        <v>73.5117195602572</v>
      </c>
      <c r="E32" s="103">
        <v>69.8</v>
      </c>
      <c r="F32" s="103">
        <v>69.39590614078882</v>
      </c>
      <c r="G32" s="103">
        <v>73.17942775648453</v>
      </c>
      <c r="H32" s="103">
        <v>69.9</v>
      </c>
      <c r="I32" s="103">
        <v>66.8</v>
      </c>
      <c r="J32" s="103">
        <v>75.5</v>
      </c>
      <c r="K32" s="103">
        <v>71.8</v>
      </c>
    </row>
    <row r="33" spans="1:11" ht="12.75">
      <c r="A33" s="24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24">
        <v>35</v>
      </c>
      <c r="B34" s="64">
        <f>SUM(B30-B32)</f>
        <v>-2142</v>
      </c>
      <c r="C34" s="26">
        <v>59.9</v>
      </c>
      <c r="D34" s="103">
        <v>62.4711364876779</v>
      </c>
      <c r="E34" s="103">
        <v>61.3</v>
      </c>
      <c r="F34" s="103">
        <v>60.13968975879152</v>
      </c>
      <c r="G34" s="103">
        <v>64.60535006605019</v>
      </c>
      <c r="H34" s="103">
        <v>59.8</v>
      </c>
      <c r="I34" s="103">
        <v>59.5</v>
      </c>
      <c r="J34" s="103">
        <v>65.3</v>
      </c>
      <c r="K34" s="103">
        <v>63.6</v>
      </c>
    </row>
    <row r="35" spans="1:11" ht="12.75">
      <c r="A35" s="3">
        <v>36</v>
      </c>
      <c r="C35" s="26">
        <v>46</v>
      </c>
      <c r="D35" s="103">
        <v>50.5782769024472</v>
      </c>
      <c r="E35" s="103">
        <v>48.8</v>
      </c>
      <c r="F35" s="103">
        <v>50.750040763084954</v>
      </c>
      <c r="G35" s="103">
        <v>50.64107733247319</v>
      </c>
      <c r="H35" s="103">
        <v>48.3</v>
      </c>
      <c r="I35" s="103">
        <v>47.1</v>
      </c>
      <c r="J35" s="103">
        <v>54.7</v>
      </c>
      <c r="K35" s="103">
        <v>54.5</v>
      </c>
    </row>
    <row r="36" spans="1:11" ht="12.75">
      <c r="A36" s="3">
        <v>37</v>
      </c>
      <c r="C36" s="26">
        <v>37</v>
      </c>
      <c r="D36" s="103">
        <v>37.829087501065004</v>
      </c>
      <c r="E36" s="103">
        <v>38.6</v>
      </c>
      <c r="F36" s="103">
        <v>39.26173114159766</v>
      </c>
      <c r="G36" s="103">
        <v>39.39529039841122</v>
      </c>
      <c r="H36" s="103">
        <v>37.9</v>
      </c>
      <c r="I36" s="103">
        <v>35.7</v>
      </c>
      <c r="J36" s="103">
        <v>41.7</v>
      </c>
      <c r="K36" s="103">
        <v>41.6</v>
      </c>
    </row>
    <row r="37" spans="1:11" ht="12.75">
      <c r="A37" s="3">
        <v>38</v>
      </c>
      <c r="C37" s="26">
        <v>25.7</v>
      </c>
      <c r="D37" s="103">
        <v>28.882762242352634</v>
      </c>
      <c r="E37" s="98">
        <v>27.2</v>
      </c>
      <c r="F37" s="98">
        <v>30.38162282326788</v>
      </c>
      <c r="G37" s="98">
        <v>30.38368617173744</v>
      </c>
      <c r="H37" s="98">
        <v>27.8</v>
      </c>
      <c r="I37" s="98">
        <v>30</v>
      </c>
      <c r="J37" s="98">
        <v>33.3</v>
      </c>
      <c r="K37" s="98">
        <v>31.5</v>
      </c>
    </row>
    <row r="38" spans="1:11" ht="12.75">
      <c r="A38" s="3">
        <v>39</v>
      </c>
      <c r="C38" s="26">
        <v>18.2</v>
      </c>
      <c r="D38" s="103">
        <v>19.504102587095904</v>
      </c>
      <c r="E38" s="103">
        <v>17.9</v>
      </c>
      <c r="F38" s="103">
        <v>20.24393310700365</v>
      </c>
      <c r="G38" s="103">
        <v>22.531179717849113</v>
      </c>
      <c r="H38" s="103">
        <v>20.2</v>
      </c>
      <c r="I38" s="103">
        <v>19.8</v>
      </c>
      <c r="J38" s="103">
        <v>26</v>
      </c>
      <c r="K38" s="103">
        <v>23.3</v>
      </c>
    </row>
    <row r="39" spans="1:11" ht="12.75">
      <c r="A39" s="3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2.75">
      <c r="A40" s="3">
        <v>40</v>
      </c>
      <c r="C40" s="26">
        <v>13.1</v>
      </c>
      <c r="D40" s="103">
        <v>15.185082617926705</v>
      </c>
      <c r="E40" s="103">
        <v>15.5</v>
      </c>
      <c r="F40" s="103">
        <v>14.882878219231268</v>
      </c>
      <c r="G40" s="103">
        <v>16.165993083621515</v>
      </c>
      <c r="H40" s="103">
        <v>13.2</v>
      </c>
      <c r="I40" s="103">
        <v>13.5</v>
      </c>
      <c r="J40" s="103">
        <v>18.7</v>
      </c>
      <c r="K40" s="103">
        <v>16</v>
      </c>
    </row>
    <row r="41" spans="1:11" ht="12.75">
      <c r="A41" s="3">
        <v>41</v>
      </c>
      <c r="C41" s="26">
        <v>7.5</v>
      </c>
      <c r="D41" s="103">
        <v>9.801577814965336</v>
      </c>
      <c r="E41" s="103">
        <v>8.5</v>
      </c>
      <c r="F41" s="103">
        <v>8.32263491079729</v>
      </c>
      <c r="G41" s="103">
        <v>10.03043422349865</v>
      </c>
      <c r="H41" s="103">
        <v>8.7</v>
      </c>
      <c r="I41" s="103">
        <v>8.9</v>
      </c>
      <c r="J41" s="103">
        <v>11.3</v>
      </c>
      <c r="K41" s="103">
        <v>9.5</v>
      </c>
    </row>
    <row r="42" spans="1:11" ht="12.75">
      <c r="A42" s="3">
        <v>42</v>
      </c>
      <c r="C42" s="98">
        <v>6</v>
      </c>
      <c r="D42" s="103">
        <v>5.277580432355627</v>
      </c>
      <c r="E42" s="103">
        <v>4.9</v>
      </c>
      <c r="F42" s="103">
        <v>6.283866854879104</v>
      </c>
      <c r="G42" s="103">
        <v>5.67956676793026</v>
      </c>
      <c r="H42" s="103">
        <v>4.327131112072696</v>
      </c>
      <c r="I42" s="103">
        <v>4.9</v>
      </c>
      <c r="J42" s="103">
        <v>6.7</v>
      </c>
      <c r="K42" s="103">
        <v>6.5</v>
      </c>
    </row>
    <row r="43" spans="1:11" ht="12.75">
      <c r="A43" s="3">
        <v>43</v>
      </c>
      <c r="C43" s="26">
        <v>2.6</v>
      </c>
      <c r="D43" s="103">
        <v>2.976640936380606</v>
      </c>
      <c r="E43" s="103">
        <v>3.5</v>
      </c>
      <c r="F43" s="103">
        <v>3.6813290541816124</v>
      </c>
      <c r="G43" s="103">
        <v>3.764513788098694</v>
      </c>
      <c r="H43" s="103">
        <v>2.5778923507711453</v>
      </c>
      <c r="I43" s="103">
        <v>2.9</v>
      </c>
      <c r="J43" s="103">
        <v>4.5</v>
      </c>
      <c r="K43" s="103">
        <v>3.6</v>
      </c>
    </row>
    <row r="44" spans="1:11" ht="12.75">
      <c r="A44" s="3">
        <v>44</v>
      </c>
      <c r="C44" s="98">
        <v>1.8</v>
      </c>
      <c r="D44" s="103">
        <v>1.554626353597084</v>
      </c>
      <c r="E44" s="103">
        <v>1.4</v>
      </c>
      <c r="F44" s="103">
        <v>1.702724358974359</v>
      </c>
      <c r="G44" s="103">
        <v>2.01915852742299</v>
      </c>
      <c r="H44" s="103">
        <v>1.1050232515309175</v>
      </c>
      <c r="I44" s="103">
        <v>1.4</v>
      </c>
      <c r="J44" s="103">
        <v>2.2</v>
      </c>
      <c r="K44" s="103">
        <v>1.7</v>
      </c>
    </row>
    <row r="46" spans="1:11" ht="25.5" customHeight="1">
      <c r="A46" s="157" t="s">
        <v>162</v>
      </c>
      <c r="C46" s="162">
        <v>1420.8</v>
      </c>
      <c r="D46" s="162">
        <v>1432.5</v>
      </c>
      <c r="E46" s="76">
        <v>1403.6</v>
      </c>
      <c r="F46" s="76">
        <v>1390.2292014609166</v>
      </c>
      <c r="G46" s="76">
        <v>1377.545240399617</v>
      </c>
      <c r="H46" s="76">
        <v>1397.3</v>
      </c>
      <c r="I46" s="76">
        <v>1371.8</v>
      </c>
      <c r="J46" s="76">
        <f>SUM(J10:J44)</f>
        <v>1380.3000000000002</v>
      </c>
      <c r="K46" s="76">
        <f>SUM(K10:K44)</f>
        <v>1418.3999999999996</v>
      </c>
    </row>
    <row r="47" spans="3:11" ht="12.75"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>
      <c r="A48" s="1" t="s">
        <v>163</v>
      </c>
      <c r="C48" s="1">
        <v>50</v>
      </c>
      <c r="D48" s="1">
        <v>49</v>
      </c>
      <c r="E48" s="163">
        <v>47</v>
      </c>
      <c r="F48" s="163">
        <v>45</v>
      </c>
      <c r="G48" s="163">
        <v>43.976419</v>
      </c>
      <c r="H48" s="163">
        <v>43.976419</v>
      </c>
      <c r="I48" s="163">
        <v>42</v>
      </c>
      <c r="J48" s="163">
        <v>42</v>
      </c>
      <c r="K48" s="163">
        <v>43</v>
      </c>
    </row>
    <row r="49" ht="14.25">
      <c r="A49" s="1" t="s">
        <v>140</v>
      </c>
    </row>
    <row r="50" ht="12.75">
      <c r="A50" s="1"/>
    </row>
    <row r="51" ht="14.25">
      <c r="A51" s="38" t="s">
        <v>107</v>
      </c>
    </row>
    <row r="52" ht="14.25">
      <c r="A52" s="38" t="s">
        <v>109</v>
      </c>
    </row>
    <row r="53" ht="12.75">
      <c r="A53" t="s">
        <v>108</v>
      </c>
    </row>
  </sheetData>
  <mergeCells count="3">
    <mergeCell ref="A1:F1"/>
    <mergeCell ref="A3:H3"/>
    <mergeCell ref="C6:I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0" width="5.7109375" style="0" customWidth="1"/>
  </cols>
  <sheetData>
    <row r="1" spans="1:8" s="31" customFormat="1" ht="12.75">
      <c r="A1" s="224" t="s">
        <v>196</v>
      </c>
      <c r="B1" s="224"/>
      <c r="C1" s="224"/>
      <c r="D1" s="224"/>
      <c r="E1" s="224"/>
      <c r="F1" s="224"/>
      <c r="G1" s="224"/>
      <c r="H1" s="184"/>
    </row>
    <row r="2" spans="1:7" s="31" customFormat="1" ht="12.75">
      <c r="A2" s="59"/>
      <c r="B2" s="59"/>
      <c r="C2" s="59"/>
      <c r="D2" s="59"/>
      <c r="E2" s="59"/>
      <c r="F2" s="59"/>
      <c r="G2" s="59"/>
    </row>
    <row r="3" spans="1:7" s="31" customFormat="1" ht="12.75">
      <c r="A3" s="59"/>
      <c r="B3" s="59"/>
      <c r="C3" s="59"/>
      <c r="D3" s="59"/>
      <c r="E3" s="59"/>
      <c r="F3" s="59"/>
      <c r="G3" s="59"/>
    </row>
    <row r="4" spans="1:7" ht="12.75">
      <c r="A4" s="220" t="s">
        <v>32</v>
      </c>
      <c r="B4" s="220"/>
      <c r="C4" s="220"/>
      <c r="D4" s="220"/>
      <c r="E4" s="220"/>
      <c r="F4" s="220"/>
      <c r="G4" s="220"/>
    </row>
    <row r="5" spans="1:5" ht="6.75" customHeight="1">
      <c r="A5" s="25"/>
      <c r="B5" s="25"/>
      <c r="C5" s="25"/>
      <c r="D5" s="25"/>
      <c r="E5" s="25"/>
    </row>
    <row r="6" spans="1:10" ht="12.75">
      <c r="A6" s="52" t="s">
        <v>81</v>
      </c>
      <c r="B6" s="35"/>
      <c r="C6" s="14"/>
      <c r="D6" s="270" t="s">
        <v>20</v>
      </c>
      <c r="E6" s="246"/>
      <c r="F6" s="246"/>
      <c r="G6" s="271"/>
      <c r="H6" s="5"/>
      <c r="I6" s="5"/>
      <c r="J6" s="5"/>
    </row>
    <row r="7" spans="1:10" ht="12.75">
      <c r="A7" s="3" t="s">
        <v>110</v>
      </c>
      <c r="C7" s="9" t="s">
        <v>9</v>
      </c>
      <c r="D7" s="19" t="s">
        <v>86</v>
      </c>
      <c r="E7" s="19" t="s">
        <v>135</v>
      </c>
      <c r="F7" s="15" t="s">
        <v>87</v>
      </c>
      <c r="G7" s="52" t="s">
        <v>88</v>
      </c>
      <c r="H7" s="5"/>
      <c r="I7" s="5"/>
      <c r="J7" s="5"/>
    </row>
    <row r="8" spans="1:10" ht="12.75">
      <c r="A8" s="3" t="s">
        <v>111</v>
      </c>
      <c r="C8" s="9" t="s">
        <v>19</v>
      </c>
      <c r="D8" s="4"/>
      <c r="E8" s="4"/>
      <c r="F8" s="56"/>
      <c r="G8" s="5"/>
      <c r="H8" s="5"/>
      <c r="I8" s="5"/>
      <c r="J8" s="5"/>
    </row>
    <row r="9" spans="1:10" ht="12.75">
      <c r="A9" s="13"/>
      <c r="B9" s="6"/>
      <c r="C9" s="20"/>
      <c r="D9" s="20"/>
      <c r="E9" s="20"/>
      <c r="F9" s="22"/>
      <c r="G9" s="6"/>
      <c r="H9" s="5"/>
      <c r="I9" s="5"/>
      <c r="J9" s="5"/>
    </row>
    <row r="10" spans="1:7" ht="12.75">
      <c r="A10" s="49"/>
      <c r="C10" s="30"/>
      <c r="D10" s="28"/>
      <c r="E10" s="28"/>
      <c r="F10" s="28"/>
      <c r="G10" s="28"/>
    </row>
    <row r="11" spans="1:7" s="32" customFormat="1" ht="12.75">
      <c r="A11" s="60"/>
      <c r="B11" s="25"/>
      <c r="C11" s="220" t="s">
        <v>118</v>
      </c>
      <c r="D11" s="220"/>
      <c r="E11" s="220"/>
      <c r="F11" s="220"/>
      <c r="G11" s="220"/>
    </row>
    <row r="12" spans="1:7" ht="13.5">
      <c r="A12" s="34" t="s">
        <v>112</v>
      </c>
      <c r="C12" s="99">
        <f>SUM(D12,E12,F12,G12)</f>
        <v>35</v>
      </c>
      <c r="D12" s="215">
        <v>35</v>
      </c>
      <c r="E12" s="215" t="s">
        <v>139</v>
      </c>
      <c r="F12" s="215" t="s">
        <v>139</v>
      </c>
      <c r="G12" s="215" t="s">
        <v>139</v>
      </c>
    </row>
    <row r="13" ht="12.75">
      <c r="A13" s="34"/>
    </row>
    <row r="14" spans="1:7" ht="13.5">
      <c r="A14" s="106" t="s">
        <v>114</v>
      </c>
      <c r="C14">
        <f>SUM(D14,E14,F14,G14)</f>
        <v>12</v>
      </c>
      <c r="D14" s="215">
        <v>12</v>
      </c>
      <c r="E14" s="215" t="s">
        <v>139</v>
      </c>
      <c r="F14" s="215" t="s">
        <v>139</v>
      </c>
      <c r="G14" s="215" t="s">
        <v>139</v>
      </c>
    </row>
    <row r="15" ht="12.75">
      <c r="A15" s="107"/>
    </row>
    <row r="16" spans="1:7" ht="13.5">
      <c r="A16" s="106" t="s">
        <v>115</v>
      </c>
      <c r="C16">
        <f>SUM(D16,E16,F16,G16)</f>
        <v>2</v>
      </c>
      <c r="D16" s="215">
        <v>2</v>
      </c>
      <c r="E16" s="215" t="s">
        <v>139</v>
      </c>
      <c r="F16" s="215" t="s">
        <v>139</v>
      </c>
      <c r="G16" s="215" t="s">
        <v>139</v>
      </c>
    </row>
    <row r="17" ht="12.75">
      <c r="A17" s="106"/>
    </row>
    <row r="18" spans="1:7" ht="13.5">
      <c r="A18" s="106" t="s">
        <v>113</v>
      </c>
      <c r="C18">
        <f>SUM(D18,E18,F18,G18)</f>
        <v>14</v>
      </c>
      <c r="D18">
        <v>14</v>
      </c>
      <c r="E18" s="215" t="s">
        <v>139</v>
      </c>
      <c r="F18" s="215" t="s">
        <v>139</v>
      </c>
      <c r="G18" s="215" t="s">
        <v>139</v>
      </c>
    </row>
    <row r="19" ht="12.75">
      <c r="A19" s="108"/>
    </row>
    <row r="20" spans="1:7" ht="12.75">
      <c r="A20" s="106" t="s">
        <v>116</v>
      </c>
      <c r="C20">
        <f>SUM(D20,E20,F20,G20)</f>
        <v>296</v>
      </c>
      <c r="D20">
        <v>178</v>
      </c>
      <c r="E20">
        <v>75</v>
      </c>
      <c r="F20">
        <v>2</v>
      </c>
      <c r="G20">
        <v>41</v>
      </c>
    </row>
    <row r="21" ht="12.75">
      <c r="A21" s="106"/>
    </row>
    <row r="22" spans="1:7" ht="12.75">
      <c r="A22" s="106" t="s">
        <v>117</v>
      </c>
      <c r="C22" s="93">
        <f>SUM(D22,E22,F22,G22)</f>
        <v>1535</v>
      </c>
      <c r="D22" s="93">
        <v>383</v>
      </c>
      <c r="E22" s="93">
        <v>704</v>
      </c>
      <c r="F22" s="93">
        <v>66</v>
      </c>
      <c r="G22" s="93">
        <v>382</v>
      </c>
    </row>
    <row r="23" ht="12.75">
      <c r="A23" s="106"/>
    </row>
    <row r="24" spans="1:7" ht="12.75">
      <c r="A24" s="106" t="s">
        <v>119</v>
      </c>
      <c r="C24" s="93">
        <f>SUM(D24,E24,F24,G24)</f>
        <v>5973</v>
      </c>
      <c r="D24" s="93">
        <v>434</v>
      </c>
      <c r="E24" s="93">
        <v>3587</v>
      </c>
      <c r="F24" s="93">
        <v>1362</v>
      </c>
      <c r="G24" s="93">
        <v>590</v>
      </c>
    </row>
    <row r="25" ht="12.75">
      <c r="A25" s="106"/>
    </row>
    <row r="26" spans="1:7" ht="12.75">
      <c r="A26" s="109" t="s">
        <v>39</v>
      </c>
      <c r="C26" s="80">
        <f>SUM(D26,E26,F26,G26)</f>
        <v>7867</v>
      </c>
      <c r="D26" s="80">
        <f>SUM(D12:D24)</f>
        <v>1058</v>
      </c>
      <c r="E26" s="80">
        <f>SUM(E12:E24)</f>
        <v>4366</v>
      </c>
      <c r="F26" s="80">
        <f>SUM(F12:F24)</f>
        <v>1430</v>
      </c>
      <c r="G26" s="80">
        <f>SUM(G12:G24)</f>
        <v>1013</v>
      </c>
    </row>
    <row r="27" spans="1:7" ht="12.75">
      <c r="A27" s="109"/>
      <c r="C27" s="4"/>
      <c r="D27" s="5"/>
      <c r="E27" s="5"/>
      <c r="F27" s="5"/>
      <c r="G27" s="5"/>
    </row>
    <row r="28" spans="1:7" s="32" customFormat="1" ht="12.75">
      <c r="A28" s="60"/>
      <c r="B28" s="25"/>
      <c r="C28" s="220" t="s">
        <v>120</v>
      </c>
      <c r="D28" s="220"/>
      <c r="E28" s="220"/>
      <c r="F28" s="220"/>
      <c r="G28" s="220"/>
    </row>
    <row r="29" spans="1:7" ht="12.75">
      <c r="A29" s="106"/>
      <c r="C29" s="30"/>
      <c r="D29" s="28"/>
      <c r="E29" s="28"/>
      <c r="F29" s="28"/>
      <c r="G29" s="28"/>
    </row>
    <row r="30" spans="1:7" s="32" customFormat="1" ht="13.5">
      <c r="A30" s="110" t="s">
        <v>112</v>
      </c>
      <c r="C30" s="100">
        <f>SUM(D30,E30,F30,G30)</f>
        <v>22</v>
      </c>
      <c r="D30" s="215">
        <v>22</v>
      </c>
      <c r="E30" s="215" t="s">
        <v>139</v>
      </c>
      <c r="F30" s="215" t="s">
        <v>139</v>
      </c>
      <c r="G30" s="215" t="s">
        <v>139</v>
      </c>
    </row>
    <row r="31" spans="1:8" ht="12.75">
      <c r="A31" s="106"/>
      <c r="H31" s="5"/>
    </row>
    <row r="32" spans="1:7" ht="13.5">
      <c r="A32" s="106" t="s">
        <v>114</v>
      </c>
      <c r="C32" s="215">
        <v>3</v>
      </c>
      <c r="D32" s="215">
        <v>3</v>
      </c>
      <c r="E32" s="215" t="s">
        <v>139</v>
      </c>
      <c r="F32" s="215" t="s">
        <v>139</v>
      </c>
      <c r="G32" s="101" t="s">
        <v>139</v>
      </c>
    </row>
    <row r="33" ht="12.75">
      <c r="A33" s="106"/>
    </row>
    <row r="34" spans="1:7" ht="13.5">
      <c r="A34" s="106" t="s">
        <v>115</v>
      </c>
      <c r="C34">
        <f>SUM(D34,E34,F34,G34)</f>
        <v>1</v>
      </c>
      <c r="D34" s="215">
        <v>1</v>
      </c>
      <c r="E34" s="215" t="s">
        <v>139</v>
      </c>
      <c r="F34" s="215" t="s">
        <v>139</v>
      </c>
      <c r="G34" s="215" t="s">
        <v>139</v>
      </c>
    </row>
    <row r="35" ht="12.75">
      <c r="A35" s="106"/>
    </row>
    <row r="36" spans="1:8" ht="13.5">
      <c r="A36" s="106" t="s">
        <v>113</v>
      </c>
      <c r="C36">
        <f>SUM(D36,E36,F36,G36)</f>
        <v>10</v>
      </c>
      <c r="D36">
        <v>10</v>
      </c>
      <c r="E36" s="215" t="s">
        <v>139</v>
      </c>
      <c r="F36" s="215" t="s">
        <v>139</v>
      </c>
      <c r="G36" s="215" t="s">
        <v>139</v>
      </c>
      <c r="H36" s="101"/>
    </row>
    <row r="37" ht="12.75">
      <c r="A37" s="106"/>
    </row>
    <row r="38" spans="1:7" ht="12.75">
      <c r="A38" s="106" t="s">
        <v>116</v>
      </c>
      <c r="C38">
        <f>SUM(D38,E38,F38,G38)</f>
        <v>178</v>
      </c>
      <c r="D38">
        <v>88</v>
      </c>
      <c r="E38">
        <v>54</v>
      </c>
      <c r="F38">
        <v>5</v>
      </c>
      <c r="G38">
        <v>31</v>
      </c>
    </row>
    <row r="39" ht="12.75">
      <c r="A39" s="106"/>
    </row>
    <row r="40" spans="1:7" ht="12.75">
      <c r="A40" s="106" t="s">
        <v>117</v>
      </c>
      <c r="C40" s="93">
        <f>SUM(D40,E40,F40,G40)</f>
        <v>866</v>
      </c>
      <c r="D40">
        <v>133</v>
      </c>
      <c r="E40" s="93">
        <v>404</v>
      </c>
      <c r="F40" s="93">
        <v>99</v>
      </c>
      <c r="G40" s="93">
        <v>230</v>
      </c>
    </row>
    <row r="41" ht="12.75">
      <c r="A41" s="106"/>
    </row>
    <row r="42" spans="1:7" ht="12.75">
      <c r="A42" s="34" t="s">
        <v>119</v>
      </c>
      <c r="C42" s="93">
        <f>SUM(D42,E42,F42,G42)</f>
        <v>8089</v>
      </c>
      <c r="D42" s="93">
        <v>680</v>
      </c>
      <c r="E42" s="93">
        <v>1347</v>
      </c>
      <c r="F42" s="93">
        <v>5210</v>
      </c>
      <c r="G42" s="93">
        <v>852</v>
      </c>
    </row>
    <row r="43" ht="12.75">
      <c r="A43" s="34"/>
    </row>
    <row r="44" spans="1:9" ht="12.75">
      <c r="A44" s="84" t="s">
        <v>39</v>
      </c>
      <c r="C44" s="80">
        <f>SUM(C30:C42)</f>
        <v>9169</v>
      </c>
      <c r="D44" s="80">
        <f>SUM(D30:D42)</f>
        <v>937</v>
      </c>
      <c r="E44" s="80">
        <f>SUM(E30:E42)</f>
        <v>1805</v>
      </c>
      <c r="F44" s="80">
        <f>SUM(F30:F42)</f>
        <v>5314</v>
      </c>
      <c r="G44" s="80">
        <f>SUM(G30:G42)</f>
        <v>1113</v>
      </c>
      <c r="I44" s="79"/>
    </row>
    <row r="45" spans="1:10" ht="12.75">
      <c r="A45" s="84"/>
      <c r="C45" s="30"/>
      <c r="D45" s="28"/>
      <c r="E45" s="28"/>
      <c r="F45" s="28"/>
      <c r="G45" s="28"/>
      <c r="J45" s="79"/>
    </row>
    <row r="46" spans="1:7" s="32" customFormat="1" ht="12.75">
      <c r="A46" s="60"/>
      <c r="B46" s="25"/>
      <c r="C46" s="220" t="s">
        <v>39</v>
      </c>
      <c r="D46" s="220"/>
      <c r="E46" s="220"/>
      <c r="F46" s="220"/>
      <c r="G46" s="220"/>
    </row>
    <row r="47" spans="1:7" ht="12.75">
      <c r="A47" s="84"/>
      <c r="C47" s="27"/>
      <c r="D47" s="25"/>
      <c r="E47" s="25"/>
      <c r="F47" s="25"/>
      <c r="G47" s="25"/>
    </row>
    <row r="48" spans="1:7" ht="12.75">
      <c r="A48" s="34" t="s">
        <v>112</v>
      </c>
      <c r="C48" s="100">
        <f>SUM(C12+C30)</f>
        <v>57</v>
      </c>
      <c r="D48" s="100">
        <f>SUM(D12+D30)</f>
        <v>57</v>
      </c>
      <c r="E48" s="101" t="s">
        <v>139</v>
      </c>
      <c r="F48" s="101" t="s">
        <v>139</v>
      </c>
      <c r="G48" s="101" t="s">
        <v>139</v>
      </c>
    </row>
    <row r="49" spans="1:7" ht="12.75">
      <c r="A49" s="34"/>
      <c r="C49" s="100"/>
      <c r="D49" s="100"/>
      <c r="E49" s="100"/>
      <c r="F49" s="100"/>
      <c r="G49" s="100"/>
    </row>
    <row r="50" spans="1:7" ht="12.75">
      <c r="A50" s="34" t="s">
        <v>114</v>
      </c>
      <c r="C50" s="100">
        <f>SUM(C14+C32)</f>
        <v>15</v>
      </c>
      <c r="D50" s="100">
        <f>SUM(D14+D32)</f>
        <v>15</v>
      </c>
      <c r="E50" s="101" t="s">
        <v>139</v>
      </c>
      <c r="F50" s="101" t="s">
        <v>139</v>
      </c>
      <c r="G50" s="101" t="s">
        <v>139</v>
      </c>
    </row>
    <row r="51" spans="1:7" ht="12.75">
      <c r="A51" s="34"/>
      <c r="C51" s="100"/>
      <c r="D51" s="100"/>
      <c r="E51" s="100"/>
      <c r="F51" s="100"/>
      <c r="G51" s="100"/>
    </row>
    <row r="52" spans="1:7" ht="12.75">
      <c r="A52" s="34" t="s">
        <v>115</v>
      </c>
      <c r="C52" s="100">
        <f>SUM(C16+C34)</f>
        <v>3</v>
      </c>
      <c r="D52">
        <v>5</v>
      </c>
      <c r="E52" s="101" t="s">
        <v>139</v>
      </c>
      <c r="F52" s="101" t="s">
        <v>139</v>
      </c>
      <c r="G52" s="101" t="s">
        <v>139</v>
      </c>
    </row>
    <row r="53" spans="1:7" ht="12.75">
      <c r="A53" s="34"/>
      <c r="C53" s="100"/>
      <c r="D53" s="100"/>
      <c r="E53" s="100"/>
      <c r="F53" s="100"/>
      <c r="G53" s="100"/>
    </row>
    <row r="54" spans="1:7" ht="12.75">
      <c r="A54" s="34" t="s">
        <v>113</v>
      </c>
      <c r="C54" s="100">
        <f>SUM(C18+C36)</f>
        <v>24</v>
      </c>
      <c r="D54" s="100">
        <f>SUM(D18+D36)</f>
        <v>24</v>
      </c>
      <c r="E54" s="101" t="s">
        <v>139</v>
      </c>
      <c r="F54" s="101" t="s">
        <v>139</v>
      </c>
      <c r="G54" s="101" t="s">
        <v>139</v>
      </c>
    </row>
    <row r="55" spans="1:7" ht="12.75">
      <c r="A55" s="34"/>
      <c r="C55" s="100"/>
      <c r="D55" s="100"/>
      <c r="E55" s="100"/>
      <c r="F55" s="100"/>
      <c r="G55" s="100"/>
    </row>
    <row r="56" spans="1:7" ht="12.75">
      <c r="A56" s="34" t="s">
        <v>116</v>
      </c>
      <c r="C56" s="100">
        <f>SUM(C20+C38)</f>
        <v>474</v>
      </c>
      <c r="D56" s="100">
        <f>SUM(D20+D38)</f>
        <v>266</v>
      </c>
      <c r="E56" s="100">
        <f>SUM(E20+E38)</f>
        <v>129</v>
      </c>
      <c r="F56" s="100">
        <f>SUM(F20+F38)</f>
        <v>7</v>
      </c>
      <c r="G56" s="100">
        <f>SUM(G20+G38)</f>
        <v>72</v>
      </c>
    </row>
    <row r="57" spans="1:7" ht="12.75">
      <c r="A57" s="34"/>
      <c r="C57" s="100"/>
      <c r="D57" s="100"/>
      <c r="E57" s="100"/>
      <c r="F57" s="100"/>
      <c r="G57" s="100"/>
    </row>
    <row r="58" spans="1:7" ht="12.75">
      <c r="A58" s="34" t="s">
        <v>117</v>
      </c>
      <c r="C58" s="93">
        <f>SUM(C22+C40)</f>
        <v>2401</v>
      </c>
      <c r="D58" s="100">
        <f>SUM(D22+D40)</f>
        <v>516</v>
      </c>
      <c r="E58" s="93">
        <f>SUM(E22+E40)</f>
        <v>1108</v>
      </c>
      <c r="F58" s="100">
        <f>SUM(F22+F40)</f>
        <v>165</v>
      </c>
      <c r="G58" s="100">
        <f>SUM(G22+G40)</f>
        <v>612</v>
      </c>
    </row>
    <row r="59" spans="1:7" ht="12.75">
      <c r="A59" s="34"/>
      <c r="C59" s="100"/>
      <c r="D59" s="100"/>
      <c r="E59" s="100"/>
      <c r="F59" s="100"/>
      <c r="G59" s="100"/>
    </row>
    <row r="60" spans="1:7" ht="12.75">
      <c r="A60" s="34" t="s">
        <v>119</v>
      </c>
      <c r="C60" s="93">
        <f>SUM(C24+C42)</f>
        <v>14062</v>
      </c>
      <c r="D60" s="93">
        <f>SUM(D24+D42)</f>
        <v>1114</v>
      </c>
      <c r="E60" s="93">
        <f>SUM(E24+E42)</f>
        <v>4934</v>
      </c>
      <c r="F60" s="93">
        <f>SUM(F24+F42)</f>
        <v>6572</v>
      </c>
      <c r="G60" s="93">
        <f>SUM(G24+G42)</f>
        <v>1442</v>
      </c>
    </row>
    <row r="61" spans="1:7" ht="12.75">
      <c r="A61" s="34"/>
      <c r="C61" s="100"/>
      <c r="D61" s="100"/>
      <c r="E61" s="100"/>
      <c r="F61" s="100"/>
      <c r="G61" s="100"/>
    </row>
    <row r="62" spans="1:7" s="26" customFormat="1" ht="12.75">
      <c r="A62" s="85" t="s">
        <v>39</v>
      </c>
      <c r="C62" s="80">
        <f>SUM(C26+C44)</f>
        <v>17036</v>
      </c>
      <c r="D62" s="80">
        <f>SUM(D26+D44)</f>
        <v>1995</v>
      </c>
      <c r="E62" s="80">
        <f>SUM(E26+E44)</f>
        <v>6171</v>
      </c>
      <c r="F62" s="80">
        <f>SUM(F26+F44)</f>
        <v>6744</v>
      </c>
      <c r="G62" s="80">
        <f>SUM(G26+G44)</f>
        <v>2126</v>
      </c>
    </row>
    <row r="64" spans="3:7" ht="12.75">
      <c r="C64" s="100"/>
      <c r="D64" s="100"/>
      <c r="E64" s="100"/>
      <c r="F64" s="100"/>
      <c r="G64" s="100"/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2.00390625" style="0" customWidth="1"/>
    <col min="4" max="4" width="10.00390625" style="0" customWidth="1"/>
    <col min="5" max="5" width="10.00390625" style="0" bestFit="1" customWidth="1"/>
    <col min="6" max="6" width="9.7109375" style="0" customWidth="1"/>
    <col min="7" max="7" width="10.8515625" style="0" bestFit="1" customWidth="1"/>
    <col min="8" max="8" width="5.7109375" style="0" customWidth="1"/>
    <col min="9" max="9" width="5.57421875" style="0" customWidth="1"/>
    <col min="10" max="11" width="5.7109375" style="0" customWidth="1"/>
  </cols>
  <sheetData>
    <row r="1" spans="1:7" s="31" customFormat="1" ht="12.75">
      <c r="A1" s="224" t="s">
        <v>196</v>
      </c>
      <c r="B1" s="224"/>
      <c r="C1" s="224"/>
      <c r="D1" s="224"/>
      <c r="E1" s="224"/>
      <c r="F1" s="224"/>
      <c r="G1" s="224"/>
    </row>
    <row r="2" spans="1:7" s="31" customFormat="1" ht="12.75">
      <c r="A2" s="59"/>
      <c r="B2" s="59"/>
      <c r="C2" s="59"/>
      <c r="D2" s="59"/>
      <c r="E2" s="59"/>
      <c r="F2" s="59"/>
      <c r="G2" s="59"/>
    </row>
    <row r="3" spans="1:7" s="31" customFormat="1" ht="12.75">
      <c r="A3" s="59"/>
      <c r="B3" s="59"/>
      <c r="C3" s="59"/>
      <c r="D3" s="59"/>
      <c r="E3" s="59"/>
      <c r="F3" s="59"/>
      <c r="G3" s="59"/>
    </row>
    <row r="4" spans="1:7" ht="12.75">
      <c r="A4" s="220" t="s">
        <v>41</v>
      </c>
      <c r="B4" s="220"/>
      <c r="C4" s="220"/>
      <c r="D4" s="220"/>
      <c r="E4" s="220"/>
      <c r="F4" s="220"/>
      <c r="G4" s="220"/>
    </row>
    <row r="5" spans="1:5" ht="6.75" customHeight="1">
      <c r="A5" s="25"/>
      <c r="B5" s="25"/>
      <c r="C5" s="25"/>
      <c r="D5" s="25"/>
      <c r="E5" s="25"/>
    </row>
    <row r="6" spans="1:11" ht="12.75">
      <c r="A6" s="52" t="s">
        <v>81</v>
      </c>
      <c r="B6" s="35"/>
      <c r="C6" s="14"/>
      <c r="D6" s="270" t="s">
        <v>20</v>
      </c>
      <c r="E6" s="246"/>
      <c r="F6" s="246"/>
      <c r="G6" s="271"/>
      <c r="H6" s="5"/>
      <c r="I6" s="5"/>
      <c r="J6" s="5"/>
      <c r="K6" s="5"/>
    </row>
    <row r="7" spans="1:11" ht="12.75">
      <c r="A7" s="3" t="s">
        <v>110</v>
      </c>
      <c r="C7" s="9" t="s">
        <v>9</v>
      </c>
      <c r="D7" s="19" t="s">
        <v>86</v>
      </c>
      <c r="E7" s="19" t="s">
        <v>135</v>
      </c>
      <c r="F7" s="15" t="s">
        <v>87</v>
      </c>
      <c r="G7" s="52" t="s">
        <v>88</v>
      </c>
      <c r="H7" s="5"/>
      <c r="I7" s="5"/>
      <c r="J7" s="5"/>
      <c r="K7" s="5"/>
    </row>
    <row r="8" spans="1:11" ht="12.75">
      <c r="A8" s="3" t="s">
        <v>111</v>
      </c>
      <c r="C8" s="9" t="s">
        <v>19</v>
      </c>
      <c r="D8" s="4"/>
      <c r="E8" s="4"/>
      <c r="F8" s="56"/>
      <c r="G8" s="5"/>
      <c r="H8" s="5"/>
      <c r="I8" s="5"/>
      <c r="J8" s="5"/>
      <c r="K8" s="5"/>
    </row>
    <row r="9" spans="1:17" ht="12.75">
      <c r="A9" s="13"/>
      <c r="B9" s="6"/>
      <c r="C9" s="20"/>
      <c r="D9" s="20"/>
      <c r="E9" s="20"/>
      <c r="F9" s="22"/>
      <c r="G9" s="6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49"/>
      <c r="C10" s="30"/>
      <c r="D10" s="28"/>
      <c r="E10" s="28"/>
      <c r="F10" s="28"/>
      <c r="G10" s="28"/>
      <c r="L10" s="5"/>
      <c r="M10" s="5"/>
      <c r="N10" s="5"/>
      <c r="O10" s="5"/>
      <c r="P10" s="5"/>
      <c r="Q10" s="5"/>
    </row>
    <row r="11" spans="1:17" s="32" customFormat="1" ht="12.75">
      <c r="A11" s="60"/>
      <c r="B11" s="25"/>
      <c r="C11" s="220" t="s">
        <v>118</v>
      </c>
      <c r="D11" s="220"/>
      <c r="E11" s="220"/>
      <c r="F11" s="220"/>
      <c r="G11" s="220"/>
      <c r="L11" s="43"/>
      <c r="M11" s="43"/>
      <c r="N11" s="43"/>
      <c r="O11" s="43"/>
      <c r="P11" s="43"/>
      <c r="Q11" s="43"/>
    </row>
    <row r="12" spans="1:7" ht="12.75">
      <c r="A12" s="34" t="s">
        <v>112</v>
      </c>
      <c r="C12" s="99">
        <f>SUM(D12:G12)</f>
        <v>55</v>
      </c>
      <c r="D12">
        <v>55</v>
      </c>
      <c r="E12" s="101" t="s">
        <v>139</v>
      </c>
      <c r="F12" s="101" t="s">
        <v>139</v>
      </c>
      <c r="G12" s="101" t="s">
        <v>139</v>
      </c>
    </row>
    <row r="13" ht="12.75">
      <c r="A13" s="34"/>
    </row>
    <row r="14" spans="1:7" ht="12.75">
      <c r="A14" s="106" t="s">
        <v>114</v>
      </c>
      <c r="C14" s="99">
        <f>SUM(D14:G14)</f>
        <v>10</v>
      </c>
      <c r="D14">
        <v>10</v>
      </c>
      <c r="E14" s="101" t="s">
        <v>139</v>
      </c>
      <c r="F14" s="101" t="s">
        <v>139</v>
      </c>
      <c r="G14" s="101" t="s">
        <v>139</v>
      </c>
    </row>
    <row r="15" ht="12.75">
      <c r="A15" s="107"/>
    </row>
    <row r="16" spans="1:7" ht="12.75">
      <c r="A16" s="106" t="s">
        <v>115</v>
      </c>
      <c r="C16" s="99">
        <f>SUM(D16:G16)</f>
        <v>19</v>
      </c>
      <c r="D16">
        <v>19</v>
      </c>
      <c r="E16" s="101" t="s">
        <v>139</v>
      </c>
      <c r="F16" s="101" t="s">
        <v>139</v>
      </c>
      <c r="G16" s="101" t="s">
        <v>139</v>
      </c>
    </row>
    <row r="17" ht="12.75">
      <c r="A17" s="106"/>
    </row>
    <row r="18" spans="1:7" ht="12.75">
      <c r="A18" s="106" t="s">
        <v>113</v>
      </c>
      <c r="C18" s="99">
        <f>SUM(D18:G18)</f>
        <v>39</v>
      </c>
      <c r="D18">
        <v>39</v>
      </c>
      <c r="E18" s="101" t="s">
        <v>139</v>
      </c>
      <c r="F18" s="101" t="s">
        <v>139</v>
      </c>
      <c r="G18" s="101" t="s">
        <v>139</v>
      </c>
    </row>
    <row r="19" ht="12.75">
      <c r="A19" s="108"/>
    </row>
    <row r="20" spans="1:11" ht="12.75">
      <c r="A20" s="106" t="s">
        <v>116</v>
      </c>
      <c r="C20" s="99">
        <f>SUM(D20:G20)</f>
        <v>494</v>
      </c>
      <c r="D20">
        <v>301</v>
      </c>
      <c r="E20">
        <v>148</v>
      </c>
      <c r="F20">
        <v>2</v>
      </c>
      <c r="G20">
        <v>43</v>
      </c>
      <c r="J20" s="102"/>
      <c r="K20" s="102"/>
    </row>
    <row r="21" ht="12.75">
      <c r="A21" s="106"/>
    </row>
    <row r="22" spans="1:7" ht="12.75">
      <c r="A22" s="106" t="s">
        <v>117</v>
      </c>
      <c r="C22" s="93">
        <f>SUM(D22:G22)</f>
        <v>2571</v>
      </c>
      <c r="D22" s="93">
        <v>545</v>
      </c>
      <c r="E22" s="93">
        <v>1411</v>
      </c>
      <c r="F22" s="93">
        <v>80</v>
      </c>
      <c r="G22" s="93">
        <v>535</v>
      </c>
    </row>
    <row r="23" ht="12.75">
      <c r="A23" s="106"/>
    </row>
    <row r="24" spans="1:7" ht="12.75">
      <c r="A24" s="106" t="s">
        <v>119</v>
      </c>
      <c r="C24" s="93">
        <f>SUM(D24:G24)</f>
        <v>10879</v>
      </c>
      <c r="D24" s="93">
        <v>643</v>
      </c>
      <c r="E24" s="93">
        <v>6774</v>
      </c>
      <c r="F24" s="93">
        <v>2733</v>
      </c>
      <c r="G24" s="93">
        <v>729</v>
      </c>
    </row>
    <row r="25" ht="12.75">
      <c r="A25" s="106"/>
    </row>
    <row r="26" spans="1:7" ht="12.75">
      <c r="A26" s="109" t="s">
        <v>39</v>
      </c>
      <c r="C26" s="80">
        <f>SUM(D26,E26,F26,G26)</f>
        <v>14067</v>
      </c>
      <c r="D26" s="80">
        <f>SUM(D12:D24)</f>
        <v>1612</v>
      </c>
      <c r="E26" s="80">
        <f>SUM(E12:E24)</f>
        <v>8333</v>
      </c>
      <c r="F26" s="80">
        <f>SUM(F12:F24)</f>
        <v>2815</v>
      </c>
      <c r="G26" s="80">
        <f>SUM(G12:G24)</f>
        <v>1307</v>
      </c>
    </row>
    <row r="27" spans="1:7" ht="12.75">
      <c r="A27" s="109"/>
      <c r="C27" s="4"/>
      <c r="D27" s="5"/>
      <c r="E27" s="5"/>
      <c r="F27" s="5"/>
      <c r="G27" s="5"/>
    </row>
    <row r="28" spans="1:17" s="32" customFormat="1" ht="12.75">
      <c r="A28" s="60"/>
      <c r="B28" s="25"/>
      <c r="C28" s="220" t="s">
        <v>120</v>
      </c>
      <c r="D28" s="220"/>
      <c r="E28" s="220"/>
      <c r="F28" s="220"/>
      <c r="G28" s="220"/>
      <c r="L28" s="43"/>
      <c r="M28" s="43"/>
      <c r="N28" s="43"/>
      <c r="O28" s="43"/>
      <c r="P28" s="43"/>
      <c r="Q28" s="43"/>
    </row>
    <row r="29" spans="1:11" ht="12.75">
      <c r="A29" s="106"/>
      <c r="C29" s="30"/>
      <c r="D29" s="28"/>
      <c r="E29" s="28"/>
      <c r="F29" s="28"/>
      <c r="G29" s="28"/>
      <c r="J29" s="102"/>
      <c r="K29" s="102"/>
    </row>
    <row r="30" spans="1:11" s="32" customFormat="1" ht="12.75">
      <c r="A30" s="110" t="s">
        <v>112</v>
      </c>
      <c r="C30" s="99">
        <f>SUM(D30:G30)</f>
        <v>40</v>
      </c>
      <c r="D30">
        <v>40</v>
      </c>
      <c r="E30" s="101" t="s">
        <v>139</v>
      </c>
      <c r="F30" s="101" t="s">
        <v>139</v>
      </c>
      <c r="G30" s="101" t="s">
        <v>139</v>
      </c>
      <c r="J30" s="88"/>
      <c r="K30" s="88"/>
    </row>
    <row r="31" spans="1:11" ht="12.75">
      <c r="A31" s="106"/>
      <c r="H31" s="5"/>
      <c r="J31" s="88"/>
      <c r="K31" s="88"/>
    </row>
    <row r="32" spans="1:11" ht="12.75">
      <c r="A32" s="106" t="s">
        <v>114</v>
      </c>
      <c r="C32" s="99">
        <f>SUM(D32:G32)</f>
        <v>8</v>
      </c>
      <c r="D32">
        <v>8</v>
      </c>
      <c r="E32" s="101" t="s">
        <v>139</v>
      </c>
      <c r="F32" s="101" t="s">
        <v>139</v>
      </c>
      <c r="G32" s="101" t="s">
        <v>139</v>
      </c>
      <c r="J32" s="88"/>
      <c r="K32" s="88"/>
    </row>
    <row r="33" spans="1:11" ht="12.75">
      <c r="A33" s="106"/>
      <c r="J33" s="88"/>
      <c r="K33" s="88"/>
    </row>
    <row r="34" spans="1:11" ht="12.75">
      <c r="A34" s="106" t="s">
        <v>115</v>
      </c>
      <c r="C34" s="99">
        <f>SUM(D34:G34)</f>
        <v>8</v>
      </c>
      <c r="D34">
        <v>8</v>
      </c>
      <c r="E34" s="101" t="s">
        <v>139</v>
      </c>
      <c r="F34" s="101" t="s">
        <v>139</v>
      </c>
      <c r="G34" s="101" t="s">
        <v>139</v>
      </c>
      <c r="J34" s="88"/>
      <c r="K34" s="88"/>
    </row>
    <row r="35" spans="1:11" ht="12.75">
      <c r="A35" s="106"/>
      <c r="J35" s="88"/>
      <c r="K35" s="88"/>
    </row>
    <row r="36" spans="1:11" ht="12.75">
      <c r="A36" s="106" t="s">
        <v>113</v>
      </c>
      <c r="C36" s="99">
        <f>SUM(D36:G36)</f>
        <v>16</v>
      </c>
      <c r="D36">
        <v>16</v>
      </c>
      <c r="E36" s="101" t="s">
        <v>139</v>
      </c>
      <c r="F36" s="101" t="s">
        <v>139</v>
      </c>
      <c r="G36" s="101" t="s">
        <v>139</v>
      </c>
      <c r="H36" s="101"/>
      <c r="J36" s="88"/>
      <c r="K36" s="88"/>
    </row>
    <row r="37" spans="1:11" ht="12.75">
      <c r="A37" s="106"/>
      <c r="J37" s="90"/>
      <c r="K37" s="90"/>
    </row>
    <row r="38" spans="1:7" ht="12.75">
      <c r="A38" s="106" t="s">
        <v>116</v>
      </c>
      <c r="C38" s="99">
        <f>SUM(D38:G38)</f>
        <v>225</v>
      </c>
      <c r="D38">
        <v>83</v>
      </c>
      <c r="E38">
        <v>105</v>
      </c>
      <c r="F38">
        <v>1</v>
      </c>
      <c r="G38">
        <v>36</v>
      </c>
    </row>
    <row r="39" ht="12.75">
      <c r="A39" s="106"/>
    </row>
    <row r="40" spans="1:7" ht="12.75">
      <c r="A40" s="106" t="s">
        <v>117</v>
      </c>
      <c r="C40" s="93">
        <f>SUM(D40:G40)</f>
        <v>1429</v>
      </c>
      <c r="D40">
        <v>129</v>
      </c>
      <c r="E40" s="93">
        <v>875</v>
      </c>
      <c r="F40" s="93">
        <v>167</v>
      </c>
      <c r="G40" s="93">
        <v>258</v>
      </c>
    </row>
    <row r="41" spans="1:7" ht="12.75">
      <c r="A41" s="106"/>
      <c r="G41" s="93"/>
    </row>
    <row r="42" spans="1:7" ht="12.75">
      <c r="A42" s="34" t="s">
        <v>119</v>
      </c>
      <c r="C42" s="93">
        <f>SUM(D42:G42)</f>
        <v>14141</v>
      </c>
      <c r="D42" s="93">
        <v>992</v>
      </c>
      <c r="E42" s="93">
        <v>2517</v>
      </c>
      <c r="F42" s="93">
        <v>9641</v>
      </c>
      <c r="G42" s="93">
        <v>991</v>
      </c>
    </row>
    <row r="43" ht="12.75">
      <c r="A43" s="34"/>
    </row>
    <row r="44" spans="1:7" ht="12.75">
      <c r="A44" s="84" t="s">
        <v>39</v>
      </c>
      <c r="C44" s="80">
        <f>SUM(D44,E44,F44,G44)</f>
        <v>15867</v>
      </c>
      <c r="D44" s="80">
        <f>SUM(D30:D42)</f>
        <v>1276</v>
      </c>
      <c r="E44" s="80">
        <f>SUM(E30:E42)</f>
        <v>3497</v>
      </c>
      <c r="F44" s="80">
        <f>SUM(F30:F42)</f>
        <v>9809</v>
      </c>
      <c r="G44" s="80">
        <f>SUM(G30:G42)</f>
        <v>1285</v>
      </c>
    </row>
    <row r="45" spans="1:7" ht="12.75">
      <c r="A45" s="84"/>
      <c r="C45" s="30"/>
      <c r="D45" s="28"/>
      <c r="E45" s="28"/>
      <c r="F45" s="28"/>
      <c r="G45" s="28"/>
    </row>
    <row r="46" spans="1:17" s="32" customFormat="1" ht="12.75">
      <c r="A46" s="60"/>
      <c r="B46" s="25"/>
      <c r="C46" s="220" t="s">
        <v>39</v>
      </c>
      <c r="D46" s="220"/>
      <c r="E46" s="220"/>
      <c r="F46" s="220"/>
      <c r="G46" s="220"/>
      <c r="L46" s="43"/>
      <c r="M46" s="43"/>
      <c r="N46" s="43"/>
      <c r="O46" s="43"/>
      <c r="P46" s="43"/>
      <c r="Q46" s="43"/>
    </row>
    <row r="47" spans="1:7" ht="12.75">
      <c r="A47" s="84"/>
      <c r="C47" s="27"/>
      <c r="D47" s="25"/>
      <c r="E47" s="25"/>
      <c r="F47" s="25"/>
      <c r="G47" s="25"/>
    </row>
    <row r="48" spans="1:7" ht="12.75">
      <c r="A48" s="34" t="s">
        <v>112</v>
      </c>
      <c r="C48" s="100">
        <f>SUM(C12+C30)</f>
        <v>95</v>
      </c>
      <c r="D48" s="100">
        <f>SUM(D12+D30)</f>
        <v>95</v>
      </c>
      <c r="E48" s="101" t="s">
        <v>139</v>
      </c>
      <c r="F48" s="101" t="s">
        <v>139</v>
      </c>
      <c r="G48" s="101" t="s">
        <v>139</v>
      </c>
    </row>
    <row r="49" spans="1:4" ht="12.75">
      <c r="A49" s="34"/>
      <c r="C49" s="100"/>
      <c r="D49" s="100"/>
    </row>
    <row r="50" spans="1:7" ht="12.75">
      <c r="A50" s="34" t="s">
        <v>114</v>
      </c>
      <c r="C50" s="100">
        <f>SUM(C14+C32)</f>
        <v>18</v>
      </c>
      <c r="D50" s="100">
        <f>SUM(D14+D32)</f>
        <v>18</v>
      </c>
      <c r="E50" s="101" t="s">
        <v>139</v>
      </c>
      <c r="F50" s="101" t="s">
        <v>139</v>
      </c>
      <c r="G50" s="101" t="s">
        <v>139</v>
      </c>
    </row>
    <row r="51" spans="1:4" ht="12.75">
      <c r="A51" s="34"/>
      <c r="C51" s="100"/>
      <c r="D51" s="100"/>
    </row>
    <row r="52" spans="1:7" ht="12.75">
      <c r="A52" s="34" t="s">
        <v>115</v>
      </c>
      <c r="C52" s="100">
        <f>SUM(C16+C34)</f>
        <v>27</v>
      </c>
      <c r="D52" s="100">
        <f>SUM(D16+D34)</f>
        <v>27</v>
      </c>
      <c r="E52" s="101" t="s">
        <v>139</v>
      </c>
      <c r="F52" s="101" t="s">
        <v>139</v>
      </c>
      <c r="G52" s="101" t="s">
        <v>139</v>
      </c>
    </row>
    <row r="53" spans="1:4" ht="12.75">
      <c r="A53" s="34"/>
      <c r="C53" s="100"/>
      <c r="D53" s="100"/>
    </row>
    <row r="54" spans="1:7" ht="12.75">
      <c r="A54" s="34" t="s">
        <v>113</v>
      </c>
      <c r="C54" s="100">
        <f>SUM(C18+C36)</f>
        <v>55</v>
      </c>
      <c r="D54" s="100">
        <f>SUM(D18+D36)</f>
        <v>55</v>
      </c>
      <c r="E54" s="101" t="s">
        <v>139</v>
      </c>
      <c r="F54" s="101" t="s">
        <v>139</v>
      </c>
      <c r="G54" s="101" t="s">
        <v>139</v>
      </c>
    </row>
    <row r="55" spans="1:7" ht="12.75">
      <c r="A55" s="34"/>
      <c r="C55" s="100"/>
      <c r="D55" s="100"/>
      <c r="E55" s="100"/>
      <c r="F55" s="100"/>
      <c r="G55" s="100"/>
    </row>
    <row r="56" spans="1:7" ht="12.75">
      <c r="A56" s="34" t="s">
        <v>116</v>
      </c>
      <c r="C56" s="100">
        <f>SUM(C20+C38)</f>
        <v>719</v>
      </c>
      <c r="D56" s="100">
        <f>SUM(D20+D38)</f>
        <v>384</v>
      </c>
      <c r="E56" s="100">
        <f>SUM(E20+E38)</f>
        <v>253</v>
      </c>
      <c r="F56" s="100">
        <f>SUM(F20+F38)</f>
        <v>3</v>
      </c>
      <c r="G56" s="100">
        <f>SUM(G20+G38)</f>
        <v>79</v>
      </c>
    </row>
    <row r="57" spans="1:7" ht="12.75">
      <c r="A57" s="34"/>
      <c r="C57" s="100"/>
      <c r="D57" s="100"/>
      <c r="E57" s="100"/>
      <c r="F57" s="100"/>
      <c r="G57" s="100"/>
    </row>
    <row r="58" spans="1:7" ht="12.75">
      <c r="A58" s="34" t="s">
        <v>117</v>
      </c>
      <c r="C58" s="93">
        <f>SUM(C22+C40)</f>
        <v>4000</v>
      </c>
      <c r="D58" s="100">
        <f>SUM(D22+D40)</f>
        <v>674</v>
      </c>
      <c r="E58" s="93">
        <f>SUM(E22+E40)</f>
        <v>2286</v>
      </c>
      <c r="F58" s="100">
        <f>SUM(F22+F40)</f>
        <v>247</v>
      </c>
      <c r="G58" s="100">
        <f>SUM(G22+G40)</f>
        <v>793</v>
      </c>
    </row>
    <row r="59" spans="1:7" ht="12.75">
      <c r="A59" s="34"/>
      <c r="C59" s="100"/>
      <c r="D59" s="100"/>
      <c r="E59" s="100"/>
      <c r="F59" s="100"/>
      <c r="G59" s="100"/>
    </row>
    <row r="60" spans="1:7" ht="12.75">
      <c r="A60" s="34" t="s">
        <v>119</v>
      </c>
      <c r="C60" s="93">
        <f>SUM(C24+C42)</f>
        <v>25020</v>
      </c>
      <c r="D60" s="93">
        <f>SUM(D24+D42)</f>
        <v>1635</v>
      </c>
      <c r="E60" s="93">
        <f>SUM(E24+E42)</f>
        <v>9291</v>
      </c>
      <c r="F60" s="93">
        <f>SUM(F24+F42)</f>
        <v>12374</v>
      </c>
      <c r="G60" s="93">
        <f>SUM(G24+G42)</f>
        <v>1720</v>
      </c>
    </row>
    <row r="61" spans="1:7" ht="12.75">
      <c r="A61" s="34"/>
      <c r="C61" s="100"/>
      <c r="D61" s="100"/>
      <c r="E61" s="100"/>
      <c r="F61" s="100"/>
      <c r="G61" s="100"/>
    </row>
    <row r="62" spans="1:7" ht="12.75">
      <c r="A62" s="84" t="s">
        <v>39</v>
      </c>
      <c r="C62" s="80">
        <f>SUM(C26+C44)</f>
        <v>29934</v>
      </c>
      <c r="D62" s="80">
        <f>SUM(D26+D44)</f>
        <v>2888</v>
      </c>
      <c r="E62" s="80">
        <f>SUM(E26+E44)</f>
        <v>11830</v>
      </c>
      <c r="F62" s="80">
        <f>SUM(F26+F44)</f>
        <v>12624</v>
      </c>
      <c r="G62" s="80">
        <f>SUM(G26+G44)</f>
        <v>2592</v>
      </c>
    </row>
  </sheetData>
  <mergeCells count="6">
    <mergeCell ref="C46:G46"/>
    <mergeCell ref="C11:G11"/>
    <mergeCell ref="A1:G1"/>
    <mergeCell ref="A4:G4"/>
    <mergeCell ref="D6:G6"/>
    <mergeCell ref="C28:G28"/>
  </mergeCells>
  <printOptions horizontalCentered="1"/>
  <pageMargins left="0.3937007874015748" right="0.3937007874015748" top="0.3937007874015748" bottom="0.1968503937007874" header="0.5118110236220472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0.421875" style="0" hidden="1" customWidth="1"/>
    <col min="3" max="3" width="11.28125" style="0" customWidth="1"/>
    <col min="4" max="4" width="11.57421875" style="0" customWidth="1"/>
    <col min="5" max="5" width="11.8515625" style="0" customWidth="1"/>
    <col min="6" max="6" width="11.57421875" style="0" customWidth="1"/>
    <col min="7" max="7" width="10.28125" style="0" customWidth="1"/>
    <col min="8" max="8" width="14.421875" style="0" customWidth="1"/>
    <col min="9" max="9" width="5.57421875" style="0" customWidth="1"/>
    <col min="10" max="10" width="5.7109375" style="0" customWidth="1"/>
    <col min="11" max="11" width="11.7109375" style="0" customWidth="1"/>
    <col min="12" max="12" width="5.28125" style="0" customWidth="1"/>
    <col min="13" max="13" width="5.7109375" style="0" customWidth="1"/>
  </cols>
  <sheetData>
    <row r="1" spans="1:7" s="31" customFormat="1" ht="12.75">
      <c r="A1" s="28" t="s">
        <v>198</v>
      </c>
      <c r="B1" s="28"/>
      <c r="C1" s="28"/>
      <c r="D1" s="28"/>
      <c r="E1" s="28"/>
      <c r="F1" s="28"/>
      <c r="G1" s="61"/>
    </row>
    <row r="3" spans="1:11" ht="12.75">
      <c r="A3" s="220" t="s">
        <v>136</v>
      </c>
      <c r="B3" s="220"/>
      <c r="C3" s="220"/>
      <c r="D3" s="220"/>
      <c r="E3" s="220"/>
      <c r="F3" s="220"/>
      <c r="G3" s="5"/>
      <c r="H3" s="5"/>
      <c r="I3" s="5"/>
      <c r="J3" s="5"/>
      <c r="K3" s="5"/>
    </row>
    <row r="4" spans="1:11" ht="12.75">
      <c r="A4" s="13"/>
      <c r="B4" s="6"/>
      <c r="C4" s="44"/>
      <c r="D4" s="44"/>
      <c r="E4" s="44"/>
      <c r="F4" s="44"/>
      <c r="G4" s="44"/>
      <c r="H4" s="44"/>
      <c r="I4" s="5"/>
      <c r="J4" s="5"/>
      <c r="K4" s="5"/>
    </row>
    <row r="5" spans="1:28" ht="12.75">
      <c r="A5" s="24"/>
      <c r="B5" s="5"/>
      <c r="C5" s="221" t="s">
        <v>32</v>
      </c>
      <c r="D5" s="222"/>
      <c r="E5" s="221" t="s">
        <v>41</v>
      </c>
      <c r="F5" s="222"/>
      <c r="G5" s="221" t="s">
        <v>137</v>
      </c>
      <c r="H5" s="222"/>
      <c r="I5" s="5"/>
      <c r="J5" s="5"/>
      <c r="K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24"/>
      <c r="B6" s="5"/>
      <c r="C6" s="280" t="s">
        <v>159</v>
      </c>
      <c r="D6" s="281"/>
      <c r="E6" s="281"/>
      <c r="F6" s="281"/>
      <c r="G6" s="282"/>
      <c r="H6" s="28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/>
      <c r="B7" s="5"/>
      <c r="C7" s="30"/>
      <c r="D7" s="30"/>
      <c r="E7" s="30"/>
      <c r="F7" s="30"/>
      <c r="G7" s="30"/>
      <c r="H7" s="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8" ht="12.75">
      <c r="A8" s="24" t="s">
        <v>122</v>
      </c>
      <c r="B8" s="5"/>
      <c r="C8" s="30"/>
      <c r="D8" s="53" t="s">
        <v>1</v>
      </c>
      <c r="E8" s="30"/>
      <c r="F8" s="53" t="s">
        <v>1</v>
      </c>
      <c r="G8" s="30"/>
      <c r="H8" s="53" t="s">
        <v>1</v>
      </c>
    </row>
    <row r="9" spans="1:8" ht="12.75">
      <c r="A9" s="5"/>
      <c r="B9" s="5"/>
      <c r="C9" s="9" t="s">
        <v>0</v>
      </c>
      <c r="D9" s="9" t="s">
        <v>46</v>
      </c>
      <c r="E9" s="9" t="s">
        <v>0</v>
      </c>
      <c r="F9" s="9" t="s">
        <v>46</v>
      </c>
      <c r="G9" s="9" t="s">
        <v>0</v>
      </c>
      <c r="H9" s="9" t="s">
        <v>46</v>
      </c>
    </row>
    <row r="10" spans="1:8" ht="14.25">
      <c r="A10" s="42"/>
      <c r="B10" s="5"/>
      <c r="C10" s="4"/>
      <c r="D10" s="9" t="s">
        <v>138</v>
      </c>
      <c r="E10" s="4"/>
      <c r="F10" s="9" t="s">
        <v>138</v>
      </c>
      <c r="G10" s="4"/>
      <c r="H10" s="9" t="s">
        <v>138</v>
      </c>
    </row>
    <row r="11" spans="1:8" ht="12.75">
      <c r="A11" s="46"/>
      <c r="B11" s="5"/>
      <c r="C11" s="20"/>
      <c r="D11" s="20"/>
      <c r="E11" s="20"/>
      <c r="F11" s="20"/>
      <c r="G11" s="20"/>
      <c r="H11" s="20"/>
    </row>
    <row r="12" spans="1:8" ht="12.75">
      <c r="A12" s="114">
        <v>1975</v>
      </c>
      <c r="B12" s="5"/>
      <c r="C12" s="111">
        <v>226</v>
      </c>
      <c r="D12" s="112">
        <v>17.13159490600364</v>
      </c>
      <c r="E12" s="45">
        <v>460</v>
      </c>
      <c r="F12" s="112">
        <v>18.8</v>
      </c>
      <c r="G12" s="74">
        <v>11875</v>
      </c>
      <c r="H12" s="112">
        <v>19.7</v>
      </c>
    </row>
    <row r="13" spans="1:8" ht="12.75">
      <c r="A13" s="114">
        <v>76</v>
      </c>
      <c r="B13" s="5"/>
      <c r="C13" s="111">
        <v>219</v>
      </c>
      <c r="D13" s="112">
        <v>16.10175722373355</v>
      </c>
      <c r="E13" s="45">
        <v>404</v>
      </c>
      <c r="F13" s="112">
        <v>16.3</v>
      </c>
      <c r="G13" s="74">
        <v>10506</v>
      </c>
      <c r="H13" s="112">
        <v>17.4</v>
      </c>
    </row>
    <row r="14" spans="1:8" ht="12.75">
      <c r="A14" s="114">
        <v>77</v>
      </c>
      <c r="B14" s="5"/>
      <c r="C14" s="111">
        <v>195</v>
      </c>
      <c r="D14" s="112">
        <v>15.015015015015015</v>
      </c>
      <c r="E14" s="45">
        <v>315</v>
      </c>
      <c r="F14" s="112">
        <v>13.3</v>
      </c>
      <c r="G14" s="74">
        <v>9022</v>
      </c>
      <c r="H14" s="112">
        <v>15.4</v>
      </c>
    </row>
    <row r="15" spans="1:8" ht="12.75">
      <c r="A15" s="115">
        <v>78</v>
      </c>
      <c r="B15" s="5"/>
      <c r="C15" s="111">
        <v>200</v>
      </c>
      <c r="D15" s="112">
        <v>15.852885225110969</v>
      </c>
      <c r="E15" s="45">
        <v>340</v>
      </c>
      <c r="F15" s="112">
        <v>14.6</v>
      </c>
      <c r="G15" s="74">
        <v>8482</v>
      </c>
      <c r="H15" s="112">
        <v>14.7</v>
      </c>
    </row>
    <row r="16" spans="1:8" ht="12.75">
      <c r="A16" s="115">
        <v>79</v>
      </c>
      <c r="B16" s="5"/>
      <c r="C16" s="111">
        <v>153</v>
      </c>
      <c r="D16" s="112">
        <v>12.026410941675838</v>
      </c>
      <c r="E16" s="45">
        <v>296</v>
      </c>
      <c r="F16" s="112">
        <v>12.9</v>
      </c>
      <c r="G16" s="74">
        <v>7855</v>
      </c>
      <c r="H16" s="112">
        <v>13.6</v>
      </c>
    </row>
    <row r="17" spans="1:7" ht="12.75">
      <c r="A17" s="106"/>
      <c r="B17" s="5"/>
      <c r="D17" s="5"/>
      <c r="G17" s="74"/>
    </row>
    <row r="18" spans="1:8" ht="12.75">
      <c r="A18" s="114">
        <v>1980</v>
      </c>
      <c r="B18" s="5"/>
      <c r="C18" s="26">
        <v>154</v>
      </c>
      <c r="D18" s="112">
        <v>11.340206185567009</v>
      </c>
      <c r="E18" s="26">
        <v>281</v>
      </c>
      <c r="F18" s="112">
        <v>11.5</v>
      </c>
      <c r="G18" s="74">
        <v>7821</v>
      </c>
      <c r="H18" s="112">
        <v>12.7</v>
      </c>
    </row>
    <row r="19" spans="1:8" ht="12.75">
      <c r="A19" s="114">
        <v>81</v>
      </c>
      <c r="B19" s="5"/>
      <c r="C19" s="104">
        <v>137</v>
      </c>
      <c r="D19" s="113">
        <v>10.152660441677781</v>
      </c>
      <c r="E19" s="105">
        <v>278</v>
      </c>
      <c r="F19" s="113">
        <v>11.3</v>
      </c>
      <c r="G19" s="74">
        <v>7257</v>
      </c>
      <c r="H19" s="113">
        <v>11.6</v>
      </c>
    </row>
    <row r="20" spans="1:8" ht="12.75">
      <c r="A20" s="114">
        <v>82</v>
      </c>
      <c r="B20" s="5"/>
      <c r="C20" s="104">
        <v>151</v>
      </c>
      <c r="D20" s="113">
        <v>11.385914643341879</v>
      </c>
      <c r="E20" s="105">
        <v>253</v>
      </c>
      <c r="F20" s="113">
        <v>10.3</v>
      </c>
      <c r="G20" s="74">
        <v>6782</v>
      </c>
      <c r="H20" s="113">
        <v>10.9</v>
      </c>
    </row>
    <row r="21" spans="1:8" ht="12.75">
      <c r="A21" s="114">
        <v>83</v>
      </c>
      <c r="B21" s="5"/>
      <c r="C21" s="111">
        <v>146</v>
      </c>
      <c r="D21" s="112">
        <v>11.390232485567171</v>
      </c>
      <c r="E21" s="45">
        <v>231</v>
      </c>
      <c r="F21" s="112">
        <v>9.8</v>
      </c>
      <c r="G21" s="74">
        <v>6099</v>
      </c>
      <c r="H21" s="112">
        <v>10.3</v>
      </c>
    </row>
    <row r="22" spans="1:8" ht="12.75">
      <c r="A22" s="114">
        <v>84</v>
      </c>
      <c r="B22" s="5"/>
      <c r="C22" s="104">
        <v>103</v>
      </c>
      <c r="D22" s="113">
        <v>8.301765132586443</v>
      </c>
      <c r="E22" s="105">
        <v>212</v>
      </c>
      <c r="F22" s="113">
        <v>9.2</v>
      </c>
      <c r="G22" s="74">
        <v>5633</v>
      </c>
      <c r="H22" s="113">
        <v>9.6</v>
      </c>
    </row>
    <row r="23" spans="1:7" ht="12.75">
      <c r="A23" s="106"/>
      <c r="B23" s="5"/>
      <c r="D23" s="5"/>
      <c r="G23" s="74"/>
    </row>
    <row r="24" spans="1:8" ht="12.75">
      <c r="A24" s="114">
        <v>1985</v>
      </c>
      <c r="B24" s="5"/>
      <c r="C24" s="111">
        <v>121</v>
      </c>
      <c r="D24" s="112">
        <v>9.519313980017309</v>
      </c>
      <c r="E24" s="45">
        <v>192</v>
      </c>
      <c r="F24" s="112">
        <v>8.3</v>
      </c>
      <c r="G24" s="74">
        <v>5244</v>
      </c>
      <c r="H24" s="112">
        <v>8.9</v>
      </c>
    </row>
    <row r="25" spans="1:8" ht="12.75">
      <c r="A25" s="114">
        <v>86</v>
      </c>
      <c r="B25" s="5"/>
      <c r="C25" s="111">
        <v>116</v>
      </c>
      <c r="D25" s="112">
        <v>8.654133094598627</v>
      </c>
      <c r="E25" s="45">
        <v>192</v>
      </c>
      <c r="F25" s="112">
        <v>7.8</v>
      </c>
      <c r="G25" s="74">
        <v>5355</v>
      </c>
      <c r="H25" s="112">
        <v>8.6</v>
      </c>
    </row>
    <row r="26" spans="1:8" ht="12.75">
      <c r="A26" s="114">
        <v>87</v>
      </c>
      <c r="B26" s="5"/>
      <c r="C26" s="111">
        <v>119</v>
      </c>
      <c r="D26" s="112">
        <v>8.345606283750614</v>
      </c>
      <c r="E26" s="45">
        <v>187</v>
      </c>
      <c r="F26" s="112">
        <v>7.2</v>
      </c>
      <c r="G26" s="74">
        <v>5318</v>
      </c>
      <c r="H26" s="112">
        <v>8.3</v>
      </c>
    </row>
    <row r="27" spans="1:8" ht="12.75">
      <c r="A27" s="114">
        <v>88</v>
      </c>
      <c r="B27" s="5"/>
      <c r="C27" s="111">
        <v>118</v>
      </c>
      <c r="D27" s="112">
        <v>7.682791848427632</v>
      </c>
      <c r="E27" s="45">
        <v>185</v>
      </c>
      <c r="F27" s="112">
        <v>6.8</v>
      </c>
      <c r="G27" s="74">
        <v>5080</v>
      </c>
      <c r="H27" s="112">
        <v>7.6</v>
      </c>
    </row>
    <row r="28" spans="1:8" ht="12.75">
      <c r="A28" s="114">
        <v>89</v>
      </c>
      <c r="B28" s="5"/>
      <c r="C28" s="111">
        <v>122</v>
      </c>
      <c r="D28" s="112">
        <v>7.955656993805021</v>
      </c>
      <c r="E28" s="45">
        <v>183</v>
      </c>
      <c r="F28" s="112">
        <v>6.7</v>
      </c>
      <c r="G28" s="74">
        <v>5074</v>
      </c>
      <c r="H28" s="112">
        <v>7.5</v>
      </c>
    </row>
    <row r="29" spans="1:7" ht="12.75">
      <c r="A29" s="106"/>
      <c r="B29" s="5"/>
      <c r="D29" s="5"/>
      <c r="G29" s="74"/>
    </row>
    <row r="30" spans="1:8" ht="12.75">
      <c r="A30" s="114">
        <v>1990</v>
      </c>
      <c r="B30" s="5"/>
      <c r="C30" s="111">
        <v>102</v>
      </c>
      <c r="D30" s="112">
        <v>6.11034565386689</v>
      </c>
      <c r="E30" s="45">
        <v>197</v>
      </c>
      <c r="F30" s="112">
        <v>6.8</v>
      </c>
      <c r="G30" s="119">
        <v>5076</v>
      </c>
      <c r="H30" s="118">
        <v>7.1</v>
      </c>
    </row>
    <row r="31" spans="1:8" ht="12.75">
      <c r="A31" s="114">
        <v>91</v>
      </c>
      <c r="B31" s="5"/>
      <c r="C31" s="111">
        <v>114</v>
      </c>
      <c r="D31" s="112">
        <v>6.907834939101982</v>
      </c>
      <c r="E31" s="45">
        <v>210</v>
      </c>
      <c r="F31" s="112">
        <v>7.3</v>
      </c>
      <c r="G31" s="74">
        <v>5711</v>
      </c>
      <c r="H31" s="112">
        <v>6.7</v>
      </c>
    </row>
    <row r="32" spans="1:8" ht="12.75">
      <c r="A32" s="114">
        <v>92</v>
      </c>
      <c r="B32" s="5"/>
      <c r="C32" s="111">
        <v>107</v>
      </c>
      <c r="D32" s="112">
        <v>6.4860277626235066</v>
      </c>
      <c r="E32" s="45">
        <v>164</v>
      </c>
      <c r="F32" s="112">
        <v>5.7</v>
      </c>
      <c r="G32" s="74">
        <v>4992</v>
      </c>
      <c r="H32" s="112">
        <v>6.1</v>
      </c>
    </row>
    <row r="33" spans="1:8" ht="12.75">
      <c r="A33" s="85">
        <v>93</v>
      </c>
      <c r="B33" s="5"/>
      <c r="C33" s="111">
        <v>117</v>
      </c>
      <c r="D33" s="112">
        <v>7.196899797010519</v>
      </c>
      <c r="E33" s="45">
        <v>145</v>
      </c>
      <c r="F33" s="112">
        <v>5.1</v>
      </c>
      <c r="G33">
        <v>4665</v>
      </c>
      <c r="H33" s="112">
        <v>5.9</v>
      </c>
    </row>
    <row r="34" spans="1:8" ht="12.75">
      <c r="A34" s="85">
        <v>94</v>
      </c>
      <c r="B34" s="5"/>
      <c r="C34" s="111">
        <v>86</v>
      </c>
      <c r="D34" s="112">
        <v>5.3083143015863214</v>
      </c>
      <c r="E34" s="45">
        <v>139</v>
      </c>
      <c r="F34" s="112">
        <v>5</v>
      </c>
      <c r="G34" s="74">
        <v>4309</v>
      </c>
      <c r="H34" s="112">
        <v>5.6</v>
      </c>
    </row>
    <row r="35" spans="1:4" ht="12.75">
      <c r="A35" s="85"/>
      <c r="B35" s="5"/>
      <c r="D35" s="5"/>
    </row>
    <row r="36" spans="1:8" ht="12.75">
      <c r="A36" s="85">
        <v>1995</v>
      </c>
      <c r="B36" s="5"/>
      <c r="C36" s="111">
        <v>77</v>
      </c>
      <c r="D36" s="112">
        <v>4.851310483870968</v>
      </c>
      <c r="E36" s="45">
        <v>126</v>
      </c>
      <c r="F36" s="112">
        <v>4.6</v>
      </c>
      <c r="G36" s="74">
        <v>4053</v>
      </c>
      <c r="H36" s="112">
        <v>5.3</v>
      </c>
    </row>
    <row r="37" spans="1:8" ht="12.75">
      <c r="A37" s="116">
        <v>96</v>
      </c>
      <c r="B37" s="5"/>
      <c r="C37" s="111">
        <v>103</v>
      </c>
      <c r="D37" s="112">
        <v>6.207062793780885</v>
      </c>
      <c r="E37" s="45">
        <v>141</v>
      </c>
      <c r="F37" s="112">
        <v>4.9</v>
      </c>
      <c r="G37" s="74">
        <v>3962</v>
      </c>
      <c r="H37" s="112">
        <v>5</v>
      </c>
    </row>
    <row r="38" spans="1:8" ht="12.75">
      <c r="A38" s="116">
        <v>97</v>
      </c>
      <c r="B38" s="5"/>
      <c r="C38" s="104">
        <v>99</v>
      </c>
      <c r="D38" s="113">
        <v>5.833824395992929</v>
      </c>
      <c r="E38" s="105">
        <v>141</v>
      </c>
      <c r="F38" s="113">
        <v>4.9</v>
      </c>
      <c r="G38" s="119" t="s">
        <v>141</v>
      </c>
      <c r="H38" s="113">
        <v>4.9</v>
      </c>
    </row>
    <row r="39" spans="1:8" ht="12.75">
      <c r="A39" s="116">
        <v>98</v>
      </c>
      <c r="B39" s="5"/>
      <c r="C39" s="104">
        <v>68</v>
      </c>
      <c r="D39" s="113">
        <v>4.188481675392671</v>
      </c>
      <c r="E39" s="105">
        <v>127</v>
      </c>
      <c r="F39" s="113">
        <v>4.6</v>
      </c>
      <c r="G39" s="74">
        <v>3666</v>
      </c>
      <c r="H39" s="113">
        <v>4.7</v>
      </c>
    </row>
    <row r="40" spans="1:8" ht="12.75">
      <c r="A40" s="116">
        <v>99</v>
      </c>
      <c r="B40" s="5"/>
      <c r="C40" s="104">
        <v>73</v>
      </c>
      <c r="D40" s="113">
        <v>4.552825246351503</v>
      </c>
      <c r="E40" s="105">
        <v>98</v>
      </c>
      <c r="F40" s="113">
        <v>3.6</v>
      </c>
      <c r="G40" s="74">
        <v>3496</v>
      </c>
      <c r="H40" s="113">
        <v>4.5</v>
      </c>
    </row>
    <row r="41" spans="1:7" ht="12.75">
      <c r="A41" s="85"/>
      <c r="B41" s="5"/>
      <c r="D41" s="5"/>
      <c r="G41" s="74"/>
    </row>
    <row r="42" spans="1:8" ht="12.75">
      <c r="A42" s="116">
        <v>2000</v>
      </c>
      <c r="B42" s="5"/>
      <c r="C42" s="111">
        <v>72</v>
      </c>
      <c r="D42" s="112">
        <v>4.455721269880562</v>
      </c>
      <c r="E42" s="45">
        <v>113</v>
      </c>
      <c r="F42" s="112">
        <v>4.2</v>
      </c>
      <c r="G42" s="74">
        <v>3362</v>
      </c>
      <c r="H42" s="112">
        <v>4.4</v>
      </c>
    </row>
    <row r="43" spans="1:8" ht="12.75">
      <c r="A43" s="117">
        <v>1</v>
      </c>
      <c r="B43" s="5"/>
      <c r="C43" s="111">
        <v>65</v>
      </c>
      <c r="D43" s="112">
        <v>4.117572532623845</v>
      </c>
      <c r="E43" s="45">
        <v>121</v>
      </c>
      <c r="F43" s="112">
        <v>4.7</v>
      </c>
      <c r="G43" s="74">
        <v>3163</v>
      </c>
      <c r="H43" s="112">
        <v>4.3</v>
      </c>
    </row>
    <row r="44" spans="1:8" ht="12.75">
      <c r="A44" s="117">
        <v>2</v>
      </c>
      <c r="B44" s="5"/>
      <c r="C44" s="104">
        <v>55</v>
      </c>
      <c r="D44" s="113">
        <v>3.5016234799770802</v>
      </c>
      <c r="E44" s="105">
        <v>107</v>
      </c>
      <c r="F44" s="113">
        <v>4.3</v>
      </c>
      <c r="G44" s="74">
        <v>3036</v>
      </c>
      <c r="H44" s="113">
        <v>4.2</v>
      </c>
    </row>
    <row r="45" spans="1:8" ht="12.75">
      <c r="A45" s="117">
        <v>3</v>
      </c>
      <c r="B45" s="5"/>
      <c r="C45" s="111">
        <v>57</v>
      </c>
      <c r="D45" s="112">
        <v>3.581301834631817</v>
      </c>
      <c r="E45" s="45">
        <v>97</v>
      </c>
      <c r="F45" s="112">
        <v>4</v>
      </c>
      <c r="G45" s="119">
        <v>2991</v>
      </c>
      <c r="H45" s="118">
        <v>4.3</v>
      </c>
    </row>
    <row r="46" spans="1:8" ht="12.75">
      <c r="A46" s="117">
        <v>4</v>
      </c>
      <c r="B46" s="5"/>
      <c r="C46" s="111">
        <v>63</v>
      </c>
      <c r="D46" s="112">
        <v>3.91231447556356</v>
      </c>
      <c r="E46" s="45">
        <v>99</v>
      </c>
      <c r="F46" s="112">
        <v>4.10958904109589</v>
      </c>
      <c r="G46" s="74">
        <v>2918</v>
      </c>
      <c r="H46" s="112">
        <v>4.1</v>
      </c>
    </row>
    <row r="47" spans="1:7" ht="12.75">
      <c r="A47" s="85"/>
      <c r="G47" s="75"/>
    </row>
    <row r="48" spans="1:8" ht="12.75">
      <c r="A48" s="116">
        <v>2005</v>
      </c>
      <c r="B48" s="5"/>
      <c r="C48" s="111">
        <v>74</v>
      </c>
      <c r="D48" s="112">
        <v>4.573830273811732</v>
      </c>
      <c r="E48" s="172">
        <v>96</v>
      </c>
      <c r="F48" s="112">
        <v>4.169018977721804</v>
      </c>
      <c r="G48" s="74">
        <v>2696</v>
      </c>
      <c r="H48" s="112">
        <v>3.9312039312039313</v>
      </c>
    </row>
    <row r="49" spans="1:8" ht="12.75">
      <c r="A49" s="117">
        <v>6</v>
      </c>
      <c r="C49" s="172">
        <v>56</v>
      </c>
      <c r="D49" s="113">
        <v>3.5016234799770802</v>
      </c>
      <c r="E49">
        <v>72</v>
      </c>
      <c r="F49" s="112">
        <v>3.173763554615181</v>
      </c>
      <c r="G49" s="74">
        <v>2579</v>
      </c>
      <c r="H49" s="185">
        <v>3.8</v>
      </c>
    </row>
    <row r="50" spans="1:11" ht="12.75">
      <c r="A50" s="117">
        <v>7</v>
      </c>
      <c r="C50" s="172">
        <v>57</v>
      </c>
      <c r="D50" s="113">
        <v>3.407664255395469</v>
      </c>
      <c r="E50">
        <v>95</v>
      </c>
      <c r="F50" s="112">
        <v>4.137450459474761</v>
      </c>
      <c r="G50" s="74">
        <v>2656</v>
      </c>
      <c r="H50" s="185">
        <v>3.9</v>
      </c>
      <c r="K50" s="176"/>
    </row>
    <row r="51" spans="1:8" ht="14.25">
      <c r="A51" s="47" t="s">
        <v>123</v>
      </c>
      <c r="B51" s="5"/>
      <c r="C51" s="5"/>
      <c r="D51" s="5"/>
      <c r="E51" s="5"/>
      <c r="F51" s="5"/>
      <c r="G51" s="74"/>
      <c r="H51" s="5"/>
    </row>
    <row r="52" ht="12.75">
      <c r="G52" s="74"/>
    </row>
    <row r="53" ht="12.75">
      <c r="G53" s="74"/>
    </row>
    <row r="54" ht="12.75">
      <c r="G54" s="74"/>
    </row>
    <row r="55" spans="6:7" ht="12.75">
      <c r="F55" s="77"/>
      <c r="G55" s="74"/>
    </row>
    <row r="56" ht="12.75">
      <c r="G56" s="74"/>
    </row>
    <row r="57" ht="12.75">
      <c r="G57" s="74"/>
    </row>
    <row r="59" ht="12.75">
      <c r="G59" s="74"/>
    </row>
  </sheetData>
  <mergeCells count="5">
    <mergeCell ref="G5:H5"/>
    <mergeCell ref="C6:H6"/>
    <mergeCell ref="A3:F3"/>
    <mergeCell ref="C5:D5"/>
    <mergeCell ref="E5:F5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5.00390625" style="0" customWidth="1"/>
    <col min="4" max="4" width="11.57421875" style="0" customWidth="1"/>
    <col min="5" max="5" width="10.8515625" style="0" customWidth="1"/>
    <col min="6" max="6" width="13.00390625" style="0" customWidth="1"/>
    <col min="7" max="7" width="15.421875" style="0" customWidth="1"/>
    <col min="8" max="8" width="11.281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24" t="s">
        <v>197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31" customFormat="1" ht="12.75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s="3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29"/>
      <c r="B6" s="125" t="s">
        <v>7</v>
      </c>
      <c r="C6" s="175" t="s">
        <v>7</v>
      </c>
      <c r="D6" s="130" t="s">
        <v>160</v>
      </c>
      <c r="E6" s="130"/>
      <c r="F6" s="130"/>
      <c r="G6" s="130"/>
      <c r="H6" s="128" t="s">
        <v>24</v>
      </c>
      <c r="I6" s="125" t="s">
        <v>9</v>
      </c>
      <c r="J6" s="126"/>
      <c r="K6" s="131" t="s">
        <v>142</v>
      </c>
      <c r="L6" s="131"/>
      <c r="M6" s="123"/>
    </row>
    <row r="7" spans="1:13" ht="24">
      <c r="A7" s="124" t="s">
        <v>122</v>
      </c>
      <c r="B7" s="173"/>
      <c r="C7" s="285" t="s">
        <v>0</v>
      </c>
      <c r="D7" s="286"/>
      <c r="E7" s="283" t="s">
        <v>143</v>
      </c>
      <c r="F7" s="125" t="s">
        <v>149</v>
      </c>
      <c r="G7" s="126"/>
      <c r="H7" s="285" t="s">
        <v>0</v>
      </c>
      <c r="I7" s="286"/>
      <c r="J7" s="283" t="s">
        <v>143</v>
      </c>
      <c r="K7" s="283" t="s">
        <v>0</v>
      </c>
      <c r="L7" s="283" t="s">
        <v>143</v>
      </c>
      <c r="M7" s="123"/>
    </row>
    <row r="8" spans="1:13" ht="24" customHeight="1">
      <c r="A8" s="127"/>
      <c r="B8" s="174" t="s">
        <v>0</v>
      </c>
      <c r="C8" s="287"/>
      <c r="D8" s="288"/>
      <c r="E8" s="284"/>
      <c r="F8" s="128" t="s">
        <v>0</v>
      </c>
      <c r="G8" s="128" t="s">
        <v>150</v>
      </c>
      <c r="H8" s="287"/>
      <c r="I8" s="288"/>
      <c r="J8" s="284"/>
      <c r="K8" s="284"/>
      <c r="L8" s="284"/>
      <c r="M8" s="123"/>
    </row>
    <row r="9" ht="12.75">
      <c r="G9" s="63"/>
    </row>
    <row r="10" spans="1:12" ht="12.75">
      <c r="A10">
        <v>1976</v>
      </c>
      <c r="C10" s="120">
        <v>9724</v>
      </c>
      <c r="D10" s="120">
        <v>13601</v>
      </c>
      <c r="E10" s="103">
        <v>7.9619447025056616</v>
      </c>
      <c r="F10" s="120">
        <v>1360</v>
      </c>
      <c r="G10" s="103">
        <v>99.99264759944123</v>
      </c>
      <c r="H10" s="120">
        <v>83</v>
      </c>
      <c r="I10" s="120">
        <v>25300</v>
      </c>
      <c r="J10" s="103">
        <v>14.810469889963478</v>
      </c>
      <c r="K10" s="121">
        <v>-11699</v>
      </c>
      <c r="L10" s="122">
        <v>-6.848525187457815</v>
      </c>
    </row>
    <row r="11" spans="1:12" ht="12.75">
      <c r="A11">
        <v>77</v>
      </c>
      <c r="C11" s="120">
        <v>9401</v>
      </c>
      <c r="D11" s="120">
        <v>12987</v>
      </c>
      <c r="E11" s="103">
        <v>7.6920753322304884</v>
      </c>
      <c r="F11" s="120">
        <v>1340</v>
      </c>
      <c r="G11" s="103">
        <v>103.18010318010317</v>
      </c>
      <c r="H11" s="120">
        <v>70</v>
      </c>
      <c r="I11" s="120">
        <v>24294</v>
      </c>
      <c r="J11" s="103">
        <v>14.389102804435781</v>
      </c>
      <c r="K11" s="121">
        <v>-11307</v>
      </c>
      <c r="L11" s="122">
        <v>-6.697027472205293</v>
      </c>
    </row>
    <row r="12" spans="1:12" ht="12.75">
      <c r="A12">
        <v>78</v>
      </c>
      <c r="C12" s="120">
        <v>7966</v>
      </c>
      <c r="D12" s="120">
        <v>12616</v>
      </c>
      <c r="E12" s="103">
        <v>7.543699462266255</v>
      </c>
      <c r="F12" s="120">
        <v>1432</v>
      </c>
      <c r="G12" s="103">
        <v>113.50665821179454</v>
      </c>
      <c r="H12" s="120">
        <v>83</v>
      </c>
      <c r="I12" s="120">
        <v>24072</v>
      </c>
      <c r="J12" s="103">
        <v>14.393780394393888</v>
      </c>
      <c r="K12" s="121">
        <v>-11456</v>
      </c>
      <c r="L12" s="122">
        <v>-6.850080932127633</v>
      </c>
    </row>
    <row r="13" spans="1:12" ht="12.75">
      <c r="A13">
        <v>79</v>
      </c>
      <c r="C13" s="120">
        <v>8296</v>
      </c>
      <c r="D13" s="120">
        <v>12722</v>
      </c>
      <c r="E13" s="103">
        <v>7.670583355039119</v>
      </c>
      <c r="F13" s="120">
        <v>1621</v>
      </c>
      <c r="G13" s="103">
        <v>127.41707278729761</v>
      </c>
      <c r="H13" s="120">
        <v>62</v>
      </c>
      <c r="I13" s="120">
        <v>23760</v>
      </c>
      <c r="J13" s="103">
        <v>14.325818308106387</v>
      </c>
      <c r="K13" s="121">
        <v>-11038</v>
      </c>
      <c r="L13" s="122">
        <v>-6.655234953067269</v>
      </c>
    </row>
    <row r="14" ht="12.75">
      <c r="G14" s="63"/>
    </row>
    <row r="15" spans="1:12" ht="12.75">
      <c r="A15">
        <v>1980</v>
      </c>
      <c r="C15" s="120">
        <v>8930</v>
      </c>
      <c r="D15" s="120">
        <v>13580</v>
      </c>
      <c r="E15" s="103">
        <v>8.23222388254229</v>
      </c>
      <c r="F15" s="120">
        <v>1870</v>
      </c>
      <c r="G15" s="63">
        <v>137.70250368188513</v>
      </c>
      <c r="H15" s="120">
        <v>67</v>
      </c>
      <c r="I15" s="120">
        <v>23726</v>
      </c>
      <c r="J15" s="103">
        <v>14.38274991437396</v>
      </c>
      <c r="K15" s="121">
        <v>-10146</v>
      </c>
      <c r="L15" s="122">
        <v>-6.15052603183167</v>
      </c>
    </row>
    <row r="16" spans="1:12" ht="12.75">
      <c r="A16">
        <v>81</v>
      </c>
      <c r="C16" s="120">
        <v>9042</v>
      </c>
      <c r="D16" s="120">
        <v>13494</v>
      </c>
      <c r="E16" s="103">
        <v>8.22413228822128</v>
      </c>
      <c r="F16" s="120">
        <v>1980</v>
      </c>
      <c r="G16" s="103">
        <v>146.7318808359271</v>
      </c>
      <c r="H16" s="120">
        <v>59</v>
      </c>
      <c r="I16" s="120">
        <v>23746</v>
      </c>
      <c r="J16" s="103">
        <v>14.472376264717838</v>
      </c>
      <c r="K16" s="121">
        <v>-10252</v>
      </c>
      <c r="L16" s="122">
        <v>-6.248243976496559</v>
      </c>
    </row>
    <row r="17" spans="1:12" ht="12.75">
      <c r="A17" s="26">
        <v>82</v>
      </c>
      <c r="C17" s="120">
        <v>8991</v>
      </c>
      <c r="D17" s="120">
        <v>13262</v>
      </c>
      <c r="E17" s="103">
        <v>8.133441926415104</v>
      </c>
      <c r="F17" s="120">
        <v>2115</v>
      </c>
      <c r="G17" s="103">
        <v>159.47820841502036</v>
      </c>
      <c r="H17" s="120">
        <v>53</v>
      </c>
      <c r="I17" s="120">
        <v>23761</v>
      </c>
      <c r="J17" s="103">
        <v>14.572365677390232</v>
      </c>
      <c r="K17" s="121">
        <v>-10499</v>
      </c>
      <c r="L17" s="122">
        <v>-6.43892375097513</v>
      </c>
    </row>
    <row r="18" spans="1:12" ht="12.75">
      <c r="A18" s="26">
        <v>83</v>
      </c>
      <c r="C18" s="120">
        <v>9198</v>
      </c>
      <c r="D18" s="120">
        <v>12818</v>
      </c>
      <c r="E18" s="103">
        <v>7.926652798013204</v>
      </c>
      <c r="F18" s="120">
        <v>2137</v>
      </c>
      <c r="G18" s="103">
        <v>166.7186768606647</v>
      </c>
      <c r="H18" s="120">
        <v>55</v>
      </c>
      <c r="I18" s="120">
        <v>22537</v>
      </c>
      <c r="J18" s="103">
        <v>13.936883609675736</v>
      </c>
      <c r="K18" s="121">
        <v>-9719</v>
      </c>
      <c r="L18" s="122">
        <v>-6.010230811662532</v>
      </c>
    </row>
    <row r="19" spans="1:12" ht="12.75">
      <c r="A19" s="26">
        <v>84</v>
      </c>
      <c r="C19" s="120">
        <v>8885</v>
      </c>
      <c r="D19" s="120">
        <v>12407</v>
      </c>
      <c r="E19" s="103">
        <v>7.749308889313611</v>
      </c>
      <c r="F19" s="120">
        <v>2171</v>
      </c>
      <c r="G19" s="103">
        <v>174.98186507616668</v>
      </c>
      <c r="H19" s="120">
        <v>50</v>
      </c>
      <c r="I19" s="120">
        <v>22021</v>
      </c>
      <c r="J19" s="103">
        <v>13.75413323539736</v>
      </c>
      <c r="K19" s="121">
        <v>-9614</v>
      </c>
      <c r="L19" s="122">
        <v>-6.004824346083748</v>
      </c>
    </row>
    <row r="20" spans="1:7" ht="12.75">
      <c r="A20" s="5"/>
      <c r="B20" s="5"/>
      <c r="G20" s="63"/>
    </row>
    <row r="21" spans="1:12" ht="12.75">
      <c r="A21" s="29">
        <v>1985</v>
      </c>
      <c r="C21" s="120">
        <v>8768</v>
      </c>
      <c r="D21" s="120">
        <v>12711</v>
      </c>
      <c r="E21" s="103">
        <v>8.012622512248072</v>
      </c>
      <c r="F21" s="120">
        <v>2253</v>
      </c>
      <c r="G21" s="103">
        <v>177.248052867595</v>
      </c>
      <c r="H21" s="120">
        <v>64</v>
      </c>
      <c r="I21" s="120">
        <v>22266</v>
      </c>
      <c r="J21" s="103">
        <v>14.035799925868586</v>
      </c>
      <c r="K21" s="121">
        <v>-9555</v>
      </c>
      <c r="L21" s="122">
        <v>-6.023177413620513</v>
      </c>
    </row>
    <row r="22" spans="1:12" ht="12.75">
      <c r="A22" s="29">
        <v>86</v>
      </c>
      <c r="C22" s="120">
        <v>9180</v>
      </c>
      <c r="D22" s="120">
        <v>13404</v>
      </c>
      <c r="E22" s="103">
        <v>8.507354126549115</v>
      </c>
      <c r="F22" s="120">
        <v>2544</v>
      </c>
      <c r="G22" s="63">
        <v>189.79409131602506</v>
      </c>
      <c r="H22" s="120">
        <v>54</v>
      </c>
      <c r="I22" s="120">
        <v>21973</v>
      </c>
      <c r="J22" s="103">
        <v>13.945993152988935</v>
      </c>
      <c r="K22" s="121">
        <v>-8569</v>
      </c>
      <c r="L22" s="122">
        <v>-5.438639026439821</v>
      </c>
    </row>
    <row r="23" spans="1:12" ht="12.75">
      <c r="A23" s="29">
        <v>87</v>
      </c>
      <c r="C23" s="120">
        <v>9565</v>
      </c>
      <c r="D23" s="120">
        <v>14259</v>
      </c>
      <c r="E23" s="103">
        <v>8.952328333657714</v>
      </c>
      <c r="F23" s="120">
        <v>2756</v>
      </c>
      <c r="G23" s="103">
        <v>193.28143628585454</v>
      </c>
      <c r="H23" s="120">
        <v>54</v>
      </c>
      <c r="I23" s="120">
        <v>21516</v>
      </c>
      <c r="J23" s="103">
        <v>13.508541722910401</v>
      </c>
      <c r="K23" s="121">
        <v>-7257</v>
      </c>
      <c r="L23" s="122">
        <v>-4.556213389252686</v>
      </c>
    </row>
    <row r="24" spans="1:12" ht="12.75">
      <c r="A24" s="29">
        <v>88</v>
      </c>
      <c r="C24" s="120">
        <v>9787</v>
      </c>
      <c r="D24" s="120">
        <v>15359</v>
      </c>
      <c r="E24" s="103">
        <v>9.615553168205505</v>
      </c>
      <c r="F24" s="120">
        <v>3055</v>
      </c>
      <c r="G24" s="103">
        <v>198.90617878768148</v>
      </c>
      <c r="H24" s="120">
        <v>58</v>
      </c>
      <c r="I24" s="120">
        <v>21186</v>
      </c>
      <c r="J24" s="103">
        <v>13.263565949710388</v>
      </c>
      <c r="K24" s="121">
        <v>-5827</v>
      </c>
      <c r="L24" s="122">
        <v>-3.648012781504882</v>
      </c>
    </row>
    <row r="25" spans="1:12" ht="12.75">
      <c r="A25" s="29">
        <v>89</v>
      </c>
      <c r="C25" s="120">
        <v>9484</v>
      </c>
      <c r="D25" s="120">
        <v>15335</v>
      </c>
      <c r="E25" s="103">
        <v>9.5246672422253</v>
      </c>
      <c r="F25" s="120">
        <v>3127</v>
      </c>
      <c r="G25" s="103">
        <v>203.9126181936746</v>
      </c>
      <c r="H25" s="120">
        <v>36</v>
      </c>
      <c r="I25" s="120">
        <v>21241</v>
      </c>
      <c r="J25" s="103">
        <v>13.192921871021037</v>
      </c>
      <c r="K25" s="121">
        <v>-5906</v>
      </c>
      <c r="L25" s="122">
        <v>-3.6682546287957365</v>
      </c>
    </row>
    <row r="26" ht="12.75">
      <c r="G26" s="63"/>
    </row>
    <row r="27" spans="1:12" ht="12.75">
      <c r="A27">
        <v>1990</v>
      </c>
      <c r="C27" s="120">
        <v>9938</v>
      </c>
      <c r="D27" s="120">
        <v>16693</v>
      </c>
      <c r="E27" s="103">
        <v>10.175723708954674</v>
      </c>
      <c r="F27" s="120">
        <v>3223</v>
      </c>
      <c r="G27" s="103">
        <v>193.0749415922842</v>
      </c>
      <c r="H27" s="120">
        <v>61</v>
      </c>
      <c r="I27" s="120">
        <v>21199</v>
      </c>
      <c r="J27" s="103">
        <v>12.922492476255323</v>
      </c>
      <c r="K27" s="121">
        <v>-4506</v>
      </c>
      <c r="L27" s="122">
        <v>-2.7467687673006504</v>
      </c>
    </row>
    <row r="28" spans="1:12" ht="12.75">
      <c r="A28">
        <v>91</v>
      </c>
      <c r="C28" s="120">
        <v>9241</v>
      </c>
      <c r="D28" s="120">
        <v>16503</v>
      </c>
      <c r="E28" s="103">
        <v>9.937555324055953</v>
      </c>
      <c r="F28" s="120">
        <v>3400</v>
      </c>
      <c r="G28" s="103">
        <v>206.02314730655033</v>
      </c>
      <c r="H28" s="120">
        <v>47</v>
      </c>
      <c r="I28" s="120">
        <v>21434</v>
      </c>
      <c r="J28" s="103">
        <v>12.906838806024075</v>
      </c>
      <c r="K28" s="121">
        <v>-4931</v>
      </c>
      <c r="L28" s="122">
        <v>-2.9692834819681213</v>
      </c>
    </row>
    <row r="29" spans="1:12" ht="12.75">
      <c r="A29">
        <v>92</v>
      </c>
      <c r="C29" s="120">
        <v>9006</v>
      </c>
      <c r="D29" s="120">
        <v>16497</v>
      </c>
      <c r="E29" s="103">
        <v>9.836141814066691</v>
      </c>
      <c r="F29" s="120">
        <v>3507</v>
      </c>
      <c r="G29" s="63">
        <v>212.58410620112747</v>
      </c>
      <c r="H29" s="120">
        <v>47</v>
      </c>
      <c r="I29" s="120">
        <v>20444</v>
      </c>
      <c r="J29" s="103">
        <v>12.189494044176483</v>
      </c>
      <c r="K29" s="121">
        <v>-3947</v>
      </c>
      <c r="L29" s="122">
        <v>-2.3533522301097913</v>
      </c>
    </row>
    <row r="30" spans="1:12" ht="12.75">
      <c r="A30">
        <v>93</v>
      </c>
      <c r="C30" s="120">
        <v>8572</v>
      </c>
      <c r="D30" s="120">
        <v>16257</v>
      </c>
      <c r="E30" s="103">
        <v>9.565777148048598</v>
      </c>
      <c r="F30" s="120">
        <v>3485</v>
      </c>
      <c r="G30" s="103">
        <v>214.36919480839023</v>
      </c>
      <c r="H30" s="120">
        <v>57</v>
      </c>
      <c r="I30" s="120">
        <v>20703</v>
      </c>
      <c r="J30" s="103">
        <v>12.181846853420073</v>
      </c>
      <c r="K30" s="121">
        <v>-4446</v>
      </c>
      <c r="L30" s="122">
        <v>-2.6160697053714745</v>
      </c>
    </row>
    <row r="31" spans="1:12" ht="12.75">
      <c r="A31">
        <v>94</v>
      </c>
      <c r="C31" s="120">
        <v>8537</v>
      </c>
      <c r="D31" s="120">
        <v>16201</v>
      </c>
      <c r="E31" s="103">
        <v>9.504723027759706</v>
      </c>
      <c r="F31" s="120">
        <v>3579</v>
      </c>
      <c r="G31" s="103">
        <v>220.91228936485402</v>
      </c>
      <c r="H31" s="120">
        <v>79</v>
      </c>
      <c r="I31" s="120">
        <v>20241</v>
      </c>
      <c r="J31" s="103">
        <v>11.874890365093773</v>
      </c>
      <c r="K31" s="121">
        <v>-4040</v>
      </c>
      <c r="L31" s="122">
        <v>-2.3701673373340664</v>
      </c>
    </row>
    <row r="32" spans="1:7" ht="12.75">
      <c r="A32" s="1"/>
      <c r="G32" s="63"/>
    </row>
    <row r="33" spans="1:12" ht="12.75">
      <c r="A33">
        <v>1995</v>
      </c>
      <c r="C33" s="120">
        <v>8242</v>
      </c>
      <c r="D33" s="120">
        <v>15872</v>
      </c>
      <c r="E33" s="103">
        <v>9.296816929672321</v>
      </c>
      <c r="F33" s="120">
        <v>3585</v>
      </c>
      <c r="G33" s="103">
        <v>225.86945564516128</v>
      </c>
      <c r="H33" s="120">
        <v>68</v>
      </c>
      <c r="I33" s="120">
        <v>20276</v>
      </c>
      <c r="J33" s="103">
        <v>11.876402473918597</v>
      </c>
      <c r="K33" s="121">
        <v>-4404</v>
      </c>
      <c r="L33" s="122">
        <v>-2.5795855442462767</v>
      </c>
    </row>
    <row r="34" spans="1:12" ht="12.75">
      <c r="A34">
        <v>96</v>
      </c>
      <c r="C34" s="120">
        <v>7886</v>
      </c>
      <c r="D34" s="120">
        <v>16594</v>
      </c>
      <c r="E34" s="103">
        <v>9.713125069509076</v>
      </c>
      <c r="F34" s="120">
        <v>3800</v>
      </c>
      <c r="G34" s="103">
        <v>228.99843316861515</v>
      </c>
      <c r="H34" s="120">
        <v>73</v>
      </c>
      <c r="I34" s="120">
        <v>20196</v>
      </c>
      <c r="J34" s="103">
        <v>11.82151825381495</v>
      </c>
      <c r="K34" s="121">
        <v>-3602</v>
      </c>
      <c r="L34" s="122">
        <v>-2.108393184305875</v>
      </c>
    </row>
    <row r="35" spans="1:12" ht="12.75">
      <c r="A35">
        <v>97</v>
      </c>
      <c r="C35" s="120">
        <v>7800</v>
      </c>
      <c r="D35" s="120">
        <v>16970</v>
      </c>
      <c r="E35" s="103">
        <v>9.939344811509727</v>
      </c>
      <c r="F35" s="120">
        <v>3990</v>
      </c>
      <c r="G35" s="103">
        <v>235.12080141426046</v>
      </c>
      <c r="H35" s="120">
        <v>88</v>
      </c>
      <c r="I35" s="120">
        <v>19328</v>
      </c>
      <c r="J35" s="103">
        <v>11.32042760853624</v>
      </c>
      <c r="K35" s="121">
        <v>-2358</v>
      </c>
      <c r="L35" s="122">
        <v>-1.3810827970265134</v>
      </c>
    </row>
    <row r="36" spans="1:12" ht="12.75">
      <c r="A36">
        <v>98</v>
      </c>
      <c r="C36" s="120">
        <v>7994</v>
      </c>
      <c r="D36" s="120">
        <v>16235</v>
      </c>
      <c r="E36" s="103">
        <v>9.539848478883354</v>
      </c>
      <c r="F36" s="120">
        <v>4011</v>
      </c>
      <c r="G36" s="63">
        <v>247.05882352941177</v>
      </c>
      <c r="H36" s="120">
        <v>67</v>
      </c>
      <c r="I36" s="120">
        <v>19228</v>
      </c>
      <c r="J36" s="103">
        <v>11.298565232643616</v>
      </c>
      <c r="K36" s="121">
        <v>-2993</v>
      </c>
      <c r="L36" s="122">
        <v>-1.7587167537602635</v>
      </c>
    </row>
    <row r="37" spans="1:12" ht="12.75">
      <c r="A37">
        <v>99</v>
      </c>
      <c r="C37" s="120">
        <v>8298</v>
      </c>
      <c r="D37" s="120">
        <v>16034</v>
      </c>
      <c r="E37" s="103">
        <v>9.418185897861377</v>
      </c>
      <c r="F37" s="120">
        <v>4277</v>
      </c>
      <c r="G37" s="103">
        <v>266.7456654608956</v>
      </c>
      <c r="H37" s="120">
        <v>69</v>
      </c>
      <c r="I37" s="120">
        <v>18561</v>
      </c>
      <c r="J37" s="103">
        <v>10.902516430722528</v>
      </c>
      <c r="K37" s="121">
        <v>-2527</v>
      </c>
      <c r="L37" s="122">
        <v>-1.4843305328611514</v>
      </c>
    </row>
    <row r="38" ht="12.75">
      <c r="G38" s="63"/>
    </row>
    <row r="39" spans="1:12" ht="12.75">
      <c r="A39">
        <v>2000</v>
      </c>
      <c r="C39" s="120">
        <v>7865</v>
      </c>
      <c r="D39" s="120">
        <v>16159</v>
      </c>
      <c r="E39" s="103">
        <v>9.448210254398278</v>
      </c>
      <c r="F39" s="120">
        <v>4540</v>
      </c>
      <c r="G39" s="103">
        <v>280.9579800730243</v>
      </c>
      <c r="H39" s="120">
        <v>78</v>
      </c>
      <c r="I39" s="120">
        <v>18210</v>
      </c>
      <c r="J39" s="103">
        <v>10.647435406435589</v>
      </c>
      <c r="K39" s="121">
        <v>-2051</v>
      </c>
      <c r="L39" s="122">
        <v>-1.1992251520373087</v>
      </c>
    </row>
    <row r="40" spans="1:12" ht="12.75">
      <c r="A40" s="148">
        <v>1</v>
      </c>
      <c r="C40" s="151">
        <v>7020</v>
      </c>
      <c r="D40" s="120">
        <v>15786</v>
      </c>
      <c r="E40" s="103">
        <v>9.172765961403028</v>
      </c>
      <c r="F40" s="120">
        <v>4593</v>
      </c>
      <c r="G40" s="103">
        <v>290.9540098821741</v>
      </c>
      <c r="H40" s="120">
        <v>77</v>
      </c>
      <c r="I40" s="120">
        <v>17869</v>
      </c>
      <c r="J40" s="103">
        <v>10.383134103909205</v>
      </c>
      <c r="K40" s="121">
        <v>-2083</v>
      </c>
      <c r="L40" s="122">
        <v>-1.210368142506177</v>
      </c>
    </row>
    <row r="41" spans="1:12" ht="12.75">
      <c r="A41" s="148">
        <v>2</v>
      </c>
      <c r="C41" s="151">
        <v>6999</v>
      </c>
      <c r="D41" s="120">
        <v>15707</v>
      </c>
      <c r="E41" s="103">
        <v>9.093156367901454</v>
      </c>
      <c r="F41" s="120">
        <v>4666</v>
      </c>
      <c r="G41" s="103">
        <v>297.0650028649647</v>
      </c>
      <c r="H41" s="120">
        <v>36</v>
      </c>
      <c r="I41" s="120">
        <v>18424</v>
      </c>
      <c r="J41" s="103">
        <v>10.666092374241828</v>
      </c>
      <c r="K41" s="121">
        <v>-2717</v>
      </c>
      <c r="L41" s="122">
        <v>-1.5729360063403737</v>
      </c>
    </row>
    <row r="42" spans="1:12" ht="12.75">
      <c r="A42" s="48">
        <v>3</v>
      </c>
      <c r="C42" s="120">
        <v>6959</v>
      </c>
      <c r="D42" s="120">
        <v>15916</v>
      </c>
      <c r="E42" s="103">
        <v>9.185934369857947</v>
      </c>
      <c r="F42" s="120">
        <v>4806</v>
      </c>
      <c r="G42" s="103">
        <v>301.96029153053536</v>
      </c>
      <c r="H42" s="120">
        <v>55</v>
      </c>
      <c r="I42" s="120">
        <v>18072</v>
      </c>
      <c r="J42" s="103">
        <v>10.430271797692434</v>
      </c>
      <c r="K42" s="121">
        <v>-2156</v>
      </c>
      <c r="L42" s="103">
        <v>-1.2443374278344892</v>
      </c>
    </row>
    <row r="43" spans="1:12" ht="12.75">
      <c r="A43" s="48">
        <v>4</v>
      </c>
      <c r="C43" s="120">
        <v>6793</v>
      </c>
      <c r="D43" s="120">
        <v>16103</v>
      </c>
      <c r="E43" s="103">
        <v>9.284176339965862</v>
      </c>
      <c r="F43" s="120">
        <v>4853</v>
      </c>
      <c r="G43" s="63">
        <v>301.3724150779358</v>
      </c>
      <c r="H43" s="26">
        <v>40</v>
      </c>
      <c r="I43" s="120">
        <v>17562</v>
      </c>
      <c r="J43" s="103">
        <v>10.125362037041576</v>
      </c>
      <c r="K43" s="121">
        <v>-1459</v>
      </c>
      <c r="L43" s="103">
        <v>-0.8411856970757122</v>
      </c>
    </row>
    <row r="44" ht="12.75">
      <c r="G44" s="103"/>
    </row>
    <row r="45" spans="1:12" ht="12.75">
      <c r="A45">
        <v>2005</v>
      </c>
      <c r="C45" s="62">
        <v>6976</v>
      </c>
      <c r="D45" s="120">
        <v>16179</v>
      </c>
      <c r="E45" s="103">
        <v>9.301189165571977</v>
      </c>
      <c r="F45" s="120">
        <v>5189</v>
      </c>
      <c r="G45" s="103">
        <v>320.7243958217442</v>
      </c>
      <c r="H45" s="120">
        <v>42</v>
      </c>
      <c r="I45" s="120">
        <v>17374</v>
      </c>
      <c r="J45" s="103">
        <v>9.988185954796187</v>
      </c>
      <c r="K45" s="121">
        <v>-1195</v>
      </c>
      <c r="L45" s="122">
        <v>-1.1791049495387922</v>
      </c>
    </row>
    <row r="46" spans="1:12" ht="12.75">
      <c r="A46" s="148">
        <v>6</v>
      </c>
      <c r="C46" s="62">
        <v>6921</v>
      </c>
      <c r="D46" s="120">
        <v>16089</v>
      </c>
      <c r="E46" s="103">
        <v>9.201369825409026</v>
      </c>
      <c r="F46" s="120">
        <v>5552</v>
      </c>
      <c r="G46" s="103">
        <v>330.53639132326435</v>
      </c>
      <c r="H46" s="120">
        <v>54</v>
      </c>
      <c r="I46" s="120">
        <v>17101</v>
      </c>
      <c r="J46" s="103">
        <v>9.780137074045607</v>
      </c>
      <c r="K46" s="62">
        <f>SUM(D46-I46)</f>
        <v>-1012</v>
      </c>
      <c r="L46" s="122">
        <v>-0.5787672486365799</v>
      </c>
    </row>
    <row r="47" spans="1:12" ht="12.75">
      <c r="A47" s="148">
        <v>7</v>
      </c>
      <c r="C47" s="62">
        <v>6661</v>
      </c>
      <c r="D47" s="120">
        <v>16727</v>
      </c>
      <c r="E47" s="103">
        <v>9.494752257749573</v>
      </c>
      <c r="F47" s="120">
        <v>5640</v>
      </c>
      <c r="G47" s="103">
        <v>337.1794105338674</v>
      </c>
      <c r="H47" s="120">
        <v>55</v>
      </c>
      <c r="I47" s="120">
        <v>17036</v>
      </c>
      <c r="J47" s="103">
        <v>66.52772517752888</v>
      </c>
      <c r="K47" s="62">
        <v>-309</v>
      </c>
      <c r="L47" s="122">
        <v>-0.1753977669423458</v>
      </c>
    </row>
  </sheetData>
  <mergeCells count="9">
    <mergeCell ref="L7:L8"/>
    <mergeCell ref="A1:K1"/>
    <mergeCell ref="A2:K2"/>
    <mergeCell ref="A4:L4"/>
    <mergeCell ref="C7:D8"/>
    <mergeCell ref="H7:I8"/>
    <mergeCell ref="E7:E8"/>
    <mergeCell ref="J7:J8"/>
    <mergeCell ref="K7:K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9.8515625" style="0" customWidth="1"/>
    <col min="2" max="2" width="10.421875" style="0" hidden="1" customWidth="1"/>
    <col min="3" max="3" width="16.140625" style="0" customWidth="1"/>
    <col min="4" max="4" width="11.57421875" style="0" customWidth="1"/>
    <col min="5" max="5" width="10.8515625" style="0" customWidth="1"/>
    <col min="6" max="6" width="12.57421875" style="0" customWidth="1"/>
    <col min="7" max="7" width="16.00390625" style="0" customWidth="1"/>
    <col min="9" max="9" width="10.28125" style="0" customWidth="1"/>
    <col min="10" max="10" width="13.7109375" style="0" customWidth="1"/>
    <col min="11" max="11" width="11.140625" style="0" customWidth="1"/>
    <col min="12" max="12" width="11.7109375" style="0" customWidth="1"/>
  </cols>
  <sheetData>
    <row r="1" spans="1:11" s="31" customFormat="1" ht="12.75">
      <c r="A1" s="224" t="s">
        <v>197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31" customFormat="1" ht="12.75">
      <c r="A2" s="224" t="s">
        <v>157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s="3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2.75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24">
      <c r="A6" s="129"/>
      <c r="B6" s="125" t="s">
        <v>7</v>
      </c>
      <c r="C6" s="175" t="s">
        <v>7</v>
      </c>
      <c r="D6" s="130" t="s">
        <v>160</v>
      </c>
      <c r="E6" s="130"/>
      <c r="F6" s="130"/>
      <c r="G6" s="130"/>
      <c r="H6" s="128" t="s">
        <v>24</v>
      </c>
      <c r="I6" s="125" t="s">
        <v>9</v>
      </c>
      <c r="J6" s="126"/>
      <c r="K6" s="131" t="s">
        <v>142</v>
      </c>
      <c r="L6" s="131"/>
      <c r="M6" s="123"/>
    </row>
    <row r="7" spans="1:13" ht="24">
      <c r="A7" s="124" t="s">
        <v>122</v>
      </c>
      <c r="B7" s="173"/>
      <c r="C7" s="285" t="s">
        <v>0</v>
      </c>
      <c r="D7" s="286"/>
      <c r="E7" s="283" t="s">
        <v>143</v>
      </c>
      <c r="F7" s="125" t="s">
        <v>149</v>
      </c>
      <c r="G7" s="126"/>
      <c r="H7" s="285" t="s">
        <v>0</v>
      </c>
      <c r="I7" s="286"/>
      <c r="J7" s="283" t="s">
        <v>143</v>
      </c>
      <c r="K7" s="283" t="s">
        <v>0</v>
      </c>
      <c r="L7" s="283" t="s">
        <v>143</v>
      </c>
      <c r="M7" s="123"/>
    </row>
    <row r="8" spans="1:13" ht="24" customHeight="1">
      <c r="A8" s="127"/>
      <c r="B8" s="174" t="s">
        <v>0</v>
      </c>
      <c r="C8" s="287"/>
      <c r="D8" s="288"/>
      <c r="E8" s="284"/>
      <c r="F8" s="128" t="s">
        <v>0</v>
      </c>
      <c r="G8" s="128" t="s">
        <v>150</v>
      </c>
      <c r="H8" s="287"/>
      <c r="I8" s="288"/>
      <c r="J8" s="284"/>
      <c r="K8" s="284"/>
      <c r="L8" s="284"/>
      <c r="M8" s="123"/>
    </row>
    <row r="10" spans="1:12" ht="12.75">
      <c r="A10">
        <v>1976</v>
      </c>
      <c r="C10" s="120">
        <v>14495</v>
      </c>
      <c r="D10" s="120">
        <v>24861</v>
      </c>
      <c r="E10" s="103">
        <v>9.6</v>
      </c>
      <c r="F10" s="120">
        <v>1688</v>
      </c>
      <c r="G10" s="103">
        <v>67.9</v>
      </c>
      <c r="H10" s="120">
        <v>173</v>
      </c>
      <c r="I10" s="120">
        <v>32185</v>
      </c>
      <c r="J10" s="103">
        <v>12.4</v>
      </c>
      <c r="K10" s="121">
        <v>-7324</v>
      </c>
      <c r="L10" s="122">
        <v>-2.8</v>
      </c>
    </row>
    <row r="11" spans="1:12" ht="12.75">
      <c r="A11">
        <v>77</v>
      </c>
      <c r="C11" s="120">
        <v>14316</v>
      </c>
      <c r="D11" s="120">
        <v>23366</v>
      </c>
      <c r="E11" s="103">
        <v>9</v>
      </c>
      <c r="F11" s="120">
        <v>1690</v>
      </c>
      <c r="G11" s="103">
        <v>72.3</v>
      </c>
      <c r="H11" s="120">
        <v>142</v>
      </c>
      <c r="I11" s="120">
        <v>31068</v>
      </c>
      <c r="J11" s="103">
        <v>12</v>
      </c>
      <c r="K11" s="121">
        <v>-7702</v>
      </c>
      <c r="L11" s="122">
        <v>-3</v>
      </c>
    </row>
    <row r="12" spans="1:12" ht="12.75">
      <c r="A12">
        <v>78</v>
      </c>
      <c r="C12" s="120">
        <v>12579</v>
      </c>
      <c r="D12" s="120">
        <v>23185</v>
      </c>
      <c r="E12" s="103">
        <v>9</v>
      </c>
      <c r="F12" s="120">
        <v>1912</v>
      </c>
      <c r="G12" s="103">
        <v>82.5</v>
      </c>
      <c r="H12" s="120">
        <v>139</v>
      </c>
      <c r="I12" s="120">
        <v>31257</v>
      </c>
      <c r="J12" s="103">
        <v>12.1</v>
      </c>
      <c r="K12" s="121">
        <v>-8072</v>
      </c>
      <c r="L12" s="122">
        <v>-3.1</v>
      </c>
    </row>
    <row r="13" spans="1:12" ht="12.75">
      <c r="A13">
        <v>79</v>
      </c>
      <c r="C13" s="120">
        <v>13068</v>
      </c>
      <c r="D13" s="120">
        <v>22810</v>
      </c>
      <c r="E13" s="103">
        <v>8.8</v>
      </c>
      <c r="F13" s="120">
        <v>1927</v>
      </c>
      <c r="G13" s="103">
        <v>84.5</v>
      </c>
      <c r="H13" s="120">
        <v>129</v>
      </c>
      <c r="I13" s="120">
        <v>31400</v>
      </c>
      <c r="J13" s="103">
        <v>12.1</v>
      </c>
      <c r="K13" s="121">
        <v>-8590</v>
      </c>
      <c r="L13" s="122">
        <v>-3.3</v>
      </c>
    </row>
    <row r="15" spans="1:12" ht="12.75">
      <c r="A15">
        <v>1980</v>
      </c>
      <c r="C15" s="120">
        <v>13460</v>
      </c>
      <c r="D15" s="120">
        <v>24545</v>
      </c>
      <c r="E15" s="103">
        <v>9.4</v>
      </c>
      <c r="F15" s="120">
        <v>2268</v>
      </c>
      <c r="G15" s="103">
        <v>92.4</v>
      </c>
      <c r="H15" s="120">
        <v>119</v>
      </c>
      <c r="I15" s="120">
        <v>31278</v>
      </c>
      <c r="J15" s="103">
        <v>12</v>
      </c>
      <c r="K15" s="121">
        <v>-6733</v>
      </c>
      <c r="L15" s="122">
        <v>-2.6</v>
      </c>
    </row>
    <row r="16" spans="1:12" ht="12.75">
      <c r="A16">
        <v>81</v>
      </c>
      <c r="C16" s="120">
        <v>13873</v>
      </c>
      <c r="D16" s="120">
        <v>24650</v>
      </c>
      <c r="E16" s="103">
        <v>9.4</v>
      </c>
      <c r="F16" s="120">
        <v>2455</v>
      </c>
      <c r="G16" s="103">
        <v>99.6</v>
      </c>
      <c r="H16" s="120">
        <v>130</v>
      </c>
      <c r="I16" s="120">
        <v>31927</v>
      </c>
      <c r="J16" s="103">
        <v>12.2</v>
      </c>
      <c r="K16" s="121">
        <v>-7277</v>
      </c>
      <c r="L16" s="122">
        <v>-2.8</v>
      </c>
    </row>
    <row r="17" spans="1:12" ht="12.75">
      <c r="A17" s="26">
        <v>82</v>
      </c>
      <c r="C17" s="120">
        <v>14416</v>
      </c>
      <c r="D17" s="120">
        <v>24481</v>
      </c>
      <c r="E17" s="103">
        <v>9.3</v>
      </c>
      <c r="F17" s="120">
        <v>2575</v>
      </c>
      <c r="G17" s="103">
        <v>105.2</v>
      </c>
      <c r="H17" s="120">
        <v>112</v>
      </c>
      <c r="I17" s="120">
        <v>31601</v>
      </c>
      <c r="J17" s="103">
        <v>12.1</v>
      </c>
      <c r="K17" s="121">
        <v>-7120</v>
      </c>
      <c r="L17" s="122">
        <v>-2.7</v>
      </c>
    </row>
    <row r="18" spans="1:12" ht="12.75">
      <c r="A18" s="26">
        <v>83</v>
      </c>
      <c r="C18" s="120">
        <v>14840</v>
      </c>
      <c r="D18" s="120">
        <v>23470</v>
      </c>
      <c r="E18" s="103">
        <v>9</v>
      </c>
      <c r="F18" s="120">
        <v>2591</v>
      </c>
      <c r="G18" s="103">
        <v>110.4</v>
      </c>
      <c r="H18" s="120">
        <v>116</v>
      </c>
      <c r="I18" s="120">
        <v>31017</v>
      </c>
      <c r="J18" s="103">
        <v>11.8</v>
      </c>
      <c r="K18" s="121">
        <v>-7547</v>
      </c>
      <c r="L18" s="122">
        <v>-2.9</v>
      </c>
    </row>
    <row r="19" spans="1:12" ht="12.75">
      <c r="A19" s="26">
        <v>84</v>
      </c>
      <c r="C19" s="120">
        <v>15045</v>
      </c>
      <c r="D19" s="120">
        <v>22958</v>
      </c>
      <c r="E19" s="103">
        <v>8.8</v>
      </c>
      <c r="F19" s="120">
        <v>2687</v>
      </c>
      <c r="G19" s="103">
        <v>117</v>
      </c>
      <c r="H19" s="120">
        <v>113</v>
      </c>
      <c r="I19" s="120">
        <v>30778</v>
      </c>
      <c r="J19" s="103">
        <v>11.7</v>
      </c>
      <c r="K19" s="121">
        <v>-7820</v>
      </c>
      <c r="L19" s="122">
        <v>-3</v>
      </c>
    </row>
    <row r="20" spans="1:2" ht="12.75">
      <c r="A20" s="5"/>
      <c r="B20" s="5"/>
    </row>
    <row r="21" spans="1:12" ht="12.75">
      <c r="A21" s="29">
        <v>1985</v>
      </c>
      <c r="C21" s="120">
        <v>15042</v>
      </c>
      <c r="D21" s="120">
        <v>23099</v>
      </c>
      <c r="E21" s="103">
        <v>8.8</v>
      </c>
      <c r="F21" s="120">
        <v>2865</v>
      </c>
      <c r="G21" s="103">
        <v>124</v>
      </c>
      <c r="H21" s="120">
        <v>96</v>
      </c>
      <c r="I21" s="120">
        <v>31330</v>
      </c>
      <c r="J21" s="103">
        <v>12</v>
      </c>
      <c r="K21" s="121">
        <v>-8231</v>
      </c>
      <c r="L21" s="122">
        <v>-3.1</v>
      </c>
    </row>
    <row r="22" spans="1:12" ht="12.75">
      <c r="A22" s="29">
        <v>86</v>
      </c>
      <c r="C22" s="120">
        <v>15631</v>
      </c>
      <c r="D22" s="120">
        <v>24693</v>
      </c>
      <c r="E22" s="103">
        <v>9.4</v>
      </c>
      <c r="F22" s="120">
        <v>2976</v>
      </c>
      <c r="G22" s="103">
        <v>120.5</v>
      </c>
      <c r="H22" s="120">
        <v>105</v>
      </c>
      <c r="I22" s="120">
        <v>30979</v>
      </c>
      <c r="J22" s="103">
        <v>11.9</v>
      </c>
      <c r="K22" s="121">
        <v>-6286</v>
      </c>
      <c r="L22" s="122">
        <v>-2.4</v>
      </c>
    </row>
    <row r="23" spans="1:12" ht="12.75">
      <c r="A23" s="29">
        <v>87</v>
      </c>
      <c r="C23" s="120">
        <v>16464</v>
      </c>
      <c r="D23" s="120">
        <v>25956</v>
      </c>
      <c r="E23" s="103">
        <v>10.2</v>
      </c>
      <c r="F23" s="120">
        <v>3190</v>
      </c>
      <c r="G23" s="103">
        <v>122.9</v>
      </c>
      <c r="H23" s="120">
        <v>104</v>
      </c>
      <c r="I23" s="120">
        <v>30885</v>
      </c>
      <c r="J23" s="103">
        <v>12.1</v>
      </c>
      <c r="K23" s="121">
        <v>-4929</v>
      </c>
      <c r="L23" s="122">
        <v>-1.9</v>
      </c>
    </row>
    <row r="24" spans="1:12" ht="12.75">
      <c r="A24" s="29">
        <v>88</v>
      </c>
      <c r="C24" s="120">
        <v>17273</v>
      </c>
      <c r="D24" s="120">
        <v>27310</v>
      </c>
      <c r="E24" s="103">
        <v>10.6</v>
      </c>
      <c r="F24" s="120">
        <v>3559</v>
      </c>
      <c r="G24" s="103">
        <v>130.3</v>
      </c>
      <c r="H24" s="120">
        <v>109</v>
      </c>
      <c r="I24" s="120">
        <v>30424</v>
      </c>
      <c r="J24" s="103">
        <v>11.9</v>
      </c>
      <c r="K24" s="121">
        <v>-3114</v>
      </c>
      <c r="L24" s="122">
        <v>-1.2</v>
      </c>
    </row>
    <row r="25" spans="1:12" ht="12.75">
      <c r="A25" s="29">
        <v>89</v>
      </c>
      <c r="C25" s="120">
        <v>17238</v>
      </c>
      <c r="D25" s="120">
        <v>27377</v>
      </c>
      <c r="E25" s="103">
        <v>10.6</v>
      </c>
      <c r="F25" s="120">
        <v>3679</v>
      </c>
      <c r="G25" s="103">
        <v>134.4</v>
      </c>
      <c r="H25" s="120">
        <v>102</v>
      </c>
      <c r="I25" s="120">
        <v>30546</v>
      </c>
      <c r="J25" s="103">
        <v>11.9</v>
      </c>
      <c r="K25" s="121">
        <v>-3169</v>
      </c>
      <c r="L25" s="122">
        <v>-1.2</v>
      </c>
    </row>
    <row r="27" spans="1:12" ht="12.75">
      <c r="A27">
        <v>1990</v>
      </c>
      <c r="C27" s="120">
        <v>18530</v>
      </c>
      <c r="D27" s="120">
        <v>29046</v>
      </c>
      <c r="E27" s="103">
        <v>11.1</v>
      </c>
      <c r="F27" s="120">
        <v>4084</v>
      </c>
      <c r="G27" s="103">
        <v>140.6</v>
      </c>
      <c r="H27" s="120">
        <v>94</v>
      </c>
      <c r="I27" s="120">
        <v>31461</v>
      </c>
      <c r="J27" s="103">
        <v>12</v>
      </c>
      <c r="K27" s="121">
        <v>-2415</v>
      </c>
      <c r="L27" s="122">
        <v>-0.9</v>
      </c>
    </row>
    <row r="28" spans="1:12" ht="12.75">
      <c r="A28">
        <v>91</v>
      </c>
      <c r="C28" s="120">
        <v>18258</v>
      </c>
      <c r="D28" s="120">
        <v>28935</v>
      </c>
      <c r="E28" s="103">
        <v>11</v>
      </c>
      <c r="F28" s="120">
        <v>4172</v>
      </c>
      <c r="G28" s="103">
        <v>144.2</v>
      </c>
      <c r="H28" s="120">
        <v>102</v>
      </c>
      <c r="I28" s="120">
        <v>31202</v>
      </c>
      <c r="J28" s="103">
        <v>11.8</v>
      </c>
      <c r="K28" s="121">
        <v>-2267</v>
      </c>
      <c r="L28" s="122">
        <v>-0.9</v>
      </c>
    </row>
    <row r="29" spans="1:12" ht="12.75">
      <c r="A29">
        <v>92</v>
      </c>
      <c r="C29" s="120">
        <v>18897</v>
      </c>
      <c r="D29" s="120">
        <v>28757</v>
      </c>
      <c r="E29" s="103">
        <v>10.8</v>
      </c>
      <c r="F29" s="120">
        <v>4300</v>
      </c>
      <c r="G29" s="103">
        <v>149.5</v>
      </c>
      <c r="H29" s="120">
        <v>83</v>
      </c>
      <c r="I29" s="120">
        <v>30299</v>
      </c>
      <c r="J29" s="103">
        <v>11.4</v>
      </c>
      <c r="K29" s="121">
        <v>-1542</v>
      </c>
      <c r="L29" s="122">
        <v>-0.6</v>
      </c>
    </row>
    <row r="30" spans="1:12" ht="12.75">
      <c r="A30">
        <v>93</v>
      </c>
      <c r="C30" s="120">
        <v>18451</v>
      </c>
      <c r="D30" s="120">
        <v>28632</v>
      </c>
      <c r="E30" s="103">
        <v>10.7</v>
      </c>
      <c r="F30" s="120">
        <v>4331</v>
      </c>
      <c r="G30" s="103">
        <v>151.3</v>
      </c>
      <c r="H30" s="120">
        <v>88</v>
      </c>
      <c r="I30" s="120">
        <v>31223</v>
      </c>
      <c r="J30" s="103">
        <v>11.6</v>
      </c>
      <c r="K30" s="121">
        <v>-2591</v>
      </c>
      <c r="L30" s="122">
        <v>-1</v>
      </c>
    </row>
    <row r="31" spans="1:12" ht="12.75">
      <c r="A31">
        <v>94</v>
      </c>
      <c r="C31" s="120">
        <v>18295</v>
      </c>
      <c r="D31" s="120">
        <v>27542</v>
      </c>
      <c r="E31" s="103">
        <v>10.2</v>
      </c>
      <c r="F31" s="120">
        <v>4473</v>
      </c>
      <c r="G31" s="103">
        <v>162.4</v>
      </c>
      <c r="H31" s="120">
        <v>113</v>
      </c>
      <c r="I31" s="120">
        <v>30766</v>
      </c>
      <c r="J31" s="103">
        <v>11.4</v>
      </c>
      <c r="K31" s="121">
        <v>-3224</v>
      </c>
      <c r="L31" s="122">
        <v>-1.2</v>
      </c>
    </row>
    <row r="32" ht="12.75">
      <c r="A32" s="1"/>
    </row>
    <row r="33" spans="1:12" ht="12.75">
      <c r="A33">
        <v>1995</v>
      </c>
      <c r="C33" s="120">
        <v>17671</v>
      </c>
      <c r="D33" s="120">
        <v>27430</v>
      </c>
      <c r="E33" s="103">
        <v>10.1</v>
      </c>
      <c r="F33" s="120">
        <v>4687</v>
      </c>
      <c r="G33" s="103">
        <v>170.9</v>
      </c>
      <c r="H33" s="120">
        <v>136</v>
      </c>
      <c r="I33" s="120">
        <v>31288</v>
      </c>
      <c r="J33" s="103">
        <v>11.5</v>
      </c>
      <c r="K33" s="121">
        <v>-3858</v>
      </c>
      <c r="L33" s="122">
        <v>-1.4</v>
      </c>
    </row>
    <row r="34" spans="1:12" ht="12.75">
      <c r="A34">
        <v>96</v>
      </c>
      <c r="C34" s="120">
        <v>17832</v>
      </c>
      <c r="D34" s="120">
        <v>28766</v>
      </c>
      <c r="E34" s="103">
        <v>10.5</v>
      </c>
      <c r="F34" s="120">
        <v>5323</v>
      </c>
      <c r="G34" s="103">
        <v>185.04484460821806</v>
      </c>
      <c r="H34" s="120">
        <v>124</v>
      </c>
      <c r="I34" s="120">
        <v>31314</v>
      </c>
      <c r="J34" s="103">
        <v>11.4</v>
      </c>
      <c r="K34" s="121">
        <v>-2548</v>
      </c>
      <c r="L34" s="122">
        <v>-0.9</v>
      </c>
    </row>
    <row r="35" spans="1:12" ht="12.75">
      <c r="A35">
        <v>97</v>
      </c>
      <c r="C35" s="120">
        <v>17828</v>
      </c>
      <c r="D35" s="120">
        <v>29080</v>
      </c>
      <c r="E35" s="103">
        <v>10.5</v>
      </c>
      <c r="F35" s="120">
        <v>5449</v>
      </c>
      <c r="G35" s="103">
        <v>187.4</v>
      </c>
      <c r="H35" s="120">
        <v>119</v>
      </c>
      <c r="I35" s="120">
        <v>30274</v>
      </c>
      <c r="J35" s="103">
        <v>11</v>
      </c>
      <c r="K35" s="121">
        <v>-1194</v>
      </c>
      <c r="L35" s="122">
        <v>-0.4</v>
      </c>
    </row>
    <row r="36" spans="1:12" ht="12.75">
      <c r="A36">
        <v>98</v>
      </c>
      <c r="C36" s="120">
        <v>17949</v>
      </c>
      <c r="D36" s="120">
        <v>27729</v>
      </c>
      <c r="E36" s="103">
        <f>(D36/2766.057)</f>
        <v>10.024739186502664</v>
      </c>
      <c r="F36" s="120">
        <v>5786</v>
      </c>
      <c r="G36" s="103">
        <f>(F36/27.729)</f>
        <v>208.66241119405677</v>
      </c>
      <c r="H36" s="120">
        <v>111</v>
      </c>
      <c r="I36" s="120">
        <v>30042</v>
      </c>
      <c r="J36" s="103">
        <f>(I36/2766.057)</f>
        <v>10.860947550972378</v>
      </c>
      <c r="K36" s="121">
        <v>-2313</v>
      </c>
      <c r="L36" s="122">
        <f>(K36/2766.057)</f>
        <v>-0.8362083644697127</v>
      </c>
    </row>
    <row r="37" spans="1:12" ht="12.75">
      <c r="A37">
        <v>99</v>
      </c>
      <c r="C37" s="120">
        <v>18396</v>
      </c>
      <c r="D37" s="120">
        <v>27351</v>
      </c>
      <c r="E37" s="103">
        <v>9.8</v>
      </c>
      <c r="F37" s="120">
        <v>6356</v>
      </c>
      <c r="G37" s="103">
        <f>(F37/27.351)</f>
        <v>232.38638441007643</v>
      </c>
      <c r="H37" s="120">
        <v>115</v>
      </c>
      <c r="I37" s="120">
        <v>30110</v>
      </c>
      <c r="J37" s="103">
        <v>10.8</v>
      </c>
      <c r="K37" s="121">
        <v>-2759</v>
      </c>
      <c r="L37" s="122">
        <f>(K37/2777.275)</f>
        <v>-0.9934198089854264</v>
      </c>
    </row>
    <row r="39" spans="1:12" ht="12.75">
      <c r="A39">
        <v>2000</v>
      </c>
      <c r="C39" s="120">
        <v>17849</v>
      </c>
      <c r="D39" s="120">
        <v>26920</v>
      </c>
      <c r="E39" s="103">
        <v>9.7</v>
      </c>
      <c r="F39" s="120">
        <v>6780</v>
      </c>
      <c r="G39" s="103">
        <v>251.9</v>
      </c>
      <c r="H39" s="120">
        <v>114</v>
      </c>
      <c r="I39" s="120">
        <v>29821</v>
      </c>
      <c r="J39" s="103">
        <v>10.7</v>
      </c>
      <c r="K39" s="121">
        <v>-2901</v>
      </c>
      <c r="L39" s="122">
        <f>(K39/2777.275)</f>
        <v>-1.044549063380472</v>
      </c>
    </row>
    <row r="40" spans="1:12" ht="12.75">
      <c r="A40" s="148">
        <v>1</v>
      </c>
      <c r="C40" s="151">
        <v>16773</v>
      </c>
      <c r="D40" s="120">
        <v>25681</v>
      </c>
      <c r="E40" s="103">
        <v>9.2</v>
      </c>
      <c r="F40" s="120">
        <v>6746</v>
      </c>
      <c r="G40" s="103">
        <v>262.7</v>
      </c>
      <c r="H40" s="120">
        <v>106</v>
      </c>
      <c r="I40" s="120">
        <v>29667</v>
      </c>
      <c r="J40" s="103">
        <v>10.6</v>
      </c>
      <c r="K40" s="121">
        <v>-3986</v>
      </c>
      <c r="L40" s="122">
        <v>-1.4</v>
      </c>
    </row>
    <row r="41" spans="1:12" ht="12.75">
      <c r="A41" s="148">
        <v>2</v>
      </c>
      <c r="C41" s="151">
        <v>17037</v>
      </c>
      <c r="D41" s="120">
        <v>24915</v>
      </c>
      <c r="E41" s="103">
        <v>8.9</v>
      </c>
      <c r="F41" s="120">
        <v>6859</v>
      </c>
      <c r="G41" s="103">
        <v>275.296</v>
      </c>
      <c r="H41" s="120">
        <v>94</v>
      </c>
      <c r="I41" s="120">
        <v>29903</v>
      </c>
      <c r="J41" s="103">
        <v>10.6</v>
      </c>
      <c r="K41" s="121">
        <f>D41-I41</f>
        <v>-4988</v>
      </c>
      <c r="L41" s="122">
        <v>-1.7753778</v>
      </c>
    </row>
    <row r="42" spans="1:12" ht="12.75">
      <c r="A42" s="48">
        <v>3</v>
      </c>
      <c r="C42" s="120">
        <v>16985</v>
      </c>
      <c r="D42" s="120">
        <v>24215</v>
      </c>
      <c r="E42" s="103">
        <v>8.590522789097788</v>
      </c>
      <c r="F42" s="120">
        <v>6772</v>
      </c>
      <c r="G42" s="103">
        <v>279.6613669213298</v>
      </c>
      <c r="H42" s="120">
        <v>96</v>
      </c>
      <c r="I42" s="120">
        <v>30543</v>
      </c>
      <c r="J42" s="103">
        <v>10.835446522709631</v>
      </c>
      <c r="K42" s="121">
        <v>-6328</v>
      </c>
      <c r="L42" s="103">
        <v>-2.2449237336118437</v>
      </c>
    </row>
    <row r="43" spans="1:12" ht="12.75">
      <c r="A43" s="48">
        <v>4</v>
      </c>
      <c r="C43" s="120">
        <v>17514</v>
      </c>
      <c r="D43" s="120">
        <v>24090</v>
      </c>
      <c r="E43" s="103">
        <v>8.524506629582055</v>
      </c>
      <c r="F43" s="120">
        <v>7079</v>
      </c>
      <c r="G43" s="103">
        <v>293.8563719385637</v>
      </c>
      <c r="H43" s="26">
        <v>75</v>
      </c>
      <c r="I43" s="120">
        <v>29829</v>
      </c>
      <c r="J43" s="103">
        <v>10.555313750676758</v>
      </c>
      <c r="K43" s="121">
        <v>-5739</v>
      </c>
      <c r="L43" s="103">
        <v>-2.030807121094704</v>
      </c>
    </row>
    <row r="45" spans="1:12" ht="12.75">
      <c r="A45">
        <v>2005</v>
      </c>
      <c r="C45" s="62">
        <v>17131</v>
      </c>
      <c r="D45" s="120">
        <v>23027</v>
      </c>
      <c r="E45" s="103">
        <v>8.1364242346507</v>
      </c>
      <c r="F45" s="120">
        <v>6857</v>
      </c>
      <c r="G45" s="103">
        <v>297.78086593998347</v>
      </c>
      <c r="H45" s="120">
        <v>80</v>
      </c>
      <c r="I45" s="120">
        <v>29669</v>
      </c>
      <c r="J45" s="103">
        <v>10.4833269908304</v>
      </c>
      <c r="K45" s="121">
        <v>-6642</v>
      </c>
      <c r="L45" s="122">
        <v>-2.3469027561797002</v>
      </c>
    </row>
    <row r="46" spans="1:12" ht="12.75">
      <c r="A46" s="48">
        <v>6</v>
      </c>
      <c r="C46" s="62">
        <v>16263</v>
      </c>
      <c r="D46" s="120">
        <v>22686</v>
      </c>
      <c r="E46" s="103">
        <v>8.008913384692617</v>
      </c>
      <c r="F46" s="120">
        <v>7182</v>
      </c>
      <c r="G46" s="103">
        <v>316.5829145728643</v>
      </c>
      <c r="H46" s="120">
        <v>80</v>
      </c>
      <c r="I46" s="120">
        <v>29815</v>
      </c>
      <c r="J46" s="103">
        <v>10.525687761818318</v>
      </c>
      <c r="K46" s="62">
        <f>SUM(D46-I46)</f>
        <v>-7129</v>
      </c>
      <c r="L46" s="122">
        <v>-2.5167743771257016</v>
      </c>
    </row>
    <row r="47" spans="1:12" ht="12.75">
      <c r="A47" s="48">
        <v>7</v>
      </c>
      <c r="C47" s="62">
        <v>16451</v>
      </c>
      <c r="D47" s="120">
        <v>22961</v>
      </c>
      <c r="E47" s="103">
        <v>8.098352607231485</v>
      </c>
      <c r="F47" s="120">
        <v>7321</v>
      </c>
      <c r="G47" s="103">
        <v>318.844998040155</v>
      </c>
      <c r="H47" s="120">
        <v>70</v>
      </c>
      <c r="I47" s="120">
        <v>29934</v>
      </c>
      <c r="J47" s="103">
        <v>10.557732108569631</v>
      </c>
      <c r="K47" s="62">
        <v>-6973</v>
      </c>
      <c r="L47" s="122">
        <v>-2.4593795013381454</v>
      </c>
    </row>
  </sheetData>
  <mergeCells count="9">
    <mergeCell ref="A1:K1"/>
    <mergeCell ref="A2:K2"/>
    <mergeCell ref="A4:L4"/>
    <mergeCell ref="C7:D8"/>
    <mergeCell ref="E7:E8"/>
    <mergeCell ref="H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0.140625" style="0" customWidth="1"/>
    <col min="2" max="2" width="10.421875" style="0" hidden="1" customWidth="1"/>
    <col min="3" max="3" width="16.57421875" style="0" customWidth="1"/>
    <col min="4" max="4" width="7.421875" style="0" customWidth="1"/>
    <col min="5" max="5" width="11.140625" style="0" customWidth="1"/>
    <col min="6" max="6" width="12.421875" style="0" customWidth="1"/>
    <col min="7" max="7" width="17.7109375" style="0" customWidth="1"/>
    <col min="8" max="8" width="12.28125" style="0" customWidth="1"/>
    <col min="9" max="9" width="7.57421875" style="0" customWidth="1"/>
    <col min="10" max="10" width="14.00390625" style="0" customWidth="1"/>
    <col min="11" max="11" width="13.8515625" style="0" customWidth="1"/>
  </cols>
  <sheetData>
    <row r="1" spans="1:12" s="31" customFormat="1" ht="12.75">
      <c r="A1" s="224" t="s">
        <v>197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0" s="31" customFormat="1" ht="12.75">
      <c r="A2" s="290" t="s">
        <v>158</v>
      </c>
      <c r="B2" s="290"/>
      <c r="C2" s="290"/>
      <c r="D2" s="290"/>
      <c r="E2" s="290"/>
      <c r="F2" s="290"/>
      <c r="G2" s="290"/>
      <c r="H2" s="290"/>
      <c r="I2" s="290"/>
      <c r="J2" s="290"/>
    </row>
    <row r="4" spans="1:11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5"/>
    </row>
    <row r="5" spans="1:6" ht="6.75" customHeight="1">
      <c r="A5" s="25"/>
      <c r="B5" s="25"/>
      <c r="C5" s="25"/>
      <c r="D5" s="25"/>
      <c r="E5" s="25"/>
      <c r="F5" s="25"/>
    </row>
    <row r="6" spans="1:12" s="26" customFormat="1" ht="27">
      <c r="A6" s="133"/>
      <c r="B6" s="134" t="s">
        <v>144</v>
      </c>
      <c r="C6" s="137" t="s">
        <v>166</v>
      </c>
      <c r="D6" s="135" t="s">
        <v>165</v>
      </c>
      <c r="E6" s="135"/>
      <c r="F6" s="135"/>
      <c r="G6" s="135"/>
      <c r="H6" s="142" t="s">
        <v>24</v>
      </c>
      <c r="I6" s="134" t="s">
        <v>9</v>
      </c>
      <c r="J6" s="137"/>
      <c r="K6" s="138" t="s">
        <v>167</v>
      </c>
      <c r="L6" s="138"/>
    </row>
    <row r="7" spans="1:12" s="26" customFormat="1" ht="25.5">
      <c r="A7" s="139" t="s">
        <v>122</v>
      </c>
      <c r="B7" s="136"/>
      <c r="C7" s="283" t="s">
        <v>0</v>
      </c>
      <c r="D7" s="289" t="s">
        <v>0</v>
      </c>
      <c r="E7" s="289" t="s">
        <v>151</v>
      </c>
      <c r="F7" s="134" t="s">
        <v>149</v>
      </c>
      <c r="G7" s="137"/>
      <c r="H7" s="283" t="s">
        <v>0</v>
      </c>
      <c r="I7" s="289" t="s">
        <v>0</v>
      </c>
      <c r="J7" s="289" t="s">
        <v>151</v>
      </c>
      <c r="K7" s="283" t="s">
        <v>0</v>
      </c>
      <c r="L7" s="289" t="s">
        <v>151</v>
      </c>
    </row>
    <row r="8" spans="1:12" s="26" customFormat="1" ht="25.5">
      <c r="A8" s="140"/>
      <c r="B8" s="141" t="s">
        <v>0</v>
      </c>
      <c r="C8" s="284"/>
      <c r="D8" s="284"/>
      <c r="E8" s="284"/>
      <c r="F8" s="142" t="s">
        <v>0</v>
      </c>
      <c r="G8" s="142" t="s">
        <v>150</v>
      </c>
      <c r="H8" s="284"/>
      <c r="I8" s="284"/>
      <c r="J8" s="284"/>
      <c r="K8" s="284"/>
      <c r="L8" s="284"/>
    </row>
    <row r="9" spans="1:12" s="26" customFormat="1" ht="12.75">
      <c r="A9" s="216"/>
      <c r="B9" s="217"/>
      <c r="C9" s="218"/>
      <c r="D9" s="218"/>
      <c r="E9" s="218"/>
      <c r="F9" s="216"/>
      <c r="G9" s="216"/>
      <c r="H9" s="218"/>
      <c r="I9" s="218"/>
      <c r="J9" s="218"/>
      <c r="K9" s="218"/>
      <c r="L9" s="218"/>
    </row>
    <row r="10" spans="1:12" ht="12.75">
      <c r="A10">
        <v>76</v>
      </c>
      <c r="C10" s="120">
        <v>163</v>
      </c>
      <c r="D10" s="120">
        <v>2294</v>
      </c>
      <c r="E10" s="132" t="s">
        <v>139</v>
      </c>
      <c r="F10" s="120">
        <v>151</v>
      </c>
      <c r="G10" s="132" t="s">
        <v>139</v>
      </c>
      <c r="H10" s="120">
        <v>15</v>
      </c>
      <c r="I10" s="120">
        <v>279</v>
      </c>
      <c r="J10" s="132" t="s">
        <v>139</v>
      </c>
      <c r="K10" s="121">
        <v>2015</v>
      </c>
      <c r="L10" s="132" t="s">
        <v>139</v>
      </c>
    </row>
    <row r="11" spans="1:12" ht="12.75">
      <c r="A11">
        <v>77</v>
      </c>
      <c r="C11" s="120">
        <v>185</v>
      </c>
      <c r="D11" s="120">
        <v>2322</v>
      </c>
      <c r="E11" s="132" t="s">
        <v>139</v>
      </c>
      <c r="F11" s="120">
        <v>114</v>
      </c>
      <c r="G11" s="132" t="s">
        <v>139</v>
      </c>
      <c r="H11" s="120">
        <v>14</v>
      </c>
      <c r="I11" s="120">
        <v>241</v>
      </c>
      <c r="J11" s="132" t="s">
        <v>139</v>
      </c>
      <c r="K11" s="121">
        <v>2081</v>
      </c>
      <c r="L11" s="132" t="s">
        <v>139</v>
      </c>
    </row>
    <row r="12" spans="1:12" ht="12.75">
      <c r="A12">
        <v>78</v>
      </c>
      <c r="C12" s="120">
        <v>160</v>
      </c>
      <c r="D12" s="120">
        <v>2308</v>
      </c>
      <c r="E12" s="132" t="s">
        <v>139</v>
      </c>
      <c r="F12" s="120">
        <v>125</v>
      </c>
      <c r="G12" s="132" t="s">
        <v>139</v>
      </c>
      <c r="H12" s="120">
        <v>22</v>
      </c>
      <c r="I12" s="120">
        <v>245</v>
      </c>
      <c r="J12" s="132" t="s">
        <v>139</v>
      </c>
      <c r="K12" s="121">
        <v>2063</v>
      </c>
      <c r="L12" s="132" t="s">
        <v>139</v>
      </c>
    </row>
    <row r="13" spans="1:12" ht="12.75">
      <c r="A13">
        <v>79</v>
      </c>
      <c r="C13" s="120">
        <v>128</v>
      </c>
      <c r="D13" s="120">
        <v>2302</v>
      </c>
      <c r="E13" s="103">
        <v>17.746324691443682</v>
      </c>
      <c r="F13" s="120">
        <v>110</v>
      </c>
      <c r="G13" s="103">
        <v>47.78453518679409</v>
      </c>
      <c r="H13" s="120">
        <v>16</v>
      </c>
      <c r="I13" s="120">
        <v>253</v>
      </c>
      <c r="J13" s="103">
        <v>1.9503997163054958</v>
      </c>
      <c r="K13" s="121">
        <v>2049</v>
      </c>
      <c r="L13" s="103">
        <v>15.795924975138185</v>
      </c>
    </row>
    <row r="15" spans="1:12" ht="12.75">
      <c r="A15">
        <v>1980</v>
      </c>
      <c r="C15" s="120">
        <v>195</v>
      </c>
      <c r="D15" s="120">
        <v>2448</v>
      </c>
      <c r="E15" s="103">
        <v>17.292898467798334</v>
      </c>
      <c r="F15" s="120">
        <v>167</v>
      </c>
      <c r="G15" s="103">
        <v>68.218954248366</v>
      </c>
      <c r="H15" s="120">
        <v>17</v>
      </c>
      <c r="I15" s="120">
        <v>289</v>
      </c>
      <c r="J15" s="103">
        <v>2.0415227357817476</v>
      </c>
      <c r="K15" s="121">
        <v>2159</v>
      </c>
      <c r="L15" s="103">
        <v>15.251375732016587</v>
      </c>
    </row>
    <row r="16" spans="1:12" ht="12.75">
      <c r="A16">
        <v>81</v>
      </c>
      <c r="C16" s="120">
        <v>192</v>
      </c>
      <c r="D16" s="120">
        <v>2532</v>
      </c>
      <c r="E16" s="103">
        <v>16.68423827095414</v>
      </c>
      <c r="F16" s="120">
        <v>199</v>
      </c>
      <c r="G16" s="103">
        <v>78.59399684044234</v>
      </c>
      <c r="H16" s="120">
        <v>13</v>
      </c>
      <c r="I16" s="120">
        <v>287</v>
      </c>
      <c r="J16" s="103">
        <v>1.8911439114391144</v>
      </c>
      <c r="K16" s="121">
        <v>2245</v>
      </c>
      <c r="L16" s="103">
        <v>14.793094359515024</v>
      </c>
    </row>
    <row r="17" spans="1:12" ht="12.75">
      <c r="A17" s="26">
        <v>82</v>
      </c>
      <c r="C17" s="120">
        <v>213</v>
      </c>
      <c r="D17" s="120">
        <v>2434</v>
      </c>
      <c r="E17" s="103">
        <v>15.480801643483627</v>
      </c>
      <c r="F17" s="120">
        <v>231</v>
      </c>
      <c r="G17" s="103">
        <v>94.90550534100247</v>
      </c>
      <c r="H17" s="120">
        <v>12</v>
      </c>
      <c r="I17" s="120">
        <v>296</v>
      </c>
      <c r="J17" s="103">
        <v>1.8826283017547878</v>
      </c>
      <c r="K17" s="121">
        <v>2138</v>
      </c>
      <c r="L17" s="103">
        <v>13.598173341728838</v>
      </c>
    </row>
    <row r="18" spans="1:12" ht="12.75">
      <c r="A18" s="26">
        <v>83</v>
      </c>
      <c r="C18" s="120">
        <v>196</v>
      </c>
      <c r="D18" s="120">
        <v>2156</v>
      </c>
      <c r="E18" s="103">
        <v>13.719638300444807</v>
      </c>
      <c r="F18" s="120">
        <v>214</v>
      </c>
      <c r="G18" s="103">
        <v>99.25788497217069</v>
      </c>
      <c r="H18" s="120">
        <v>14</v>
      </c>
      <c r="I18" s="120">
        <v>285</v>
      </c>
      <c r="J18" s="103">
        <v>1.8135885508472958</v>
      </c>
      <c r="K18" s="121">
        <v>1871</v>
      </c>
      <c r="L18" s="103">
        <v>11.90604974959751</v>
      </c>
    </row>
    <row r="19" spans="1:12" ht="12.75">
      <c r="A19" s="26">
        <v>84</v>
      </c>
      <c r="C19" s="120">
        <v>161</v>
      </c>
      <c r="D19" s="120">
        <v>1938</v>
      </c>
      <c r="E19" s="103">
        <v>12.528363361324981</v>
      </c>
      <c r="F19" s="120">
        <v>215</v>
      </c>
      <c r="G19" s="103">
        <v>110.9391124871001</v>
      </c>
      <c r="H19" s="120">
        <v>7</v>
      </c>
      <c r="I19" s="120">
        <v>267</v>
      </c>
      <c r="J19" s="103">
        <v>1.726043868665516</v>
      </c>
      <c r="K19" s="121">
        <v>1671</v>
      </c>
      <c r="L19" s="103">
        <v>10.802319492659464</v>
      </c>
    </row>
    <row r="20" spans="1:2" ht="12.75">
      <c r="A20" s="5"/>
      <c r="B20" s="5"/>
    </row>
    <row r="21" spans="1:12" ht="12.75">
      <c r="A21" s="29">
        <v>1985</v>
      </c>
      <c r="C21" s="120">
        <v>163</v>
      </c>
      <c r="D21" s="120">
        <v>1869</v>
      </c>
      <c r="E21" s="103">
        <v>12.158311757588374</v>
      </c>
      <c r="F21" s="120">
        <v>197</v>
      </c>
      <c r="G21" s="103">
        <v>105.40395933654361</v>
      </c>
      <c r="H21" s="120">
        <v>14</v>
      </c>
      <c r="I21" s="120">
        <v>309</v>
      </c>
      <c r="J21" s="103">
        <v>2.010122168590052</v>
      </c>
      <c r="K21" s="121">
        <v>1560</v>
      </c>
      <c r="L21" s="103">
        <v>10.148189588998322</v>
      </c>
    </row>
    <row r="22" spans="1:12" ht="12.75">
      <c r="A22" s="29">
        <v>86</v>
      </c>
      <c r="C22" s="120">
        <v>207</v>
      </c>
      <c r="D22" s="120">
        <v>2101</v>
      </c>
      <c r="E22" s="103">
        <v>13.298646715531756</v>
      </c>
      <c r="F22" s="120">
        <v>262</v>
      </c>
      <c r="G22" s="103">
        <v>124.70252260828177</v>
      </c>
      <c r="H22" s="120">
        <v>7</v>
      </c>
      <c r="I22" s="120">
        <v>250</v>
      </c>
      <c r="J22" s="103">
        <v>1.582418695327434</v>
      </c>
      <c r="K22" s="121">
        <v>1851</v>
      </c>
      <c r="L22" s="103">
        <v>11.716228020204321</v>
      </c>
    </row>
    <row r="23" spans="1:12" ht="12.75">
      <c r="A23" s="29">
        <v>87</v>
      </c>
      <c r="C23" s="120">
        <v>231</v>
      </c>
      <c r="D23" s="120">
        <v>2307</v>
      </c>
      <c r="E23" s="103">
        <v>15.653094318883454</v>
      </c>
      <c r="F23" s="120">
        <v>306</v>
      </c>
      <c r="G23" s="103">
        <v>132.63979193758126</v>
      </c>
      <c r="H23" s="120">
        <v>12</v>
      </c>
      <c r="I23" s="120">
        <v>306</v>
      </c>
      <c r="J23" s="103">
        <v>2.076223173636037</v>
      </c>
      <c r="K23" s="121">
        <v>2001</v>
      </c>
      <c r="L23" s="103">
        <v>13.576871145247416</v>
      </c>
    </row>
    <row r="24" spans="1:12" ht="12.75">
      <c r="A24" s="29">
        <v>88</v>
      </c>
      <c r="C24" s="120">
        <v>233</v>
      </c>
      <c r="D24" s="120">
        <v>2668</v>
      </c>
      <c r="E24" s="103">
        <v>16.776814291732954</v>
      </c>
      <c r="F24" s="120">
        <v>371</v>
      </c>
      <c r="G24" s="103">
        <v>139.05547226386807</v>
      </c>
      <c r="H24" s="120">
        <v>13</v>
      </c>
      <c r="I24" s="120">
        <v>323</v>
      </c>
      <c r="J24" s="103">
        <v>2.0310760930396343</v>
      </c>
      <c r="K24" s="121">
        <v>2345</v>
      </c>
      <c r="L24" s="103">
        <v>14.74573819869332</v>
      </c>
    </row>
    <row r="25" spans="1:12" ht="12.75">
      <c r="A25" s="29">
        <v>89</v>
      </c>
      <c r="C25" s="120">
        <v>218</v>
      </c>
      <c r="D25" s="120">
        <v>2784</v>
      </c>
      <c r="E25" s="103">
        <v>16.449720224765574</v>
      </c>
      <c r="F25" s="120">
        <v>351</v>
      </c>
      <c r="G25" s="103">
        <v>126.07758620689654</v>
      </c>
      <c r="H25" s="120">
        <v>5</v>
      </c>
      <c r="I25" s="120">
        <v>306</v>
      </c>
      <c r="J25" s="103">
        <v>1.808051145394492</v>
      </c>
      <c r="K25" s="121">
        <v>2478</v>
      </c>
      <c r="L25" s="103">
        <v>14.641669079371082</v>
      </c>
    </row>
    <row r="27" spans="1:12" ht="12.75">
      <c r="A27">
        <v>1990</v>
      </c>
      <c r="C27" s="120">
        <v>260</v>
      </c>
      <c r="D27" s="120">
        <v>3007</v>
      </c>
      <c r="E27" s="103">
        <v>16.17927954588254</v>
      </c>
      <c r="F27" s="120">
        <v>361</v>
      </c>
      <c r="G27" s="103">
        <v>120.0532091785833</v>
      </c>
      <c r="H27" s="120">
        <v>11</v>
      </c>
      <c r="I27" s="120">
        <v>346</v>
      </c>
      <c r="J27" s="103">
        <v>1.8616663528019153</v>
      </c>
      <c r="K27" s="121">
        <v>2661</v>
      </c>
      <c r="L27" s="103">
        <v>14.317613193080629</v>
      </c>
    </row>
    <row r="28" spans="1:12" ht="12.75">
      <c r="A28">
        <v>91</v>
      </c>
      <c r="C28" s="120">
        <v>220</v>
      </c>
      <c r="D28" s="120">
        <v>2974</v>
      </c>
      <c r="E28" s="103">
        <v>14.622585847460961</v>
      </c>
      <c r="F28" s="120">
        <v>395</v>
      </c>
      <c r="G28" s="103">
        <v>132.817753866846</v>
      </c>
      <c r="H28" s="120">
        <v>9</v>
      </c>
      <c r="I28" s="120">
        <v>379</v>
      </c>
      <c r="J28" s="103">
        <v>1.8634700861424693</v>
      </c>
      <c r="K28" s="121">
        <v>2595</v>
      </c>
      <c r="L28" s="103">
        <v>12.75911576131849</v>
      </c>
    </row>
    <row r="29" spans="1:12" ht="12.75">
      <c r="A29">
        <v>92</v>
      </c>
      <c r="C29" s="120">
        <v>244</v>
      </c>
      <c r="D29" s="120">
        <v>3188</v>
      </c>
      <c r="E29" s="103">
        <v>14.431346986075651</v>
      </c>
      <c r="F29" s="120">
        <v>441</v>
      </c>
      <c r="G29" s="103">
        <v>138.33124215809283</v>
      </c>
      <c r="H29" s="120">
        <v>5</v>
      </c>
      <c r="I29" s="120">
        <v>409</v>
      </c>
      <c r="J29" s="103">
        <v>1.8514494721784633</v>
      </c>
      <c r="K29" s="121">
        <v>2779</v>
      </c>
      <c r="L29" s="103">
        <v>12.579897513897189</v>
      </c>
    </row>
    <row r="30" spans="1:12" ht="12.75">
      <c r="A30">
        <v>93</v>
      </c>
      <c r="C30" s="120">
        <v>243</v>
      </c>
      <c r="D30" s="120">
        <v>3206</v>
      </c>
      <c r="E30" s="103">
        <v>13.268439654672923</v>
      </c>
      <c r="F30" s="120">
        <v>470</v>
      </c>
      <c r="G30" s="103">
        <v>146.60012476606363</v>
      </c>
      <c r="H30" s="120">
        <v>15</v>
      </c>
      <c r="I30" s="120">
        <v>427</v>
      </c>
      <c r="J30" s="103">
        <v>1.7671939278057824</v>
      </c>
      <c r="K30" s="121">
        <v>2779</v>
      </c>
      <c r="L30" s="103">
        <v>11.501245726867142</v>
      </c>
    </row>
    <row r="31" spans="1:12" ht="12.75">
      <c r="A31">
        <v>94</v>
      </c>
      <c r="C31" s="120">
        <v>264</v>
      </c>
      <c r="D31" s="120">
        <v>3187</v>
      </c>
      <c r="E31" s="103">
        <v>12.950125559736366</v>
      </c>
      <c r="F31" s="120">
        <v>470</v>
      </c>
      <c r="G31" s="103">
        <v>147.47411358644493</v>
      </c>
      <c r="H31" s="120">
        <v>22</v>
      </c>
      <c r="I31" s="120">
        <v>381</v>
      </c>
      <c r="J31" s="103">
        <v>1.5481637396484327</v>
      </c>
      <c r="K31" s="121">
        <v>2806</v>
      </c>
      <c r="L31" s="103">
        <v>11.401961820087932</v>
      </c>
    </row>
    <row r="32" ht="12.75">
      <c r="A32" s="1"/>
    </row>
    <row r="33" spans="1:12" ht="12.75">
      <c r="A33">
        <v>1995</v>
      </c>
      <c r="C33" s="120">
        <v>293</v>
      </c>
      <c r="D33" s="120">
        <v>3164</v>
      </c>
      <c r="E33" s="103">
        <v>12.585170659528174</v>
      </c>
      <c r="F33" s="120">
        <v>493</v>
      </c>
      <c r="G33" s="103">
        <v>155.81542351453857</v>
      </c>
      <c r="H33" s="120">
        <v>17</v>
      </c>
      <c r="I33" s="120">
        <v>389</v>
      </c>
      <c r="J33" s="103">
        <v>1.5472918415159482</v>
      </c>
      <c r="K33" s="121">
        <v>2775</v>
      </c>
      <c r="L33" s="103">
        <v>11.037878818012226</v>
      </c>
    </row>
    <row r="34" spans="1:12" ht="12.75">
      <c r="A34">
        <v>96</v>
      </c>
      <c r="C34" s="120">
        <v>303</v>
      </c>
      <c r="D34" s="120">
        <v>3390</v>
      </c>
      <c r="E34" s="103">
        <v>13.15784366618667</v>
      </c>
      <c r="F34" s="120">
        <v>527</v>
      </c>
      <c r="G34" s="103">
        <v>155.45722713864308</v>
      </c>
      <c r="H34" s="120">
        <v>25</v>
      </c>
      <c r="I34" s="120">
        <v>456</v>
      </c>
      <c r="J34" s="103">
        <v>1.7699046347436937</v>
      </c>
      <c r="K34" s="121">
        <v>2934</v>
      </c>
      <c r="L34" s="103">
        <v>11.387939031442976</v>
      </c>
    </row>
    <row r="35" spans="1:12" ht="12.75">
      <c r="A35">
        <v>97</v>
      </c>
      <c r="C35" s="120">
        <v>318</v>
      </c>
      <c r="D35" s="120">
        <v>3381</v>
      </c>
      <c r="E35" s="103">
        <v>12.992153215951797</v>
      </c>
      <c r="F35" s="120">
        <v>552</v>
      </c>
      <c r="G35" s="103">
        <v>163.26530612244898</v>
      </c>
      <c r="H35" s="120">
        <v>22</v>
      </c>
      <c r="I35" s="120">
        <v>449</v>
      </c>
      <c r="J35" s="103">
        <v>1.7253702437037435</v>
      </c>
      <c r="K35" s="121">
        <v>2932</v>
      </c>
      <c r="L35" s="103">
        <v>11.266782972248054</v>
      </c>
    </row>
    <row r="36" spans="1:12" ht="12.75">
      <c r="A36">
        <v>98</v>
      </c>
      <c r="C36" s="120">
        <v>317</v>
      </c>
      <c r="D36" s="120">
        <v>3232</v>
      </c>
      <c r="E36" s="103">
        <v>12.520774335511813</v>
      </c>
      <c r="F36" s="120">
        <v>593</v>
      </c>
      <c r="G36" s="103">
        <v>183.47772277227722</v>
      </c>
      <c r="H36" s="120">
        <v>13</v>
      </c>
      <c r="I36" s="120">
        <v>443</v>
      </c>
      <c r="J36" s="103">
        <v>1.7161828683885314</v>
      </c>
      <c r="K36" s="121">
        <v>2789</v>
      </c>
      <c r="L36" s="103">
        <v>10.80459146712328</v>
      </c>
    </row>
    <row r="37" spans="1:12" ht="12.75">
      <c r="A37">
        <v>99</v>
      </c>
      <c r="C37" s="120">
        <v>339</v>
      </c>
      <c r="D37" s="120">
        <v>3160</v>
      </c>
      <c r="E37" s="103">
        <v>12.186985379474185</v>
      </c>
      <c r="F37" s="120">
        <v>669</v>
      </c>
      <c r="G37" s="103">
        <v>211.70886075949366</v>
      </c>
      <c r="H37" s="120">
        <v>14</v>
      </c>
      <c r="I37" s="120">
        <v>438</v>
      </c>
      <c r="J37" s="103">
        <v>1.689208732977751</v>
      </c>
      <c r="K37" s="121">
        <v>2722</v>
      </c>
      <c r="L37" s="103">
        <v>10.497776646496435</v>
      </c>
    </row>
    <row r="39" spans="1:12" ht="12.75">
      <c r="A39">
        <v>2000</v>
      </c>
      <c r="C39" s="120">
        <v>366</v>
      </c>
      <c r="D39" s="120">
        <v>1844</v>
      </c>
      <c r="E39" s="103">
        <v>6.9</v>
      </c>
      <c r="F39" s="120">
        <v>515</v>
      </c>
      <c r="G39" s="103">
        <v>279.3</v>
      </c>
      <c r="H39" s="120">
        <v>22</v>
      </c>
      <c r="I39" s="120">
        <v>497</v>
      </c>
      <c r="J39" s="103">
        <v>1.8646986654460456</v>
      </c>
      <c r="K39" s="121">
        <v>1347</v>
      </c>
      <c r="L39" s="103">
        <v>5.1</v>
      </c>
    </row>
    <row r="40" spans="1:12" ht="12.75">
      <c r="A40" s="48">
        <v>1</v>
      </c>
      <c r="C40" s="120">
        <v>304</v>
      </c>
      <c r="D40" s="120">
        <v>1655</v>
      </c>
      <c r="E40" s="103">
        <v>6.339781651024708</v>
      </c>
      <c r="F40" s="120">
        <v>555</v>
      </c>
      <c r="G40" s="103">
        <v>335.34743202416917</v>
      </c>
      <c r="H40" s="120">
        <v>16</v>
      </c>
      <c r="I40" s="120">
        <v>476</v>
      </c>
      <c r="J40" s="103">
        <v>1.823405477877801</v>
      </c>
      <c r="K40" s="121">
        <v>1179</v>
      </c>
      <c r="L40" s="103">
        <v>4.516376173146907</v>
      </c>
    </row>
    <row r="41" spans="1:12" ht="12.75">
      <c r="A41" s="48">
        <v>2</v>
      </c>
      <c r="C41" s="120">
        <v>301</v>
      </c>
      <c r="D41" s="120">
        <v>1613</v>
      </c>
      <c r="E41" s="103">
        <v>6.265732309891544</v>
      </c>
      <c r="F41" s="120">
        <v>592</v>
      </c>
      <c r="G41" s="103">
        <v>367.01797892126467</v>
      </c>
      <c r="H41" s="120">
        <v>5</v>
      </c>
      <c r="I41" s="120">
        <v>555</v>
      </c>
      <c r="J41" s="103">
        <v>2.1559091332856832</v>
      </c>
      <c r="K41" s="121">
        <v>1058</v>
      </c>
      <c r="L41" s="103">
        <v>4.109823176605861</v>
      </c>
    </row>
    <row r="42" spans="1:12" ht="12.75">
      <c r="A42" s="48">
        <v>3</v>
      </c>
      <c r="C42" s="120">
        <v>294</v>
      </c>
      <c r="D42" s="120">
        <v>1468</v>
      </c>
      <c r="E42" s="103">
        <v>5.8</v>
      </c>
      <c r="F42" s="120">
        <v>583</v>
      </c>
      <c r="G42" s="103">
        <v>397.1</v>
      </c>
      <c r="H42" s="120">
        <v>9</v>
      </c>
      <c r="I42" s="120">
        <v>576</v>
      </c>
      <c r="J42" s="103">
        <v>2.267957617542022</v>
      </c>
      <c r="K42" s="121">
        <v>892</v>
      </c>
      <c r="L42" s="103">
        <v>3.5</v>
      </c>
    </row>
    <row r="43" spans="1:12" ht="12.75">
      <c r="A43" s="48">
        <v>4</v>
      </c>
      <c r="C43" s="120">
        <v>250</v>
      </c>
      <c r="D43" s="120">
        <v>1314</v>
      </c>
      <c r="E43" s="103">
        <v>5.280246893736036</v>
      </c>
      <c r="F43" s="120">
        <v>470</v>
      </c>
      <c r="G43" s="103">
        <v>357.6864535768645</v>
      </c>
      <c r="H43" s="120">
        <v>14</v>
      </c>
      <c r="I43" s="120">
        <v>571</v>
      </c>
      <c r="J43" s="103">
        <v>2.29453651166155</v>
      </c>
      <c r="K43" s="121">
        <v>743</v>
      </c>
      <c r="L43" s="103">
        <v>2.985710382074486</v>
      </c>
    </row>
    <row r="44" spans="1:12" ht="12.75">
      <c r="A44" s="48"/>
      <c r="C44" s="120"/>
      <c r="D44" s="120"/>
      <c r="F44" s="120"/>
      <c r="G44" s="103"/>
      <c r="H44" s="120"/>
      <c r="I44" s="120"/>
      <c r="J44" s="103"/>
      <c r="K44" s="121"/>
      <c r="L44" s="103"/>
    </row>
    <row r="45" spans="1:12" ht="12.75">
      <c r="A45">
        <v>2005</v>
      </c>
      <c r="C45" s="62">
        <v>223</v>
      </c>
      <c r="D45" s="120">
        <v>1186</v>
      </c>
      <c r="E45" s="103">
        <v>4.821255802987065</v>
      </c>
      <c r="F45" s="120">
        <v>521</v>
      </c>
      <c r="G45" s="103">
        <v>439.29173693086005</v>
      </c>
      <c r="H45" s="120">
        <v>7</v>
      </c>
      <c r="I45" s="120">
        <v>608</v>
      </c>
      <c r="J45" s="103">
        <v>2.4716049984958985</v>
      </c>
      <c r="K45" s="121">
        <v>578</v>
      </c>
      <c r="L45" s="122">
        <v>2.3496508044911666</v>
      </c>
    </row>
    <row r="46" spans="1:12" ht="12.75">
      <c r="A46" s="48">
        <v>6</v>
      </c>
      <c r="C46" s="62">
        <v>211</v>
      </c>
      <c r="D46" s="120">
        <v>1067</v>
      </c>
      <c r="E46" s="103">
        <v>4.303998644663969</v>
      </c>
      <c r="F46" s="120">
        <v>452</v>
      </c>
      <c r="G46" s="103">
        <v>423.61761949390814</v>
      </c>
      <c r="H46" s="120">
        <v>11</v>
      </c>
      <c r="I46" s="120">
        <v>560</v>
      </c>
      <c r="J46" s="103">
        <v>2.258893384266001</v>
      </c>
      <c r="K46" s="121">
        <v>507</v>
      </c>
      <c r="L46" s="122">
        <v>2.0451052603979685</v>
      </c>
    </row>
    <row r="47" spans="1:12" ht="12.75">
      <c r="A47" s="48">
        <v>7</v>
      </c>
      <c r="C47" s="62">
        <v>182</v>
      </c>
      <c r="D47" s="120">
        <v>984</v>
      </c>
      <c r="E47" s="103">
        <v>3.9284259946822524</v>
      </c>
      <c r="F47" s="120">
        <v>427</v>
      </c>
      <c r="G47" s="103">
        <v>433.9430894308943</v>
      </c>
      <c r="H47" s="120">
        <v>15</v>
      </c>
      <c r="I47" s="120">
        <v>582</v>
      </c>
      <c r="J47" s="103">
        <v>2.323520252952308</v>
      </c>
      <c r="K47" s="121">
        <v>402</v>
      </c>
      <c r="L47" s="122">
        <v>1.6049057417299446</v>
      </c>
    </row>
    <row r="48" spans="1:3" ht="13.5">
      <c r="A48" s="146" t="s">
        <v>169</v>
      </c>
      <c r="C48" s="164"/>
    </row>
    <row r="49" s="147" customFormat="1" ht="13.5">
      <c r="A49" s="146" t="s">
        <v>168</v>
      </c>
    </row>
    <row r="50" ht="12.75">
      <c r="A50" s="152" t="s">
        <v>145</v>
      </c>
    </row>
    <row r="51" s="147" customFormat="1" ht="13.5">
      <c r="A51" s="146"/>
    </row>
  </sheetData>
  <mergeCells count="11">
    <mergeCell ref="A1:L1"/>
    <mergeCell ref="C7:C8"/>
    <mergeCell ref="H7:H8"/>
    <mergeCell ref="K7:K8"/>
    <mergeCell ref="E7:E8"/>
    <mergeCell ref="J7:J8"/>
    <mergeCell ref="L7:L8"/>
    <mergeCell ref="D7:D8"/>
    <mergeCell ref="I7:I8"/>
    <mergeCell ref="A2:J2"/>
    <mergeCell ref="A4:J4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3.8515625" style="0" customWidth="1"/>
    <col min="2" max="2" width="10.421875" style="0" hidden="1" customWidth="1"/>
    <col min="3" max="3" width="17.8515625" style="0" customWidth="1"/>
    <col min="4" max="4" width="9.8515625" style="0" customWidth="1"/>
    <col min="5" max="5" width="10.57421875" style="0" customWidth="1"/>
    <col min="6" max="6" width="16.57421875" style="0" customWidth="1"/>
    <col min="7" max="7" width="15.421875" style="0" customWidth="1"/>
    <col min="8" max="8" width="13.7109375" style="0" customWidth="1"/>
    <col min="9" max="9" width="9.57421875" style="0" customWidth="1"/>
    <col min="10" max="10" width="11.28125" style="0" customWidth="1"/>
    <col min="11" max="11" width="14.00390625" style="0" customWidth="1"/>
    <col min="12" max="12" width="16.28125" style="0" customWidth="1"/>
  </cols>
  <sheetData>
    <row r="1" spans="1:12" s="31" customFormat="1" ht="12.75">
      <c r="A1" s="224" t="s">
        <v>197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1" s="31" customFormat="1" ht="12.75">
      <c r="A2" s="290" t="s">
        <v>158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4" spans="1:12" ht="12.75">
      <c r="A4" s="220" t="s">
        <v>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2" s="26" customFormat="1" ht="25.5">
      <c r="A6" s="133"/>
      <c r="B6" s="134" t="s">
        <v>144</v>
      </c>
      <c r="C6" s="137" t="s">
        <v>166</v>
      </c>
      <c r="D6" s="135" t="s">
        <v>165</v>
      </c>
      <c r="E6" s="135"/>
      <c r="F6" s="135"/>
      <c r="G6" s="135"/>
      <c r="H6" s="142" t="s">
        <v>24</v>
      </c>
      <c r="I6" s="134" t="s">
        <v>9</v>
      </c>
      <c r="J6" s="137"/>
      <c r="K6" s="138" t="s">
        <v>167</v>
      </c>
      <c r="L6" s="138"/>
    </row>
    <row r="7" spans="1:12" s="26" customFormat="1" ht="12.75">
      <c r="A7" s="139" t="s">
        <v>122</v>
      </c>
      <c r="B7" s="136"/>
      <c r="C7" s="283" t="s">
        <v>0</v>
      </c>
      <c r="D7" s="289" t="s">
        <v>0</v>
      </c>
      <c r="E7" s="289" t="s">
        <v>151</v>
      </c>
      <c r="F7" s="134" t="s">
        <v>149</v>
      </c>
      <c r="G7" s="137"/>
      <c r="H7" s="283" t="s">
        <v>0</v>
      </c>
      <c r="I7" s="289" t="s">
        <v>0</v>
      </c>
      <c r="J7" s="289" t="s">
        <v>151</v>
      </c>
      <c r="K7" s="283" t="s">
        <v>0</v>
      </c>
      <c r="L7" s="289" t="s">
        <v>151</v>
      </c>
    </row>
    <row r="8" spans="1:12" s="26" customFormat="1" ht="25.5">
      <c r="A8" s="140"/>
      <c r="B8" s="141" t="s">
        <v>0</v>
      </c>
      <c r="C8" s="284"/>
      <c r="D8" s="284"/>
      <c r="E8" s="284"/>
      <c r="F8" s="142" t="s">
        <v>0</v>
      </c>
      <c r="G8" s="142" t="s">
        <v>150</v>
      </c>
      <c r="H8" s="284"/>
      <c r="I8" s="284"/>
      <c r="J8" s="284"/>
      <c r="K8" s="284"/>
      <c r="L8" s="284"/>
    </row>
    <row r="9" spans="1:12" ht="12.75">
      <c r="A9" s="28"/>
      <c r="B9" s="28"/>
      <c r="C9" s="5"/>
      <c r="D9" s="220"/>
      <c r="E9" s="220"/>
      <c r="F9" s="220"/>
      <c r="G9" s="220"/>
      <c r="H9" s="220"/>
      <c r="I9" s="220"/>
      <c r="J9" s="220"/>
      <c r="K9" s="220"/>
      <c r="L9" s="28"/>
    </row>
    <row r="10" spans="1:13" ht="12.75">
      <c r="A10">
        <v>76</v>
      </c>
      <c r="C10" s="219" t="s">
        <v>164</v>
      </c>
      <c r="D10" s="120">
        <v>1734</v>
      </c>
      <c r="E10" s="103">
        <v>23.2</v>
      </c>
      <c r="F10" s="120">
        <v>76</v>
      </c>
      <c r="G10" s="103">
        <v>43.8</v>
      </c>
      <c r="H10" s="120">
        <v>15</v>
      </c>
      <c r="I10" s="120">
        <v>186</v>
      </c>
      <c r="J10" s="103">
        <v>2.5</v>
      </c>
      <c r="K10" s="121">
        <v>1548</v>
      </c>
      <c r="L10" s="122">
        <v>20.7</v>
      </c>
      <c r="M10" s="143"/>
    </row>
    <row r="11" spans="1:13" ht="12.75">
      <c r="A11">
        <v>77</v>
      </c>
      <c r="C11" s="120">
        <v>35</v>
      </c>
      <c r="D11" s="120">
        <v>1437</v>
      </c>
      <c r="E11" s="103">
        <v>19.3</v>
      </c>
      <c r="F11" s="120">
        <v>52</v>
      </c>
      <c r="G11" s="103">
        <v>36.2</v>
      </c>
      <c r="H11" s="120">
        <v>7</v>
      </c>
      <c r="I11" s="120">
        <v>161</v>
      </c>
      <c r="J11" s="103">
        <v>2.2</v>
      </c>
      <c r="K11" s="121">
        <v>1276</v>
      </c>
      <c r="L11" s="122">
        <v>17.1</v>
      </c>
      <c r="M11" s="143"/>
    </row>
    <row r="12" spans="1:13" ht="12.75">
      <c r="A12">
        <v>78</v>
      </c>
      <c r="C12" s="120">
        <v>35</v>
      </c>
      <c r="D12" s="120">
        <v>1331</v>
      </c>
      <c r="E12" s="103">
        <v>17.8</v>
      </c>
      <c r="F12" s="120">
        <v>63</v>
      </c>
      <c r="G12" s="103">
        <v>47.3</v>
      </c>
      <c r="H12" s="120">
        <v>6</v>
      </c>
      <c r="I12" s="120">
        <v>179</v>
      </c>
      <c r="J12" s="103">
        <v>2.4</v>
      </c>
      <c r="K12" s="121">
        <v>1152</v>
      </c>
      <c r="L12" s="122">
        <v>15.4</v>
      </c>
      <c r="M12" s="143"/>
    </row>
    <row r="13" spans="1:13" ht="12.75">
      <c r="A13">
        <v>79</v>
      </c>
      <c r="C13" s="120">
        <v>37</v>
      </c>
      <c r="D13" s="120">
        <v>1313</v>
      </c>
      <c r="E13" s="103">
        <v>16.8</v>
      </c>
      <c r="F13" s="120">
        <v>62</v>
      </c>
      <c r="G13" s="103">
        <v>47.2</v>
      </c>
      <c r="H13" s="120">
        <v>9</v>
      </c>
      <c r="I13" s="120">
        <v>197</v>
      </c>
      <c r="J13" s="103">
        <v>2.5</v>
      </c>
      <c r="K13" s="121">
        <v>1116</v>
      </c>
      <c r="L13" s="122">
        <v>14.3</v>
      </c>
      <c r="M13" s="143"/>
    </row>
    <row r="14" ht="12.75">
      <c r="M14" s="143"/>
    </row>
    <row r="15" spans="1:13" ht="12.75">
      <c r="A15">
        <v>1980</v>
      </c>
      <c r="C15" s="120">
        <v>31</v>
      </c>
      <c r="D15" s="120">
        <v>1368</v>
      </c>
      <c r="E15" s="103">
        <v>15.8</v>
      </c>
      <c r="F15" s="120">
        <v>67</v>
      </c>
      <c r="G15" s="103">
        <v>49</v>
      </c>
      <c r="H15" s="120">
        <v>9</v>
      </c>
      <c r="I15" s="120">
        <v>168</v>
      </c>
      <c r="J15" s="103">
        <v>1.9</v>
      </c>
      <c r="K15" s="121">
        <v>1200</v>
      </c>
      <c r="L15" s="122">
        <v>13.9</v>
      </c>
      <c r="M15" s="143"/>
    </row>
    <row r="16" spans="1:13" ht="12.75">
      <c r="A16">
        <v>81</v>
      </c>
      <c r="C16" s="120">
        <v>36</v>
      </c>
      <c r="D16" s="120">
        <v>1474</v>
      </c>
      <c r="E16" s="103">
        <v>15.8</v>
      </c>
      <c r="F16" s="120">
        <v>85</v>
      </c>
      <c r="G16" s="103">
        <v>57.7</v>
      </c>
      <c r="H16" s="120">
        <v>19</v>
      </c>
      <c r="I16" s="120">
        <v>160</v>
      </c>
      <c r="J16" s="103">
        <v>1.7</v>
      </c>
      <c r="K16" s="121">
        <v>1314</v>
      </c>
      <c r="L16" s="122">
        <v>14.1</v>
      </c>
      <c r="M16" s="143"/>
    </row>
    <row r="17" spans="1:13" ht="12.75">
      <c r="A17" s="26">
        <v>82</v>
      </c>
      <c r="C17" s="120">
        <v>68</v>
      </c>
      <c r="D17" s="120">
        <v>1386</v>
      </c>
      <c r="E17" s="103">
        <v>14.7</v>
      </c>
      <c r="F17" s="120">
        <v>101</v>
      </c>
      <c r="G17" s="103">
        <v>72.9</v>
      </c>
      <c r="H17" s="120">
        <v>12</v>
      </c>
      <c r="I17" s="120">
        <v>205</v>
      </c>
      <c r="J17" s="103">
        <v>2.2</v>
      </c>
      <c r="K17" s="121">
        <v>1181</v>
      </c>
      <c r="L17" s="122">
        <v>12.5</v>
      </c>
      <c r="M17" s="143"/>
    </row>
    <row r="18" spans="1:13" ht="12.75">
      <c r="A18" s="26">
        <v>83</v>
      </c>
      <c r="C18" s="120">
        <v>46</v>
      </c>
      <c r="D18" s="120">
        <v>1175</v>
      </c>
      <c r="E18" s="103">
        <v>12.7</v>
      </c>
      <c r="F18" s="120">
        <v>98</v>
      </c>
      <c r="G18" s="103">
        <v>83.4</v>
      </c>
      <c r="H18" s="120">
        <v>7</v>
      </c>
      <c r="I18" s="120">
        <v>153</v>
      </c>
      <c r="J18" s="103">
        <v>1.7</v>
      </c>
      <c r="K18" s="121">
        <v>1022</v>
      </c>
      <c r="L18" s="122">
        <v>11.1</v>
      </c>
      <c r="M18" s="143"/>
    </row>
    <row r="19" spans="1:13" ht="12.75">
      <c r="A19" s="26">
        <v>84</v>
      </c>
      <c r="C19" s="120">
        <v>48</v>
      </c>
      <c r="D19" s="120">
        <v>967</v>
      </c>
      <c r="E19" s="103">
        <v>11.2</v>
      </c>
      <c r="F19" s="120">
        <v>83</v>
      </c>
      <c r="G19" s="103">
        <v>85.8</v>
      </c>
      <c r="H19" s="120">
        <v>5</v>
      </c>
      <c r="I19" s="120">
        <v>171</v>
      </c>
      <c r="J19" s="103">
        <v>2</v>
      </c>
      <c r="K19" s="121">
        <v>796</v>
      </c>
      <c r="L19" s="122">
        <v>9.2</v>
      </c>
      <c r="M19" s="143"/>
    </row>
    <row r="20" spans="1:13" ht="12.75">
      <c r="A20" s="5"/>
      <c r="B20" s="5"/>
      <c r="M20" s="143"/>
    </row>
    <row r="21" spans="1:13" ht="12.75">
      <c r="A21" s="29">
        <v>1985</v>
      </c>
      <c r="C21" s="120">
        <v>45</v>
      </c>
      <c r="D21" s="120">
        <v>932</v>
      </c>
      <c r="E21" s="103">
        <v>10.9</v>
      </c>
      <c r="F21" s="120">
        <v>70</v>
      </c>
      <c r="G21" s="103">
        <v>75.1</v>
      </c>
      <c r="H21" s="120">
        <v>6</v>
      </c>
      <c r="I21" s="120">
        <v>150</v>
      </c>
      <c r="J21" s="103">
        <v>1.8</v>
      </c>
      <c r="K21" s="121">
        <v>782</v>
      </c>
      <c r="L21" s="122">
        <v>9.2</v>
      </c>
      <c r="M21" s="143"/>
    </row>
    <row r="22" spans="1:13" ht="12.75">
      <c r="A22" s="29">
        <v>86</v>
      </c>
      <c r="C22" s="120">
        <v>54</v>
      </c>
      <c r="D22" s="120">
        <v>956</v>
      </c>
      <c r="E22" s="103">
        <v>11</v>
      </c>
      <c r="F22" s="120">
        <v>79</v>
      </c>
      <c r="G22" s="103">
        <v>82.6</v>
      </c>
      <c r="H22" s="120">
        <v>4</v>
      </c>
      <c r="I22" s="120">
        <v>146</v>
      </c>
      <c r="J22" s="103">
        <v>1.7</v>
      </c>
      <c r="K22" s="121">
        <v>810</v>
      </c>
      <c r="L22" s="122">
        <v>9.3</v>
      </c>
      <c r="M22" s="143"/>
    </row>
    <row r="23" spans="1:13" ht="12.75">
      <c r="A23" s="29">
        <v>87</v>
      </c>
      <c r="C23" s="120">
        <v>60</v>
      </c>
      <c r="D23" s="120">
        <v>1125</v>
      </c>
      <c r="E23" s="103">
        <v>14.6</v>
      </c>
      <c r="F23" s="120">
        <v>108</v>
      </c>
      <c r="G23" s="103">
        <v>96</v>
      </c>
      <c r="H23" s="120">
        <v>7</v>
      </c>
      <c r="I23" s="120">
        <v>170</v>
      </c>
      <c r="J23" s="103">
        <v>2.2</v>
      </c>
      <c r="K23" s="121">
        <v>955</v>
      </c>
      <c r="L23" s="122">
        <v>12.4</v>
      </c>
      <c r="M23" s="143"/>
    </row>
    <row r="24" spans="1:13" ht="12.75">
      <c r="A24" s="29">
        <v>88</v>
      </c>
      <c r="C24" s="120">
        <v>88</v>
      </c>
      <c r="D24" s="120">
        <v>1182</v>
      </c>
      <c r="E24" s="103">
        <v>14.5</v>
      </c>
      <c r="F24" s="120">
        <v>109</v>
      </c>
      <c r="G24" s="103">
        <v>92.2</v>
      </c>
      <c r="H24" s="120">
        <v>4</v>
      </c>
      <c r="I24" s="120">
        <v>185</v>
      </c>
      <c r="J24" s="103">
        <v>2.3</v>
      </c>
      <c r="K24" s="121">
        <v>997</v>
      </c>
      <c r="L24" s="122">
        <v>12.2</v>
      </c>
      <c r="M24" s="143"/>
    </row>
    <row r="25" spans="1:13" ht="12.75">
      <c r="A25" s="29">
        <v>89</v>
      </c>
      <c r="C25" s="120">
        <v>98</v>
      </c>
      <c r="D25" s="120">
        <v>1393</v>
      </c>
      <c r="E25" s="103">
        <v>15.3</v>
      </c>
      <c r="F25" s="120">
        <v>149</v>
      </c>
      <c r="G25" s="103">
        <v>107</v>
      </c>
      <c r="H25" s="120">
        <v>6</v>
      </c>
      <c r="I25" s="120">
        <v>206</v>
      </c>
      <c r="J25" s="103">
        <v>2.3</v>
      </c>
      <c r="K25" s="121">
        <v>1187</v>
      </c>
      <c r="L25" s="122">
        <v>13.1</v>
      </c>
      <c r="M25" s="143"/>
    </row>
    <row r="26" ht="12.75">
      <c r="M26" s="143"/>
    </row>
    <row r="27" spans="1:13" ht="12.75">
      <c r="A27">
        <v>1990</v>
      </c>
      <c r="C27" s="120">
        <v>86</v>
      </c>
      <c r="D27" s="120">
        <v>1512</v>
      </c>
      <c r="E27" s="103">
        <v>14.6</v>
      </c>
      <c r="F27" s="120">
        <v>169</v>
      </c>
      <c r="G27" s="103">
        <v>111.8</v>
      </c>
      <c r="H27" s="120">
        <v>8</v>
      </c>
      <c r="I27" s="120">
        <v>199</v>
      </c>
      <c r="J27" s="103">
        <v>1.9</v>
      </c>
      <c r="K27" s="121">
        <v>1313</v>
      </c>
      <c r="L27" s="122">
        <v>12.7</v>
      </c>
      <c r="M27" s="143"/>
    </row>
    <row r="28" spans="1:13" ht="12.75">
      <c r="A28">
        <v>91</v>
      </c>
      <c r="C28" s="120">
        <v>85</v>
      </c>
      <c r="D28" s="120">
        <v>1572</v>
      </c>
      <c r="E28" s="103">
        <v>14.1</v>
      </c>
      <c r="F28" s="120">
        <v>172</v>
      </c>
      <c r="G28" s="103">
        <v>109.4</v>
      </c>
      <c r="H28" s="120">
        <v>9</v>
      </c>
      <c r="I28" s="120">
        <v>215</v>
      </c>
      <c r="J28" s="103">
        <v>1.9</v>
      </c>
      <c r="K28" s="121">
        <v>1357</v>
      </c>
      <c r="L28" s="122">
        <v>12.2</v>
      </c>
      <c r="M28" s="143"/>
    </row>
    <row r="29" spans="1:13" ht="12.75">
      <c r="A29">
        <v>92</v>
      </c>
      <c r="C29" s="120">
        <v>113</v>
      </c>
      <c r="D29" s="120">
        <v>1712</v>
      </c>
      <c r="E29" s="103">
        <v>13.4</v>
      </c>
      <c r="F29" s="120">
        <v>167</v>
      </c>
      <c r="G29" s="103">
        <v>97.5</v>
      </c>
      <c r="H29" s="120">
        <v>9</v>
      </c>
      <c r="I29" s="120">
        <v>234</v>
      </c>
      <c r="J29" s="103">
        <v>1.8</v>
      </c>
      <c r="K29" s="121">
        <v>1478</v>
      </c>
      <c r="L29" s="122">
        <v>11.6</v>
      </c>
      <c r="M29" s="143"/>
    </row>
    <row r="30" spans="1:13" ht="12.75">
      <c r="A30">
        <v>93</v>
      </c>
      <c r="C30" s="120">
        <v>119</v>
      </c>
      <c r="D30" s="120">
        <v>1789</v>
      </c>
      <c r="E30" s="103">
        <v>13.8</v>
      </c>
      <c r="F30" s="120">
        <v>192</v>
      </c>
      <c r="G30" s="103">
        <v>107.3</v>
      </c>
      <c r="H30" s="120">
        <v>12</v>
      </c>
      <c r="I30" s="120">
        <v>230</v>
      </c>
      <c r="J30" s="103">
        <v>1.8</v>
      </c>
      <c r="K30" s="121">
        <v>1559</v>
      </c>
      <c r="L30" s="122">
        <v>12</v>
      </c>
      <c r="M30" s="143"/>
    </row>
    <row r="31" spans="1:13" ht="12.75">
      <c r="A31">
        <v>94</v>
      </c>
      <c r="C31" s="120">
        <v>127</v>
      </c>
      <c r="D31" s="120">
        <v>1745</v>
      </c>
      <c r="E31" s="103">
        <v>13.2</v>
      </c>
      <c r="F31" s="120">
        <v>200</v>
      </c>
      <c r="G31" s="103">
        <v>114.6</v>
      </c>
      <c r="H31" s="120">
        <v>16</v>
      </c>
      <c r="I31" s="120">
        <v>264</v>
      </c>
      <c r="J31" s="103">
        <v>2</v>
      </c>
      <c r="K31" s="121">
        <v>1481</v>
      </c>
      <c r="L31" s="122">
        <v>11.2</v>
      </c>
      <c r="M31" s="143"/>
    </row>
    <row r="32" spans="1:13" ht="12.75">
      <c r="A32" s="1"/>
      <c r="M32" s="143"/>
    </row>
    <row r="33" spans="1:13" ht="12.75">
      <c r="A33">
        <v>1995</v>
      </c>
      <c r="C33" s="120">
        <v>147</v>
      </c>
      <c r="D33" s="120">
        <v>1791</v>
      </c>
      <c r="E33" s="103">
        <v>12.9</v>
      </c>
      <c r="F33" s="120">
        <v>195</v>
      </c>
      <c r="G33" s="103">
        <v>108.9</v>
      </c>
      <c r="H33" s="120">
        <v>17</v>
      </c>
      <c r="I33" s="120">
        <v>274</v>
      </c>
      <c r="J33" s="103">
        <v>2</v>
      </c>
      <c r="K33" s="121">
        <v>1517</v>
      </c>
      <c r="L33" s="122">
        <v>11</v>
      </c>
      <c r="M33" s="143"/>
    </row>
    <row r="34" spans="1:13" ht="12.75">
      <c r="A34">
        <v>96</v>
      </c>
      <c r="C34" s="120">
        <v>203</v>
      </c>
      <c r="D34" s="120">
        <v>1898</v>
      </c>
      <c r="E34" s="103">
        <v>13.2</v>
      </c>
      <c r="F34" s="120">
        <v>240</v>
      </c>
      <c r="G34" s="103">
        <v>126.4</v>
      </c>
      <c r="H34" s="120">
        <v>12</v>
      </c>
      <c r="I34" s="120">
        <v>306</v>
      </c>
      <c r="J34" s="103">
        <v>2.1</v>
      </c>
      <c r="K34" s="121">
        <v>1592</v>
      </c>
      <c r="L34" s="122">
        <v>11.1</v>
      </c>
      <c r="M34" s="143"/>
    </row>
    <row r="35" spans="1:13" ht="12.75">
      <c r="A35">
        <v>97</v>
      </c>
      <c r="C35" s="120">
        <v>218</v>
      </c>
      <c r="D35" s="120">
        <v>2104</v>
      </c>
      <c r="E35" s="103">
        <v>14.9</v>
      </c>
      <c r="F35" s="120">
        <v>255</v>
      </c>
      <c r="G35" s="103">
        <v>121.2</v>
      </c>
      <c r="H35" s="120">
        <v>13</v>
      </c>
      <c r="I35" s="120">
        <v>309</v>
      </c>
      <c r="J35" s="103">
        <v>2.2</v>
      </c>
      <c r="K35" s="121">
        <v>1795</v>
      </c>
      <c r="L35" s="122">
        <v>12.7</v>
      </c>
      <c r="M35" s="144"/>
    </row>
    <row r="36" spans="1:13" ht="12.75">
      <c r="A36">
        <v>98</v>
      </c>
      <c r="C36" s="120">
        <v>209</v>
      </c>
      <c r="D36" s="120">
        <v>1919</v>
      </c>
      <c r="E36" s="103">
        <v>12.867018459042114</v>
      </c>
      <c r="F36" s="120">
        <v>226</v>
      </c>
      <c r="G36" s="103">
        <v>117.76967170401251</v>
      </c>
      <c r="H36" s="120">
        <v>10</v>
      </c>
      <c r="I36" s="120">
        <v>308</v>
      </c>
      <c r="J36" s="103">
        <v>2.065159815208427</v>
      </c>
      <c r="K36" s="121">
        <v>1611</v>
      </c>
      <c r="L36" s="122">
        <v>10.801858643833688</v>
      </c>
      <c r="M36" s="144"/>
    </row>
    <row r="37" spans="1:13" ht="12.75">
      <c r="A37">
        <v>99</v>
      </c>
      <c r="C37" s="120">
        <v>186</v>
      </c>
      <c r="D37" s="120">
        <v>1831</v>
      </c>
      <c r="E37" s="103">
        <v>12.057634306636636</v>
      </c>
      <c r="F37" s="120">
        <v>273</v>
      </c>
      <c r="G37" s="103">
        <v>149.0988530857455</v>
      </c>
      <c r="H37" s="120">
        <v>14</v>
      </c>
      <c r="I37" s="120">
        <v>310</v>
      </c>
      <c r="J37" s="103">
        <v>2.0414345358041275</v>
      </c>
      <c r="K37" s="121">
        <v>1521</v>
      </c>
      <c r="L37" s="122">
        <v>10.01619977083251</v>
      </c>
      <c r="M37" s="144"/>
    </row>
    <row r="38" ht="12.75">
      <c r="M38" s="144"/>
    </row>
    <row r="39" spans="1:12" ht="12.75">
      <c r="A39">
        <v>2000</v>
      </c>
      <c r="C39" s="120">
        <v>234</v>
      </c>
      <c r="D39" s="120">
        <v>1046</v>
      </c>
      <c r="E39" s="103">
        <v>6.8</v>
      </c>
      <c r="F39" s="120">
        <v>231</v>
      </c>
      <c r="G39" s="103">
        <v>220.8</v>
      </c>
      <c r="H39" s="120">
        <v>6</v>
      </c>
      <c r="I39" s="120">
        <v>296</v>
      </c>
      <c r="J39" s="103">
        <v>1.9</v>
      </c>
      <c r="K39" s="121">
        <v>750</v>
      </c>
      <c r="L39" s="122">
        <v>4.9</v>
      </c>
    </row>
    <row r="40" spans="1:12" ht="12.75">
      <c r="A40" s="48">
        <v>1</v>
      </c>
      <c r="C40" s="120">
        <v>204</v>
      </c>
      <c r="D40" s="120">
        <v>847</v>
      </c>
      <c r="E40" s="98">
        <v>5.6</v>
      </c>
      <c r="F40" s="120">
        <v>178</v>
      </c>
      <c r="G40" s="103">
        <v>210.2</v>
      </c>
      <c r="H40" s="120">
        <v>13</v>
      </c>
      <c r="I40" s="120">
        <v>331</v>
      </c>
      <c r="J40" s="103">
        <v>2.2</v>
      </c>
      <c r="K40" s="120">
        <v>516</v>
      </c>
      <c r="L40" s="98">
        <v>3.4</v>
      </c>
    </row>
    <row r="41" spans="1:12" ht="12.75">
      <c r="A41" s="48">
        <v>2</v>
      </c>
      <c r="C41" s="120">
        <v>212</v>
      </c>
      <c r="D41" s="120">
        <v>824</v>
      </c>
      <c r="E41" s="98">
        <v>5.4</v>
      </c>
      <c r="F41" s="120">
        <v>204</v>
      </c>
      <c r="G41" s="103">
        <v>247.6</v>
      </c>
      <c r="H41" s="120">
        <v>9</v>
      </c>
      <c r="I41" s="120">
        <v>367</v>
      </c>
      <c r="J41" s="98">
        <v>2.4</v>
      </c>
      <c r="K41" s="120">
        <v>457</v>
      </c>
      <c r="L41" s="98">
        <v>3</v>
      </c>
    </row>
    <row r="42" spans="1:12" ht="12.75">
      <c r="A42" s="48">
        <v>3</v>
      </c>
      <c r="C42" s="120">
        <v>178</v>
      </c>
      <c r="D42" s="120">
        <v>776</v>
      </c>
      <c r="E42" s="98">
        <v>5.064679084702842</v>
      </c>
      <c r="F42" s="120">
        <v>216</v>
      </c>
      <c r="G42" s="98">
        <v>278.4</v>
      </c>
      <c r="H42" s="145">
        <v>14</v>
      </c>
      <c r="I42" s="120">
        <v>467</v>
      </c>
      <c r="J42" s="98">
        <v>3.0479447584487462</v>
      </c>
      <c r="K42" s="120">
        <v>309</v>
      </c>
      <c r="L42" s="98">
        <v>2.0167343262540953</v>
      </c>
    </row>
    <row r="43" spans="1:12" ht="12.75">
      <c r="A43" s="48">
        <v>4</v>
      </c>
      <c r="C43" s="120">
        <v>144</v>
      </c>
      <c r="D43" s="120">
        <v>678</v>
      </c>
      <c r="E43" s="98">
        <v>4.45645100861712</v>
      </c>
      <c r="F43" s="120">
        <v>200</v>
      </c>
      <c r="G43" s="98">
        <v>294.9852507374631</v>
      </c>
      <c r="H43" s="120">
        <v>7</v>
      </c>
      <c r="I43" s="120">
        <v>331</v>
      </c>
      <c r="J43" s="98">
        <v>2.1756420115815143</v>
      </c>
      <c r="K43" s="120">
        <v>347</v>
      </c>
      <c r="L43" s="98">
        <v>2.2808089970356056</v>
      </c>
    </row>
    <row r="44" spans="1:12" ht="12.75">
      <c r="A44" s="48"/>
      <c r="C44" s="120"/>
      <c r="D44" s="120"/>
      <c r="E44" s="98"/>
      <c r="F44" s="120"/>
      <c r="G44" s="98"/>
      <c r="H44" s="120"/>
      <c r="I44" s="120"/>
      <c r="J44" s="98"/>
      <c r="K44" s="120"/>
      <c r="L44" s="98"/>
    </row>
    <row r="45" spans="1:12" ht="12.75">
      <c r="A45">
        <v>2005</v>
      </c>
      <c r="C45" s="62">
        <v>139</v>
      </c>
      <c r="D45" s="120">
        <v>561</v>
      </c>
      <c r="E45" s="103">
        <v>3.6870539059111165</v>
      </c>
      <c r="F45" s="120">
        <v>182</v>
      </c>
      <c r="G45" s="103">
        <v>324.4206773618538</v>
      </c>
      <c r="H45" s="120">
        <v>4</v>
      </c>
      <c r="I45" s="120">
        <v>352</v>
      </c>
      <c r="J45" s="103">
        <v>2.3134455880226614</v>
      </c>
      <c r="K45" s="121">
        <v>209</v>
      </c>
      <c r="L45" s="122">
        <v>1.373608317888455</v>
      </c>
    </row>
    <row r="46" spans="1:12" ht="12.75">
      <c r="A46" s="48">
        <v>6</v>
      </c>
      <c r="C46" s="62">
        <v>129</v>
      </c>
      <c r="D46" s="120">
        <v>553</v>
      </c>
      <c r="E46" s="103">
        <v>3.6450883587874316</v>
      </c>
      <c r="F46" s="120">
        <v>190</v>
      </c>
      <c r="G46" s="103">
        <v>343.5804701627486</v>
      </c>
      <c r="H46" s="120">
        <v>5</v>
      </c>
      <c r="I46" s="120">
        <v>417</v>
      </c>
      <c r="J46" s="103">
        <v>2.748647098760143</v>
      </c>
      <c r="K46" s="121">
        <f>SUM(D46-I46)</f>
        <v>136</v>
      </c>
      <c r="L46" s="122">
        <v>0.8964412600272887</v>
      </c>
    </row>
    <row r="47" spans="1:12" ht="12.75">
      <c r="A47" s="48">
        <v>7</v>
      </c>
      <c r="C47" s="62">
        <v>117</v>
      </c>
      <c r="D47" s="120">
        <v>528</v>
      </c>
      <c r="E47" s="103">
        <v>3.485861793502301</v>
      </c>
      <c r="F47" s="120">
        <v>203</v>
      </c>
      <c r="G47" s="103">
        <v>384.46969696969694</v>
      </c>
      <c r="H47" s="120">
        <v>6</v>
      </c>
      <c r="I47" s="120">
        <v>438</v>
      </c>
      <c r="J47" s="103">
        <v>2.8916808059734995</v>
      </c>
      <c r="K47" s="121">
        <v>90</v>
      </c>
      <c r="L47" s="122">
        <v>0.5941809875288013</v>
      </c>
    </row>
    <row r="48" spans="1:3" ht="13.5">
      <c r="A48" s="146" t="s">
        <v>169</v>
      </c>
      <c r="C48" s="164"/>
    </row>
    <row r="49" s="147" customFormat="1" ht="13.5">
      <c r="A49" s="146" t="s">
        <v>168</v>
      </c>
    </row>
    <row r="50" ht="12.75">
      <c r="A50" s="152" t="s">
        <v>145</v>
      </c>
    </row>
    <row r="51" ht="12.75">
      <c r="C51" s="147"/>
    </row>
  </sheetData>
  <mergeCells count="12">
    <mergeCell ref="A1:L1"/>
    <mergeCell ref="C7:C8"/>
    <mergeCell ref="D7:D8"/>
    <mergeCell ref="E7:E8"/>
    <mergeCell ref="H7:H8"/>
    <mergeCell ref="I7:I8"/>
    <mergeCell ref="J7:J8"/>
    <mergeCell ref="K7:K8"/>
    <mergeCell ref="L7:L8"/>
    <mergeCell ref="D9:K9"/>
    <mergeCell ref="A2:K2"/>
    <mergeCell ref="A4:K4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5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6.00390625" style="0" customWidth="1"/>
    <col min="6" max="6" width="13.28125" style="0" customWidth="1"/>
    <col min="7" max="7" width="13.8515625" style="0" customWidth="1"/>
  </cols>
  <sheetData>
    <row r="12" ht="12.75">
      <c r="A12" s="1" t="s">
        <v>199</v>
      </c>
    </row>
    <row r="16" spans="1:7" ht="12.75">
      <c r="A16" s="241" t="s">
        <v>171</v>
      </c>
      <c r="B16" s="241"/>
      <c r="C16" s="241"/>
      <c r="D16" s="241"/>
      <c r="E16" s="241"/>
      <c r="F16" s="241"/>
      <c r="G16" s="241"/>
    </row>
    <row r="17" spans="1:7" ht="12.75">
      <c r="A17" s="241" t="s">
        <v>15</v>
      </c>
      <c r="B17" s="241"/>
      <c r="C17" s="241"/>
      <c r="D17" s="241"/>
      <c r="E17" s="241"/>
      <c r="F17" s="241"/>
      <c r="G17" s="241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20" t="s">
        <v>32</v>
      </c>
      <c r="B19" s="220"/>
      <c r="C19" s="220"/>
      <c r="D19" s="220"/>
      <c r="E19" s="220"/>
      <c r="F19" s="220"/>
      <c r="G19" s="220"/>
    </row>
    <row r="20" spans="1:7" ht="7.5" customHeight="1">
      <c r="A20" s="25"/>
      <c r="B20" s="41"/>
      <c r="C20" s="41"/>
      <c r="D20" s="41"/>
      <c r="E20" s="41"/>
      <c r="F20" s="25"/>
      <c r="G20" s="25"/>
    </row>
    <row r="21" spans="1:7" ht="12.75">
      <c r="A21" s="49"/>
      <c r="B21" s="245">
        <v>2006</v>
      </c>
      <c r="C21" s="246"/>
      <c r="D21" s="245">
        <v>2007</v>
      </c>
      <c r="E21" s="246"/>
      <c r="F21" s="14"/>
      <c r="G21" s="35"/>
    </row>
    <row r="22" spans="1:7" ht="12.75">
      <c r="A22" s="3" t="s">
        <v>6</v>
      </c>
      <c r="B22" s="9" t="s">
        <v>0</v>
      </c>
      <c r="C22" s="10" t="s">
        <v>1</v>
      </c>
      <c r="D22" s="9" t="s">
        <v>0</v>
      </c>
      <c r="E22" s="7" t="s">
        <v>1</v>
      </c>
      <c r="F22" s="243" t="s">
        <v>3</v>
      </c>
      <c r="G22" s="244"/>
    </row>
    <row r="23" spans="1:7" ht="12.75">
      <c r="A23" s="6"/>
      <c r="B23" s="8"/>
      <c r="C23" s="11" t="s">
        <v>2</v>
      </c>
      <c r="D23" s="8"/>
      <c r="E23" s="11" t="s">
        <v>2</v>
      </c>
      <c r="F23" s="55" t="s">
        <v>4</v>
      </c>
      <c r="G23" s="12" t="s">
        <v>5</v>
      </c>
    </row>
    <row r="24" spans="1:7" ht="12.75">
      <c r="A24" s="34"/>
      <c r="B24" s="242"/>
      <c r="C24" s="242"/>
      <c r="D24" s="242"/>
      <c r="E24" s="242"/>
      <c r="F24" s="242"/>
      <c r="G24" s="242"/>
    </row>
    <row r="25" spans="1:7" ht="12.75">
      <c r="A25" s="34" t="s">
        <v>7</v>
      </c>
      <c r="B25" s="62">
        <v>6921</v>
      </c>
      <c r="C25" s="63">
        <v>3.95815032392665</v>
      </c>
      <c r="D25" s="62">
        <v>6661</v>
      </c>
      <c r="E25" s="63">
        <v>3.7809855197506965</v>
      </c>
      <c r="F25" s="64">
        <v>260</v>
      </c>
      <c r="G25" s="63">
        <v>3.903317820147123</v>
      </c>
    </row>
    <row r="26" spans="1:6" ht="12.75">
      <c r="A26" s="34"/>
      <c r="C26" s="63"/>
      <c r="E26" s="63"/>
      <c r="F26" s="64"/>
    </row>
    <row r="27" spans="1:7" ht="12.75">
      <c r="A27" s="34" t="s">
        <v>8</v>
      </c>
      <c r="B27" s="65">
        <v>16089</v>
      </c>
      <c r="C27" s="63">
        <v>9.201369825409026</v>
      </c>
      <c r="D27" s="65">
        <v>16727</v>
      </c>
      <c r="E27" s="63">
        <v>9.494752257749573</v>
      </c>
      <c r="F27" s="64">
        <v>-638</v>
      </c>
      <c r="G27" s="63">
        <v>-3.8141926227058036</v>
      </c>
    </row>
    <row r="28" spans="1:6" ht="12.75">
      <c r="A28" s="34"/>
      <c r="E28" s="63"/>
      <c r="F28" s="64"/>
    </row>
    <row r="29" spans="1:7" ht="12.75">
      <c r="A29" s="34" t="s">
        <v>9</v>
      </c>
      <c r="B29" s="65">
        <v>17101</v>
      </c>
      <c r="C29" s="63">
        <v>9.780137074045607</v>
      </c>
      <c r="D29" s="65">
        <v>17036</v>
      </c>
      <c r="E29" s="63">
        <v>9.67015002469192</v>
      </c>
      <c r="F29" s="64">
        <v>65</v>
      </c>
      <c r="G29" s="63">
        <v>0.3815449636064727</v>
      </c>
    </row>
    <row r="30" spans="1:6" ht="12.75">
      <c r="A30" s="34"/>
      <c r="E30" s="63"/>
      <c r="F30" s="64"/>
    </row>
    <row r="31" spans="1:7" ht="12.75">
      <c r="A31" s="34" t="s">
        <v>161</v>
      </c>
      <c r="B31" s="64">
        <v>-1012</v>
      </c>
      <c r="C31" s="68">
        <v>-0.5787672486365799</v>
      </c>
      <c r="D31" s="64">
        <v>-309</v>
      </c>
      <c r="E31" s="63">
        <v>-0.1753977669423458</v>
      </c>
      <c r="F31" s="149" t="s">
        <v>146</v>
      </c>
      <c r="G31" s="150" t="s">
        <v>146</v>
      </c>
    </row>
    <row r="32" spans="1:2" ht="12.75">
      <c r="A32" t="s">
        <v>10</v>
      </c>
      <c r="B32" s="4"/>
    </row>
    <row r="33" spans="1:2" ht="12.75">
      <c r="A33" t="s">
        <v>11</v>
      </c>
      <c r="B33" s="4"/>
    </row>
    <row r="36" spans="1:7" ht="12.75">
      <c r="A36" s="220" t="s">
        <v>41</v>
      </c>
      <c r="B36" s="220"/>
      <c r="C36" s="220"/>
      <c r="D36" s="220"/>
      <c r="E36" s="220"/>
      <c r="F36" s="220"/>
      <c r="G36" s="220"/>
    </row>
    <row r="37" spans="1:7" ht="7.5" customHeight="1">
      <c r="A37" s="25"/>
      <c r="B37" s="41"/>
      <c r="C37" s="41"/>
      <c r="D37" s="41"/>
      <c r="E37" s="41"/>
      <c r="F37" s="25"/>
      <c r="G37" s="25"/>
    </row>
    <row r="38" spans="1:7" ht="12.75">
      <c r="A38" s="49"/>
      <c r="B38" s="245">
        <v>2006</v>
      </c>
      <c r="C38" s="246"/>
      <c r="D38" s="245">
        <v>2007</v>
      </c>
      <c r="E38" s="246"/>
      <c r="F38" s="14"/>
      <c r="G38" s="35"/>
    </row>
    <row r="39" spans="1:7" ht="12.75">
      <c r="A39" s="3" t="s">
        <v>6</v>
      </c>
      <c r="B39" s="9" t="s">
        <v>0</v>
      </c>
      <c r="C39" s="15" t="s">
        <v>1</v>
      </c>
      <c r="D39" s="9" t="s">
        <v>0</v>
      </c>
      <c r="E39" s="15" t="s">
        <v>1</v>
      </c>
      <c r="F39" s="221" t="s">
        <v>3</v>
      </c>
      <c r="G39" s="222"/>
    </row>
    <row r="40" spans="1:7" ht="12.75">
      <c r="A40" s="6"/>
      <c r="B40" s="8"/>
      <c r="C40" s="11" t="s">
        <v>2</v>
      </c>
      <c r="D40" s="8"/>
      <c r="E40" s="11" t="s">
        <v>2</v>
      </c>
      <c r="F40" s="55" t="s">
        <v>4</v>
      </c>
      <c r="G40" s="12" t="s">
        <v>5</v>
      </c>
    </row>
    <row r="41" spans="1:7" ht="12.75">
      <c r="A41" s="49"/>
      <c r="B41" s="242"/>
      <c r="C41" s="242"/>
      <c r="D41" s="242"/>
      <c r="E41" s="242"/>
      <c r="F41" s="242"/>
      <c r="G41" s="242"/>
    </row>
    <row r="42" spans="1:7" ht="12.75">
      <c r="A42" s="34" t="s">
        <v>7</v>
      </c>
      <c r="B42" s="62">
        <v>16263</v>
      </c>
      <c r="C42" s="63">
        <v>5.741380515527464</v>
      </c>
      <c r="D42" s="62">
        <v>16451</v>
      </c>
      <c r="E42" s="63">
        <v>5.802273365339714</v>
      </c>
      <c r="F42" s="64">
        <v>-188</v>
      </c>
      <c r="G42" s="63">
        <v>-1.1427876724819157</v>
      </c>
    </row>
    <row r="43" spans="1:6" ht="12.75">
      <c r="A43" s="34"/>
      <c r="E43" s="63"/>
      <c r="F43" s="64"/>
    </row>
    <row r="44" spans="1:7" ht="12.75">
      <c r="A44" s="34" t="s">
        <v>8</v>
      </c>
      <c r="B44" s="62">
        <v>22686</v>
      </c>
      <c r="C44" s="63">
        <v>8.008913384692617</v>
      </c>
      <c r="D44" s="62">
        <v>22961</v>
      </c>
      <c r="E44" s="63">
        <v>8.098352607231485</v>
      </c>
      <c r="F44" s="64">
        <v>-275</v>
      </c>
      <c r="G44" s="63">
        <v>-1.1976830277426842</v>
      </c>
    </row>
    <row r="45" spans="1:6" ht="12.75">
      <c r="A45" s="34"/>
      <c r="E45" s="63"/>
      <c r="F45" s="64"/>
    </row>
    <row r="46" spans="1:7" ht="12.75">
      <c r="A46" s="34" t="s">
        <v>9</v>
      </c>
      <c r="B46" s="62">
        <v>29815</v>
      </c>
      <c r="C46" s="63">
        <v>10.525687761818318</v>
      </c>
      <c r="D46" s="62">
        <v>29934</v>
      </c>
      <c r="E46" s="63">
        <v>10.557732108569631</v>
      </c>
      <c r="F46" s="64">
        <v>-119</v>
      </c>
      <c r="G46" s="63">
        <v>-0.39754125743301927</v>
      </c>
    </row>
    <row r="47" spans="1:5" ht="12.75">
      <c r="A47" s="34"/>
      <c r="E47" s="63"/>
    </row>
    <row r="48" spans="1:7" ht="12.75">
      <c r="A48" s="34" t="s">
        <v>53</v>
      </c>
      <c r="B48" s="62">
        <v>-7129</v>
      </c>
      <c r="C48" s="68">
        <v>-2.5167743771257016</v>
      </c>
      <c r="D48" s="64">
        <v>-6973</v>
      </c>
      <c r="E48" s="63">
        <v>-2.4593795013381454</v>
      </c>
      <c r="F48" s="149" t="s">
        <v>146</v>
      </c>
      <c r="G48" s="150" t="s">
        <v>146</v>
      </c>
    </row>
    <row r="49" spans="1:2" ht="12.75">
      <c r="A49" s="34" t="s">
        <v>10</v>
      </c>
      <c r="B49" s="5"/>
    </row>
    <row r="50" spans="1:2" ht="12.75">
      <c r="A50" s="34" t="s">
        <v>11</v>
      </c>
      <c r="B50" s="5"/>
    </row>
    <row r="52" ht="12.75">
      <c r="A52" s="1" t="s">
        <v>12</v>
      </c>
    </row>
    <row r="53" spans="1:5" ht="12.75">
      <c r="A53" s="247" t="s">
        <v>172</v>
      </c>
      <c r="B53" s="247"/>
      <c r="C53" s="247"/>
      <c r="D53" s="247"/>
      <c r="E53" s="247"/>
    </row>
    <row r="54" ht="12.75">
      <c r="A54" t="s">
        <v>230</v>
      </c>
    </row>
    <row r="55" ht="12.75">
      <c r="A55" t="s">
        <v>231</v>
      </c>
    </row>
  </sheetData>
  <mergeCells count="13">
    <mergeCell ref="A53:E53"/>
    <mergeCell ref="D21:E21"/>
    <mergeCell ref="A19:G19"/>
    <mergeCell ref="A36:G36"/>
    <mergeCell ref="B41:G41"/>
    <mergeCell ref="B38:C38"/>
    <mergeCell ref="D38:E38"/>
    <mergeCell ref="F39:G39"/>
    <mergeCell ref="A16:G16"/>
    <mergeCell ref="A17:G17"/>
    <mergeCell ref="B24:G24"/>
    <mergeCell ref="F22:G22"/>
    <mergeCell ref="B21:C2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7" max="7" width="15.421875" style="0" customWidth="1"/>
    <col min="8" max="8" width="6.421875" style="0" customWidth="1"/>
  </cols>
  <sheetData>
    <row r="4" spans="1:8" ht="12.75">
      <c r="A4" s="1" t="s">
        <v>13</v>
      </c>
      <c r="H4" s="50" t="s">
        <v>14</v>
      </c>
    </row>
    <row r="5" spans="7:8" ht="12.75">
      <c r="G5" s="1"/>
      <c r="H5" s="50"/>
    </row>
    <row r="6" spans="1:8" ht="12.75">
      <c r="A6" t="s">
        <v>182</v>
      </c>
      <c r="H6" s="5">
        <v>1</v>
      </c>
    </row>
    <row r="7" ht="12.75">
      <c r="H7" s="5"/>
    </row>
    <row r="8" spans="1:8" ht="12.75">
      <c r="A8" t="s">
        <v>173</v>
      </c>
      <c r="H8" s="5">
        <v>3</v>
      </c>
    </row>
    <row r="9" ht="12.75">
      <c r="H9" s="5"/>
    </row>
    <row r="10" spans="1:8" ht="12.75">
      <c r="A10" t="s">
        <v>174</v>
      </c>
      <c r="H10" s="5"/>
    </row>
    <row r="11" spans="1:8" ht="12.75">
      <c r="A11" t="s">
        <v>124</v>
      </c>
      <c r="H11" s="5">
        <v>4</v>
      </c>
    </row>
    <row r="12" spans="1:8" ht="12.75">
      <c r="A12" t="s">
        <v>125</v>
      </c>
      <c r="H12" s="5">
        <v>5</v>
      </c>
    </row>
    <row r="13" ht="12.75">
      <c r="H13" s="5"/>
    </row>
    <row r="14" spans="1:8" ht="12.75">
      <c r="A14" t="s">
        <v>175</v>
      </c>
      <c r="H14" s="5">
        <v>6</v>
      </c>
    </row>
    <row r="15" ht="12.75">
      <c r="H15" s="5"/>
    </row>
    <row r="16" spans="1:8" ht="12.75">
      <c r="A16" t="s">
        <v>176</v>
      </c>
      <c r="H16" s="29">
        <v>7</v>
      </c>
    </row>
    <row r="17" ht="12.75">
      <c r="H17" s="5"/>
    </row>
    <row r="18" spans="1:8" ht="12.75">
      <c r="A18" t="s">
        <v>177</v>
      </c>
      <c r="H18" s="5">
        <v>8</v>
      </c>
    </row>
    <row r="19" ht="12.75">
      <c r="H19" s="5"/>
    </row>
    <row r="20" spans="1:8" ht="12.75">
      <c r="A20" t="s">
        <v>178</v>
      </c>
      <c r="H20" s="5">
        <v>9</v>
      </c>
    </row>
    <row r="21" ht="12.75">
      <c r="H21" s="5"/>
    </row>
    <row r="22" spans="1:8" ht="12.75">
      <c r="A22" t="s">
        <v>201</v>
      </c>
      <c r="H22" s="5">
        <v>10</v>
      </c>
    </row>
    <row r="23" ht="12.75">
      <c r="H23" s="5"/>
    </row>
    <row r="24" spans="1:8" ht="12.75">
      <c r="A24" t="s">
        <v>179</v>
      </c>
      <c r="H24" s="5">
        <v>12</v>
      </c>
    </row>
    <row r="25" ht="12.75">
      <c r="H25" s="5"/>
    </row>
    <row r="26" spans="1:8" ht="12.75">
      <c r="A26" t="s">
        <v>180</v>
      </c>
      <c r="H26" s="5">
        <v>14</v>
      </c>
    </row>
    <row r="27" spans="1:8" ht="12.75">
      <c r="A27" s="5"/>
      <c r="H27" s="5"/>
    </row>
    <row r="28" spans="1:8" ht="12.75">
      <c r="A28" s="34" t="s">
        <v>181</v>
      </c>
      <c r="G28" s="63"/>
      <c r="H28" s="5"/>
    </row>
    <row r="29" spans="1:8" ht="12.75">
      <c r="A29" s="34" t="s">
        <v>152</v>
      </c>
      <c r="H29" s="5">
        <v>15</v>
      </c>
    </row>
    <row r="30" spans="1:8" ht="12.75">
      <c r="A30" s="34" t="s">
        <v>153</v>
      </c>
      <c r="H30" s="5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7.574218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8.00390625" style="0" customWidth="1"/>
    <col min="9" max="9" width="7.140625" style="0" customWidth="1"/>
  </cols>
  <sheetData>
    <row r="2" spans="1:9" ht="12.75">
      <c r="A2" s="224" t="s">
        <v>183</v>
      </c>
      <c r="B2" s="224"/>
      <c r="C2" s="224"/>
      <c r="D2" s="224"/>
      <c r="E2" s="224"/>
      <c r="F2" s="224"/>
      <c r="G2" s="224"/>
      <c r="H2" s="224"/>
      <c r="I2" s="224"/>
    </row>
    <row r="3" ht="12.75">
      <c r="A3" s="1"/>
    </row>
    <row r="4" spans="1:9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</row>
    <row r="5" spans="1:7" ht="7.5" customHeight="1">
      <c r="A5" s="25"/>
      <c r="B5" s="41"/>
      <c r="C5" s="41"/>
      <c r="D5" s="41"/>
      <c r="E5" s="41"/>
      <c r="F5" s="25"/>
      <c r="G5" s="25"/>
    </row>
    <row r="6" spans="1:9" ht="12.75">
      <c r="A6" s="54"/>
      <c r="B6" s="9"/>
      <c r="C6" s="225" t="s">
        <v>8</v>
      </c>
      <c r="D6" s="268"/>
      <c r="E6" s="269"/>
      <c r="F6" s="12" t="s">
        <v>24</v>
      </c>
      <c r="G6" s="245" t="s">
        <v>9</v>
      </c>
      <c r="H6" s="246"/>
      <c r="I6" s="246"/>
    </row>
    <row r="7" spans="1:10" ht="12.75">
      <c r="A7" s="3" t="s">
        <v>25</v>
      </c>
      <c r="B7" s="9" t="s">
        <v>16</v>
      </c>
      <c r="C7" s="9"/>
      <c r="D7" s="245" t="s">
        <v>20</v>
      </c>
      <c r="E7" s="223"/>
      <c r="F7" s="10"/>
      <c r="G7" s="9"/>
      <c r="H7" s="245" t="s">
        <v>20</v>
      </c>
      <c r="I7" s="246"/>
      <c r="J7" s="5"/>
    </row>
    <row r="8" spans="1:10" ht="12.75">
      <c r="A8" s="3"/>
      <c r="B8" s="9" t="s">
        <v>17</v>
      </c>
      <c r="C8" s="9" t="s">
        <v>19</v>
      </c>
      <c r="D8" s="7" t="s">
        <v>21</v>
      </c>
      <c r="E8" s="16" t="s">
        <v>23</v>
      </c>
      <c r="F8" s="9" t="s">
        <v>19</v>
      </c>
      <c r="G8" s="9" t="s">
        <v>19</v>
      </c>
      <c r="H8" s="7" t="s">
        <v>21</v>
      </c>
      <c r="I8" s="7" t="s">
        <v>23</v>
      </c>
      <c r="J8" s="5"/>
    </row>
    <row r="9" spans="1:10" ht="12.75">
      <c r="A9" s="13"/>
      <c r="B9" s="8" t="s">
        <v>18</v>
      </c>
      <c r="C9" s="8"/>
      <c r="D9" s="8" t="s">
        <v>22</v>
      </c>
      <c r="E9" s="17" t="s">
        <v>22</v>
      </c>
      <c r="F9" s="8"/>
      <c r="G9" s="8"/>
      <c r="H9" s="11" t="s">
        <v>22</v>
      </c>
      <c r="I9" s="18" t="s">
        <v>22</v>
      </c>
      <c r="J9" s="5"/>
    </row>
    <row r="10" ht="12.75">
      <c r="A10" s="49"/>
    </row>
    <row r="11" spans="1:9" ht="12.75">
      <c r="A11" s="34" t="s">
        <v>26</v>
      </c>
      <c r="B11" s="71">
        <v>191</v>
      </c>
      <c r="C11" s="72">
        <v>1428</v>
      </c>
      <c r="D11" s="72">
        <v>718</v>
      </c>
      <c r="E11" s="72">
        <f>SUM(C11-D11)</f>
        <v>710</v>
      </c>
      <c r="F11" s="72">
        <v>1</v>
      </c>
      <c r="G11" s="72">
        <v>1489</v>
      </c>
      <c r="H11" s="72">
        <v>690</v>
      </c>
      <c r="I11" s="72">
        <f>SUM(G11-H11)</f>
        <v>799</v>
      </c>
    </row>
    <row r="12" spans="1:9" ht="12.75">
      <c r="A12" s="34" t="s">
        <v>27</v>
      </c>
      <c r="B12" s="72">
        <v>255</v>
      </c>
      <c r="C12" s="72">
        <v>1254</v>
      </c>
      <c r="D12" s="72">
        <v>640</v>
      </c>
      <c r="E12" s="72">
        <f aca="true" t="shared" si="0" ref="E12:E25">SUM(C12-D12)</f>
        <v>614</v>
      </c>
      <c r="F12" s="72">
        <v>2</v>
      </c>
      <c r="G12" s="72">
        <v>1394</v>
      </c>
      <c r="H12" s="72">
        <v>613</v>
      </c>
      <c r="I12" s="72">
        <f aca="true" t="shared" si="1" ref="I12:I25">SUM(G12-H12)</f>
        <v>781</v>
      </c>
    </row>
    <row r="13" spans="1:9" ht="12.75">
      <c r="A13" s="34" t="s">
        <v>28</v>
      </c>
      <c r="B13" s="72">
        <v>397</v>
      </c>
      <c r="C13" s="72">
        <v>1370</v>
      </c>
      <c r="D13" s="72">
        <v>699</v>
      </c>
      <c r="E13" s="72">
        <f t="shared" si="0"/>
        <v>671</v>
      </c>
      <c r="F13" s="72">
        <v>7</v>
      </c>
      <c r="G13" s="72">
        <v>1568</v>
      </c>
      <c r="H13" s="72">
        <v>766</v>
      </c>
      <c r="I13" s="72">
        <f t="shared" si="1"/>
        <v>802</v>
      </c>
    </row>
    <row r="14" spans="1:9" ht="12.75">
      <c r="A14" s="34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34" t="s">
        <v>29</v>
      </c>
      <c r="B15" s="72">
        <v>419</v>
      </c>
      <c r="C15" s="72">
        <v>1263</v>
      </c>
      <c r="D15" s="72">
        <v>655</v>
      </c>
      <c r="E15" s="72">
        <f t="shared" si="0"/>
        <v>608</v>
      </c>
      <c r="F15" s="72">
        <v>4</v>
      </c>
      <c r="G15" s="72">
        <v>1407</v>
      </c>
      <c r="H15" s="72">
        <v>661</v>
      </c>
      <c r="I15" s="72">
        <f t="shared" si="1"/>
        <v>746</v>
      </c>
    </row>
    <row r="16" spans="1:9" ht="12.75">
      <c r="A16" s="34" t="s">
        <v>30</v>
      </c>
      <c r="B16" s="72">
        <v>662</v>
      </c>
      <c r="C16" s="72">
        <v>1378</v>
      </c>
      <c r="D16" s="72">
        <v>719</v>
      </c>
      <c r="E16" s="72">
        <f t="shared" si="0"/>
        <v>659</v>
      </c>
      <c r="F16" s="72">
        <v>4</v>
      </c>
      <c r="G16" s="72">
        <v>1383</v>
      </c>
      <c r="H16" s="72">
        <v>646</v>
      </c>
      <c r="I16" s="72">
        <f t="shared" si="1"/>
        <v>737</v>
      </c>
    </row>
    <row r="17" spans="1:9" ht="12.75">
      <c r="A17" s="34" t="s">
        <v>31</v>
      </c>
      <c r="B17" s="72">
        <v>755</v>
      </c>
      <c r="C17" s="72">
        <v>1467</v>
      </c>
      <c r="D17" s="72">
        <v>769</v>
      </c>
      <c r="E17" s="72">
        <f t="shared" si="0"/>
        <v>698</v>
      </c>
      <c r="F17" s="72">
        <v>10</v>
      </c>
      <c r="G17" s="72">
        <v>1342</v>
      </c>
      <c r="H17" s="72">
        <v>628</v>
      </c>
      <c r="I17" s="72">
        <f t="shared" si="1"/>
        <v>714</v>
      </c>
    </row>
    <row r="18" spans="1:9" ht="12.75">
      <c r="A18" s="34"/>
      <c r="B18" s="72"/>
      <c r="D18" s="72"/>
      <c r="E18" s="72"/>
      <c r="F18" s="72"/>
      <c r="G18" s="72"/>
      <c r="H18" s="72"/>
      <c r="I18" s="72"/>
    </row>
    <row r="19" spans="1:9" ht="12.75">
      <c r="A19" s="34" t="s">
        <v>33</v>
      </c>
      <c r="B19" s="72">
        <v>845</v>
      </c>
      <c r="C19" s="72">
        <v>1459</v>
      </c>
      <c r="D19" s="72">
        <v>725</v>
      </c>
      <c r="E19" s="72">
        <f t="shared" si="0"/>
        <v>734</v>
      </c>
      <c r="F19" s="72">
        <v>7</v>
      </c>
      <c r="G19" s="72">
        <v>1434</v>
      </c>
      <c r="H19" s="72">
        <v>682</v>
      </c>
      <c r="I19" s="72">
        <f t="shared" si="1"/>
        <v>752</v>
      </c>
    </row>
    <row r="20" spans="1:9" ht="12.75">
      <c r="A20" s="34" t="s">
        <v>34</v>
      </c>
      <c r="B20" s="72">
        <v>740</v>
      </c>
      <c r="C20" s="72">
        <v>1543</v>
      </c>
      <c r="D20" s="72">
        <v>775</v>
      </c>
      <c r="E20" s="72">
        <f t="shared" si="0"/>
        <v>768</v>
      </c>
      <c r="F20" s="72">
        <v>7</v>
      </c>
      <c r="G20" s="72">
        <v>1328</v>
      </c>
      <c r="H20" s="72">
        <v>574</v>
      </c>
      <c r="I20" s="72">
        <f t="shared" si="1"/>
        <v>754</v>
      </c>
    </row>
    <row r="21" spans="1:9" ht="12.75">
      <c r="A21" s="34" t="s">
        <v>35</v>
      </c>
      <c r="B21" s="72">
        <v>737</v>
      </c>
      <c r="C21" s="72">
        <v>1505</v>
      </c>
      <c r="D21" s="72">
        <v>777</v>
      </c>
      <c r="E21" s="72">
        <f t="shared" si="0"/>
        <v>728</v>
      </c>
      <c r="F21" s="72">
        <v>7</v>
      </c>
      <c r="G21" s="72">
        <v>1291</v>
      </c>
      <c r="H21" s="72">
        <v>616</v>
      </c>
      <c r="I21" s="72">
        <f t="shared" si="1"/>
        <v>675</v>
      </c>
    </row>
    <row r="22" spans="1:9" ht="12.75">
      <c r="A22" s="34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34" t="s">
        <v>36</v>
      </c>
      <c r="B23" s="72">
        <v>561</v>
      </c>
      <c r="C23" s="72">
        <v>1409</v>
      </c>
      <c r="D23" s="72">
        <v>775</v>
      </c>
      <c r="E23" s="72">
        <f t="shared" si="0"/>
        <v>634</v>
      </c>
      <c r="F23" s="72">
        <v>2</v>
      </c>
      <c r="G23" s="72">
        <v>1409</v>
      </c>
      <c r="H23" s="72">
        <v>635</v>
      </c>
      <c r="I23" s="72">
        <f t="shared" si="1"/>
        <v>774</v>
      </c>
    </row>
    <row r="24" spans="1:9" ht="12.75">
      <c r="A24" s="34" t="s">
        <v>37</v>
      </c>
      <c r="B24" s="72">
        <v>497</v>
      </c>
      <c r="C24" s="72">
        <v>1318</v>
      </c>
      <c r="D24" s="72">
        <v>670</v>
      </c>
      <c r="E24" s="72">
        <f t="shared" si="0"/>
        <v>648</v>
      </c>
      <c r="F24" s="72">
        <v>1</v>
      </c>
      <c r="G24" s="72">
        <v>1412</v>
      </c>
      <c r="H24" s="72">
        <v>657</v>
      </c>
      <c r="I24" s="72">
        <f t="shared" si="1"/>
        <v>755</v>
      </c>
    </row>
    <row r="25" spans="1:9" ht="12.75">
      <c r="A25" s="34" t="s">
        <v>38</v>
      </c>
      <c r="B25" s="71">
        <v>602</v>
      </c>
      <c r="C25" s="72">
        <v>1333</v>
      </c>
      <c r="D25" s="72">
        <v>714</v>
      </c>
      <c r="E25" s="72">
        <f t="shared" si="0"/>
        <v>619</v>
      </c>
      <c r="F25" s="72">
        <v>3</v>
      </c>
      <c r="G25" s="72">
        <v>1579</v>
      </c>
      <c r="H25" s="72">
        <v>699</v>
      </c>
      <c r="I25" s="72">
        <f t="shared" si="1"/>
        <v>880</v>
      </c>
    </row>
    <row r="26" spans="1:9" ht="12.75">
      <c r="A26" s="34"/>
      <c r="B26" s="71"/>
      <c r="C26" s="72"/>
      <c r="D26" s="72"/>
      <c r="E26" s="72"/>
      <c r="F26" s="72"/>
      <c r="G26" s="72"/>
      <c r="H26" s="72"/>
      <c r="I26" s="72"/>
    </row>
    <row r="27" spans="1:9" ht="12.75">
      <c r="A27" s="84" t="s">
        <v>39</v>
      </c>
      <c r="B27" s="73">
        <f>SUM(B11:B25)</f>
        <v>6661</v>
      </c>
      <c r="C27" s="73">
        <f>SUM(C11:C25)</f>
        <v>16727</v>
      </c>
      <c r="D27" s="73">
        <f aca="true" t="shared" si="2" ref="D27:I27">SUM(D11:D25)</f>
        <v>8636</v>
      </c>
      <c r="E27" s="73">
        <f t="shared" si="2"/>
        <v>8091</v>
      </c>
      <c r="F27" s="73">
        <f t="shared" si="2"/>
        <v>55</v>
      </c>
      <c r="G27" s="73">
        <f t="shared" si="2"/>
        <v>17036</v>
      </c>
      <c r="H27" s="73">
        <f t="shared" si="2"/>
        <v>7867</v>
      </c>
      <c r="I27" s="73">
        <f t="shared" si="2"/>
        <v>9169</v>
      </c>
    </row>
    <row r="28" spans="1:9" ht="12.75">
      <c r="A28" s="50"/>
      <c r="B28" s="5"/>
      <c r="C28" s="5"/>
      <c r="D28" s="5"/>
      <c r="E28" s="5"/>
      <c r="F28" s="5"/>
      <c r="G28" s="70"/>
      <c r="H28" s="5"/>
      <c r="I28" s="5"/>
    </row>
    <row r="29" spans="1:9" ht="12.75">
      <c r="A29" s="50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220"/>
      <c r="B31" s="220"/>
      <c r="C31" s="220"/>
      <c r="D31" s="220"/>
      <c r="E31" s="220"/>
      <c r="F31" s="220"/>
      <c r="G31" s="220"/>
      <c r="H31" s="220"/>
      <c r="I31" s="220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20" t="s">
        <v>41</v>
      </c>
      <c r="B33" s="220"/>
      <c r="C33" s="220"/>
      <c r="D33" s="220"/>
      <c r="E33" s="220"/>
      <c r="F33" s="220"/>
      <c r="G33" s="220"/>
      <c r="H33" s="220"/>
      <c r="I33" s="220"/>
    </row>
    <row r="34" spans="1:7" ht="7.5" customHeight="1">
      <c r="A34" s="25"/>
      <c r="B34" s="64"/>
      <c r="C34" s="68"/>
      <c r="D34" s="64"/>
      <c r="E34" s="68"/>
      <c r="F34" s="64"/>
      <c r="G34" s="69"/>
    </row>
    <row r="35" spans="1:9" ht="12.75">
      <c r="A35" s="54"/>
      <c r="B35" s="19"/>
      <c r="C35" s="245" t="s">
        <v>8</v>
      </c>
      <c r="D35" s="246"/>
      <c r="E35" s="223"/>
      <c r="F35" s="12" t="s">
        <v>24</v>
      </c>
      <c r="G35" s="245" t="s">
        <v>9</v>
      </c>
      <c r="H35" s="246"/>
      <c r="I35" s="246"/>
    </row>
    <row r="36" spans="1:10" ht="12.75">
      <c r="A36" s="3" t="s">
        <v>25</v>
      </c>
      <c r="B36" s="9" t="s">
        <v>16</v>
      </c>
      <c r="C36" s="9"/>
      <c r="D36" s="245" t="s">
        <v>20</v>
      </c>
      <c r="E36" s="223"/>
      <c r="F36" s="10"/>
      <c r="G36" s="9"/>
      <c r="H36" s="245" t="s">
        <v>20</v>
      </c>
      <c r="I36" s="246"/>
      <c r="J36" s="5"/>
    </row>
    <row r="37" spans="1:10" ht="12.75">
      <c r="A37" s="3"/>
      <c r="B37" s="9" t="s">
        <v>17</v>
      </c>
      <c r="C37" s="9" t="s">
        <v>19</v>
      </c>
      <c r="D37" s="7" t="s">
        <v>21</v>
      </c>
      <c r="E37" s="16" t="s">
        <v>23</v>
      </c>
      <c r="F37" s="9" t="s">
        <v>19</v>
      </c>
      <c r="G37" s="9" t="s">
        <v>19</v>
      </c>
      <c r="H37" s="7" t="s">
        <v>21</v>
      </c>
      <c r="I37" s="7" t="s">
        <v>23</v>
      </c>
      <c r="J37" s="5"/>
    </row>
    <row r="38" spans="1:10" ht="12.75">
      <c r="A38" s="13"/>
      <c r="B38" s="8" t="s">
        <v>18</v>
      </c>
      <c r="C38" s="8"/>
      <c r="D38" s="8" t="s">
        <v>22</v>
      </c>
      <c r="E38" s="17" t="s">
        <v>22</v>
      </c>
      <c r="F38" s="8"/>
      <c r="G38" s="8"/>
      <c r="H38" s="11" t="s">
        <v>22</v>
      </c>
      <c r="I38" s="18" t="s">
        <v>22</v>
      </c>
      <c r="J38" s="5"/>
    </row>
    <row r="39" spans="1:10" ht="12.75">
      <c r="A39" s="49"/>
      <c r="B39" s="24"/>
      <c r="C39" s="24"/>
      <c r="D39" s="24"/>
      <c r="E39" s="23"/>
      <c r="F39" s="24"/>
      <c r="G39" s="24"/>
      <c r="H39" s="24"/>
      <c r="I39" s="23"/>
      <c r="J39" s="5"/>
    </row>
    <row r="40" spans="1:9" ht="12.75">
      <c r="A40" s="34" t="s">
        <v>26</v>
      </c>
      <c r="B40" s="71">
        <v>327</v>
      </c>
      <c r="C40" s="72">
        <v>1952</v>
      </c>
      <c r="D40" s="72">
        <v>984</v>
      </c>
      <c r="E40" s="72">
        <f>SUM(C40-D40)</f>
        <v>968</v>
      </c>
      <c r="F40" s="72">
        <v>7</v>
      </c>
      <c r="G40" s="72">
        <v>2533</v>
      </c>
      <c r="H40" s="72">
        <v>1186</v>
      </c>
      <c r="I40" s="72">
        <f>SUM(G40-H40)</f>
        <v>1347</v>
      </c>
    </row>
    <row r="41" spans="1:9" ht="12.75">
      <c r="A41" s="34" t="s">
        <v>27</v>
      </c>
      <c r="B41" s="72">
        <v>518</v>
      </c>
      <c r="C41" s="72">
        <v>1670</v>
      </c>
      <c r="D41" s="72">
        <v>881</v>
      </c>
      <c r="E41" s="72">
        <f aca="true" t="shared" si="3" ref="E41:E54">SUM(C41-D41)</f>
        <v>789</v>
      </c>
      <c r="F41" s="72">
        <v>3</v>
      </c>
      <c r="G41" s="72">
        <v>2487</v>
      </c>
      <c r="H41" s="72">
        <v>1181</v>
      </c>
      <c r="I41" s="72">
        <f aca="true" t="shared" si="4" ref="I41:I54">SUM(G41-H41)</f>
        <v>1306</v>
      </c>
    </row>
    <row r="42" spans="1:9" ht="12.75">
      <c r="A42" s="34" t="s">
        <v>28</v>
      </c>
      <c r="B42" s="72">
        <v>712</v>
      </c>
      <c r="C42" s="72">
        <v>1863</v>
      </c>
      <c r="D42" s="72">
        <v>986</v>
      </c>
      <c r="E42" s="72">
        <f t="shared" si="3"/>
        <v>877</v>
      </c>
      <c r="F42" s="72">
        <v>4</v>
      </c>
      <c r="G42" s="72">
        <v>2856</v>
      </c>
      <c r="H42" s="72">
        <v>1351</v>
      </c>
      <c r="I42" s="72">
        <f t="shared" si="4"/>
        <v>1505</v>
      </c>
    </row>
    <row r="43" spans="1:9" ht="12.75">
      <c r="A43" s="34"/>
      <c r="C43" s="72"/>
      <c r="D43" s="72"/>
      <c r="E43" s="72"/>
      <c r="F43" s="72"/>
      <c r="G43" s="72"/>
      <c r="H43" s="72"/>
      <c r="I43" s="72"/>
    </row>
    <row r="44" spans="1:9" ht="12.75">
      <c r="A44" s="34" t="s">
        <v>29</v>
      </c>
      <c r="B44" s="72">
        <v>910</v>
      </c>
      <c r="C44" s="72">
        <v>1784</v>
      </c>
      <c r="D44" s="72">
        <v>916</v>
      </c>
      <c r="E44" s="72">
        <f t="shared" si="3"/>
        <v>868</v>
      </c>
      <c r="F44" s="72">
        <v>7</v>
      </c>
      <c r="G44" s="72">
        <v>2539</v>
      </c>
      <c r="H44" s="72">
        <v>1191</v>
      </c>
      <c r="I44" s="72">
        <f t="shared" si="4"/>
        <v>1348</v>
      </c>
    </row>
    <row r="45" spans="1:9" ht="12.75">
      <c r="A45" s="34" t="s">
        <v>30</v>
      </c>
      <c r="B45" s="72">
        <v>1731</v>
      </c>
      <c r="C45" s="72">
        <v>1873</v>
      </c>
      <c r="D45" s="72">
        <v>985</v>
      </c>
      <c r="E45" s="72">
        <f t="shared" si="3"/>
        <v>888</v>
      </c>
      <c r="F45" s="72">
        <v>8</v>
      </c>
      <c r="G45" s="72">
        <v>2455</v>
      </c>
      <c r="H45" s="72">
        <v>1159</v>
      </c>
      <c r="I45" s="72">
        <f t="shared" si="4"/>
        <v>1296</v>
      </c>
    </row>
    <row r="46" spans="1:9" ht="12.75">
      <c r="A46" s="34" t="s">
        <v>31</v>
      </c>
      <c r="B46" s="72">
        <v>1788</v>
      </c>
      <c r="C46" s="72">
        <v>1952</v>
      </c>
      <c r="D46" s="72">
        <v>1011</v>
      </c>
      <c r="E46" s="72">
        <f t="shared" si="3"/>
        <v>941</v>
      </c>
      <c r="F46" s="72">
        <v>10</v>
      </c>
      <c r="G46" s="72">
        <v>2225</v>
      </c>
      <c r="H46" s="72">
        <v>1078</v>
      </c>
      <c r="I46" s="72">
        <f t="shared" si="4"/>
        <v>1147</v>
      </c>
    </row>
    <row r="47" spans="1:9" ht="12.75">
      <c r="A47" s="34"/>
      <c r="C47" s="72"/>
      <c r="D47" s="72"/>
      <c r="E47" s="72"/>
      <c r="F47" s="72"/>
      <c r="G47" s="72"/>
      <c r="H47" s="72"/>
      <c r="I47" s="72"/>
    </row>
    <row r="48" spans="1:9" ht="12.75">
      <c r="A48" s="34" t="s">
        <v>33</v>
      </c>
      <c r="B48" s="72">
        <v>2622</v>
      </c>
      <c r="C48" s="72">
        <v>2036</v>
      </c>
      <c r="D48" s="72">
        <v>1057</v>
      </c>
      <c r="E48" s="72">
        <f t="shared" si="3"/>
        <v>979</v>
      </c>
      <c r="F48" s="72">
        <v>3</v>
      </c>
      <c r="G48" s="72">
        <v>2334</v>
      </c>
      <c r="H48" s="72">
        <v>1087</v>
      </c>
      <c r="I48" s="72">
        <f t="shared" si="4"/>
        <v>1247</v>
      </c>
    </row>
    <row r="49" spans="1:9" ht="12.75">
      <c r="A49" s="34" t="s">
        <v>34</v>
      </c>
      <c r="B49" s="72">
        <v>2273</v>
      </c>
      <c r="C49" s="72">
        <v>2121</v>
      </c>
      <c r="D49" s="72">
        <v>1119</v>
      </c>
      <c r="E49" s="72">
        <f t="shared" si="3"/>
        <v>1002</v>
      </c>
      <c r="F49" s="72">
        <v>7</v>
      </c>
      <c r="G49" s="72">
        <v>2381</v>
      </c>
      <c r="H49" s="72">
        <v>1089</v>
      </c>
      <c r="I49" s="72">
        <f t="shared" si="4"/>
        <v>1292</v>
      </c>
    </row>
    <row r="50" spans="1:9" ht="12.75">
      <c r="A50" s="34" t="s">
        <v>35</v>
      </c>
      <c r="B50" s="72">
        <v>1815</v>
      </c>
      <c r="C50" s="72">
        <v>2107</v>
      </c>
      <c r="D50" s="72">
        <v>1071</v>
      </c>
      <c r="E50" s="72">
        <f t="shared" si="3"/>
        <v>1036</v>
      </c>
      <c r="F50" s="72">
        <v>6</v>
      </c>
      <c r="G50" s="72">
        <v>2306</v>
      </c>
      <c r="H50" s="72">
        <v>1074</v>
      </c>
      <c r="I50" s="72">
        <f t="shared" si="4"/>
        <v>1232</v>
      </c>
    </row>
    <row r="51" spans="1:9" ht="12.75">
      <c r="A51" s="34"/>
      <c r="C51" s="72"/>
      <c r="D51" s="72"/>
      <c r="E51" s="72"/>
      <c r="F51" s="72"/>
      <c r="G51" s="72"/>
      <c r="H51" s="72"/>
      <c r="I51" s="72"/>
    </row>
    <row r="52" spans="1:9" ht="12.75">
      <c r="A52" s="34" t="s">
        <v>36</v>
      </c>
      <c r="B52" s="72">
        <v>1278</v>
      </c>
      <c r="C52" s="72">
        <v>2057</v>
      </c>
      <c r="D52" s="72">
        <v>1072</v>
      </c>
      <c r="E52" s="72">
        <f t="shared" si="3"/>
        <v>985</v>
      </c>
      <c r="F52" s="72">
        <v>5</v>
      </c>
      <c r="G52" s="72">
        <v>2536</v>
      </c>
      <c r="H52" s="72">
        <v>1218</v>
      </c>
      <c r="I52" s="72">
        <f t="shared" si="4"/>
        <v>1318</v>
      </c>
    </row>
    <row r="53" spans="1:9" ht="12.75">
      <c r="A53" s="34" t="s">
        <v>37</v>
      </c>
      <c r="B53" s="72">
        <v>863</v>
      </c>
      <c r="C53" s="72">
        <v>1785</v>
      </c>
      <c r="D53" s="72">
        <v>913</v>
      </c>
      <c r="E53" s="72">
        <f t="shared" si="3"/>
        <v>872</v>
      </c>
      <c r="F53" s="72">
        <v>4</v>
      </c>
      <c r="G53" s="72">
        <v>2518</v>
      </c>
      <c r="H53" s="72">
        <v>1174</v>
      </c>
      <c r="I53" s="72">
        <f t="shared" si="4"/>
        <v>1344</v>
      </c>
    </row>
    <row r="54" spans="1:9" ht="12.75">
      <c r="A54" s="34" t="s">
        <v>38</v>
      </c>
      <c r="B54" s="71">
        <v>1614</v>
      </c>
      <c r="C54" s="72">
        <v>1761</v>
      </c>
      <c r="D54" s="72">
        <v>900</v>
      </c>
      <c r="E54" s="72">
        <f t="shared" si="3"/>
        <v>861</v>
      </c>
      <c r="F54" s="72">
        <v>6</v>
      </c>
      <c r="G54" s="72">
        <v>2764</v>
      </c>
      <c r="H54" s="72">
        <v>1279</v>
      </c>
      <c r="I54" s="72">
        <f t="shared" si="4"/>
        <v>1485</v>
      </c>
    </row>
    <row r="55" spans="1:9" ht="12.75">
      <c r="A55" s="34"/>
      <c r="C55" s="72"/>
      <c r="D55" s="72"/>
      <c r="E55" s="72"/>
      <c r="F55" s="72"/>
      <c r="G55" s="72"/>
      <c r="H55" s="72"/>
      <c r="I55" s="72"/>
    </row>
    <row r="56" spans="1:9" ht="12.75">
      <c r="A56" s="84" t="s">
        <v>39</v>
      </c>
      <c r="B56" s="73">
        <f>SUM(B40:B54)</f>
        <v>16451</v>
      </c>
      <c r="C56" s="73">
        <f>SUM(C40:C54)</f>
        <v>22961</v>
      </c>
      <c r="D56" s="73">
        <f aca="true" t="shared" si="5" ref="D56:I56">SUM(D40:D54)</f>
        <v>11895</v>
      </c>
      <c r="E56" s="73">
        <f t="shared" si="5"/>
        <v>11066</v>
      </c>
      <c r="F56" s="73">
        <f t="shared" si="5"/>
        <v>70</v>
      </c>
      <c r="G56" s="73">
        <f t="shared" si="5"/>
        <v>29934</v>
      </c>
      <c r="H56" s="73">
        <f t="shared" si="5"/>
        <v>14067</v>
      </c>
      <c r="I56" s="73">
        <f t="shared" si="5"/>
        <v>15867</v>
      </c>
    </row>
    <row r="57" ht="12.75">
      <c r="F57" s="79"/>
    </row>
  </sheetData>
  <mergeCells count="12">
    <mergeCell ref="A2:I2"/>
    <mergeCell ref="D7:E7"/>
    <mergeCell ref="C6:E6"/>
    <mergeCell ref="G6:I6"/>
    <mergeCell ref="H7:I7"/>
    <mergeCell ref="D36:E36"/>
    <mergeCell ref="H36:I36"/>
    <mergeCell ref="A4:I4"/>
    <mergeCell ref="A33:I33"/>
    <mergeCell ref="A31:I31"/>
    <mergeCell ref="C35:E35"/>
    <mergeCell ref="G35:I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3.00390625" style="0" bestFit="1" customWidth="1"/>
    <col min="4" max="4" width="8.28125" style="0" customWidth="1"/>
    <col min="5" max="5" width="9.8515625" style="0" bestFit="1" customWidth="1"/>
    <col min="7" max="7" width="13.57421875" style="0" customWidth="1"/>
    <col min="8" max="8" width="16.8515625" style="0" customWidth="1"/>
    <col min="9" max="9" width="7.00390625" style="0" customWidth="1"/>
    <col min="10" max="10" width="9.8515625" style="0" bestFit="1" customWidth="1"/>
    <col min="11" max="11" width="7.57421875" style="0" customWidth="1"/>
    <col min="12" max="12" width="10.00390625" style="0" customWidth="1"/>
    <col min="13" max="13" width="11.7109375" style="0" bestFit="1" customWidth="1"/>
    <col min="14" max="14" width="13.8515625" style="0" customWidth="1"/>
  </cols>
  <sheetData>
    <row r="1" ht="12.75">
      <c r="A1" s="1" t="s">
        <v>184</v>
      </c>
    </row>
    <row r="2" ht="12.75">
      <c r="A2" s="1" t="s">
        <v>42</v>
      </c>
    </row>
    <row r="3" ht="12.75">
      <c r="A3" s="1"/>
    </row>
    <row r="4" spans="1:15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7" ht="7.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40</v>
      </c>
      <c r="E6" s="14"/>
      <c r="F6" s="35"/>
      <c r="G6" s="35"/>
      <c r="H6" s="35"/>
      <c r="I6" s="14"/>
      <c r="J6" s="14"/>
      <c r="K6" s="35"/>
      <c r="L6" s="35"/>
      <c r="M6" s="35"/>
      <c r="N6" s="270" t="s">
        <v>53</v>
      </c>
      <c r="O6" s="271"/>
    </row>
    <row r="7" spans="3:15" ht="12.75">
      <c r="C7" s="10" t="s">
        <v>126</v>
      </c>
      <c r="D7" s="10" t="s">
        <v>17</v>
      </c>
      <c r="E7" s="221" t="s">
        <v>8</v>
      </c>
      <c r="F7" s="222"/>
      <c r="G7" s="222"/>
      <c r="H7" s="272"/>
      <c r="I7" s="9" t="s">
        <v>48</v>
      </c>
      <c r="J7" s="221" t="s">
        <v>9</v>
      </c>
      <c r="K7" s="222"/>
      <c r="L7" s="222"/>
      <c r="M7" s="272"/>
      <c r="N7" s="221" t="s">
        <v>10</v>
      </c>
      <c r="O7" s="222"/>
    </row>
    <row r="8" spans="1:15" ht="12.75">
      <c r="A8" s="24" t="s">
        <v>61</v>
      </c>
      <c r="B8" s="6"/>
      <c r="C8" s="10" t="s">
        <v>127</v>
      </c>
      <c r="D8" s="11" t="s">
        <v>18</v>
      </c>
      <c r="E8" s="20"/>
      <c r="F8" s="6"/>
      <c r="G8" s="6"/>
      <c r="H8" s="6"/>
      <c r="I8" s="8" t="s">
        <v>49</v>
      </c>
      <c r="J8" s="20"/>
      <c r="K8" s="6"/>
      <c r="L8" s="6"/>
      <c r="M8" s="6"/>
      <c r="N8" s="225" t="s">
        <v>11</v>
      </c>
      <c r="O8" s="268"/>
    </row>
    <row r="9" spans="3:15" ht="12.75">
      <c r="C9" s="10" t="s">
        <v>128</v>
      </c>
      <c r="D9" s="10"/>
      <c r="E9" s="19"/>
      <c r="F9" s="19" t="s">
        <v>43</v>
      </c>
      <c r="G9" s="245" t="s">
        <v>147</v>
      </c>
      <c r="H9" s="223"/>
      <c r="I9" s="9"/>
      <c r="J9" s="9"/>
      <c r="K9" s="19" t="s">
        <v>1</v>
      </c>
      <c r="L9" s="15" t="s">
        <v>50</v>
      </c>
      <c r="M9" s="9" t="s">
        <v>130</v>
      </c>
      <c r="N9" s="9"/>
      <c r="O9" s="19" t="s">
        <v>43</v>
      </c>
    </row>
    <row r="10" spans="1:15" ht="12.75">
      <c r="A10" s="3"/>
      <c r="C10" s="10" t="s">
        <v>129</v>
      </c>
      <c r="D10" s="10" t="s">
        <v>0</v>
      </c>
      <c r="E10" s="9" t="s">
        <v>0</v>
      </c>
      <c r="F10" s="9" t="s">
        <v>44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44</v>
      </c>
      <c r="L10" s="10" t="s">
        <v>51</v>
      </c>
      <c r="M10" s="9" t="s">
        <v>131</v>
      </c>
      <c r="N10" s="9" t="s">
        <v>0</v>
      </c>
      <c r="O10" s="9" t="s">
        <v>44</v>
      </c>
    </row>
    <row r="11" spans="3:15" ht="12.75">
      <c r="C11" s="56"/>
      <c r="D11" s="10"/>
      <c r="E11" s="9"/>
      <c r="F11" s="9" t="s">
        <v>45</v>
      </c>
      <c r="G11" s="9"/>
      <c r="H11" s="10" t="s">
        <v>46</v>
      </c>
      <c r="I11" s="9"/>
      <c r="J11" s="9"/>
      <c r="K11" s="7" t="s">
        <v>45</v>
      </c>
      <c r="L11" s="16" t="s">
        <v>52</v>
      </c>
      <c r="M11" s="7" t="s">
        <v>121</v>
      </c>
      <c r="N11" s="9"/>
      <c r="O11" s="9" t="s">
        <v>45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47</v>
      </c>
      <c r="I12" s="8"/>
      <c r="J12" s="8"/>
      <c r="K12" s="8"/>
      <c r="L12" s="11"/>
      <c r="M12" s="8"/>
      <c r="N12" s="8"/>
      <c r="O12" s="8"/>
    </row>
    <row r="13" ht="12.75">
      <c r="A13" s="49"/>
    </row>
    <row r="14" spans="1:15" ht="12.75">
      <c r="A14" s="34" t="s">
        <v>54</v>
      </c>
      <c r="C14" s="177">
        <v>242465</v>
      </c>
      <c r="D14" s="74">
        <v>897</v>
      </c>
      <c r="E14" s="74">
        <v>2434</v>
      </c>
      <c r="F14" s="63">
        <f>SUM(E14/C14)*1000</f>
        <v>10.038562266718909</v>
      </c>
      <c r="G14" s="74">
        <v>930</v>
      </c>
      <c r="H14" s="63">
        <f>SUM(G14/E14)*1000</f>
        <v>382.0870994248151</v>
      </c>
      <c r="I14" s="74">
        <v>9</v>
      </c>
      <c r="J14" s="74">
        <v>2052</v>
      </c>
      <c r="K14" s="63">
        <f>SUM(J14/C14)*1000</f>
        <v>8.463077145154971</v>
      </c>
      <c r="L14">
        <v>13</v>
      </c>
      <c r="M14">
        <v>8</v>
      </c>
      <c r="N14" s="78">
        <f>SUM(E14-J14)</f>
        <v>382</v>
      </c>
      <c r="O14" s="63">
        <f>SUM(N14/C14)*1000</f>
        <v>1.575485121563937</v>
      </c>
    </row>
    <row r="15" spans="1:15" ht="12.75">
      <c r="A15" s="34" t="s">
        <v>55</v>
      </c>
      <c r="C15" s="177">
        <v>249286</v>
      </c>
      <c r="D15" s="74">
        <v>1128</v>
      </c>
      <c r="E15" s="74">
        <v>2516</v>
      </c>
      <c r="F15" s="63">
        <f aca="true" t="shared" si="0" ref="F15:F20">SUM(E15/C15)*1000</f>
        <v>10.092825108509905</v>
      </c>
      <c r="G15" s="74">
        <v>835</v>
      </c>
      <c r="H15" s="63">
        <f aca="true" t="shared" si="1" ref="H15:H20">SUM(G15/E15)*1000</f>
        <v>331.8759936406995</v>
      </c>
      <c r="I15" s="74">
        <v>9</v>
      </c>
      <c r="J15" s="74">
        <v>2435</v>
      </c>
      <c r="K15" s="63">
        <f aca="true" t="shared" si="2" ref="K15:K20">SUM(J15/C15)*1000</f>
        <v>9.767897114158036</v>
      </c>
      <c r="L15">
        <v>13</v>
      </c>
      <c r="M15">
        <v>9</v>
      </c>
      <c r="N15" s="78">
        <f aca="true" t="shared" si="3" ref="N15:N20">SUM(E15-J15)</f>
        <v>81</v>
      </c>
      <c r="O15" s="63">
        <f aca="true" t="shared" si="4" ref="O15:O20">SUM(N15/C15)*1000</f>
        <v>0.3249279943518689</v>
      </c>
    </row>
    <row r="16" spans="1:15" ht="12.75">
      <c r="A16" s="34" t="s">
        <v>56</v>
      </c>
      <c r="C16" s="177">
        <v>251284</v>
      </c>
      <c r="D16" s="74">
        <v>848</v>
      </c>
      <c r="E16" s="74">
        <v>2417</v>
      </c>
      <c r="F16" s="63">
        <f t="shared" si="0"/>
        <v>9.618598876171982</v>
      </c>
      <c r="G16" s="74">
        <v>800</v>
      </c>
      <c r="H16" s="63">
        <f t="shared" si="1"/>
        <v>330.9888291270169</v>
      </c>
      <c r="I16" s="74">
        <v>3</v>
      </c>
      <c r="J16" s="74">
        <v>2221</v>
      </c>
      <c r="K16" s="63">
        <f t="shared" si="2"/>
        <v>8.838604925104663</v>
      </c>
      <c r="L16">
        <v>7</v>
      </c>
      <c r="M16">
        <v>3</v>
      </c>
      <c r="N16" s="78">
        <f t="shared" si="3"/>
        <v>196</v>
      </c>
      <c r="O16" s="63">
        <f t="shared" si="4"/>
        <v>0.7799939510673182</v>
      </c>
    </row>
    <row r="17" spans="1:15" ht="12.75">
      <c r="A17" s="34" t="s">
        <v>57</v>
      </c>
      <c r="C17" s="177">
        <v>286506</v>
      </c>
      <c r="D17" s="74">
        <v>1391</v>
      </c>
      <c r="E17" s="74">
        <v>2741</v>
      </c>
      <c r="F17" s="63">
        <f t="shared" si="0"/>
        <v>9.566989871067271</v>
      </c>
      <c r="G17" s="74">
        <v>987</v>
      </c>
      <c r="H17" s="63">
        <f t="shared" si="1"/>
        <v>360.0875592849325</v>
      </c>
      <c r="I17" s="74">
        <v>12</v>
      </c>
      <c r="J17" s="74">
        <v>2759</v>
      </c>
      <c r="K17" s="63">
        <f t="shared" si="2"/>
        <v>9.629815780472311</v>
      </c>
      <c r="L17">
        <v>8</v>
      </c>
      <c r="M17">
        <v>4</v>
      </c>
      <c r="N17" s="78">
        <f t="shared" si="3"/>
        <v>-18</v>
      </c>
      <c r="O17" s="63">
        <f t="shared" si="4"/>
        <v>-0.06282590940503864</v>
      </c>
    </row>
    <row r="18" spans="1:15" ht="12.75">
      <c r="A18" s="34" t="s">
        <v>58</v>
      </c>
      <c r="C18" s="177">
        <v>410719</v>
      </c>
      <c r="D18" s="74">
        <v>1223</v>
      </c>
      <c r="E18" s="74">
        <v>3375</v>
      </c>
      <c r="F18" s="63">
        <f t="shared" si="0"/>
        <v>8.2172969840694</v>
      </c>
      <c r="G18" s="74">
        <v>1042</v>
      </c>
      <c r="H18" s="63">
        <f t="shared" si="1"/>
        <v>308.74074074074076</v>
      </c>
      <c r="I18" s="74">
        <v>14</v>
      </c>
      <c r="J18" s="74">
        <v>4483</v>
      </c>
      <c r="K18" s="63">
        <f t="shared" si="2"/>
        <v>10.915005149506111</v>
      </c>
      <c r="L18">
        <v>9</v>
      </c>
      <c r="M18">
        <v>5</v>
      </c>
      <c r="N18" s="78">
        <f t="shared" si="3"/>
        <v>-1108</v>
      </c>
      <c r="O18" s="63">
        <f t="shared" si="4"/>
        <v>-2.69770816543671</v>
      </c>
    </row>
    <row r="19" spans="1:15" ht="12.75">
      <c r="A19" s="34" t="s">
        <v>59</v>
      </c>
      <c r="C19" s="177">
        <v>119476</v>
      </c>
      <c r="D19" s="74">
        <v>483</v>
      </c>
      <c r="E19" s="74">
        <v>1102</v>
      </c>
      <c r="F19" s="63">
        <f t="shared" si="0"/>
        <v>9.223609762630153</v>
      </c>
      <c r="G19" s="74">
        <v>337</v>
      </c>
      <c r="H19" s="63">
        <f t="shared" si="1"/>
        <v>305.80762250453716</v>
      </c>
      <c r="I19" s="74">
        <v>1</v>
      </c>
      <c r="J19" s="74">
        <v>1063</v>
      </c>
      <c r="K19" s="63">
        <f t="shared" si="2"/>
        <v>8.897184371756671</v>
      </c>
      <c r="L19">
        <v>4</v>
      </c>
      <c r="M19">
        <v>3</v>
      </c>
      <c r="N19" s="78">
        <f t="shared" si="3"/>
        <v>39</v>
      </c>
      <c r="O19" s="63">
        <f t="shared" si="4"/>
        <v>0.3264253908734809</v>
      </c>
    </row>
    <row r="20" spans="1:15" ht="12.75">
      <c r="A20" s="34" t="s">
        <v>60</v>
      </c>
      <c r="C20" s="177">
        <v>201974</v>
      </c>
      <c r="D20" s="74">
        <v>691</v>
      </c>
      <c r="E20" s="74">
        <v>2142</v>
      </c>
      <c r="F20" s="63">
        <f t="shared" si="0"/>
        <v>10.605325437927656</v>
      </c>
      <c r="G20" s="74">
        <v>709</v>
      </c>
      <c r="H20" s="63">
        <f t="shared" si="1"/>
        <v>330.99906629318394</v>
      </c>
      <c r="I20" s="74">
        <v>7</v>
      </c>
      <c r="J20" s="74">
        <v>2023</v>
      </c>
      <c r="K20" s="63">
        <f t="shared" si="2"/>
        <v>10.016140691376117</v>
      </c>
      <c r="L20">
        <v>3</v>
      </c>
      <c r="M20">
        <v>3</v>
      </c>
      <c r="N20" s="78">
        <f t="shared" si="3"/>
        <v>119</v>
      </c>
      <c r="O20" s="63">
        <f t="shared" si="4"/>
        <v>0.5891847465515364</v>
      </c>
    </row>
    <row r="21" spans="1:15" ht="12.75">
      <c r="A21" s="34"/>
      <c r="C21" s="176"/>
      <c r="F21" s="63"/>
      <c r="H21" s="63"/>
      <c r="K21" s="63"/>
      <c r="O21" s="63"/>
    </row>
    <row r="22" spans="1:15" ht="12.75">
      <c r="A22" s="84" t="s">
        <v>19</v>
      </c>
      <c r="C22" s="176">
        <f>SUM(C14:C21)</f>
        <v>1761710</v>
      </c>
      <c r="D22" s="176">
        <f aca="true" t="shared" si="5" ref="D22:N22">SUM(D14:D21)</f>
        <v>6661</v>
      </c>
      <c r="E22" s="176">
        <f t="shared" si="5"/>
        <v>16727</v>
      </c>
      <c r="F22" s="76">
        <f>SUM(E22/C22)*1000</f>
        <v>9.494752257749573</v>
      </c>
      <c r="G22" s="176">
        <f t="shared" si="5"/>
        <v>5640</v>
      </c>
      <c r="H22" s="76">
        <f>SUM(G22/E22)*1000</f>
        <v>337.1794105338674</v>
      </c>
      <c r="I22" s="176">
        <f t="shared" si="5"/>
        <v>55</v>
      </c>
      <c r="J22" s="176">
        <f t="shared" si="5"/>
        <v>17036</v>
      </c>
      <c r="K22" s="176">
        <f t="shared" si="5"/>
        <v>66.52772517752888</v>
      </c>
      <c r="L22" s="176">
        <f t="shared" si="5"/>
        <v>57</v>
      </c>
      <c r="M22" s="176">
        <f t="shared" si="5"/>
        <v>35</v>
      </c>
      <c r="N22" s="176">
        <f t="shared" si="5"/>
        <v>-309</v>
      </c>
      <c r="O22" s="76">
        <f>SUM(N22/C22)*1000</f>
        <v>-0.1753977669423458</v>
      </c>
    </row>
    <row r="23" spans="1:3" ht="12.75">
      <c r="A23" s="1"/>
      <c r="C23" s="74"/>
    </row>
    <row r="24" ht="12.75">
      <c r="A24" s="1"/>
    </row>
    <row r="25" ht="12.75">
      <c r="A25" s="1"/>
    </row>
    <row r="26" spans="1:15" ht="12.75">
      <c r="A26" s="220" t="s">
        <v>41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1:7" ht="7.5" customHeight="1">
      <c r="A27" s="60"/>
      <c r="B27" s="25"/>
      <c r="C27" s="25"/>
      <c r="D27" s="25"/>
      <c r="E27" s="25"/>
      <c r="F27" s="25"/>
      <c r="G27" s="67"/>
    </row>
    <row r="28" spans="1:15" ht="12.75">
      <c r="A28" s="49"/>
      <c r="B28" s="35"/>
      <c r="C28" s="21"/>
      <c r="D28" s="15" t="s">
        <v>40</v>
      </c>
      <c r="E28" s="14"/>
      <c r="F28" s="35"/>
      <c r="G28" s="35"/>
      <c r="H28" s="35"/>
      <c r="I28" s="14"/>
      <c r="J28" s="14"/>
      <c r="K28" s="35"/>
      <c r="L28" s="35"/>
      <c r="M28" s="35"/>
      <c r="N28" s="270" t="s">
        <v>53</v>
      </c>
      <c r="O28" s="271"/>
    </row>
    <row r="29" spans="1:15" ht="12.75">
      <c r="A29" s="34"/>
      <c r="C29" s="10" t="s">
        <v>126</v>
      </c>
      <c r="D29" s="10" t="s">
        <v>17</v>
      </c>
      <c r="E29" s="221" t="s">
        <v>8</v>
      </c>
      <c r="F29" s="222"/>
      <c r="G29" s="222"/>
      <c r="H29" s="272"/>
      <c r="I29" s="9" t="s">
        <v>48</v>
      </c>
      <c r="J29" s="221" t="s">
        <v>9</v>
      </c>
      <c r="K29" s="222"/>
      <c r="L29" s="222"/>
      <c r="M29" s="272"/>
      <c r="N29" s="221" t="s">
        <v>10</v>
      </c>
      <c r="O29" s="222"/>
    </row>
    <row r="30" spans="1:15" ht="12.75">
      <c r="A30" s="51" t="s">
        <v>66</v>
      </c>
      <c r="B30" s="6"/>
      <c r="C30" s="10" t="s">
        <v>127</v>
      </c>
      <c r="D30" s="11" t="s">
        <v>18</v>
      </c>
      <c r="E30" s="20"/>
      <c r="F30" s="6"/>
      <c r="G30" s="6"/>
      <c r="H30" s="6"/>
      <c r="I30" s="8" t="s">
        <v>49</v>
      </c>
      <c r="J30" s="20"/>
      <c r="K30" s="6"/>
      <c r="L30" s="6"/>
      <c r="M30" s="6"/>
      <c r="N30" s="225" t="s">
        <v>11</v>
      </c>
      <c r="O30" s="268"/>
    </row>
    <row r="31" spans="1:15" ht="12.75">
      <c r="A31" s="34"/>
      <c r="C31" s="10" t="s">
        <v>128</v>
      </c>
      <c r="D31" s="9"/>
      <c r="E31" s="15"/>
      <c r="F31" s="52" t="s">
        <v>43</v>
      </c>
      <c r="G31" s="245" t="s">
        <v>147</v>
      </c>
      <c r="H31" s="223"/>
      <c r="I31" s="9"/>
      <c r="J31" s="9"/>
      <c r="K31" s="19" t="s">
        <v>1</v>
      </c>
      <c r="L31" s="15" t="s">
        <v>50</v>
      </c>
      <c r="M31" s="9" t="s">
        <v>130</v>
      </c>
      <c r="N31" s="9"/>
      <c r="O31" s="19" t="s">
        <v>43</v>
      </c>
    </row>
    <row r="32" spans="1:15" ht="12.75">
      <c r="A32" s="3" t="s">
        <v>80</v>
      </c>
      <c r="C32" s="10" t="s">
        <v>129</v>
      </c>
      <c r="D32" s="9" t="s">
        <v>0</v>
      </c>
      <c r="E32" s="10" t="s">
        <v>0</v>
      </c>
      <c r="F32" s="24" t="s">
        <v>44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44</v>
      </c>
      <c r="L32" s="10" t="s">
        <v>51</v>
      </c>
      <c r="M32" s="9" t="s">
        <v>131</v>
      </c>
      <c r="N32" s="9" t="s">
        <v>0</v>
      </c>
      <c r="O32" s="9" t="s">
        <v>44</v>
      </c>
    </row>
    <row r="33" spans="1:15" ht="12.75">
      <c r="A33" s="34"/>
      <c r="B33" s="64">
        <f>SUM(B29-B31)</f>
        <v>0</v>
      </c>
      <c r="C33" s="68"/>
      <c r="D33" s="9"/>
      <c r="E33" s="10"/>
      <c r="F33" s="64"/>
      <c r="G33" s="9"/>
      <c r="H33" s="10" t="s">
        <v>46</v>
      </c>
      <c r="I33" s="9"/>
      <c r="J33" s="9"/>
      <c r="K33" s="7" t="s">
        <v>45</v>
      </c>
      <c r="L33" s="16" t="s">
        <v>52</v>
      </c>
      <c r="M33" s="7" t="s">
        <v>121</v>
      </c>
      <c r="N33" s="9"/>
      <c r="O33" s="9" t="s">
        <v>45</v>
      </c>
    </row>
    <row r="34" spans="1:15" ht="12.75">
      <c r="A34" s="6"/>
      <c r="B34" s="6"/>
      <c r="C34" s="22"/>
      <c r="D34" s="8"/>
      <c r="E34" s="11"/>
      <c r="F34" s="13"/>
      <c r="G34" s="8"/>
      <c r="H34" s="11" t="s">
        <v>47</v>
      </c>
      <c r="I34" s="8"/>
      <c r="J34" s="8"/>
      <c r="K34" s="8"/>
      <c r="L34" s="11"/>
      <c r="M34" s="8"/>
      <c r="N34" s="8"/>
      <c r="O34" s="8"/>
    </row>
    <row r="35" ht="12.75">
      <c r="A35" s="49"/>
    </row>
    <row r="36" spans="1:15" ht="12.75">
      <c r="A36" s="34" t="s">
        <v>62</v>
      </c>
      <c r="C36" s="177">
        <v>87037</v>
      </c>
      <c r="D36" s="74">
        <v>396</v>
      </c>
      <c r="E36" s="74">
        <v>824</v>
      </c>
      <c r="F36" s="63">
        <f>SUM(E36/C36)*1000</f>
        <v>9.467238071165138</v>
      </c>
      <c r="G36" s="74">
        <v>342</v>
      </c>
      <c r="H36" s="63">
        <f>SUM(G36/E36)*1000</f>
        <v>415.04854368932035</v>
      </c>
      <c r="I36" s="74">
        <v>4</v>
      </c>
      <c r="J36" s="74">
        <v>958</v>
      </c>
      <c r="K36" s="63">
        <f>SUM(J36/C36)*1000</f>
        <v>11.006813194388593</v>
      </c>
      <c r="L36" s="74">
        <v>4</v>
      </c>
      <c r="M36" s="74">
        <v>2</v>
      </c>
      <c r="N36" s="78">
        <f aca="true" t="shared" si="6" ref="N36:N59">SUM(E36-J36)</f>
        <v>-134</v>
      </c>
      <c r="O36" s="63">
        <f>SUM(N36/C36)*1000</f>
        <v>-1.5395751232234567</v>
      </c>
    </row>
    <row r="37" spans="1:15" ht="12.75">
      <c r="A37" s="34" t="s">
        <v>63</v>
      </c>
      <c r="C37" s="177">
        <v>235823</v>
      </c>
      <c r="D37" s="74">
        <v>1041</v>
      </c>
      <c r="E37" s="74">
        <v>2121</v>
      </c>
      <c r="F37" s="63">
        <f>SUM(E37/C37)*1000</f>
        <v>8.994033660838848</v>
      </c>
      <c r="G37" s="74">
        <v>764</v>
      </c>
      <c r="H37" s="63">
        <f>SUM(G37/E37)*1000</f>
        <v>360.2074493163602</v>
      </c>
      <c r="I37" s="74">
        <v>5</v>
      </c>
      <c r="J37" s="74">
        <v>2330</v>
      </c>
      <c r="K37" s="63">
        <f>SUM(J37/C37)*1000</f>
        <v>9.880291574613164</v>
      </c>
      <c r="L37" s="74">
        <v>10</v>
      </c>
      <c r="M37" s="74">
        <v>5</v>
      </c>
      <c r="N37" s="78">
        <f t="shared" si="6"/>
        <v>-209</v>
      </c>
      <c r="O37" s="63">
        <f>SUM(N37/C37)*1000</f>
        <v>-0.8862579137743138</v>
      </c>
    </row>
    <row r="38" spans="1:15" ht="12.75">
      <c r="A38" s="34" t="s">
        <v>64</v>
      </c>
      <c r="C38" s="177">
        <v>211209</v>
      </c>
      <c r="D38" s="74">
        <v>1065</v>
      </c>
      <c r="E38" s="74">
        <v>1819</v>
      </c>
      <c r="F38" s="63">
        <f>SUM(E38/C38)*1000</f>
        <v>8.612322391564753</v>
      </c>
      <c r="G38" s="74">
        <v>703</v>
      </c>
      <c r="H38" s="63">
        <f>SUM(G38/E38)*1000</f>
        <v>386.4760857614074</v>
      </c>
      <c r="I38" s="74">
        <v>10</v>
      </c>
      <c r="J38" s="74">
        <v>2596</v>
      </c>
      <c r="K38" s="63">
        <f>SUM(J38/C38)*1000</f>
        <v>12.291142896372786</v>
      </c>
      <c r="L38" s="74">
        <v>3</v>
      </c>
      <c r="M38" s="74">
        <v>3</v>
      </c>
      <c r="N38" s="78">
        <f t="shared" si="6"/>
        <v>-777</v>
      </c>
      <c r="O38" s="63">
        <f>SUM(N38/C38)*1000</f>
        <v>-3.6788205048080336</v>
      </c>
    </row>
    <row r="39" spans="1:15" ht="12.75">
      <c r="A39" s="34" t="s">
        <v>65</v>
      </c>
      <c r="C39" s="177">
        <v>77813</v>
      </c>
      <c r="D39" s="74">
        <v>357</v>
      </c>
      <c r="E39" s="74">
        <v>678</v>
      </c>
      <c r="F39" s="63">
        <f>SUM(E39/C39)*1000</f>
        <v>8.713197023633583</v>
      </c>
      <c r="G39" s="74">
        <v>264</v>
      </c>
      <c r="H39" s="63">
        <f>SUM(G39/E39)*1000</f>
        <v>389.3805309734513</v>
      </c>
      <c r="I39" s="74">
        <v>1</v>
      </c>
      <c r="J39" s="74">
        <v>902</v>
      </c>
      <c r="K39" s="63">
        <f>SUM(J39/C39)*1000</f>
        <v>11.59189338542403</v>
      </c>
      <c r="L39" s="170">
        <v>5</v>
      </c>
      <c r="M39" s="170">
        <v>3</v>
      </c>
      <c r="N39" s="78">
        <f t="shared" si="6"/>
        <v>-224</v>
      </c>
      <c r="O39" s="63">
        <f>SUM(N39/C39)*1000</f>
        <v>-2.878696361790446</v>
      </c>
    </row>
    <row r="40" spans="1:15" ht="12.75">
      <c r="A40" s="34"/>
      <c r="C40" s="74"/>
      <c r="D40" s="74"/>
      <c r="E40" s="74"/>
      <c r="F40" s="63"/>
      <c r="G40" s="74"/>
      <c r="H40" s="63"/>
      <c r="I40" s="74"/>
      <c r="J40" s="74"/>
      <c r="K40" s="63"/>
      <c r="N40" s="78">
        <f t="shared" si="6"/>
        <v>0</v>
      </c>
      <c r="O40" s="63"/>
    </row>
    <row r="41" spans="1:15" ht="12.75">
      <c r="A41" s="34" t="s">
        <v>66</v>
      </c>
      <c r="C41" s="74">
        <f>SUM(C36:C39)</f>
        <v>611882</v>
      </c>
      <c r="D41" s="74">
        <f aca="true" t="shared" si="7" ref="D41:M41">SUM(D36:D39)</f>
        <v>2859</v>
      </c>
      <c r="E41" s="74">
        <f t="shared" si="7"/>
        <v>5442</v>
      </c>
      <c r="F41" s="63">
        <f>SUM(E41/C41)*1000</f>
        <v>8.893871694215552</v>
      </c>
      <c r="G41" s="74">
        <f t="shared" si="7"/>
        <v>2073</v>
      </c>
      <c r="H41" s="63">
        <f>SUM(G41/E41)*1000</f>
        <v>380.9261300992282</v>
      </c>
      <c r="I41" s="74">
        <f t="shared" si="7"/>
        <v>20</v>
      </c>
      <c r="J41" s="74">
        <f t="shared" si="7"/>
        <v>6786</v>
      </c>
      <c r="K41" s="63">
        <f>SUM(J41/C41)*1000</f>
        <v>11.090373634132071</v>
      </c>
      <c r="L41" s="74">
        <f t="shared" si="7"/>
        <v>22</v>
      </c>
      <c r="M41" s="74">
        <f t="shared" si="7"/>
        <v>13</v>
      </c>
      <c r="N41" s="78">
        <f t="shared" si="6"/>
        <v>-1344</v>
      </c>
      <c r="O41" s="63">
        <f>SUM(N41/C41)*1000</f>
        <v>-2.19650193991652</v>
      </c>
    </row>
    <row r="42" spans="1:15" ht="12.75">
      <c r="A42" s="34" t="s">
        <v>67</v>
      </c>
      <c r="C42" s="74"/>
      <c r="D42" s="74"/>
      <c r="E42" s="74"/>
      <c r="F42" s="63"/>
      <c r="G42" s="74"/>
      <c r="H42" s="63"/>
      <c r="I42" s="74"/>
      <c r="J42" s="74"/>
      <c r="K42" s="63"/>
      <c r="N42" s="78">
        <f t="shared" si="6"/>
        <v>0</v>
      </c>
      <c r="O42" s="63"/>
    </row>
    <row r="43" spans="1:15" ht="12.75">
      <c r="A43" s="34"/>
      <c r="C43" s="74"/>
      <c r="D43" s="74"/>
      <c r="E43" s="74"/>
      <c r="F43" s="63"/>
      <c r="G43" s="74"/>
      <c r="H43" s="63"/>
      <c r="I43" s="74"/>
      <c r="J43" s="74"/>
      <c r="K43" s="63"/>
      <c r="N43" s="78">
        <f t="shared" si="6"/>
        <v>0</v>
      </c>
      <c r="O43" s="63"/>
    </row>
    <row r="44" spans="1:15" ht="12.75">
      <c r="A44" s="85" t="s">
        <v>68</v>
      </c>
      <c r="C44" s="177">
        <v>136637</v>
      </c>
      <c r="D44" s="74">
        <v>827</v>
      </c>
      <c r="E44" s="74">
        <v>1081</v>
      </c>
      <c r="F44" s="63">
        <f>SUM(E44/C44)*1000</f>
        <v>7.911473466191442</v>
      </c>
      <c r="G44" s="74">
        <v>405</v>
      </c>
      <c r="H44" s="63">
        <f>SUM(G44/E44)*1000</f>
        <v>374.65309898242367</v>
      </c>
      <c r="I44" s="74">
        <v>4</v>
      </c>
      <c r="J44" s="74">
        <v>1580</v>
      </c>
      <c r="K44" s="63">
        <f>SUM(J44/C44)*1000</f>
        <v>11.563485732268713</v>
      </c>
      <c r="L44" s="74">
        <v>3</v>
      </c>
      <c r="M44" s="74">
        <v>1</v>
      </c>
      <c r="N44" s="78">
        <f t="shared" si="6"/>
        <v>-499</v>
      </c>
      <c r="O44" s="63">
        <f aca="true" t="shared" si="8" ref="O44:O58">SUM(N44/C44)*1000</f>
        <v>-3.6520122660772705</v>
      </c>
    </row>
    <row r="45" spans="1:15" ht="12.75">
      <c r="A45" s="85" t="s">
        <v>69</v>
      </c>
      <c r="C45" s="177">
        <v>186897</v>
      </c>
      <c r="D45" s="74">
        <v>854</v>
      </c>
      <c r="E45" s="74">
        <v>1537</v>
      </c>
      <c r="F45" s="63">
        <f aca="true" t="shared" si="9" ref="F45:F58">SUM(E45/C45)*1000</f>
        <v>8.223781013071372</v>
      </c>
      <c r="G45" s="74">
        <v>482</v>
      </c>
      <c r="H45" s="63">
        <f>SUM(G45/E45)*1000</f>
        <v>313.597918022121</v>
      </c>
      <c r="I45" s="74">
        <v>3</v>
      </c>
      <c r="J45" s="74">
        <v>1985</v>
      </c>
      <c r="K45" s="63">
        <f aca="true" t="shared" si="10" ref="K45:K58">SUM(J45/C45)*1000</f>
        <v>10.620823234187815</v>
      </c>
      <c r="L45" s="74">
        <v>7</v>
      </c>
      <c r="M45" s="74">
        <v>4</v>
      </c>
      <c r="N45" s="78">
        <f t="shared" si="6"/>
        <v>-448</v>
      </c>
      <c r="O45" s="63">
        <f t="shared" si="8"/>
        <v>-2.397042221116444</v>
      </c>
    </row>
    <row r="46" spans="1:15" ht="12.75">
      <c r="A46" s="85" t="s">
        <v>70</v>
      </c>
      <c r="C46">
        <v>166892</v>
      </c>
      <c r="D46" s="74">
        <v>2446</v>
      </c>
      <c r="E46" s="74">
        <v>1312</v>
      </c>
      <c r="F46" s="63">
        <f t="shared" si="9"/>
        <v>7.861371425832274</v>
      </c>
      <c r="G46" s="74">
        <v>441</v>
      </c>
      <c r="H46" s="63">
        <f>SUM(G46/E46)*1000</f>
        <v>336.1280487804878</v>
      </c>
      <c r="I46" s="74">
        <v>4</v>
      </c>
      <c r="J46" s="74">
        <v>1815</v>
      </c>
      <c r="K46" s="63">
        <f t="shared" si="10"/>
        <v>10.875296598998155</v>
      </c>
      <c r="L46" s="74">
        <v>5</v>
      </c>
      <c r="M46" s="74">
        <v>3</v>
      </c>
      <c r="N46" s="78">
        <f t="shared" si="6"/>
        <v>-503</v>
      </c>
      <c r="O46" s="63">
        <f t="shared" si="8"/>
        <v>-3.01392517316588</v>
      </c>
    </row>
    <row r="47" spans="1:15" ht="12.75">
      <c r="A47" s="85" t="s">
        <v>71</v>
      </c>
      <c r="C47" s="177">
        <v>206042</v>
      </c>
      <c r="D47" s="74">
        <v>1467</v>
      </c>
      <c r="E47" s="74">
        <v>1405</v>
      </c>
      <c r="F47" s="63">
        <f t="shared" si="9"/>
        <v>6.818998068354996</v>
      </c>
      <c r="G47" s="74">
        <v>491</v>
      </c>
      <c r="H47" s="63">
        <f>SUM(G47/E47)*1000</f>
        <v>349.4661921708185</v>
      </c>
      <c r="I47" s="74">
        <v>3</v>
      </c>
      <c r="J47" s="74">
        <v>2461</v>
      </c>
      <c r="K47" s="63">
        <f t="shared" si="10"/>
        <v>11.944166723289426</v>
      </c>
      <c r="L47" s="74">
        <v>3</v>
      </c>
      <c r="M47" s="74">
        <v>2</v>
      </c>
      <c r="N47" s="78">
        <f t="shared" si="6"/>
        <v>-1056</v>
      </c>
      <c r="O47" s="63">
        <f t="shared" si="8"/>
        <v>-5.125168654934431</v>
      </c>
    </row>
    <row r="48" spans="1:15" ht="12.75">
      <c r="A48" s="34"/>
      <c r="D48" s="74"/>
      <c r="E48" s="74"/>
      <c r="F48" s="63"/>
      <c r="G48" s="74"/>
      <c r="H48" s="63"/>
      <c r="I48" s="74"/>
      <c r="J48" s="74"/>
      <c r="K48" s="63"/>
      <c r="N48" s="78">
        <f t="shared" si="6"/>
        <v>0</v>
      </c>
      <c r="O48" s="63"/>
    </row>
    <row r="49" spans="1:15" ht="12.75">
      <c r="A49" s="34" t="s">
        <v>72</v>
      </c>
      <c r="C49" s="177">
        <v>300764</v>
      </c>
      <c r="D49" s="74">
        <v>1657</v>
      </c>
      <c r="E49" s="74">
        <v>2438</v>
      </c>
      <c r="F49" s="63">
        <f t="shared" si="9"/>
        <v>8.106023327259912</v>
      </c>
      <c r="G49" s="74">
        <v>643</v>
      </c>
      <c r="H49" s="63">
        <f>SUM(G49/E49)*1000</f>
        <v>263.74077112387204</v>
      </c>
      <c r="I49" s="74">
        <v>3</v>
      </c>
      <c r="J49" s="74">
        <v>2932</v>
      </c>
      <c r="K49" s="63">
        <f t="shared" si="10"/>
        <v>9.748507135162452</v>
      </c>
      <c r="L49" s="74">
        <v>8</v>
      </c>
      <c r="M49" s="74">
        <v>5</v>
      </c>
      <c r="N49" s="78">
        <f t="shared" si="6"/>
        <v>-494</v>
      </c>
      <c r="O49" s="63">
        <f t="shared" si="8"/>
        <v>-1.6424838079025414</v>
      </c>
    </row>
    <row r="50" spans="1:15" ht="12.75">
      <c r="A50" s="34" t="s">
        <v>73</v>
      </c>
      <c r="C50" s="177">
        <v>135492</v>
      </c>
      <c r="D50" s="74">
        <v>732</v>
      </c>
      <c r="E50" s="74">
        <v>964</v>
      </c>
      <c r="F50" s="63">
        <f t="shared" si="9"/>
        <v>7.114811206565702</v>
      </c>
      <c r="G50" s="74">
        <v>264</v>
      </c>
      <c r="H50" s="63">
        <f>SUM(G50/E50)*1000</f>
        <v>273.8589211618258</v>
      </c>
      <c r="I50" s="74">
        <v>2</v>
      </c>
      <c r="J50" s="74">
        <v>1372</v>
      </c>
      <c r="K50" s="63">
        <f t="shared" si="10"/>
        <v>10.126059103120479</v>
      </c>
      <c r="L50" s="74">
        <v>5</v>
      </c>
      <c r="M50" s="74">
        <v>3</v>
      </c>
      <c r="N50" s="78">
        <f t="shared" si="6"/>
        <v>-408</v>
      </c>
      <c r="O50" s="63">
        <f t="shared" si="8"/>
        <v>-3.0112478965547784</v>
      </c>
    </row>
    <row r="51" spans="1:15" ht="12.75">
      <c r="A51" s="34" t="s">
        <v>74</v>
      </c>
      <c r="C51" s="177">
        <v>272616</v>
      </c>
      <c r="D51" s="74">
        <v>1283</v>
      </c>
      <c r="E51" s="74">
        <v>2180</v>
      </c>
      <c r="F51" s="63">
        <f t="shared" si="9"/>
        <v>7.996595944478681</v>
      </c>
      <c r="G51" s="74">
        <v>637</v>
      </c>
      <c r="H51" s="63">
        <f>SUM(G51/E51)*1000</f>
        <v>292.20183486238534</v>
      </c>
      <c r="I51" s="74">
        <v>6</v>
      </c>
      <c r="J51" s="74">
        <v>2784</v>
      </c>
      <c r="K51" s="63">
        <f t="shared" si="10"/>
        <v>10.212166563958096</v>
      </c>
      <c r="L51" s="74">
        <v>9</v>
      </c>
      <c r="M51" s="74">
        <v>4</v>
      </c>
      <c r="N51" s="78">
        <f t="shared" si="6"/>
        <v>-604</v>
      </c>
      <c r="O51" s="63">
        <f t="shared" si="8"/>
        <v>-2.2155706194794145</v>
      </c>
    </row>
    <row r="52" spans="1:15" ht="12.75">
      <c r="A52" s="34" t="s">
        <v>75</v>
      </c>
      <c r="C52" s="177">
        <v>199190</v>
      </c>
      <c r="D52" s="74">
        <v>1262</v>
      </c>
      <c r="E52" s="74">
        <v>1532</v>
      </c>
      <c r="F52" s="63">
        <f t="shared" si="9"/>
        <v>7.691149154074</v>
      </c>
      <c r="G52" s="74">
        <v>510</v>
      </c>
      <c r="H52" s="63">
        <f>SUM(G52/E52)*1000</f>
        <v>332.8981723237598</v>
      </c>
      <c r="I52" s="74">
        <v>8</v>
      </c>
      <c r="J52" s="74">
        <v>2059</v>
      </c>
      <c r="K52" s="63">
        <f t="shared" si="10"/>
        <v>10.336864300416687</v>
      </c>
      <c r="L52" s="74">
        <v>6</v>
      </c>
      <c r="M52" s="74">
        <v>5</v>
      </c>
      <c r="N52" s="78">
        <f t="shared" si="6"/>
        <v>-527</v>
      </c>
      <c r="O52" s="63">
        <f t="shared" si="8"/>
        <v>-2.645715146342688</v>
      </c>
    </row>
    <row r="53" spans="1:15" ht="12.75">
      <c r="A53" s="34"/>
      <c r="D53" s="74"/>
      <c r="E53" s="74"/>
      <c r="F53" s="63"/>
      <c r="G53" s="74"/>
      <c r="H53" s="63"/>
      <c r="I53" s="74"/>
      <c r="J53" s="74"/>
      <c r="K53" s="63"/>
      <c r="N53" s="78">
        <f t="shared" si="6"/>
        <v>0</v>
      </c>
      <c r="O53" s="63"/>
    </row>
    <row r="54" spans="1:15" ht="12.75">
      <c r="A54" s="34" t="s">
        <v>76</v>
      </c>
      <c r="C54" s="177">
        <v>257884</v>
      </c>
      <c r="D54" s="74">
        <v>1100</v>
      </c>
      <c r="E54" s="74">
        <v>2219</v>
      </c>
      <c r="F54" s="63">
        <f t="shared" si="9"/>
        <v>8.604643948441934</v>
      </c>
      <c r="G54" s="74">
        <v>617</v>
      </c>
      <c r="H54" s="63">
        <f>SUM(G54/E54)*1000</f>
        <v>278.05317710680487</v>
      </c>
      <c r="I54" s="74">
        <v>11</v>
      </c>
      <c r="J54" s="74">
        <v>2354</v>
      </c>
      <c r="K54" s="63">
        <f t="shared" si="10"/>
        <v>9.1281351305238</v>
      </c>
      <c r="L54" s="74">
        <v>13</v>
      </c>
      <c r="M54" s="74">
        <v>7</v>
      </c>
      <c r="N54" s="78">
        <f t="shared" si="6"/>
        <v>-135</v>
      </c>
      <c r="O54" s="63">
        <f t="shared" si="8"/>
        <v>-0.5234911820818663</v>
      </c>
    </row>
    <row r="55" spans="1:15" ht="12.75">
      <c r="A55" s="34" t="s">
        <v>77</v>
      </c>
      <c r="C55" s="177">
        <v>135310</v>
      </c>
      <c r="D55" s="74">
        <v>626</v>
      </c>
      <c r="E55" s="74">
        <v>1055</v>
      </c>
      <c r="F55" s="63">
        <f t="shared" si="9"/>
        <v>7.7969107974281275</v>
      </c>
      <c r="G55" s="74">
        <v>328</v>
      </c>
      <c r="H55" s="63">
        <f>SUM(G55/E55)*1000</f>
        <v>310.90047393364927</v>
      </c>
      <c r="I55" s="74">
        <v>3</v>
      </c>
      <c r="J55" s="74">
        <v>1573</v>
      </c>
      <c r="K55" s="63">
        <f t="shared" si="10"/>
        <v>11.625157046781464</v>
      </c>
      <c r="L55" s="74">
        <v>12</v>
      </c>
      <c r="M55" s="74">
        <v>9</v>
      </c>
      <c r="N55" s="78">
        <f t="shared" si="6"/>
        <v>-518</v>
      </c>
      <c r="O55" s="63">
        <f t="shared" si="8"/>
        <v>-3.8282462493533367</v>
      </c>
    </row>
    <row r="56" spans="1:15" ht="12.75">
      <c r="A56" s="34" t="s">
        <v>78</v>
      </c>
      <c r="C56" s="177">
        <v>225663</v>
      </c>
      <c r="D56" s="74">
        <v>1338</v>
      </c>
      <c r="E56" s="74">
        <v>1796</v>
      </c>
      <c r="F56" s="63">
        <f t="shared" si="9"/>
        <v>7.958770378839243</v>
      </c>
      <c r="G56" s="74">
        <v>430</v>
      </c>
      <c r="H56" s="63">
        <f>SUM(G56/E56)*1000</f>
        <v>239.42093541202672</v>
      </c>
      <c r="I56" s="74">
        <v>3</v>
      </c>
      <c r="J56" s="74">
        <v>2233</v>
      </c>
      <c r="K56" s="63">
        <f t="shared" si="10"/>
        <v>9.895286334046787</v>
      </c>
      <c r="L56" s="74">
        <v>2</v>
      </c>
      <c r="M56" s="86">
        <v>0</v>
      </c>
      <c r="N56" s="78">
        <f t="shared" si="6"/>
        <v>-437</v>
      </c>
      <c r="O56" s="63">
        <f t="shared" si="8"/>
        <v>-1.936515955207544</v>
      </c>
    </row>
    <row r="57" spans="1:15" ht="12.75">
      <c r="A57" s="34"/>
      <c r="F57" s="63"/>
      <c r="H57" s="63"/>
      <c r="K57" s="63"/>
      <c r="N57" s="78">
        <f t="shared" si="6"/>
        <v>0</v>
      </c>
      <c r="O57" s="63"/>
    </row>
    <row r="58" spans="1:15" ht="12.75">
      <c r="A58" s="34" t="s">
        <v>79</v>
      </c>
      <c r="C58" s="74">
        <f>SUM(C44:C56)</f>
        <v>2223387</v>
      </c>
      <c r="D58" s="74">
        <f>SUM(D44:D56)</f>
        <v>13592</v>
      </c>
      <c r="E58" s="74">
        <f>SUM(E44:E56)</f>
        <v>17519</v>
      </c>
      <c r="F58" s="63">
        <f t="shared" si="9"/>
        <v>7.879420002005949</v>
      </c>
      <c r="G58" s="74">
        <f>SUM(G44:G56)</f>
        <v>5248</v>
      </c>
      <c r="H58" s="63">
        <f>SUM(G58/E58)*1000</f>
        <v>299.560477196187</v>
      </c>
      <c r="I58" s="74">
        <f>SUM(I44:I56)</f>
        <v>50</v>
      </c>
      <c r="J58" s="74">
        <f>SUM(J44:J56)</f>
        <v>23148</v>
      </c>
      <c r="K58" s="63">
        <f t="shared" si="10"/>
        <v>10.411142999396866</v>
      </c>
      <c r="L58" s="74">
        <f>SUM(L44:L56)</f>
        <v>73</v>
      </c>
      <c r="M58" s="74">
        <f>SUM(M44:M56)</f>
        <v>43</v>
      </c>
      <c r="N58" s="78">
        <f t="shared" si="6"/>
        <v>-5629</v>
      </c>
      <c r="O58" s="63">
        <f t="shared" si="8"/>
        <v>-2.531722997390917</v>
      </c>
    </row>
    <row r="59" spans="1:15" ht="12.75">
      <c r="A59" s="34"/>
      <c r="F59" s="63"/>
      <c r="H59" s="63"/>
      <c r="K59" s="63"/>
      <c r="N59" s="78">
        <f t="shared" si="6"/>
        <v>0</v>
      </c>
      <c r="O59" s="63"/>
    </row>
    <row r="60" spans="1:15" ht="12.75">
      <c r="A60" s="84" t="s">
        <v>19</v>
      </c>
      <c r="C60" s="176">
        <v>2835268</v>
      </c>
      <c r="D60" s="176">
        <f>SUM(D41+D58)</f>
        <v>16451</v>
      </c>
      <c r="E60" s="176">
        <f aca="true" t="shared" si="11" ref="E60:N60">SUM(E41+E58)</f>
        <v>22961</v>
      </c>
      <c r="F60" s="76">
        <f>SUM(E60/C60)*1000</f>
        <v>8.098352607231485</v>
      </c>
      <c r="G60" s="176">
        <f t="shared" si="11"/>
        <v>7321</v>
      </c>
      <c r="H60" s="76">
        <f>SUM(G60/E60)*1000</f>
        <v>318.844998040155</v>
      </c>
      <c r="I60" s="176">
        <f t="shared" si="11"/>
        <v>70</v>
      </c>
      <c r="J60" s="176">
        <f t="shared" si="11"/>
        <v>29934</v>
      </c>
      <c r="K60" s="76">
        <f>SUM(J60/C60)*1000</f>
        <v>10.557732108569631</v>
      </c>
      <c r="L60" s="176">
        <f t="shared" si="11"/>
        <v>95</v>
      </c>
      <c r="M60" s="176">
        <f t="shared" si="11"/>
        <v>56</v>
      </c>
      <c r="N60" s="176">
        <f t="shared" si="11"/>
        <v>-6973</v>
      </c>
      <c r="O60" s="76">
        <f>SUM(N60/C60)*1000</f>
        <v>-2.4593795013381454</v>
      </c>
    </row>
    <row r="61" ht="12.75">
      <c r="C61" s="74"/>
    </row>
  </sheetData>
  <mergeCells count="14">
    <mergeCell ref="A4:O4"/>
    <mergeCell ref="E29:H29"/>
    <mergeCell ref="G31:H31"/>
    <mergeCell ref="E7:H7"/>
    <mergeCell ref="G9:H9"/>
    <mergeCell ref="N30:O30"/>
    <mergeCell ref="A26:O26"/>
    <mergeCell ref="J7:M7"/>
    <mergeCell ref="J29:M29"/>
    <mergeCell ref="N6:O6"/>
    <mergeCell ref="N7:O7"/>
    <mergeCell ref="N8:O8"/>
    <mergeCell ref="N28:O28"/>
    <mergeCell ref="N29:O29"/>
  </mergeCells>
  <printOptions horizontalCentered="1"/>
  <pageMargins left="0.3937007874015748" right="0.3937007874015748" top="0" bottom="0.3937007874015748" header="0" footer="0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2" width="10.421875" style="0" hidden="1" customWidth="1"/>
    <col min="3" max="3" width="11.140625" style="0" bestFit="1" customWidth="1"/>
    <col min="4" max="4" width="7.8515625" style="0" customWidth="1"/>
    <col min="5" max="5" width="8.421875" style="0" bestFit="1" customWidth="1"/>
    <col min="6" max="6" width="8.421875" style="0" customWidth="1"/>
    <col min="7" max="7" width="12.8515625" style="0" customWidth="1"/>
    <col min="8" max="8" width="18.8515625" style="0" customWidth="1"/>
    <col min="9" max="9" width="6.851562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184</v>
      </c>
    </row>
    <row r="2" ht="12.75">
      <c r="A2" s="1" t="s">
        <v>132</v>
      </c>
    </row>
    <row r="3" spans="1:12" ht="12.75">
      <c r="A3" s="50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7" ht="14.25" customHeight="1">
      <c r="A5" s="25"/>
      <c r="B5" s="25"/>
      <c r="C5" s="25"/>
      <c r="D5" s="25"/>
      <c r="E5" s="25"/>
      <c r="F5" s="25"/>
      <c r="G5" s="25"/>
    </row>
    <row r="6" spans="1:15" ht="12.75">
      <c r="A6" s="35"/>
      <c r="B6" s="35"/>
      <c r="C6" s="21"/>
      <c r="D6" s="15" t="s">
        <v>40</v>
      </c>
      <c r="E6" s="14"/>
      <c r="F6" s="35"/>
      <c r="G6" s="35"/>
      <c r="H6" s="35"/>
      <c r="I6" s="14"/>
      <c r="J6" s="14"/>
      <c r="K6" s="35"/>
      <c r="L6" s="35"/>
      <c r="M6" s="35"/>
      <c r="N6" s="270" t="s">
        <v>53</v>
      </c>
      <c r="O6" s="271"/>
    </row>
    <row r="7" spans="3:15" ht="12.75">
      <c r="C7" s="10" t="s">
        <v>126</v>
      </c>
      <c r="D7" s="10" t="s">
        <v>17</v>
      </c>
      <c r="E7" s="221" t="s">
        <v>8</v>
      </c>
      <c r="F7" s="222"/>
      <c r="G7" s="222"/>
      <c r="H7" s="272"/>
      <c r="I7" s="9" t="s">
        <v>48</v>
      </c>
      <c r="J7" s="221" t="s">
        <v>9</v>
      </c>
      <c r="K7" s="222"/>
      <c r="L7" s="222"/>
      <c r="M7" s="272"/>
      <c r="N7" s="221" t="s">
        <v>10</v>
      </c>
      <c r="O7" s="222"/>
    </row>
    <row r="8" spans="1:15" ht="12.75">
      <c r="A8" s="24" t="s">
        <v>61</v>
      </c>
      <c r="B8" s="6"/>
      <c r="C8" s="10" t="s">
        <v>127</v>
      </c>
      <c r="D8" s="11" t="s">
        <v>18</v>
      </c>
      <c r="E8" s="20"/>
      <c r="F8" s="6"/>
      <c r="G8" s="6"/>
      <c r="H8" s="6"/>
      <c r="I8" s="8" t="s">
        <v>49</v>
      </c>
      <c r="J8" s="20"/>
      <c r="K8" s="6"/>
      <c r="L8" s="6"/>
      <c r="M8" s="6"/>
      <c r="N8" s="225" t="s">
        <v>11</v>
      </c>
      <c r="O8" s="268"/>
    </row>
    <row r="9" spans="3:15" ht="12.75">
      <c r="C9" s="10" t="s">
        <v>128</v>
      </c>
      <c r="D9" s="10"/>
      <c r="E9" s="19"/>
      <c r="F9" s="19" t="s">
        <v>43</v>
      </c>
      <c r="G9" s="245" t="s">
        <v>147</v>
      </c>
      <c r="H9" s="223"/>
      <c r="I9" s="9"/>
      <c r="J9" s="9"/>
      <c r="K9" s="19" t="s">
        <v>1</v>
      </c>
      <c r="L9" s="15" t="s">
        <v>50</v>
      </c>
      <c r="M9" s="9" t="s">
        <v>130</v>
      </c>
      <c r="N9" s="9"/>
      <c r="O9" s="19" t="s">
        <v>43</v>
      </c>
    </row>
    <row r="10" spans="1:15" ht="12.75">
      <c r="A10" s="3"/>
      <c r="C10" s="10" t="s">
        <v>129</v>
      </c>
      <c r="D10" s="10" t="s">
        <v>0</v>
      </c>
      <c r="E10" s="9" t="s">
        <v>0</v>
      </c>
      <c r="F10" s="9" t="s">
        <v>44</v>
      </c>
      <c r="G10" s="9" t="s">
        <v>0</v>
      </c>
      <c r="H10" s="15" t="s">
        <v>1</v>
      </c>
      <c r="I10" s="9" t="s">
        <v>0</v>
      </c>
      <c r="J10" s="9" t="s">
        <v>0</v>
      </c>
      <c r="K10" s="9" t="s">
        <v>44</v>
      </c>
      <c r="L10" s="10" t="s">
        <v>51</v>
      </c>
      <c r="M10" s="9" t="s">
        <v>131</v>
      </c>
      <c r="N10" s="9" t="s">
        <v>0</v>
      </c>
      <c r="O10" s="9" t="s">
        <v>44</v>
      </c>
    </row>
    <row r="11" spans="3:15" ht="12.75">
      <c r="C11" s="56"/>
      <c r="D11" s="10"/>
      <c r="E11" s="9"/>
      <c r="F11" s="9" t="s">
        <v>45</v>
      </c>
      <c r="G11" s="9"/>
      <c r="H11" s="10" t="s">
        <v>46</v>
      </c>
      <c r="I11" s="9"/>
      <c r="J11" s="9"/>
      <c r="K11" s="7" t="s">
        <v>45</v>
      </c>
      <c r="L11" s="16" t="s">
        <v>52</v>
      </c>
      <c r="M11" s="7" t="s">
        <v>121</v>
      </c>
      <c r="N11" s="9"/>
      <c r="O11" s="9" t="s">
        <v>45</v>
      </c>
    </row>
    <row r="12" spans="1:15" ht="12.75">
      <c r="A12" s="6"/>
      <c r="B12" s="6"/>
      <c r="C12" s="22"/>
      <c r="D12" s="11"/>
      <c r="E12" s="8"/>
      <c r="F12" s="8"/>
      <c r="G12" s="8"/>
      <c r="H12" s="11" t="s">
        <v>47</v>
      </c>
      <c r="I12" s="8"/>
      <c r="J12" s="8"/>
      <c r="K12" s="8"/>
      <c r="L12" s="11"/>
      <c r="M12" s="8"/>
      <c r="N12" s="8"/>
      <c r="O12" s="8"/>
    </row>
    <row r="13" ht="12.75">
      <c r="A13" s="49"/>
    </row>
    <row r="14" spans="1:15" ht="12.75">
      <c r="A14" s="34" t="s">
        <v>54</v>
      </c>
      <c r="C14" s="189">
        <v>57547</v>
      </c>
      <c r="D14" s="189">
        <v>43</v>
      </c>
      <c r="E14" s="189">
        <v>239</v>
      </c>
      <c r="F14" s="190">
        <f>SUM(E14/C14)*1000</f>
        <v>4.15312700922724</v>
      </c>
      <c r="G14" s="189">
        <v>104</v>
      </c>
      <c r="H14" s="190">
        <f>SUM(G14/E14)*1000</f>
        <v>435.1464435146444</v>
      </c>
      <c r="I14" s="189">
        <v>2</v>
      </c>
      <c r="J14" s="189">
        <v>135</v>
      </c>
      <c r="K14" s="190">
        <f>SUM(J14/C14)*1000</f>
        <v>2.345908561697395</v>
      </c>
      <c r="L14" s="189">
        <v>4</v>
      </c>
      <c r="M14" s="189">
        <v>2</v>
      </c>
      <c r="N14" s="195">
        <f>SUM(E14-J14)</f>
        <v>104</v>
      </c>
      <c r="O14" s="190">
        <f>SUM(N14/C14)*1000</f>
        <v>1.8072184475298452</v>
      </c>
    </row>
    <row r="15" spans="1:15" ht="12.75">
      <c r="A15" s="34" t="s">
        <v>55</v>
      </c>
      <c r="C15" s="189">
        <v>36571</v>
      </c>
      <c r="D15" s="189">
        <v>22</v>
      </c>
      <c r="E15" s="189">
        <v>127</v>
      </c>
      <c r="F15" s="190">
        <f aca="true" t="shared" si="0" ref="F15:F22">SUM(E15/C15)*1000</f>
        <v>3.472696945667332</v>
      </c>
      <c r="G15" s="189">
        <v>38</v>
      </c>
      <c r="H15" s="190">
        <f aca="true" t="shared" si="1" ref="H15:H22">SUM(G15/E15)*1000</f>
        <v>299.21259842519686</v>
      </c>
      <c r="I15" s="189">
        <v>4</v>
      </c>
      <c r="J15" s="189">
        <v>83</v>
      </c>
      <c r="K15" s="190">
        <f aca="true" t="shared" si="2" ref="K15:K22">SUM(J15/C15)*1000</f>
        <v>2.269557846381012</v>
      </c>
      <c r="L15" s="189">
        <v>1</v>
      </c>
      <c r="M15" s="189">
        <v>1</v>
      </c>
      <c r="N15" s="195">
        <f aca="true" t="shared" si="3" ref="N15:N22">SUM(E15-J15)</f>
        <v>44</v>
      </c>
      <c r="O15" s="190">
        <f aca="true" t="shared" si="4" ref="O15:O22">SUM(N15/C15)*1000</f>
        <v>1.2031390992863198</v>
      </c>
    </row>
    <row r="16" spans="1:15" ht="12.75">
      <c r="A16" s="34" t="s">
        <v>56</v>
      </c>
      <c r="C16" s="189">
        <v>30494</v>
      </c>
      <c r="D16" s="189">
        <v>17</v>
      </c>
      <c r="E16" s="189">
        <v>75</v>
      </c>
      <c r="F16" s="190">
        <f t="shared" si="0"/>
        <v>2.459500229553355</v>
      </c>
      <c r="G16" s="189">
        <v>29</v>
      </c>
      <c r="H16" s="190">
        <f t="shared" si="1"/>
        <v>386.6666666666667</v>
      </c>
      <c r="I16" s="189">
        <v>0</v>
      </c>
      <c r="J16" s="189">
        <v>100</v>
      </c>
      <c r="K16" s="190">
        <f t="shared" si="2"/>
        <v>3.279333639404473</v>
      </c>
      <c r="L16" s="189">
        <v>0</v>
      </c>
      <c r="M16" s="189">
        <v>0</v>
      </c>
      <c r="N16" s="195">
        <f t="shared" si="3"/>
        <v>-25</v>
      </c>
      <c r="O16" s="190">
        <f t="shared" si="4"/>
        <v>-0.8198334098511183</v>
      </c>
    </row>
    <row r="17" spans="1:15" ht="12.75">
      <c r="A17" s="34" t="s">
        <v>57</v>
      </c>
      <c r="C17" s="189">
        <v>34324</v>
      </c>
      <c r="D17" s="189">
        <v>29</v>
      </c>
      <c r="E17" s="189">
        <v>113</v>
      </c>
      <c r="F17" s="190">
        <f t="shared" si="0"/>
        <v>3.2921570912481064</v>
      </c>
      <c r="G17" s="189">
        <v>56</v>
      </c>
      <c r="H17" s="190">
        <f t="shared" si="1"/>
        <v>495.57522123893807</v>
      </c>
      <c r="I17" s="189">
        <v>1</v>
      </c>
      <c r="J17" s="189">
        <v>70</v>
      </c>
      <c r="K17" s="190">
        <f t="shared" si="2"/>
        <v>2.039389348560774</v>
      </c>
      <c r="L17" s="189">
        <v>1</v>
      </c>
      <c r="M17" s="189">
        <v>0</v>
      </c>
      <c r="N17" s="195">
        <f t="shared" si="3"/>
        <v>43</v>
      </c>
      <c r="O17" s="190">
        <f t="shared" si="4"/>
        <v>1.2527677426873325</v>
      </c>
    </row>
    <row r="18" spans="1:15" ht="12.75">
      <c r="A18" s="34" t="s">
        <v>58</v>
      </c>
      <c r="C18" s="189">
        <v>39799</v>
      </c>
      <c r="D18" s="189">
        <v>25</v>
      </c>
      <c r="E18" s="189">
        <v>164</v>
      </c>
      <c r="F18" s="190">
        <f t="shared" si="0"/>
        <v>4.120706550415839</v>
      </c>
      <c r="G18" s="189">
        <v>57</v>
      </c>
      <c r="H18" s="190">
        <f t="shared" si="1"/>
        <v>347.5609756097561</v>
      </c>
      <c r="I18" s="189">
        <v>4</v>
      </c>
      <c r="J18" s="189">
        <v>92</v>
      </c>
      <c r="K18" s="190">
        <f t="shared" si="2"/>
        <v>2.311615869745471</v>
      </c>
      <c r="L18" s="189">
        <v>0</v>
      </c>
      <c r="M18" s="189">
        <v>0</v>
      </c>
      <c r="N18" s="195">
        <f t="shared" si="3"/>
        <v>72</v>
      </c>
      <c r="O18" s="190">
        <f t="shared" si="4"/>
        <v>1.8090906806703686</v>
      </c>
    </row>
    <row r="19" spans="1:15" ht="12.75">
      <c r="A19" s="34" t="s">
        <v>59</v>
      </c>
      <c r="C19" s="189">
        <v>11594</v>
      </c>
      <c r="D19" s="189">
        <v>9</v>
      </c>
      <c r="E19" s="189">
        <v>51</v>
      </c>
      <c r="F19" s="190">
        <f t="shared" si="0"/>
        <v>4.398826979472141</v>
      </c>
      <c r="G19" s="189">
        <v>25</v>
      </c>
      <c r="H19" s="190">
        <f t="shared" si="1"/>
        <v>490.19607843137254</v>
      </c>
      <c r="I19" s="189">
        <v>0</v>
      </c>
      <c r="J19" s="189">
        <v>24</v>
      </c>
      <c r="K19" s="190">
        <f t="shared" si="2"/>
        <v>2.0700362256339484</v>
      </c>
      <c r="L19" s="189">
        <v>0</v>
      </c>
      <c r="M19" s="189">
        <v>0</v>
      </c>
      <c r="N19" s="195">
        <f t="shared" si="3"/>
        <v>27</v>
      </c>
      <c r="O19" s="190">
        <f t="shared" si="4"/>
        <v>2.3287907538381925</v>
      </c>
    </row>
    <row r="20" spans="1:15" ht="12.75">
      <c r="A20" s="34" t="s">
        <v>60</v>
      </c>
      <c r="C20" s="189">
        <v>40154</v>
      </c>
      <c r="D20" s="189">
        <v>37</v>
      </c>
      <c r="E20" s="189">
        <v>215</v>
      </c>
      <c r="F20" s="190">
        <f t="shared" si="0"/>
        <v>5.354385615380784</v>
      </c>
      <c r="G20" s="189">
        <v>118</v>
      </c>
      <c r="H20" s="190">
        <f t="shared" si="1"/>
        <v>548.8372093023256</v>
      </c>
      <c r="I20" s="189">
        <v>4</v>
      </c>
      <c r="J20" s="189">
        <v>78</v>
      </c>
      <c r="K20" s="190">
        <f t="shared" si="2"/>
        <v>1.9425212930218658</v>
      </c>
      <c r="L20" s="189">
        <v>1</v>
      </c>
      <c r="M20" s="189">
        <v>1</v>
      </c>
      <c r="N20" s="195">
        <f t="shared" si="3"/>
        <v>137</v>
      </c>
      <c r="O20" s="190">
        <f t="shared" si="4"/>
        <v>3.4118643223589182</v>
      </c>
    </row>
    <row r="21" spans="1:15" ht="12.75">
      <c r="A21" s="34"/>
      <c r="C21" s="74"/>
      <c r="E21" s="178"/>
      <c r="F21" s="187"/>
      <c r="G21" s="178"/>
      <c r="H21" s="178"/>
      <c r="I21" s="178"/>
      <c r="J21" s="178"/>
      <c r="K21" s="178"/>
      <c r="L21" s="186"/>
      <c r="M21" s="186"/>
      <c r="N21" s="188">
        <f t="shared" si="3"/>
        <v>0</v>
      </c>
      <c r="O21" s="187"/>
    </row>
    <row r="22" spans="1:15" ht="12.75">
      <c r="A22" s="84" t="s">
        <v>19</v>
      </c>
      <c r="C22" s="77">
        <v>250482</v>
      </c>
      <c r="D22" s="77">
        <f>SUM(D14:D21)</f>
        <v>182</v>
      </c>
      <c r="E22" s="191">
        <f>SUM(E14:E21)</f>
        <v>984</v>
      </c>
      <c r="F22" s="192">
        <f t="shared" si="0"/>
        <v>3.9284259946822524</v>
      </c>
      <c r="G22" s="191">
        <f>SUM(G14:G21)</f>
        <v>427</v>
      </c>
      <c r="H22" s="192">
        <f t="shared" si="1"/>
        <v>433.9430894308943</v>
      </c>
      <c r="I22" s="193">
        <f>SUM(I14:I20)</f>
        <v>15</v>
      </c>
      <c r="J22" s="193">
        <f>SUM(J14:J20)</f>
        <v>582</v>
      </c>
      <c r="K22" s="192">
        <f t="shared" si="2"/>
        <v>2.323520252952308</v>
      </c>
      <c r="L22" s="193">
        <f>SUM(L14:L20)</f>
        <v>7</v>
      </c>
      <c r="M22" s="193">
        <f>SUM(M14:M20)</f>
        <v>4</v>
      </c>
      <c r="N22" s="196">
        <f t="shared" si="3"/>
        <v>402</v>
      </c>
      <c r="O22" s="192">
        <f t="shared" si="4"/>
        <v>1.6049057417299446</v>
      </c>
    </row>
    <row r="23" ht="12.75">
      <c r="A23" s="1"/>
    </row>
    <row r="24" ht="12.75">
      <c r="A24" s="1"/>
    </row>
    <row r="25" ht="12.75">
      <c r="A25" s="1"/>
    </row>
    <row r="26" spans="1:15" ht="12.75">
      <c r="A26" s="220" t="s">
        <v>41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1:7" ht="7.5" customHeight="1">
      <c r="A27" s="25"/>
      <c r="B27" s="25"/>
      <c r="C27" s="25"/>
      <c r="D27" s="25"/>
      <c r="E27" s="25"/>
      <c r="F27" s="25"/>
      <c r="G27" s="25"/>
    </row>
    <row r="28" spans="1:15" ht="12.75">
      <c r="A28" s="49"/>
      <c r="B28" s="35"/>
      <c r="C28" s="21"/>
      <c r="D28" s="15" t="s">
        <v>40</v>
      </c>
      <c r="E28" s="14"/>
      <c r="F28" s="35"/>
      <c r="G28" s="35"/>
      <c r="H28" s="35"/>
      <c r="I28" s="14"/>
      <c r="J28" s="14"/>
      <c r="K28" s="35"/>
      <c r="L28" s="35"/>
      <c r="M28" s="35"/>
      <c r="N28" s="270" t="s">
        <v>53</v>
      </c>
      <c r="O28" s="271"/>
    </row>
    <row r="29" spans="1:15" ht="12.75">
      <c r="A29" s="34"/>
      <c r="C29" s="10" t="s">
        <v>126</v>
      </c>
      <c r="D29" s="10" t="s">
        <v>17</v>
      </c>
      <c r="E29" s="221" t="s">
        <v>8</v>
      </c>
      <c r="F29" s="222"/>
      <c r="G29" s="222"/>
      <c r="H29" s="272"/>
      <c r="I29" s="9" t="s">
        <v>48</v>
      </c>
      <c r="J29" s="221" t="s">
        <v>9</v>
      </c>
      <c r="K29" s="222"/>
      <c r="L29" s="222"/>
      <c r="M29" s="272"/>
      <c r="N29" s="221" t="s">
        <v>10</v>
      </c>
      <c r="O29" s="222"/>
    </row>
    <row r="30" spans="1:15" ht="12.75">
      <c r="A30" s="51" t="s">
        <v>66</v>
      </c>
      <c r="B30" s="6"/>
      <c r="C30" s="10" t="s">
        <v>127</v>
      </c>
      <c r="D30" s="11" t="s">
        <v>18</v>
      </c>
      <c r="E30" s="20"/>
      <c r="F30" s="6"/>
      <c r="G30" s="6"/>
      <c r="H30" s="6"/>
      <c r="I30" s="8" t="s">
        <v>49</v>
      </c>
      <c r="J30" s="20"/>
      <c r="K30" s="6"/>
      <c r="L30" s="6"/>
      <c r="M30" s="6"/>
      <c r="N30" s="225" t="s">
        <v>11</v>
      </c>
      <c r="O30" s="268"/>
    </row>
    <row r="31" spans="1:15" ht="12.75">
      <c r="A31" s="34"/>
      <c r="B31" s="65">
        <v>15916</v>
      </c>
      <c r="C31" s="10" t="s">
        <v>128</v>
      </c>
      <c r="D31" s="10"/>
      <c r="E31" s="19"/>
      <c r="F31" s="19" t="s">
        <v>43</v>
      </c>
      <c r="G31" s="245" t="s">
        <v>147</v>
      </c>
      <c r="H31" s="223"/>
      <c r="I31" s="9"/>
      <c r="J31" s="9"/>
      <c r="K31" s="19" t="s">
        <v>1</v>
      </c>
      <c r="L31" s="15" t="s">
        <v>50</v>
      </c>
      <c r="M31" s="9" t="s">
        <v>130</v>
      </c>
      <c r="N31" s="9"/>
      <c r="O31" s="19" t="s">
        <v>43</v>
      </c>
    </row>
    <row r="32" spans="1:15" ht="12.75">
      <c r="A32" s="51" t="s">
        <v>80</v>
      </c>
      <c r="C32" s="10" t="s">
        <v>129</v>
      </c>
      <c r="D32" s="10" t="s">
        <v>0</v>
      </c>
      <c r="E32" s="9" t="s">
        <v>0</v>
      </c>
      <c r="F32" s="9" t="s">
        <v>44</v>
      </c>
      <c r="G32" s="9" t="s">
        <v>0</v>
      </c>
      <c r="H32" s="15" t="s">
        <v>1</v>
      </c>
      <c r="I32" s="9" t="s">
        <v>0</v>
      </c>
      <c r="J32" s="9" t="s">
        <v>0</v>
      </c>
      <c r="K32" s="9" t="s">
        <v>44</v>
      </c>
      <c r="L32" s="10" t="s">
        <v>51</v>
      </c>
      <c r="M32" s="9" t="s">
        <v>131</v>
      </c>
      <c r="N32" s="9" t="s">
        <v>0</v>
      </c>
      <c r="O32" s="9" t="s">
        <v>44</v>
      </c>
    </row>
    <row r="33" spans="1:15" ht="12.75">
      <c r="A33" s="34"/>
      <c r="C33" s="56"/>
      <c r="D33" s="10"/>
      <c r="E33" s="9"/>
      <c r="F33" s="9" t="s">
        <v>45</v>
      </c>
      <c r="G33" s="9"/>
      <c r="H33" s="10" t="s">
        <v>46</v>
      </c>
      <c r="I33" s="9"/>
      <c r="J33" s="9"/>
      <c r="K33" s="7" t="s">
        <v>45</v>
      </c>
      <c r="L33" s="16" t="s">
        <v>52</v>
      </c>
      <c r="M33" s="7" t="s">
        <v>121</v>
      </c>
      <c r="N33" s="9"/>
      <c r="O33" s="9" t="s">
        <v>45</v>
      </c>
    </row>
    <row r="34" spans="1:15" ht="12.75">
      <c r="A34" s="6"/>
      <c r="B34" s="6"/>
      <c r="C34" s="22"/>
      <c r="D34" s="11"/>
      <c r="E34" s="8"/>
      <c r="F34" s="11"/>
      <c r="G34" s="8"/>
      <c r="H34" s="11" t="s">
        <v>47</v>
      </c>
      <c r="I34" s="8"/>
      <c r="J34" s="8"/>
      <c r="K34" s="8"/>
      <c r="L34" s="11"/>
      <c r="M34" s="8"/>
      <c r="N34" s="8"/>
      <c r="O34" s="8"/>
    </row>
    <row r="35" spans="1:7" ht="12.75">
      <c r="A35" s="49"/>
      <c r="B35" s="64">
        <f>SUM(B31-B33)</f>
        <v>15916</v>
      </c>
      <c r="C35" s="197"/>
      <c r="D35" s="64"/>
      <c r="E35" s="68"/>
      <c r="F35" s="64"/>
      <c r="G35" s="171"/>
    </row>
    <row r="36" spans="1:15" ht="12.75">
      <c r="A36" s="34" t="s">
        <v>62</v>
      </c>
      <c r="C36" s="189">
        <v>7082</v>
      </c>
      <c r="D36" s="189">
        <v>7</v>
      </c>
      <c r="E36" s="189">
        <v>24</v>
      </c>
      <c r="F36" s="190">
        <f aca="true" t="shared" si="5" ref="F36:F60">SUM(E36/C36)*1000</f>
        <v>3.388873199661113</v>
      </c>
      <c r="G36" s="189">
        <v>6</v>
      </c>
      <c r="H36" s="190">
        <f aca="true" t="shared" si="6" ref="H36:H60">SUM(G36/E36)*1000</f>
        <v>250</v>
      </c>
      <c r="I36" s="189">
        <v>0</v>
      </c>
      <c r="J36" s="198">
        <v>17</v>
      </c>
      <c r="K36" s="190">
        <f aca="true" t="shared" si="7" ref="K36:K60">SUM(J36/C36)*1000</f>
        <v>2.4004518497599547</v>
      </c>
      <c r="L36" s="189">
        <v>0</v>
      </c>
      <c r="M36" s="189">
        <v>0</v>
      </c>
      <c r="N36" s="195">
        <f>SUM(E36-J36)</f>
        <v>7</v>
      </c>
      <c r="O36" s="190">
        <f>SUM(N36/C36)*1000</f>
        <v>0.9884213499011579</v>
      </c>
    </row>
    <row r="37" spans="1:15" ht="12.75">
      <c r="A37" s="34" t="s">
        <v>63</v>
      </c>
      <c r="C37" s="189">
        <v>21776</v>
      </c>
      <c r="D37" s="189">
        <v>12</v>
      </c>
      <c r="E37" s="189">
        <v>93</v>
      </c>
      <c r="F37" s="190">
        <f t="shared" si="5"/>
        <v>4.270756796473181</v>
      </c>
      <c r="G37" s="189">
        <v>26</v>
      </c>
      <c r="H37" s="190">
        <f t="shared" si="6"/>
        <v>279.5698924731183</v>
      </c>
      <c r="I37" s="189">
        <v>1</v>
      </c>
      <c r="J37" s="189">
        <v>45</v>
      </c>
      <c r="K37" s="190">
        <f t="shared" si="7"/>
        <v>2.0664952240999264</v>
      </c>
      <c r="L37" s="189">
        <v>1</v>
      </c>
      <c r="M37" s="189">
        <v>1</v>
      </c>
      <c r="N37" s="195">
        <f aca="true" t="shared" si="8" ref="N37:N60">SUM(E37-J37)</f>
        <v>48</v>
      </c>
      <c r="O37" s="190">
        <f aca="true" t="shared" si="9" ref="O37:O60">SUM(N37/C37)*1000</f>
        <v>2.204261572373255</v>
      </c>
    </row>
    <row r="38" spans="1:15" ht="12.75">
      <c r="A38" s="34" t="s">
        <v>64</v>
      </c>
      <c r="C38" s="189">
        <v>17096</v>
      </c>
      <c r="D38" s="189">
        <v>12</v>
      </c>
      <c r="E38" s="189">
        <v>53</v>
      </c>
      <c r="F38" s="190">
        <f t="shared" si="5"/>
        <v>3.100140383715489</v>
      </c>
      <c r="G38" s="189">
        <v>25</v>
      </c>
      <c r="H38" s="190">
        <f t="shared" si="6"/>
        <v>471.6981132075472</v>
      </c>
      <c r="I38" s="189">
        <v>1</v>
      </c>
      <c r="J38" s="189">
        <v>58</v>
      </c>
      <c r="K38" s="190">
        <f t="shared" si="7"/>
        <v>3.3926064576509125</v>
      </c>
      <c r="L38" s="189">
        <v>0</v>
      </c>
      <c r="M38" s="189">
        <v>0</v>
      </c>
      <c r="N38" s="195">
        <f t="shared" si="8"/>
        <v>-5</v>
      </c>
      <c r="O38" s="190">
        <f t="shared" si="9"/>
        <v>-0.2924660739354235</v>
      </c>
    </row>
    <row r="39" spans="1:15" ht="12.75">
      <c r="A39" s="34" t="s">
        <v>65</v>
      </c>
      <c r="C39" s="189">
        <v>5378</v>
      </c>
      <c r="D39" s="189">
        <v>5</v>
      </c>
      <c r="E39" s="189">
        <v>37</v>
      </c>
      <c r="F39" s="190">
        <f t="shared" si="5"/>
        <v>6.87988099665303</v>
      </c>
      <c r="G39" s="189">
        <v>19</v>
      </c>
      <c r="H39" s="190">
        <f t="shared" si="6"/>
        <v>513.5135135135134</v>
      </c>
      <c r="I39" s="189">
        <v>0</v>
      </c>
      <c r="J39" s="189">
        <v>12</v>
      </c>
      <c r="K39" s="190">
        <f t="shared" si="7"/>
        <v>2.231312755671253</v>
      </c>
      <c r="L39" s="189">
        <v>0</v>
      </c>
      <c r="M39" s="189">
        <v>0</v>
      </c>
      <c r="N39" s="195">
        <f t="shared" si="8"/>
        <v>25</v>
      </c>
      <c r="O39" s="190">
        <f t="shared" si="9"/>
        <v>4.648568240981778</v>
      </c>
    </row>
    <row r="40" spans="1:15" ht="12.75">
      <c r="A40" s="34"/>
      <c r="C40" s="189"/>
      <c r="D40" s="189"/>
      <c r="E40" s="189"/>
      <c r="F40" s="190"/>
      <c r="G40" s="189"/>
      <c r="H40" s="190"/>
      <c r="I40" s="189"/>
      <c r="J40" s="186"/>
      <c r="K40" s="187"/>
      <c r="L40" s="186"/>
      <c r="M40" s="186"/>
      <c r="N40" s="188">
        <f t="shared" si="8"/>
        <v>0</v>
      </c>
      <c r="O40" s="187"/>
    </row>
    <row r="41" spans="1:15" ht="12.75">
      <c r="A41" s="34" t="s">
        <v>66</v>
      </c>
      <c r="C41" s="189">
        <f>SUM(C36:C40)</f>
        <v>51332</v>
      </c>
      <c r="D41" s="189">
        <f>SUM(D36:D40)</f>
        <v>36</v>
      </c>
      <c r="E41" s="189">
        <f>SUM(E36:E40)</f>
        <v>207</v>
      </c>
      <c r="F41" s="190">
        <f t="shared" si="5"/>
        <v>4.032572274604536</v>
      </c>
      <c r="G41" s="189">
        <f>SUM(G36:G39)</f>
        <v>76</v>
      </c>
      <c r="H41" s="190">
        <f t="shared" si="6"/>
        <v>367.1497584541063</v>
      </c>
      <c r="I41" s="189">
        <f>SUM(I36:I39)</f>
        <v>2</v>
      </c>
      <c r="J41" s="189">
        <f>SUM(J36:J39)</f>
        <v>132</v>
      </c>
      <c r="K41" s="190">
        <f t="shared" si="7"/>
        <v>2.571495363515935</v>
      </c>
      <c r="L41" s="189">
        <f>SUM(L36:L39)</f>
        <v>1</v>
      </c>
      <c r="M41" s="189">
        <f>SUM(M36:M39)</f>
        <v>1</v>
      </c>
      <c r="N41" s="195">
        <f t="shared" si="8"/>
        <v>75</v>
      </c>
      <c r="O41" s="190">
        <f t="shared" si="9"/>
        <v>1.4610769110885997</v>
      </c>
    </row>
    <row r="42" spans="1:15" ht="12.75">
      <c r="A42" s="34" t="s">
        <v>67</v>
      </c>
      <c r="C42" s="189"/>
      <c r="D42" s="186"/>
      <c r="E42" s="186"/>
      <c r="F42" s="187"/>
      <c r="G42" s="186"/>
      <c r="H42" s="187"/>
      <c r="I42" s="186"/>
      <c r="J42" s="186"/>
      <c r="K42" s="187"/>
      <c r="L42" s="186"/>
      <c r="M42" s="186"/>
      <c r="N42" s="188">
        <f t="shared" si="8"/>
        <v>0</v>
      </c>
      <c r="O42" s="187"/>
    </row>
    <row r="43" spans="1:15" ht="12.75">
      <c r="A43" s="34"/>
      <c r="C43" s="189"/>
      <c r="D43" s="186"/>
      <c r="E43" s="186"/>
      <c r="F43" s="187"/>
      <c r="G43" s="186"/>
      <c r="H43" s="187"/>
      <c r="I43" s="186"/>
      <c r="J43" s="186"/>
      <c r="K43" s="187"/>
      <c r="L43" s="186"/>
      <c r="M43" s="186"/>
      <c r="N43" s="188">
        <f t="shared" si="8"/>
        <v>0</v>
      </c>
      <c r="O43" s="187"/>
    </row>
    <row r="44" spans="1:15" ht="12.75">
      <c r="A44" s="85" t="s">
        <v>68</v>
      </c>
      <c r="C44" s="189">
        <v>4339</v>
      </c>
      <c r="D44" s="189">
        <v>3</v>
      </c>
      <c r="E44" s="189">
        <v>21</v>
      </c>
      <c r="F44" s="190">
        <f t="shared" si="5"/>
        <v>4.839824844434202</v>
      </c>
      <c r="G44" s="189">
        <v>11</v>
      </c>
      <c r="H44" s="190">
        <f t="shared" si="6"/>
        <v>523.8095238095239</v>
      </c>
      <c r="I44" s="189">
        <v>1</v>
      </c>
      <c r="J44" s="189">
        <v>6</v>
      </c>
      <c r="K44" s="190">
        <f t="shared" si="7"/>
        <v>1.3828070984097718</v>
      </c>
      <c r="L44" s="189">
        <v>1</v>
      </c>
      <c r="M44" s="189">
        <v>1</v>
      </c>
      <c r="N44" s="195">
        <f t="shared" si="8"/>
        <v>15</v>
      </c>
      <c r="O44" s="190">
        <f t="shared" si="9"/>
        <v>3.4570177460244293</v>
      </c>
    </row>
    <row r="45" spans="1:15" ht="12.75">
      <c r="A45" s="85" t="s">
        <v>69</v>
      </c>
      <c r="C45" s="189">
        <v>9351</v>
      </c>
      <c r="D45" s="189">
        <v>7</v>
      </c>
      <c r="E45" s="189">
        <v>21</v>
      </c>
      <c r="F45" s="190">
        <f t="shared" si="5"/>
        <v>2.2457491177414184</v>
      </c>
      <c r="G45" s="189">
        <v>11</v>
      </c>
      <c r="H45" s="190">
        <f t="shared" si="6"/>
        <v>523.8095238095239</v>
      </c>
      <c r="I45" s="189">
        <v>0</v>
      </c>
      <c r="J45" s="189">
        <v>24</v>
      </c>
      <c r="K45" s="190">
        <f t="shared" si="7"/>
        <v>2.566570420275906</v>
      </c>
      <c r="L45" s="189">
        <v>0</v>
      </c>
      <c r="M45" s="189">
        <v>0</v>
      </c>
      <c r="N45" s="195">
        <f t="shared" si="8"/>
        <v>-3</v>
      </c>
      <c r="O45" s="190">
        <f t="shared" si="9"/>
        <v>-0.32082130253448826</v>
      </c>
    </row>
    <row r="46" spans="1:15" ht="12.75">
      <c r="A46" s="85" t="s">
        <v>70</v>
      </c>
      <c r="C46" s="189">
        <v>7073</v>
      </c>
      <c r="D46" s="189">
        <v>7</v>
      </c>
      <c r="E46" s="189">
        <v>30</v>
      </c>
      <c r="F46" s="190">
        <f t="shared" si="5"/>
        <v>4.241481690937367</v>
      </c>
      <c r="G46" s="189">
        <v>12</v>
      </c>
      <c r="H46" s="190">
        <f t="shared" si="6"/>
        <v>400</v>
      </c>
      <c r="I46" s="189">
        <v>0</v>
      </c>
      <c r="J46" s="189">
        <v>19</v>
      </c>
      <c r="K46" s="190">
        <f t="shared" si="7"/>
        <v>2.6862717375936658</v>
      </c>
      <c r="L46" s="189">
        <v>0</v>
      </c>
      <c r="M46" s="189">
        <v>0</v>
      </c>
      <c r="N46" s="195">
        <f t="shared" si="8"/>
        <v>11</v>
      </c>
      <c r="O46" s="190">
        <f t="shared" si="9"/>
        <v>1.5552099533437014</v>
      </c>
    </row>
    <row r="47" spans="1:15" ht="12.75">
      <c r="A47" s="85" t="s">
        <v>71</v>
      </c>
      <c r="C47" s="189">
        <v>8259</v>
      </c>
      <c r="D47" s="189">
        <v>6</v>
      </c>
      <c r="E47" s="189">
        <v>26</v>
      </c>
      <c r="F47" s="190">
        <f t="shared" si="5"/>
        <v>3.148080881462647</v>
      </c>
      <c r="G47" s="189">
        <v>10</v>
      </c>
      <c r="H47" s="190">
        <f t="shared" si="6"/>
        <v>384.61538461538464</v>
      </c>
      <c r="I47" s="189">
        <v>0</v>
      </c>
      <c r="J47" s="189">
        <v>29</v>
      </c>
      <c r="K47" s="190">
        <f t="shared" si="7"/>
        <v>3.5113209831698753</v>
      </c>
      <c r="L47" s="189">
        <v>0</v>
      </c>
      <c r="M47" s="189">
        <v>0</v>
      </c>
      <c r="N47" s="195">
        <f t="shared" si="8"/>
        <v>-3</v>
      </c>
      <c r="O47" s="190">
        <f t="shared" si="9"/>
        <v>-0.3632401017072285</v>
      </c>
    </row>
    <row r="48" spans="1:15" ht="12.75">
      <c r="A48" s="34"/>
      <c r="C48" s="189"/>
      <c r="D48" s="186"/>
      <c r="E48" s="186"/>
      <c r="F48" s="187"/>
      <c r="G48" s="186"/>
      <c r="H48" s="187"/>
      <c r="I48" s="189"/>
      <c r="J48" s="189"/>
      <c r="K48" s="190"/>
      <c r="L48" s="189"/>
      <c r="M48" s="189"/>
      <c r="N48" s="195">
        <f t="shared" si="8"/>
        <v>0</v>
      </c>
      <c r="O48" s="190"/>
    </row>
    <row r="49" spans="1:15" ht="12.75">
      <c r="A49" s="34" t="s">
        <v>72</v>
      </c>
      <c r="C49" s="189">
        <v>21957</v>
      </c>
      <c r="D49" s="189">
        <v>26</v>
      </c>
      <c r="E49" s="189">
        <v>80</v>
      </c>
      <c r="F49" s="190">
        <f t="shared" si="5"/>
        <v>3.643484993396183</v>
      </c>
      <c r="G49" s="189">
        <v>25</v>
      </c>
      <c r="H49" s="190">
        <f t="shared" si="6"/>
        <v>312.5</v>
      </c>
      <c r="I49" s="189">
        <v>0</v>
      </c>
      <c r="J49" s="189">
        <v>50</v>
      </c>
      <c r="K49" s="190">
        <f t="shared" si="7"/>
        <v>2.2771781208726147</v>
      </c>
      <c r="L49" s="189">
        <v>0</v>
      </c>
      <c r="M49" s="189">
        <v>0</v>
      </c>
      <c r="N49" s="195">
        <f t="shared" si="8"/>
        <v>30</v>
      </c>
      <c r="O49" s="190">
        <f t="shared" si="9"/>
        <v>1.366306872523569</v>
      </c>
    </row>
    <row r="50" spans="1:15" ht="12.75">
      <c r="A50" s="34" t="s">
        <v>73</v>
      </c>
      <c r="C50" s="189">
        <v>4078</v>
      </c>
      <c r="D50" s="189">
        <v>1</v>
      </c>
      <c r="E50" s="189">
        <v>11</v>
      </c>
      <c r="F50" s="190">
        <f t="shared" si="5"/>
        <v>2.697400686611084</v>
      </c>
      <c r="G50" s="189">
        <v>7</v>
      </c>
      <c r="H50" s="190">
        <f t="shared" si="6"/>
        <v>636.3636363636364</v>
      </c>
      <c r="I50" s="189">
        <v>0</v>
      </c>
      <c r="J50" s="189">
        <v>9</v>
      </c>
      <c r="K50" s="190">
        <f t="shared" si="7"/>
        <v>2.2069641981363413</v>
      </c>
      <c r="L50" s="189">
        <v>0</v>
      </c>
      <c r="M50" s="189">
        <v>0</v>
      </c>
      <c r="N50" s="195">
        <f t="shared" si="8"/>
        <v>2</v>
      </c>
      <c r="O50" s="190">
        <f t="shared" si="9"/>
        <v>0.4904364884747425</v>
      </c>
    </row>
    <row r="51" spans="1:15" ht="12.75">
      <c r="A51" s="34" t="s">
        <v>74</v>
      </c>
      <c r="C51" s="189">
        <v>9167</v>
      </c>
      <c r="D51" s="189">
        <v>5</v>
      </c>
      <c r="E51" s="189">
        <v>34</v>
      </c>
      <c r="F51" s="190">
        <f t="shared" si="5"/>
        <v>3.708956037962256</v>
      </c>
      <c r="G51" s="189">
        <v>11</v>
      </c>
      <c r="H51" s="190">
        <f t="shared" si="6"/>
        <v>323.5294117647059</v>
      </c>
      <c r="I51" s="189">
        <v>0</v>
      </c>
      <c r="J51" s="189">
        <v>46</v>
      </c>
      <c r="K51" s="190">
        <f t="shared" si="7"/>
        <v>5.017999345478346</v>
      </c>
      <c r="L51" s="189">
        <v>0</v>
      </c>
      <c r="M51" s="189">
        <v>0</v>
      </c>
      <c r="N51" s="195">
        <f t="shared" si="8"/>
        <v>-12</v>
      </c>
      <c r="O51" s="190">
        <f t="shared" si="9"/>
        <v>-1.3090433075160903</v>
      </c>
    </row>
    <row r="52" spans="1:15" ht="12.75">
      <c r="A52" s="34" t="s">
        <v>75</v>
      </c>
      <c r="C52" s="189">
        <v>7203</v>
      </c>
      <c r="D52" s="189">
        <v>6</v>
      </c>
      <c r="E52" s="189">
        <v>17</v>
      </c>
      <c r="F52" s="190">
        <f t="shared" si="5"/>
        <v>2.360127724559211</v>
      </c>
      <c r="G52" s="189">
        <v>11</v>
      </c>
      <c r="H52" s="190">
        <f t="shared" si="6"/>
        <v>647.0588235294118</v>
      </c>
      <c r="I52" s="189">
        <v>0</v>
      </c>
      <c r="J52" s="189">
        <v>25</v>
      </c>
      <c r="K52" s="190">
        <f t="shared" si="7"/>
        <v>3.470776065528252</v>
      </c>
      <c r="L52" s="189">
        <v>0</v>
      </c>
      <c r="M52" s="189">
        <v>0</v>
      </c>
      <c r="N52" s="195">
        <f t="shared" si="8"/>
        <v>-8</v>
      </c>
      <c r="O52" s="190">
        <f t="shared" si="9"/>
        <v>-1.1106483409690406</v>
      </c>
    </row>
    <row r="53" spans="1:15" ht="12.75">
      <c r="A53" s="34"/>
      <c r="C53" s="189"/>
      <c r="D53" s="186"/>
      <c r="E53" s="186"/>
      <c r="F53" s="187"/>
      <c r="G53" s="186"/>
      <c r="H53" s="187"/>
      <c r="I53" s="186"/>
      <c r="J53" s="186"/>
      <c r="K53" s="187"/>
      <c r="L53" s="186"/>
      <c r="M53" s="186"/>
      <c r="N53" s="188">
        <f t="shared" si="8"/>
        <v>0</v>
      </c>
      <c r="O53" s="187"/>
    </row>
    <row r="54" spans="1:15" ht="12.75">
      <c r="A54" s="34" t="s">
        <v>76</v>
      </c>
      <c r="C54" s="189">
        <v>12639</v>
      </c>
      <c r="D54" s="189">
        <v>4</v>
      </c>
      <c r="E54" s="189">
        <v>31</v>
      </c>
      <c r="F54" s="190">
        <f t="shared" si="5"/>
        <v>2.4527256903236014</v>
      </c>
      <c r="G54" s="189">
        <v>14</v>
      </c>
      <c r="H54" s="190">
        <f t="shared" si="6"/>
        <v>451.61290322580646</v>
      </c>
      <c r="I54" s="189">
        <v>3</v>
      </c>
      <c r="J54" s="189">
        <v>55</v>
      </c>
      <c r="K54" s="190">
        <f t="shared" si="7"/>
        <v>4.351610095735422</v>
      </c>
      <c r="L54" s="189">
        <v>0</v>
      </c>
      <c r="M54" s="189">
        <v>0</v>
      </c>
      <c r="N54" s="195">
        <f t="shared" si="8"/>
        <v>-24</v>
      </c>
      <c r="O54" s="190">
        <f t="shared" si="9"/>
        <v>-1.8988844054118206</v>
      </c>
    </row>
    <row r="55" spans="1:15" ht="12.75">
      <c r="A55" s="34" t="s">
        <v>77</v>
      </c>
      <c r="C55" s="189">
        <v>6424</v>
      </c>
      <c r="D55" s="189">
        <v>2</v>
      </c>
      <c r="E55" s="189">
        <v>17</v>
      </c>
      <c r="F55" s="190">
        <f t="shared" si="5"/>
        <v>2.646326276463263</v>
      </c>
      <c r="G55" s="189">
        <v>5</v>
      </c>
      <c r="H55" s="190">
        <f t="shared" si="6"/>
        <v>294.11764705882354</v>
      </c>
      <c r="I55" s="189">
        <v>0</v>
      </c>
      <c r="J55" s="189">
        <v>14</v>
      </c>
      <c r="K55" s="190">
        <f t="shared" si="7"/>
        <v>2.179327521793275</v>
      </c>
      <c r="L55" s="189">
        <v>1</v>
      </c>
      <c r="M55" s="189">
        <v>1</v>
      </c>
      <c r="N55" s="195">
        <f t="shared" si="8"/>
        <v>3</v>
      </c>
      <c r="O55" s="190">
        <f t="shared" si="9"/>
        <v>0.4669987546699876</v>
      </c>
    </row>
    <row r="56" spans="1:15" ht="12.75">
      <c r="A56" s="34" t="s">
        <v>78</v>
      </c>
      <c r="C56" s="189">
        <v>9650</v>
      </c>
      <c r="D56" s="189">
        <v>14</v>
      </c>
      <c r="E56" s="189">
        <v>33</v>
      </c>
      <c r="F56" s="190">
        <f t="shared" si="5"/>
        <v>3.419689119170984</v>
      </c>
      <c r="G56" s="189">
        <v>10</v>
      </c>
      <c r="H56" s="190">
        <f t="shared" si="6"/>
        <v>303.03030303030306</v>
      </c>
      <c r="I56" s="189">
        <v>0</v>
      </c>
      <c r="J56" s="189">
        <v>29</v>
      </c>
      <c r="K56" s="190">
        <f t="shared" si="7"/>
        <v>3.005181347150259</v>
      </c>
      <c r="L56" s="189">
        <v>0</v>
      </c>
      <c r="M56" s="189">
        <v>0</v>
      </c>
      <c r="N56" s="195">
        <f t="shared" si="8"/>
        <v>4</v>
      </c>
      <c r="O56" s="190">
        <f t="shared" si="9"/>
        <v>0.4145077720207254</v>
      </c>
    </row>
    <row r="57" spans="1:15" ht="12.75">
      <c r="A57" s="34"/>
      <c r="C57" s="36"/>
      <c r="D57" s="178"/>
      <c r="E57" s="178"/>
      <c r="F57" s="187"/>
      <c r="G57" s="178"/>
      <c r="H57" s="187"/>
      <c r="I57" s="178"/>
      <c r="J57" s="178"/>
      <c r="K57" s="187"/>
      <c r="L57" s="186"/>
      <c r="M57" s="186"/>
      <c r="N57" s="188">
        <f t="shared" si="8"/>
        <v>0</v>
      </c>
      <c r="O57" s="187"/>
    </row>
    <row r="58" spans="1:15" ht="12.75">
      <c r="A58" s="34" t="s">
        <v>79</v>
      </c>
      <c r="C58" s="189">
        <f>SUM(C44:C56)</f>
        <v>100140</v>
      </c>
      <c r="D58" s="189">
        <f>SUM(D44:D56)</f>
        <v>81</v>
      </c>
      <c r="E58" s="189">
        <f>SUM(E44:E56)</f>
        <v>321</v>
      </c>
      <c r="F58" s="190">
        <f t="shared" si="5"/>
        <v>3.205512282804074</v>
      </c>
      <c r="G58" s="189">
        <f>SUM(G44:G56)</f>
        <v>127</v>
      </c>
      <c r="H58" s="190">
        <f t="shared" si="6"/>
        <v>395.6386292834891</v>
      </c>
      <c r="I58" s="189">
        <f>SUM(I44:I56)</f>
        <v>4</v>
      </c>
      <c r="J58" s="189">
        <f>SUM(J44:J56)</f>
        <v>306</v>
      </c>
      <c r="K58" s="190">
        <f t="shared" si="7"/>
        <v>3.055721989215099</v>
      </c>
      <c r="L58" s="189">
        <f>SUM(L44:L56)</f>
        <v>2</v>
      </c>
      <c r="M58" s="189">
        <f>SUM(M44:M56)</f>
        <v>2</v>
      </c>
      <c r="N58" s="195">
        <f t="shared" si="8"/>
        <v>15</v>
      </c>
      <c r="O58" s="190">
        <f t="shared" si="9"/>
        <v>0.14979029358897544</v>
      </c>
    </row>
    <row r="59" spans="1:15" ht="12.75">
      <c r="A59" s="34"/>
      <c r="C59" s="36"/>
      <c r="D59" s="178"/>
      <c r="E59" s="178"/>
      <c r="F59" s="187"/>
      <c r="G59" s="178"/>
      <c r="H59" s="187"/>
      <c r="I59" s="178"/>
      <c r="J59" s="178"/>
      <c r="K59" s="187"/>
      <c r="L59" s="186"/>
      <c r="M59" s="186"/>
      <c r="N59" s="188">
        <f t="shared" si="8"/>
        <v>0</v>
      </c>
      <c r="O59" s="187"/>
    </row>
    <row r="60" spans="1:15" ht="12.75">
      <c r="A60" s="84" t="s">
        <v>19</v>
      </c>
      <c r="C60" s="191">
        <v>151469</v>
      </c>
      <c r="D60" s="191">
        <f>SUM(D41+D58)</f>
        <v>117</v>
      </c>
      <c r="E60" s="191">
        <f>SUM(E41+E58)</f>
        <v>528</v>
      </c>
      <c r="F60" s="192">
        <f t="shared" si="5"/>
        <v>3.485861793502301</v>
      </c>
      <c r="G60" s="191">
        <f>SUM(G41+G58)</f>
        <v>203</v>
      </c>
      <c r="H60" s="192">
        <f t="shared" si="6"/>
        <v>384.46969696969694</v>
      </c>
      <c r="I60" s="191">
        <f>SUM(I41+I58)</f>
        <v>6</v>
      </c>
      <c r="J60" s="191">
        <f>SUM(J41+J58)</f>
        <v>438</v>
      </c>
      <c r="K60" s="192">
        <f t="shared" si="7"/>
        <v>2.8916808059734995</v>
      </c>
      <c r="L60" s="191">
        <f>SUM(L41+L58)</f>
        <v>3</v>
      </c>
      <c r="M60" s="191">
        <f>SUM(M41+M58)</f>
        <v>3</v>
      </c>
      <c r="N60" s="199">
        <f t="shared" si="8"/>
        <v>90</v>
      </c>
      <c r="O60" s="192">
        <f t="shared" si="9"/>
        <v>0.5941809875288013</v>
      </c>
    </row>
    <row r="61" spans="3:15" ht="12.75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</row>
    <row r="62" spans="3:15" ht="12.75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</row>
    <row r="63" spans="3:15" ht="12.75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  <row r="64" spans="3:15" ht="12.75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</row>
    <row r="65" spans="3:15" ht="12.75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</row>
    <row r="66" spans="3:15" ht="12.75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</row>
    <row r="67" spans="3:15" ht="12.7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</row>
    <row r="68" spans="3:15" ht="12.75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3:15" ht="12.75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  <row r="70" spans="3:15" ht="12.75"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</row>
    <row r="71" spans="3:15" ht="12.75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</row>
    <row r="72" spans="3:15" ht="12.75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</row>
    <row r="73" spans="3:15" ht="12.75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</row>
    <row r="74" spans="3:15" ht="12.75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</row>
    <row r="75" spans="3:15" ht="12.7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3:15" ht="12.75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</row>
    <row r="77" spans="3:15" ht="12.75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3:15" ht="12.7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3:15" ht="12.75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3:15" ht="12.7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3:15" ht="12.75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3:15" ht="12.75"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3:15" ht="12.75"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3:15" ht="12.75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3:15" ht="12.75"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3:15" ht="12.75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3:15" ht="12.75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3:15" ht="12.75"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3:15" ht="12.75"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3:15" ht="12.75"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3:15" ht="12.75"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3:15" ht="12.75"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3:15" ht="12.75"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3:15" ht="12.75"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</sheetData>
  <mergeCells count="14">
    <mergeCell ref="A4:O4"/>
    <mergeCell ref="E29:H29"/>
    <mergeCell ref="J29:M29"/>
    <mergeCell ref="G31:H31"/>
    <mergeCell ref="N28:O28"/>
    <mergeCell ref="N29:O29"/>
    <mergeCell ref="N30:O30"/>
    <mergeCell ref="N6:O6"/>
    <mergeCell ref="N7:O7"/>
    <mergeCell ref="N8:O8"/>
    <mergeCell ref="A26:O26"/>
    <mergeCell ref="E7:H7"/>
    <mergeCell ref="J7:M7"/>
    <mergeCell ref="G9:H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0.421875" style="0" hidden="1" customWidth="1"/>
    <col min="3" max="3" width="8.421875" style="0" customWidth="1"/>
    <col min="4" max="4" width="7.7109375" style="0" customWidth="1"/>
    <col min="5" max="6" width="8.421875" style="0" customWidth="1"/>
    <col min="7" max="7" width="8.28125" style="0" customWidth="1"/>
    <col min="8" max="8" width="7.57421875" style="0" customWidth="1"/>
    <col min="9" max="9" width="8.57421875" style="0" customWidth="1"/>
    <col min="10" max="10" width="7.57421875" style="0" customWidth="1"/>
    <col min="11" max="11" width="10.00390625" style="0" customWidth="1"/>
    <col min="12" max="12" width="13.8515625" style="0" customWidth="1"/>
  </cols>
  <sheetData>
    <row r="1" ht="12.75">
      <c r="A1" s="1" t="s">
        <v>185</v>
      </c>
    </row>
    <row r="3" spans="1:10" ht="12.75">
      <c r="A3" s="220" t="s">
        <v>32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7" ht="7.5" customHeight="1">
      <c r="A4" s="25"/>
      <c r="B4" s="25"/>
      <c r="C4" s="25"/>
      <c r="D4" s="25"/>
      <c r="E4" s="25"/>
      <c r="F4" s="25"/>
      <c r="G4" s="25"/>
    </row>
    <row r="5" spans="1:11" ht="12.75">
      <c r="A5" s="52" t="s">
        <v>81</v>
      </c>
      <c r="B5" s="35"/>
      <c r="C5" s="14"/>
      <c r="D5" s="49"/>
      <c r="E5" s="14"/>
      <c r="F5" s="35"/>
      <c r="G5" s="14"/>
      <c r="H5" s="49"/>
      <c r="I5" s="35"/>
      <c r="J5" s="35"/>
      <c r="K5" s="5"/>
    </row>
    <row r="6" spans="1:11" ht="12.75">
      <c r="A6" s="3" t="s">
        <v>82</v>
      </c>
      <c r="C6" s="273" t="s">
        <v>39</v>
      </c>
      <c r="D6" s="274"/>
      <c r="E6" s="225" t="s">
        <v>86</v>
      </c>
      <c r="F6" s="269"/>
      <c r="G6" s="225" t="s">
        <v>87</v>
      </c>
      <c r="H6" s="269"/>
      <c r="I6" s="268" t="s">
        <v>88</v>
      </c>
      <c r="J6" s="268"/>
      <c r="K6" s="5"/>
    </row>
    <row r="7" spans="1:11" ht="12.75">
      <c r="A7" s="13" t="s">
        <v>83</v>
      </c>
      <c r="B7" s="6"/>
      <c r="C7" s="8" t="s">
        <v>84</v>
      </c>
      <c r="D7" s="11" t="s">
        <v>85</v>
      </c>
      <c r="E7" s="8" t="s">
        <v>84</v>
      </c>
      <c r="F7" s="17" t="s">
        <v>85</v>
      </c>
      <c r="G7" s="8" t="s">
        <v>84</v>
      </c>
      <c r="H7" s="87" t="s">
        <v>85</v>
      </c>
      <c r="I7" s="8" t="s">
        <v>84</v>
      </c>
      <c r="J7" s="87" t="s">
        <v>85</v>
      </c>
      <c r="K7" s="5"/>
    </row>
    <row r="8" spans="1:12" ht="12.75">
      <c r="A8" s="3"/>
      <c r="C8" s="4"/>
      <c r="D8" s="5"/>
      <c r="L8" s="32"/>
    </row>
    <row r="9" spans="1:10" ht="12.75">
      <c r="A9" s="51" t="s">
        <v>89</v>
      </c>
      <c r="C9" s="200">
        <f>SUM(E9+G9+I9)</f>
        <v>410</v>
      </c>
      <c r="D9" s="200">
        <f>SUM(F9+H9+J9)</f>
        <v>871</v>
      </c>
      <c r="E9" s="200">
        <v>400</v>
      </c>
      <c r="F9" s="200">
        <v>854</v>
      </c>
      <c r="G9" s="179">
        <v>0</v>
      </c>
      <c r="H9" s="179">
        <v>0</v>
      </c>
      <c r="I9" s="179">
        <v>10</v>
      </c>
      <c r="J9" s="179">
        <v>17</v>
      </c>
    </row>
    <row r="10" spans="1:10" ht="12.75">
      <c r="A10" s="51"/>
      <c r="C10" s="194"/>
      <c r="D10" s="194"/>
      <c r="E10" s="178"/>
      <c r="F10" s="178"/>
      <c r="G10" s="178"/>
      <c r="H10" s="178"/>
      <c r="I10" s="178"/>
      <c r="J10" s="178"/>
    </row>
    <row r="11" spans="1:10" ht="12.75">
      <c r="A11" s="51" t="s">
        <v>90</v>
      </c>
      <c r="C11" s="200">
        <f>SUM(E11+G11+I11)</f>
        <v>2724</v>
      </c>
      <c r="D11" s="200">
        <f>SUM(F11+H11+J11)</f>
        <v>3165</v>
      </c>
      <c r="E11" s="179">
        <v>2581</v>
      </c>
      <c r="F11" s="179">
        <v>2877</v>
      </c>
      <c r="G11" s="179">
        <v>3</v>
      </c>
      <c r="H11" s="179">
        <v>7</v>
      </c>
      <c r="I11" s="179">
        <v>140</v>
      </c>
      <c r="J11" s="179">
        <v>281</v>
      </c>
    </row>
    <row r="12" spans="1:10" ht="12.75">
      <c r="A12" s="51"/>
      <c r="C12" s="194"/>
      <c r="D12" s="194"/>
      <c r="E12" s="178"/>
      <c r="F12" s="178"/>
      <c r="G12" s="178"/>
      <c r="H12" s="178"/>
      <c r="I12" s="178"/>
      <c r="J12" s="178"/>
    </row>
    <row r="13" spans="1:10" ht="12.75">
      <c r="A13" s="51" t="s">
        <v>91</v>
      </c>
      <c r="C13" s="200">
        <f>SUM(E13+G13+I13)</f>
        <v>2117</v>
      </c>
      <c r="D13" s="200">
        <f>SUM(F13+H13+J13)</f>
        <v>1603</v>
      </c>
      <c r="E13" s="179">
        <v>1544</v>
      </c>
      <c r="F13" s="179">
        <v>1021</v>
      </c>
      <c r="G13" s="179">
        <v>9</v>
      </c>
      <c r="H13" s="179">
        <v>16</v>
      </c>
      <c r="I13" s="179">
        <v>564</v>
      </c>
      <c r="J13" s="179">
        <v>566</v>
      </c>
    </row>
    <row r="14" spans="1:10" ht="12.75">
      <c r="A14" s="51"/>
      <c r="C14" s="194"/>
      <c r="D14" s="194"/>
      <c r="E14" s="178"/>
      <c r="F14" s="178"/>
      <c r="G14" s="178"/>
      <c r="H14" s="178"/>
      <c r="I14" s="178"/>
      <c r="J14" s="178"/>
    </row>
    <row r="15" spans="1:10" ht="12.75">
      <c r="A15" s="51" t="s">
        <v>92</v>
      </c>
      <c r="C15" s="200">
        <f>SUM(E15+G15+I15)</f>
        <v>804</v>
      </c>
      <c r="D15" s="200">
        <f>SUM(F15+H15+J15)</f>
        <v>691</v>
      </c>
      <c r="E15" s="179">
        <v>297</v>
      </c>
      <c r="F15" s="179">
        <v>220</v>
      </c>
      <c r="G15" s="179">
        <v>26</v>
      </c>
      <c r="H15" s="179">
        <v>23</v>
      </c>
      <c r="I15" s="179">
        <v>481</v>
      </c>
      <c r="J15" s="179">
        <v>448</v>
      </c>
    </row>
    <row r="16" spans="1:10" ht="12.75">
      <c r="A16" s="51"/>
      <c r="C16" s="194"/>
      <c r="D16" s="194"/>
      <c r="E16" s="178"/>
      <c r="F16" s="178"/>
      <c r="G16" s="178"/>
      <c r="H16" s="178"/>
      <c r="I16" s="178"/>
      <c r="J16" s="178"/>
    </row>
    <row r="17" spans="1:10" ht="12.75">
      <c r="A17" s="51" t="s">
        <v>93</v>
      </c>
      <c r="C17" s="200">
        <f>SUM(E17+G17+I17)</f>
        <v>432</v>
      </c>
      <c r="D17" s="200">
        <f>SUM(F17+H17+J17)</f>
        <v>255</v>
      </c>
      <c r="E17" s="179">
        <v>94</v>
      </c>
      <c r="F17" s="179">
        <v>55</v>
      </c>
      <c r="G17" s="179">
        <v>33</v>
      </c>
      <c r="H17" s="179">
        <v>16</v>
      </c>
      <c r="I17" s="179">
        <v>305</v>
      </c>
      <c r="J17" s="179">
        <v>184</v>
      </c>
    </row>
    <row r="18" spans="1:10" ht="12.75">
      <c r="A18" s="51"/>
      <c r="C18" s="194"/>
      <c r="D18" s="194"/>
      <c r="E18" s="178"/>
      <c r="F18" s="178"/>
      <c r="G18" s="178"/>
      <c r="H18" s="178"/>
      <c r="I18" s="178"/>
      <c r="J18" s="178"/>
    </row>
    <row r="19" spans="1:10" ht="12.75">
      <c r="A19" s="51" t="s">
        <v>94</v>
      </c>
      <c r="C19" s="200">
        <f>SUM(E19+G19+I19)</f>
        <v>174</v>
      </c>
      <c r="D19" s="200">
        <f>SUM(F19+H19+J19)</f>
        <v>76</v>
      </c>
      <c r="E19" s="179">
        <v>18</v>
      </c>
      <c r="F19" s="179">
        <v>6</v>
      </c>
      <c r="G19" s="179">
        <v>55</v>
      </c>
      <c r="H19" s="179">
        <v>9</v>
      </c>
      <c r="I19" s="179">
        <v>101</v>
      </c>
      <c r="J19" s="179">
        <v>61</v>
      </c>
    </row>
    <row r="20" spans="1:10" ht="12.75">
      <c r="A20" s="51"/>
      <c r="C20" s="194">
        <f>SUM(C23-C22)</f>
        <v>-6661</v>
      </c>
      <c r="D20" s="194"/>
      <c r="E20" s="178"/>
      <c r="F20" s="178"/>
      <c r="G20" s="178"/>
      <c r="H20" s="178"/>
      <c r="I20" s="178"/>
      <c r="J20" s="178"/>
    </row>
    <row r="21" spans="1:10" ht="12.75">
      <c r="A21" s="34"/>
      <c r="C21" s="194"/>
      <c r="D21" s="194"/>
      <c r="E21" s="178"/>
      <c r="F21" s="178"/>
      <c r="G21" s="178"/>
      <c r="H21" s="178"/>
      <c r="I21" s="178"/>
      <c r="J21" s="178"/>
    </row>
    <row r="22" spans="1:10" ht="12.75">
      <c r="A22" s="84" t="s">
        <v>39</v>
      </c>
      <c r="C22" s="201">
        <f>SUM(E22+G22+I22)</f>
        <v>6661</v>
      </c>
      <c r="D22" s="201">
        <f>SUM(J22+H22+F22)</f>
        <v>6661</v>
      </c>
      <c r="E22" s="180">
        <f aca="true" t="shared" si="0" ref="E22:J22">SUM(E9:E19)</f>
        <v>4934</v>
      </c>
      <c r="F22" s="81">
        <f t="shared" si="0"/>
        <v>5033</v>
      </c>
      <c r="G22" s="81">
        <f t="shared" si="0"/>
        <v>126</v>
      </c>
      <c r="H22" s="180">
        <f t="shared" si="0"/>
        <v>71</v>
      </c>
      <c r="I22" s="81">
        <f t="shared" si="0"/>
        <v>1601</v>
      </c>
      <c r="J22" s="81">
        <f t="shared" si="0"/>
        <v>1557</v>
      </c>
    </row>
    <row r="23" spans="3:5" ht="12.75">
      <c r="C23" s="82"/>
      <c r="D23" s="5"/>
      <c r="E23" s="5"/>
    </row>
    <row r="24" spans="3:4" ht="12.75">
      <c r="C24" s="5"/>
      <c r="D24" s="5"/>
    </row>
    <row r="25" spans="1:10" ht="12.75">
      <c r="A25" s="220" t="s">
        <v>41</v>
      </c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7" ht="7.5" customHeight="1">
      <c r="A26" s="25"/>
      <c r="B26" s="25"/>
      <c r="C26" s="25"/>
      <c r="D26" s="25"/>
      <c r="E26" s="25"/>
      <c r="F26" s="25"/>
      <c r="G26" s="25"/>
    </row>
    <row r="27" spans="1:11" ht="12.75">
      <c r="A27" s="52" t="s">
        <v>81</v>
      </c>
      <c r="B27" s="35"/>
      <c r="C27" s="14"/>
      <c r="D27" s="49"/>
      <c r="E27" s="14"/>
      <c r="F27" s="35"/>
      <c r="G27" s="14"/>
      <c r="H27" s="49"/>
      <c r="I27" s="35"/>
      <c r="J27" s="35"/>
      <c r="K27" s="5"/>
    </row>
    <row r="28" spans="1:11" ht="12.75">
      <c r="A28" s="3" t="s">
        <v>82</v>
      </c>
      <c r="C28" s="273" t="s">
        <v>39</v>
      </c>
      <c r="D28" s="274"/>
      <c r="E28" s="225" t="s">
        <v>86</v>
      </c>
      <c r="F28" s="269"/>
      <c r="G28" s="225" t="s">
        <v>87</v>
      </c>
      <c r="H28" s="269"/>
      <c r="I28" s="268" t="s">
        <v>88</v>
      </c>
      <c r="J28" s="268"/>
      <c r="K28" s="5"/>
    </row>
    <row r="29" spans="1:11" ht="12.75">
      <c r="A29" s="13" t="s">
        <v>83</v>
      </c>
      <c r="B29" s="6"/>
      <c r="C29" s="8" t="s">
        <v>84</v>
      </c>
      <c r="D29" s="11" t="s">
        <v>85</v>
      </c>
      <c r="E29" s="8" t="s">
        <v>84</v>
      </c>
      <c r="F29" s="17" t="s">
        <v>85</v>
      </c>
      <c r="G29" s="8" t="s">
        <v>84</v>
      </c>
      <c r="H29" s="87" t="s">
        <v>85</v>
      </c>
      <c r="I29" s="8" t="s">
        <v>84</v>
      </c>
      <c r="J29" s="87" t="s">
        <v>85</v>
      </c>
      <c r="K29" s="5"/>
    </row>
    <row r="30" spans="1:12" ht="12.75">
      <c r="A30" s="3"/>
      <c r="C30" s="4"/>
      <c r="D30" s="5"/>
      <c r="L30" s="32"/>
    </row>
    <row r="31" spans="1:10" ht="12.75">
      <c r="A31" s="51" t="s">
        <v>89</v>
      </c>
      <c r="C31" s="200">
        <f>SUM(E31+G31+I31)</f>
        <v>916</v>
      </c>
      <c r="D31" s="200">
        <f>SUM(F31+H31+J31)</f>
        <v>2080</v>
      </c>
      <c r="E31" s="179">
        <v>912</v>
      </c>
      <c r="F31" s="179">
        <v>2055</v>
      </c>
      <c r="G31" s="179">
        <v>0</v>
      </c>
      <c r="H31" s="179">
        <v>0</v>
      </c>
      <c r="I31" s="179">
        <v>4</v>
      </c>
      <c r="J31" s="179">
        <v>25</v>
      </c>
    </row>
    <row r="32" spans="1:10" ht="12.75">
      <c r="A32" s="51"/>
      <c r="C32" s="194"/>
      <c r="D32" s="194"/>
      <c r="E32" s="178"/>
      <c r="F32" s="178"/>
      <c r="G32" s="178"/>
      <c r="H32" s="178"/>
      <c r="I32" s="178"/>
      <c r="J32" s="178"/>
    </row>
    <row r="33" spans="1:10" ht="12.75">
      <c r="A33" s="51" t="s">
        <v>90</v>
      </c>
      <c r="C33" s="200">
        <f>SUM(E33+G33+I33)</f>
        <v>6299</v>
      </c>
      <c r="D33" s="200">
        <f>SUM(F33+H33+J33)</f>
        <v>7342</v>
      </c>
      <c r="E33" s="179">
        <v>5965</v>
      </c>
      <c r="F33" s="179">
        <v>6598</v>
      </c>
      <c r="G33" s="179">
        <v>3</v>
      </c>
      <c r="H33" s="179">
        <v>18</v>
      </c>
      <c r="I33" s="179">
        <v>331</v>
      </c>
      <c r="J33" s="179">
        <v>726</v>
      </c>
    </row>
    <row r="34" spans="1:10" ht="12.75">
      <c r="A34" s="51"/>
      <c r="C34" s="194"/>
      <c r="D34" s="194"/>
      <c r="E34" s="178"/>
      <c r="F34" s="178"/>
      <c r="G34" s="178"/>
      <c r="H34" s="178"/>
      <c r="I34" s="178"/>
      <c r="J34" s="178"/>
    </row>
    <row r="35" spans="1:10" ht="12.75">
      <c r="A35" s="51" t="s">
        <v>91</v>
      </c>
      <c r="C35" s="200">
        <f>SUM(E35+G35+I35)</f>
        <v>5293</v>
      </c>
      <c r="D35" s="200">
        <f>SUM(F35+H35+J35)</f>
        <v>4215</v>
      </c>
      <c r="E35" s="179">
        <v>3536</v>
      </c>
      <c r="F35" s="179">
        <v>2209</v>
      </c>
      <c r="G35" s="179">
        <v>19</v>
      </c>
      <c r="H35" s="179">
        <v>41</v>
      </c>
      <c r="I35" s="179">
        <v>1738</v>
      </c>
      <c r="J35" s="179">
        <v>1965</v>
      </c>
    </row>
    <row r="36" spans="1:10" ht="12.75">
      <c r="A36" s="51"/>
      <c r="C36" s="194"/>
      <c r="D36" s="194"/>
      <c r="E36" s="178"/>
      <c r="F36" s="178"/>
      <c r="G36" s="178"/>
      <c r="H36" s="178"/>
      <c r="I36" s="178"/>
      <c r="J36" s="178"/>
    </row>
    <row r="37" spans="1:10" ht="12.75">
      <c r="A37" s="51" t="s">
        <v>92</v>
      </c>
      <c r="C37" s="200">
        <f>SUM(E37+G37+I37)</f>
        <v>2404</v>
      </c>
      <c r="D37" s="200">
        <f>SUM(F37+H37+J37)</f>
        <v>2025</v>
      </c>
      <c r="E37" s="179">
        <v>725</v>
      </c>
      <c r="F37" s="179">
        <v>457</v>
      </c>
      <c r="G37" s="179">
        <v>62</v>
      </c>
      <c r="H37" s="179">
        <v>65</v>
      </c>
      <c r="I37" s="179">
        <v>1617</v>
      </c>
      <c r="J37" s="179">
        <v>1503</v>
      </c>
    </row>
    <row r="38" spans="1:10" ht="12.75">
      <c r="A38" s="51"/>
      <c r="C38" s="194"/>
      <c r="D38" s="194"/>
      <c r="E38" s="178"/>
      <c r="F38" s="178"/>
      <c r="G38" s="178"/>
      <c r="H38" s="178"/>
      <c r="I38" s="178"/>
      <c r="J38" s="178"/>
    </row>
    <row r="39" spans="1:10" ht="12.75">
      <c r="A39" s="51" t="s">
        <v>93</v>
      </c>
      <c r="C39" s="200">
        <f>SUM(E39+G39+I39)</f>
        <v>1093</v>
      </c>
      <c r="D39" s="200">
        <f>SUM(F39+H39+J39)</f>
        <v>607</v>
      </c>
      <c r="E39" s="179">
        <v>142</v>
      </c>
      <c r="F39" s="179">
        <v>70</v>
      </c>
      <c r="G39" s="179">
        <v>133</v>
      </c>
      <c r="H39" s="179">
        <v>57</v>
      </c>
      <c r="I39" s="179">
        <v>818</v>
      </c>
      <c r="J39" s="179">
        <v>480</v>
      </c>
    </row>
    <row r="40" spans="1:10" ht="12.75">
      <c r="A40" s="51"/>
      <c r="C40" s="194"/>
      <c r="D40" s="194"/>
      <c r="E40" s="178"/>
      <c r="F40" s="178"/>
      <c r="G40" s="178"/>
      <c r="H40" s="178"/>
      <c r="I40" s="178"/>
      <c r="J40" s="178"/>
    </row>
    <row r="41" spans="1:10" ht="12.75">
      <c r="A41" s="51" t="s">
        <v>94</v>
      </c>
      <c r="C41" s="200">
        <f>SUM(E41+G41+I41)</f>
        <v>446</v>
      </c>
      <c r="D41" s="200">
        <f>SUM(F41+H41+J41)</f>
        <v>182</v>
      </c>
      <c r="E41" s="179">
        <v>32</v>
      </c>
      <c r="F41" s="179">
        <v>15</v>
      </c>
      <c r="G41" s="179">
        <v>163</v>
      </c>
      <c r="H41" s="179">
        <v>33</v>
      </c>
      <c r="I41" s="179">
        <v>251</v>
      </c>
      <c r="J41" s="179">
        <v>134</v>
      </c>
    </row>
    <row r="42" spans="1:10" ht="12.75">
      <c r="A42" s="51"/>
      <c r="C42" s="194"/>
      <c r="D42" s="194"/>
      <c r="E42" s="178"/>
      <c r="F42" s="36"/>
      <c r="G42" s="36"/>
      <c r="H42" s="179"/>
      <c r="I42" s="36"/>
      <c r="J42" s="178"/>
    </row>
    <row r="43" spans="1:10" ht="12.75">
      <c r="A43" s="34"/>
      <c r="C43" s="194"/>
      <c r="D43" s="194"/>
      <c r="E43" s="178"/>
      <c r="F43" s="36"/>
      <c r="G43" s="36"/>
      <c r="H43" s="36"/>
      <c r="I43" s="36"/>
      <c r="J43" s="178"/>
    </row>
    <row r="44" spans="1:10" ht="12.75">
      <c r="A44" s="84" t="s">
        <v>39</v>
      </c>
      <c r="C44" s="201">
        <f>SUM(C31:C41)</f>
        <v>16451</v>
      </c>
      <c r="D44" s="201">
        <f aca="true" t="shared" si="1" ref="D44:J44">SUM(D31:D41)</f>
        <v>16451</v>
      </c>
      <c r="E44" s="201">
        <f t="shared" si="1"/>
        <v>11312</v>
      </c>
      <c r="F44" s="201">
        <f t="shared" si="1"/>
        <v>11404</v>
      </c>
      <c r="G44" s="201">
        <f t="shared" si="1"/>
        <v>380</v>
      </c>
      <c r="H44" s="201">
        <f t="shared" si="1"/>
        <v>214</v>
      </c>
      <c r="I44" s="201">
        <f t="shared" si="1"/>
        <v>4759</v>
      </c>
      <c r="J44" s="201">
        <f t="shared" si="1"/>
        <v>4833</v>
      </c>
    </row>
    <row r="45" spans="1:4" ht="12.75">
      <c r="A45" s="50"/>
      <c r="C45" s="4"/>
      <c r="D45" s="82"/>
    </row>
  </sheetData>
  <mergeCells count="10">
    <mergeCell ref="C28:D28"/>
    <mergeCell ref="E28:F28"/>
    <mergeCell ref="G28:H28"/>
    <mergeCell ref="I28:J28"/>
    <mergeCell ref="A3:J3"/>
    <mergeCell ref="A25:J25"/>
    <mergeCell ref="C6:D6"/>
    <mergeCell ref="E6:F6"/>
    <mergeCell ref="G6:H6"/>
    <mergeCell ref="I6:J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0.421875" style="0" hidden="1" customWidth="1"/>
    <col min="3" max="3" width="10.57421875" style="0" customWidth="1"/>
    <col min="4" max="4" width="7.28125" style="0" customWidth="1"/>
    <col min="5" max="6" width="7.7109375" style="0" customWidth="1"/>
    <col min="7" max="7" width="9.7109375" style="0" customWidth="1"/>
    <col min="8" max="8" width="8.421875" style="0" customWidth="1"/>
    <col min="9" max="9" width="8.28125" style="0" customWidth="1"/>
    <col min="10" max="10" width="7.57421875" style="0" customWidth="1"/>
    <col min="11" max="11" width="8.5742187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ht="12.75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5" spans="1:11" ht="12.75">
      <c r="A5" s="220" t="s">
        <v>32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7" ht="6.75" customHeight="1">
      <c r="A6" s="25"/>
      <c r="B6" s="25"/>
      <c r="C6" s="25"/>
      <c r="D6" s="25"/>
      <c r="E6" s="25"/>
      <c r="F6" s="25"/>
      <c r="G6" s="25"/>
    </row>
    <row r="7" spans="1:11" ht="12.75">
      <c r="A7" s="35"/>
      <c r="B7" s="35"/>
      <c r="C7" s="58" t="s">
        <v>96</v>
      </c>
      <c r="D7" s="14"/>
      <c r="E7" s="35"/>
      <c r="F7" s="19"/>
      <c r="G7" s="160"/>
      <c r="H7" s="19"/>
      <c r="I7" s="160"/>
      <c r="J7" s="52"/>
      <c r="K7" s="52"/>
    </row>
    <row r="8" spans="1:14" ht="12.75">
      <c r="A8" t="s">
        <v>95</v>
      </c>
      <c r="C8" s="34"/>
      <c r="D8" s="276" t="s">
        <v>39</v>
      </c>
      <c r="E8" s="277"/>
      <c r="F8" s="221" t="s">
        <v>86</v>
      </c>
      <c r="G8" s="272"/>
      <c r="H8" s="221" t="s">
        <v>87</v>
      </c>
      <c r="I8" s="272"/>
      <c r="J8" s="222" t="s">
        <v>88</v>
      </c>
      <c r="K8" s="222"/>
      <c r="N8" s="32"/>
    </row>
    <row r="9" spans="1:11" ht="12.75">
      <c r="A9" s="6"/>
      <c r="B9" s="6"/>
      <c r="C9" s="57"/>
      <c r="D9" s="20"/>
      <c r="E9" s="6"/>
      <c r="F9" s="20"/>
      <c r="G9" s="57"/>
      <c r="H9" s="20"/>
      <c r="I9" s="57"/>
      <c r="J9" s="6"/>
      <c r="K9" s="6"/>
    </row>
    <row r="10" spans="3:6" ht="12.75">
      <c r="C10" s="34"/>
      <c r="E10" s="89"/>
      <c r="F10" s="5"/>
    </row>
    <row r="11" spans="1:11" ht="12.75">
      <c r="A11" t="s">
        <v>86</v>
      </c>
      <c r="B11" t="s">
        <v>86</v>
      </c>
      <c r="C11" s="34"/>
      <c r="E11" s="88">
        <f>SUM(G11+I11+K11)</f>
        <v>4934</v>
      </c>
      <c r="F11" s="203"/>
      <c r="G11" s="26">
        <v>4297</v>
      </c>
      <c r="H11" s="204"/>
      <c r="I11" s="26">
        <v>22</v>
      </c>
      <c r="J11" s="202"/>
      <c r="K11" s="88">
        <v>615</v>
      </c>
    </row>
    <row r="12" spans="3:11" ht="12.75">
      <c r="C12" s="34"/>
      <c r="E12" s="202"/>
      <c r="F12" s="203"/>
      <c r="G12" s="202"/>
      <c r="H12" s="204"/>
      <c r="I12" s="204"/>
      <c r="J12" s="204"/>
      <c r="K12" s="204"/>
    </row>
    <row r="13" spans="1:11" ht="12.75">
      <c r="A13" t="s">
        <v>87</v>
      </c>
      <c r="B13" t="s">
        <v>87</v>
      </c>
      <c r="C13" s="34"/>
      <c r="E13" s="88">
        <v>126</v>
      </c>
      <c r="F13" s="203"/>
      <c r="G13" s="26">
        <v>32</v>
      </c>
      <c r="H13" s="204"/>
      <c r="I13" s="26">
        <v>12</v>
      </c>
      <c r="J13" s="204"/>
      <c r="K13" s="26">
        <v>82</v>
      </c>
    </row>
    <row r="14" spans="3:11" ht="12.75">
      <c r="C14" s="34"/>
      <c r="E14" s="88"/>
      <c r="F14" s="203"/>
      <c r="G14" s="202"/>
      <c r="H14" s="204"/>
      <c r="I14" s="204"/>
      <c r="J14" s="205"/>
      <c r="K14" s="204"/>
    </row>
    <row r="15" spans="1:11" ht="12.75">
      <c r="A15" t="s">
        <v>88</v>
      </c>
      <c r="B15" t="s">
        <v>88</v>
      </c>
      <c r="C15" s="34"/>
      <c r="E15" s="88">
        <v>1601</v>
      </c>
      <c r="F15" s="203"/>
      <c r="G15" s="26">
        <v>704</v>
      </c>
      <c r="H15" s="204"/>
      <c r="I15" s="26">
        <v>37</v>
      </c>
      <c r="J15" s="204"/>
      <c r="K15" s="26">
        <v>860</v>
      </c>
    </row>
    <row r="16" spans="3:11" ht="12.75">
      <c r="C16" s="34"/>
      <c r="E16" s="88"/>
      <c r="F16" s="203"/>
      <c r="H16" s="204"/>
      <c r="I16" s="204"/>
      <c r="J16" s="204"/>
      <c r="K16" s="204"/>
    </row>
    <row r="17" spans="1:11" ht="12.75">
      <c r="A17" s="1" t="s">
        <v>39</v>
      </c>
      <c r="C17" s="34"/>
      <c r="D17" s="5"/>
      <c r="E17" s="90">
        <f>SUM(G17+I17+K17)</f>
        <v>6661</v>
      </c>
      <c r="F17" s="203"/>
      <c r="G17" s="90">
        <f>SUM(G11+G13+G15)</f>
        <v>5033</v>
      </c>
      <c r="H17" s="90"/>
      <c r="I17" s="90">
        <f>SUM(I11+I13+I15)</f>
        <v>71</v>
      </c>
      <c r="J17" s="205"/>
      <c r="K17" s="90">
        <f>SUM(K11+K13+K15)</f>
        <v>1557</v>
      </c>
    </row>
    <row r="18" spans="5:11" ht="12.75">
      <c r="E18" s="88"/>
      <c r="F18" s="88"/>
      <c r="G18" s="88"/>
      <c r="H18" s="88"/>
      <c r="I18" s="88"/>
      <c r="J18" s="88"/>
      <c r="K18" s="88"/>
    </row>
    <row r="19" ht="12.75">
      <c r="E19" s="88"/>
    </row>
    <row r="20" spans="1:8" ht="14.25">
      <c r="A20" s="33"/>
      <c r="E20" s="88"/>
      <c r="H20" s="90"/>
    </row>
    <row r="21" spans="1:8" ht="14.25">
      <c r="A21" s="33"/>
      <c r="E21" s="91"/>
      <c r="F21" s="91"/>
      <c r="G21" s="91"/>
      <c r="H21" s="91"/>
    </row>
    <row r="23" ht="12.75">
      <c r="A23" s="5"/>
    </row>
    <row r="24" spans="1:7" ht="12.75">
      <c r="A24" s="5"/>
      <c r="G24" s="63"/>
    </row>
    <row r="25" spans="1:11" ht="12.75">
      <c r="A25" s="275" t="s">
        <v>41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7" ht="6.75" customHeight="1">
      <c r="A26" s="25"/>
      <c r="B26" s="65">
        <v>15916</v>
      </c>
      <c r="C26" s="63"/>
      <c r="D26" s="65"/>
      <c r="E26" s="63"/>
      <c r="F26" s="64"/>
      <c r="G26" s="63"/>
    </row>
    <row r="27" spans="1:11" ht="12.75">
      <c r="A27" s="35"/>
      <c r="B27" s="35"/>
      <c r="C27" s="58" t="s">
        <v>96</v>
      </c>
      <c r="D27" s="14"/>
      <c r="E27" s="35"/>
      <c r="F27" s="19"/>
      <c r="G27" s="160"/>
      <c r="H27" s="19"/>
      <c r="I27" s="160"/>
      <c r="J27" s="52"/>
      <c r="K27" s="52"/>
    </row>
    <row r="28" spans="1:14" ht="12.75">
      <c r="A28" t="s">
        <v>95</v>
      </c>
      <c r="C28" s="34"/>
      <c r="D28" s="276" t="s">
        <v>39</v>
      </c>
      <c r="E28" s="277"/>
      <c r="F28" s="221" t="s">
        <v>86</v>
      </c>
      <c r="G28" s="272"/>
      <c r="H28" s="221" t="s">
        <v>87</v>
      </c>
      <c r="I28" s="272"/>
      <c r="J28" s="222" t="s">
        <v>88</v>
      </c>
      <c r="K28" s="222"/>
      <c r="N28" s="32"/>
    </row>
    <row r="29" spans="1:11" ht="12.75">
      <c r="A29" s="6"/>
      <c r="B29" s="6"/>
      <c r="C29" s="57"/>
      <c r="D29" s="20"/>
      <c r="E29" s="6"/>
      <c r="F29" s="20"/>
      <c r="G29" s="57"/>
      <c r="H29" s="20"/>
      <c r="I29" s="57"/>
      <c r="J29" s="6"/>
      <c r="K29" s="6"/>
    </row>
    <row r="30" spans="1:11" ht="12.75">
      <c r="A30" s="5"/>
      <c r="B30" s="5"/>
      <c r="C30" s="49"/>
      <c r="D30" s="5"/>
      <c r="E30" s="5"/>
      <c r="F30" s="5"/>
      <c r="G30" s="5"/>
      <c r="H30" s="5"/>
      <c r="I30" s="5"/>
      <c r="J30" s="5"/>
      <c r="K30" s="5"/>
    </row>
    <row r="31" spans="1:11" ht="12.75">
      <c r="A31" t="s">
        <v>86</v>
      </c>
      <c r="B31" t="s">
        <v>86</v>
      </c>
      <c r="C31" s="34"/>
      <c r="E31" s="88">
        <f>SUM(G31+I31+K31)</f>
        <v>11312</v>
      </c>
      <c r="F31" s="203"/>
      <c r="G31" s="88">
        <v>9534</v>
      </c>
      <c r="H31" s="204"/>
      <c r="I31" s="26">
        <v>46</v>
      </c>
      <c r="J31" s="204"/>
      <c r="K31" s="88">
        <v>1732</v>
      </c>
    </row>
    <row r="32" spans="3:11" ht="12.75">
      <c r="C32" s="34"/>
      <c r="E32" s="120"/>
      <c r="F32" s="203"/>
      <c r="G32" s="26"/>
      <c r="H32" s="204"/>
      <c r="I32" s="26"/>
      <c r="J32" s="204"/>
      <c r="K32" s="26"/>
    </row>
    <row r="33" spans="1:11" ht="12.75">
      <c r="A33" t="s">
        <v>87</v>
      </c>
      <c r="B33" t="s">
        <v>87</v>
      </c>
      <c r="C33" s="34"/>
      <c r="E33" s="88">
        <f>SUM(G33+I33+K33)</f>
        <v>380</v>
      </c>
      <c r="F33" s="203"/>
      <c r="G33" s="88">
        <v>70</v>
      </c>
      <c r="H33" s="204"/>
      <c r="I33" s="26">
        <v>52</v>
      </c>
      <c r="J33" s="204"/>
      <c r="K33" s="26">
        <v>258</v>
      </c>
    </row>
    <row r="34" spans="3:11" ht="12.75">
      <c r="C34" s="34"/>
      <c r="E34" s="120"/>
      <c r="F34" s="203"/>
      <c r="G34" s="26"/>
      <c r="H34" s="204"/>
      <c r="I34" s="26"/>
      <c r="J34" s="204"/>
      <c r="K34" s="26"/>
    </row>
    <row r="35" spans="1:11" ht="12.75">
      <c r="A35" t="s">
        <v>88</v>
      </c>
      <c r="B35" t="s">
        <v>88</v>
      </c>
      <c r="C35" s="34"/>
      <c r="E35" s="88">
        <f>SUM(G35+I35+K35)</f>
        <v>4759</v>
      </c>
      <c r="F35" s="203"/>
      <c r="G35" s="88">
        <v>1800</v>
      </c>
      <c r="H35" s="204"/>
      <c r="I35" s="26">
        <v>116</v>
      </c>
      <c r="J35" s="204"/>
      <c r="K35" s="88">
        <v>2843</v>
      </c>
    </row>
    <row r="36" spans="1:11" ht="12.75">
      <c r="A36" s="1"/>
      <c r="C36" s="34"/>
      <c r="D36" s="5"/>
      <c r="E36" s="89"/>
      <c r="F36" s="203"/>
      <c r="G36" s="26"/>
      <c r="H36" s="204"/>
      <c r="I36" s="26"/>
      <c r="J36" s="204"/>
      <c r="K36" s="26"/>
    </row>
    <row r="37" spans="1:11" ht="12.75">
      <c r="A37" s="1" t="s">
        <v>39</v>
      </c>
      <c r="C37" s="34"/>
      <c r="D37" s="36"/>
      <c r="E37" s="90">
        <f>SUM(G37+I37+K37)</f>
        <v>16451</v>
      </c>
      <c r="F37" s="203"/>
      <c r="G37" s="90">
        <f>SUM(G31+G33+G35)</f>
        <v>11404</v>
      </c>
      <c r="H37" s="205"/>
      <c r="I37" s="90">
        <f>SUM(I31+I33+I35)</f>
        <v>214</v>
      </c>
      <c r="J37" s="205"/>
      <c r="K37" s="90">
        <f>SUM(K31+K33+K35)</f>
        <v>4833</v>
      </c>
    </row>
    <row r="38" spans="1:11" ht="14.25">
      <c r="A38" s="38"/>
      <c r="E38" s="204"/>
      <c r="F38" s="204"/>
      <c r="G38" s="204"/>
      <c r="H38" s="204"/>
      <c r="I38" s="204"/>
      <c r="J38" s="204"/>
      <c r="K38" s="204"/>
    </row>
  </sheetData>
  <mergeCells count="10">
    <mergeCell ref="A5:K5"/>
    <mergeCell ref="F8:G8"/>
    <mergeCell ref="H8:I8"/>
    <mergeCell ref="J8:K8"/>
    <mergeCell ref="D8:E8"/>
    <mergeCell ref="A25:K25"/>
    <mergeCell ref="D28:E28"/>
    <mergeCell ref="F28:G28"/>
    <mergeCell ref="H28:I28"/>
    <mergeCell ref="J28:K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2" max="2" width="10.421875" style="0" hidden="1" customWidth="1"/>
    <col min="3" max="5" width="10.28125" style="0" customWidth="1"/>
    <col min="6" max="6" width="9.140625" style="0" customWidth="1"/>
    <col min="7" max="7" width="9.57421875" style="0" customWidth="1"/>
    <col min="8" max="8" width="10.00390625" style="0" customWidth="1"/>
    <col min="9" max="9" width="9.8515625" style="0" customWidth="1"/>
    <col min="10" max="10" width="10.00390625" style="0" customWidth="1"/>
    <col min="11" max="11" width="13.00390625" style="0" customWidth="1"/>
    <col min="12" max="12" width="7.57421875" style="0" customWidth="1"/>
    <col min="13" max="13" width="10.00390625" style="0" customWidth="1"/>
    <col min="14" max="14" width="13.8515625" style="0" customWidth="1"/>
  </cols>
  <sheetData>
    <row r="1" spans="1:12" s="31" customFormat="1" ht="12.75">
      <c r="A1" s="224" t="s">
        <v>188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59"/>
    </row>
    <row r="4" spans="1:11" ht="12.75">
      <c r="A4" s="220" t="s">
        <v>32</v>
      </c>
      <c r="B4" s="220"/>
      <c r="C4" s="220"/>
      <c r="D4" s="220"/>
      <c r="E4" s="220"/>
      <c r="F4" s="220"/>
      <c r="G4" s="220"/>
      <c r="H4" s="220"/>
      <c r="I4" s="220"/>
      <c r="J4" s="25"/>
      <c r="K4" s="25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13" ht="12.75">
      <c r="A6" s="35"/>
      <c r="B6" s="35"/>
      <c r="C6" s="58" t="s">
        <v>96</v>
      </c>
      <c r="D6" s="14"/>
      <c r="E6" s="35"/>
      <c r="F6" s="14"/>
      <c r="G6" s="35"/>
      <c r="H6" s="14"/>
      <c r="I6" s="35"/>
      <c r="J6" s="5"/>
      <c r="K6" s="5"/>
      <c r="L6" s="5"/>
      <c r="M6" s="5"/>
    </row>
    <row r="7" spans="1:14" ht="12.75">
      <c r="A7" t="s">
        <v>95</v>
      </c>
      <c r="C7" s="34"/>
      <c r="D7" s="276" t="s">
        <v>39</v>
      </c>
      <c r="E7" s="278"/>
      <c r="F7" s="221" t="s">
        <v>98</v>
      </c>
      <c r="G7" s="272"/>
      <c r="H7" s="221" t="s">
        <v>99</v>
      </c>
      <c r="I7" s="222"/>
      <c r="J7" s="5"/>
      <c r="K7" s="5"/>
      <c r="L7" s="220"/>
      <c r="M7" s="220"/>
      <c r="N7" s="32"/>
    </row>
    <row r="8" spans="1:13" ht="12.75">
      <c r="A8" s="6"/>
      <c r="B8" s="6"/>
      <c r="C8" s="57"/>
      <c r="D8" s="20"/>
      <c r="E8" s="57"/>
      <c r="F8" s="20"/>
      <c r="G8" s="6"/>
      <c r="H8" s="20"/>
      <c r="I8" s="6"/>
      <c r="J8" s="5"/>
      <c r="K8" s="5"/>
      <c r="L8" s="5"/>
      <c r="M8" s="5"/>
    </row>
    <row r="9" spans="3:6" ht="12.75">
      <c r="C9" s="49"/>
      <c r="E9" s="5"/>
      <c r="F9" s="35"/>
    </row>
    <row r="10" spans="3:6" ht="12.75">
      <c r="C10" s="34"/>
      <c r="E10" s="5"/>
      <c r="F10" s="5"/>
    </row>
    <row r="11" spans="1:9" ht="12.75">
      <c r="A11" t="s">
        <v>97</v>
      </c>
      <c r="C11" s="34"/>
      <c r="E11" s="161">
        <f>SUM(G11+I11)</f>
        <v>6001</v>
      </c>
      <c r="F11" s="45"/>
      <c r="G11" s="88">
        <v>5386</v>
      </c>
      <c r="H11" s="26"/>
      <c r="I11" s="88">
        <v>615</v>
      </c>
    </row>
    <row r="12" spans="3:9" ht="12.75">
      <c r="C12" s="34"/>
      <c r="E12" s="161"/>
      <c r="F12" s="45"/>
      <c r="G12" s="26"/>
      <c r="H12" s="26"/>
      <c r="I12" s="26"/>
    </row>
    <row r="13" spans="1:9" ht="12.75">
      <c r="A13" t="s">
        <v>100</v>
      </c>
      <c r="C13" s="34"/>
      <c r="E13" s="161">
        <f>SUM(G13+I13)</f>
        <v>660</v>
      </c>
      <c r="F13" s="45"/>
      <c r="G13" s="88">
        <v>478</v>
      </c>
      <c r="H13" s="26"/>
      <c r="I13" s="88">
        <v>182</v>
      </c>
    </row>
    <row r="14" spans="3:9" ht="12.75">
      <c r="C14" s="34"/>
      <c r="E14" s="83"/>
      <c r="F14" s="45"/>
      <c r="G14" s="26"/>
      <c r="H14" s="26"/>
      <c r="I14" s="26"/>
    </row>
    <row r="15" spans="3:9" ht="12.75">
      <c r="C15" s="34"/>
      <c r="E15" s="83"/>
      <c r="F15" s="45"/>
      <c r="G15" s="26"/>
      <c r="H15" s="26"/>
      <c r="I15" s="26"/>
    </row>
    <row r="16" spans="1:13" ht="12.75">
      <c r="A16" s="1" t="s">
        <v>39</v>
      </c>
      <c r="C16" s="34"/>
      <c r="E16" s="83">
        <f>SUM(E11:E13)</f>
        <v>6661</v>
      </c>
      <c r="F16" s="45"/>
      <c r="G16" s="90">
        <f>SUM(G11:G13)</f>
        <v>5864</v>
      </c>
      <c r="H16" s="26"/>
      <c r="I16" s="90">
        <f>SUM(I11:I13)</f>
        <v>797</v>
      </c>
      <c r="M16" s="31"/>
    </row>
    <row r="17" ht="12.75">
      <c r="F17" s="5"/>
    </row>
    <row r="18" spans="1:6" ht="12.75">
      <c r="A18" s="1"/>
      <c r="F18" s="5"/>
    </row>
    <row r="20" ht="14.25">
      <c r="A20" s="33"/>
    </row>
    <row r="21" spans="1:15" ht="14.25">
      <c r="A21" s="33"/>
      <c r="O21" s="31"/>
    </row>
    <row r="24" spans="1:11" ht="12.75">
      <c r="A24" s="220" t="s">
        <v>41</v>
      </c>
      <c r="B24" s="220"/>
      <c r="C24" s="220"/>
      <c r="D24" s="220"/>
      <c r="E24" s="220"/>
      <c r="F24" s="220"/>
      <c r="G24" s="220"/>
      <c r="H24" s="220"/>
      <c r="I24" s="220"/>
      <c r="J24" s="25"/>
      <c r="K24" s="25"/>
    </row>
    <row r="25" spans="1:7" ht="6.75" customHeight="1">
      <c r="A25" s="25"/>
      <c r="B25" s="25"/>
      <c r="C25" s="25"/>
      <c r="D25" s="25"/>
      <c r="E25" s="25"/>
      <c r="F25" s="25"/>
      <c r="G25" s="25"/>
    </row>
    <row r="26" spans="1:13" ht="12.75">
      <c r="A26" s="35"/>
      <c r="B26" s="35"/>
      <c r="C26" s="58" t="s">
        <v>96</v>
      </c>
      <c r="D26" s="14"/>
      <c r="E26" s="35"/>
      <c r="F26" s="14"/>
      <c r="G26" s="35"/>
      <c r="H26" s="14"/>
      <c r="I26" s="35"/>
      <c r="J26" s="5"/>
      <c r="K26" s="5"/>
      <c r="L26" s="5"/>
      <c r="M26" s="5"/>
    </row>
    <row r="27" spans="1:14" ht="12.75">
      <c r="A27" t="s">
        <v>95</v>
      </c>
      <c r="C27" s="34"/>
      <c r="D27" s="276" t="s">
        <v>39</v>
      </c>
      <c r="E27" s="278"/>
      <c r="F27" s="221" t="s">
        <v>98</v>
      </c>
      <c r="G27" s="272"/>
      <c r="H27" s="221" t="s">
        <v>99</v>
      </c>
      <c r="I27" s="222"/>
      <c r="J27" s="5"/>
      <c r="K27" s="5"/>
      <c r="L27" s="220"/>
      <c r="M27" s="220"/>
      <c r="N27" s="32"/>
    </row>
    <row r="28" spans="1:13" ht="12.75">
      <c r="A28" s="6"/>
      <c r="B28" s="6"/>
      <c r="C28" s="57"/>
      <c r="D28" s="20"/>
      <c r="E28" s="57"/>
      <c r="F28" s="20"/>
      <c r="G28" s="66"/>
      <c r="H28" s="20"/>
      <c r="I28" s="6"/>
      <c r="J28" s="5"/>
      <c r="K28" s="5"/>
      <c r="L28" s="5"/>
      <c r="M28" s="5"/>
    </row>
    <row r="29" spans="1:3" ht="12.75">
      <c r="A29" s="5"/>
      <c r="C29" s="49"/>
    </row>
    <row r="30" spans="1:7" ht="12.75">
      <c r="A30" s="5"/>
      <c r="B30" s="65">
        <v>15916</v>
      </c>
      <c r="C30" s="34"/>
      <c r="D30" s="65"/>
      <c r="E30" s="63"/>
      <c r="F30" s="64"/>
      <c r="G30" s="70"/>
    </row>
    <row r="31" spans="1:9" ht="12.75">
      <c r="A31" s="5" t="s">
        <v>97</v>
      </c>
      <c r="C31" s="34"/>
      <c r="E31" s="161">
        <f>SUM(G31+I31)</f>
        <v>15923</v>
      </c>
      <c r="F31" s="26"/>
      <c r="G31" s="88">
        <v>15252</v>
      </c>
      <c r="H31" s="88"/>
      <c r="I31" s="88">
        <v>671</v>
      </c>
    </row>
    <row r="32" spans="1:9" ht="12.75">
      <c r="A32" s="5"/>
      <c r="C32" s="34"/>
      <c r="E32" s="161"/>
      <c r="F32" s="26"/>
      <c r="G32" s="26"/>
      <c r="H32" s="26"/>
      <c r="I32" s="26"/>
    </row>
    <row r="33" spans="1:9" ht="12.75">
      <c r="A33" s="5" t="s">
        <v>100</v>
      </c>
      <c r="C33" s="34"/>
      <c r="E33" s="161">
        <f>SUM(G33+I33)</f>
        <v>528</v>
      </c>
      <c r="F33" s="45"/>
      <c r="G33" s="88">
        <v>411</v>
      </c>
      <c r="H33" s="88"/>
      <c r="I33" s="88">
        <v>117</v>
      </c>
    </row>
    <row r="34" spans="1:9" ht="12.75">
      <c r="A34" s="5"/>
      <c r="B34" s="64">
        <f>SUM(B30-B32)</f>
        <v>15916</v>
      </c>
      <c r="C34" s="34"/>
      <c r="E34" s="161"/>
      <c r="F34" s="26"/>
      <c r="G34" s="26"/>
      <c r="H34" s="26"/>
      <c r="I34" s="26"/>
    </row>
    <row r="35" spans="1:9" ht="12.75">
      <c r="A35" s="5"/>
      <c r="C35" s="34"/>
      <c r="E35" s="83"/>
      <c r="F35" s="45"/>
      <c r="G35" s="26"/>
      <c r="H35" s="26"/>
      <c r="I35" s="26"/>
    </row>
    <row r="36" spans="1:13" ht="12.75">
      <c r="A36" s="50" t="s">
        <v>39</v>
      </c>
      <c r="C36" s="34"/>
      <c r="E36" s="83">
        <f>SUM(E31:E33)</f>
        <v>16451</v>
      </c>
      <c r="F36" s="45"/>
      <c r="G36" s="90">
        <f>SUM(G31:G33)</f>
        <v>15663</v>
      </c>
      <c r="H36" s="90"/>
      <c r="I36" s="90">
        <f>SUM(I31:I33)</f>
        <v>788</v>
      </c>
      <c r="K36" s="79"/>
      <c r="M36" s="31"/>
    </row>
    <row r="37" spans="5:13" ht="12.75">
      <c r="E37" s="26"/>
      <c r="F37" s="26"/>
      <c r="G37" s="26"/>
      <c r="H37" s="45"/>
      <c r="I37" s="45"/>
      <c r="J37" s="5"/>
      <c r="K37" s="5"/>
      <c r="L37" s="5"/>
      <c r="M37" s="5"/>
    </row>
    <row r="38" spans="1:13" ht="12.75">
      <c r="A38" s="1"/>
      <c r="C38" s="36"/>
      <c r="D38" s="36"/>
      <c r="E38" s="36"/>
      <c r="F38" s="36"/>
      <c r="G38" s="36"/>
      <c r="H38" s="5"/>
      <c r="I38" s="5"/>
      <c r="J38" s="5"/>
      <c r="K38" s="5"/>
      <c r="L38" s="5"/>
      <c r="M38" s="5"/>
    </row>
    <row r="40" spans="1:9" ht="14.25">
      <c r="A40" s="37"/>
      <c r="B40" s="36"/>
      <c r="H40" s="36"/>
      <c r="I40" s="36"/>
    </row>
    <row r="41" ht="14.25">
      <c r="A41" s="38"/>
    </row>
  </sheetData>
  <mergeCells count="11">
    <mergeCell ref="A1:K1"/>
    <mergeCell ref="F7:G7"/>
    <mergeCell ref="H7:I7"/>
    <mergeCell ref="D7:E7"/>
    <mergeCell ref="A4:I4"/>
    <mergeCell ref="L7:M7"/>
    <mergeCell ref="F27:G27"/>
    <mergeCell ref="H27:I27"/>
    <mergeCell ref="L27:M27"/>
    <mergeCell ref="A24:I24"/>
    <mergeCell ref="D27:E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BlumWo</dc:creator>
  <cp:keywords/>
  <dc:description/>
  <cp:lastModifiedBy>551-15</cp:lastModifiedBy>
  <cp:lastPrinted>2008-08-25T09:51:50Z</cp:lastPrinted>
  <dcterms:created xsi:type="dcterms:W3CDTF">2005-12-14T09:12:09Z</dcterms:created>
  <dcterms:modified xsi:type="dcterms:W3CDTF">2008-10-23T09:12:10Z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