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<sst xmlns="http://schemas.openxmlformats.org/spreadsheetml/2006/main" count="110" uniqueCount="82">
  <si>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</si>
  <si>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</si>
  <si>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</si>
  <si>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</si>
  <si>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</si>
  <si>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</si>
  <si>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</si>
  <si>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</si>
  <si>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</si>
  <si>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</si>
  <si>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</si>
  <si>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</si>
  <si>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</si>
  <si>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</si>
  <si>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</si>
  <si>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</si>
  <si>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</si>
  <si>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</si>
  <si>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</si>
  <si>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</si>
  <si>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</si>
  <si>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</si>
  <si>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</si>
  <si>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</si>
  <si>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</si>
  <si>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</si>
  <si>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</si>
  <si>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</si>
  <si>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</si>
  <si>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</si>
  <si>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</si>
  <si>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</si>
  <si>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</si>
  <si>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</si>
  <si>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</si>
  <si>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</si>
  <si>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</si>
  <si>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</si>
  <si>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</si>
  <si>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</si>
  <si>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</si>
  <si>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</si>
  <si>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</si>
  <si>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</si>
  <si>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</si>
  <si>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</si>
  <si>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</si>
  <si>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</si>
  <si>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</si>
  <si>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</si>
  <si>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</si>
  <si>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</si>
  <si>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</si>
  <si>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</si>
  <si>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</si>
  <si>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</si>
  <si>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</si>
  <si>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</si>
  <si>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</si>
  <si>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</si>
  <si>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</si>
  <si>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</si>
  <si>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</si>
  <si>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</si>
  <si>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</si>
  <si>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</si>
  <si>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</si>
  <si>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</si>
  <si>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</si>
  <si>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</si>
  <si>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</si>
  <si>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</si>
  <si>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</si>
  <si>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</si>
  <si>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</si>
  <si>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</si>
  <si>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</si>
  <si>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</si>
  <si>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</si>
  <si>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</si>
  <si>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</si>
  <si>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>Gesetz über die Statistik der Bevölkerungsbewegung und die Fortschreibung des Bevölkerungsstandes in der Fassung vom 14. März 1980 (BGBl. I. S. 308), zuletzt geändert durch Artikel 2 des Gesetzes zur Reform des Personenstandsrechts vom 19. Februar 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</si>
</sst>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2/07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2. Vierteljahr 2007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39394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7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2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2/07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April 2007</v>
      </c>
      <c r="C5" s="63" t="str">
        <f>IF(Quartal=1,"Februar",IF(Quartal=2,"Mai",IF(Quartal=3,"August",IF(Quartal=4,"November",""))))&amp;" "&amp;Jahr+2000</f>
        <v>Mai 2007</v>
      </c>
      <c r="D5" s="70" t="str">
        <f>IF(Quartal=1,"März",IF(Quartal=2,"Juni",IF(Quartal=3,"September",IF(Quartal=4,"Dezember",""))))&amp;" "&amp;Jahr+2000</f>
        <v>Juni 2007</v>
      </c>
      <c r="E5" s="64" t="str">
        <f>Quartal&amp;". Vierteljahr "&amp;Jahr+2000</f>
        <v>2. Vierteljahr 2007</v>
      </c>
      <c r="F5" s="64" t="str">
        <f>Quartal&amp;". Vierteljahr "&amp;Jahr+1999</f>
        <v>2. Vierteljahr 2006</v>
      </c>
      <c r="G5" s="65" t="s">
        <v>2</v>
      </c>
    </row>
    <row r="6" spans="1:7" ht="12.75">
      <c r="A6" s="1" t="s">
        <v>3</v>
      </c>
      <c r="B6" s="57">
        <v>413</v>
      </c>
      <c r="C6" s="57">
        <v>622</v>
      </c>
      <c r="D6" s="57">
        <v>752</v>
      </c>
      <c r="E6" s="57">
        <v>1787</v>
      </c>
      <c r="F6" s="57">
        <v>1888</v>
      </c>
      <c r="G6" s="98">
        <f>E6-F6</f>
        <v>-101</v>
      </c>
    </row>
    <row r="7" spans="1:7" ht="12.75">
      <c r="A7" s="1" t="s">
        <v>4</v>
      </c>
      <c r="B7" s="57">
        <v>1297</v>
      </c>
      <c r="C7" s="57">
        <v>1335</v>
      </c>
      <c r="D7" s="57">
        <v>1480</v>
      </c>
      <c r="E7" s="57">
        <v>4112</v>
      </c>
      <c r="F7" s="57">
        <v>4034</v>
      </c>
      <c r="G7" s="98">
        <f>E7-F7</f>
        <v>78</v>
      </c>
    </row>
    <row r="8" spans="1:7" ht="12.75">
      <c r="A8" s="1" t="s">
        <v>5</v>
      </c>
      <c r="B8" s="57">
        <v>1397</v>
      </c>
      <c r="C8" s="57">
        <v>1395</v>
      </c>
      <c r="D8" s="57">
        <v>1378</v>
      </c>
      <c r="E8" s="57">
        <v>4170</v>
      </c>
      <c r="F8" s="57">
        <v>4311</v>
      </c>
      <c r="G8" s="98">
        <f>E8-F8</f>
        <v>-141</v>
      </c>
    </row>
    <row r="9" spans="1:7" ht="25.5">
      <c r="A9" s="21" t="s">
        <v>54</v>
      </c>
      <c r="B9" s="98">
        <f>(B7-B8)</f>
        <v>-100</v>
      </c>
      <c r="C9" s="98">
        <f>(C7-C8)</f>
        <v>-60</v>
      </c>
      <c r="D9" s="98">
        <f>(D7-D8)</f>
        <v>102</v>
      </c>
      <c r="E9" s="98">
        <f>(E7-E8)</f>
        <v>-58</v>
      </c>
      <c r="F9" s="98">
        <f>(F7-F8)</f>
        <v>-277</v>
      </c>
      <c r="G9" s="32" t="s">
        <v>80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April 2007</v>
      </c>
      <c r="C13" s="63" t="str">
        <f>IF(Quartal=1,"Februar",IF(Quartal=2,"Mai",IF(Quartal=3,"August",IF(Quartal=4,"November",""))))&amp;" "&amp;Jahr+2000</f>
        <v>Mai 2007</v>
      </c>
      <c r="D13" s="70" t="str">
        <f>IF(Quartal=1,"März",IF(Quartal=2,"Juni",IF(Quartal=3,"September",IF(Quartal=4,"Dezember",""))))&amp;" "&amp;Jahr+2000</f>
        <v>Juni 2007</v>
      </c>
      <c r="E13" s="64" t="str">
        <f>Quartal&amp;". Vierteljahr "&amp;Jahr+2000</f>
        <v>2. Vierteljahr 2007</v>
      </c>
      <c r="F13" s="64" t="str">
        <f>Quartal&amp;". Vierteljahr "&amp;Jahr+1999</f>
        <v>2. Vierteljahr 2006</v>
      </c>
      <c r="G13" s="65" t="s">
        <v>2</v>
      </c>
    </row>
    <row r="14" spans="1:7" ht="12.75">
      <c r="A14" s="1" t="s">
        <v>3</v>
      </c>
      <c r="B14" s="57">
        <v>910</v>
      </c>
      <c r="C14" s="57">
        <v>1734</v>
      </c>
      <c r="D14" s="57">
        <v>1786</v>
      </c>
      <c r="E14" s="57">
        <v>4430</v>
      </c>
      <c r="F14" s="57">
        <v>4808</v>
      </c>
      <c r="G14" s="98">
        <f>E14-F14</f>
        <v>-378</v>
      </c>
    </row>
    <row r="15" spans="1:7" ht="12.75">
      <c r="A15" s="1" t="s">
        <v>4</v>
      </c>
      <c r="B15" s="57">
        <v>1742</v>
      </c>
      <c r="C15" s="57">
        <v>1968</v>
      </c>
      <c r="D15" s="57">
        <v>1871</v>
      </c>
      <c r="E15" s="57">
        <v>5581</v>
      </c>
      <c r="F15" s="57">
        <v>5650</v>
      </c>
      <c r="G15" s="98">
        <f>E15-F15</f>
        <v>-69</v>
      </c>
    </row>
    <row r="16" spans="1:7" ht="12.75">
      <c r="A16" s="1" t="s">
        <v>5</v>
      </c>
      <c r="B16" s="57">
        <v>2532</v>
      </c>
      <c r="C16" s="57">
        <v>2571</v>
      </c>
      <c r="D16" s="57">
        <v>2178</v>
      </c>
      <c r="E16" s="57">
        <v>7281</v>
      </c>
      <c r="F16" s="57">
        <v>7505</v>
      </c>
      <c r="G16" s="98">
        <f>E16-F16</f>
        <v>-224</v>
      </c>
    </row>
    <row r="17" spans="1:7" ht="25.5">
      <c r="A17" s="21" t="s">
        <v>54</v>
      </c>
      <c r="B17" s="98">
        <f>(B15-B16)</f>
        <v>-790</v>
      </c>
      <c r="C17" s="98">
        <f>(C15-C16)</f>
        <v>-603</v>
      </c>
      <c r="D17" s="98">
        <f>(D15-D16)</f>
        <v>-307</v>
      </c>
      <c r="E17" s="98">
        <f>(E15-E16)</f>
        <v>-1700</v>
      </c>
      <c r="F17" s="98">
        <f>(F15-F16)</f>
        <v>-1855</v>
      </c>
      <c r="G17" s="32" t="s">
        <v>80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1" t="s">
        <v>81</v>
      </c>
      <c r="B21" s="111"/>
      <c r="C21" s="111"/>
      <c r="D21" s="111"/>
      <c r="E21" s="111"/>
      <c r="F21" s="111"/>
      <c r="G21" s="11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2/07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2. Vierteljahr 2007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223</v>
      </c>
      <c r="C9" s="34">
        <v>607</v>
      </c>
      <c r="D9" s="34">
        <v>77</v>
      </c>
      <c r="E9" s="34">
        <v>532</v>
      </c>
      <c r="F9" s="59">
        <v>49</v>
      </c>
      <c r="G9" s="99">
        <f>SUM(C9-E9)</f>
        <v>75</v>
      </c>
      <c r="H9" s="100">
        <f>SUM(D9-F9)</f>
        <v>28</v>
      </c>
    </row>
    <row r="10" spans="1:8" ht="12.75">
      <c r="A10" s="23" t="s">
        <v>60</v>
      </c>
      <c r="B10" s="30">
        <v>309</v>
      </c>
      <c r="C10" s="34">
        <v>617</v>
      </c>
      <c r="D10" s="34">
        <v>33</v>
      </c>
      <c r="E10" s="34">
        <v>565</v>
      </c>
      <c r="F10" s="59">
        <v>19</v>
      </c>
      <c r="G10" s="99">
        <f aca="true" t="shared" si="0" ref="G10:G15">SUM(C10-E10)</f>
        <v>52</v>
      </c>
      <c r="H10" s="100">
        <f aca="true" t="shared" si="1" ref="H10:H15">SUM(D10-F10)</f>
        <v>14</v>
      </c>
    </row>
    <row r="11" spans="1:8" ht="12.75">
      <c r="A11" s="23" t="s">
        <v>61</v>
      </c>
      <c r="B11" s="30">
        <v>228</v>
      </c>
      <c r="C11" s="34">
        <v>573</v>
      </c>
      <c r="D11" s="34">
        <v>18</v>
      </c>
      <c r="E11" s="34">
        <v>534</v>
      </c>
      <c r="F11" s="59">
        <v>24</v>
      </c>
      <c r="G11" s="99">
        <f t="shared" si="0"/>
        <v>39</v>
      </c>
      <c r="H11" s="100">
        <f t="shared" si="1"/>
        <v>-6</v>
      </c>
    </row>
    <row r="12" spans="1:8" ht="12.75">
      <c r="A12" s="23" t="s">
        <v>62</v>
      </c>
      <c r="B12" s="30">
        <v>377</v>
      </c>
      <c r="C12" s="34">
        <v>672</v>
      </c>
      <c r="D12" s="34">
        <v>28</v>
      </c>
      <c r="E12" s="34">
        <v>725</v>
      </c>
      <c r="F12" s="59">
        <v>16</v>
      </c>
      <c r="G12" s="99">
        <f t="shared" si="0"/>
        <v>-53</v>
      </c>
      <c r="H12" s="100">
        <f t="shared" si="1"/>
        <v>12</v>
      </c>
    </row>
    <row r="13" spans="1:8" ht="12.75">
      <c r="A13" s="25" t="s">
        <v>63</v>
      </c>
      <c r="B13" s="108">
        <v>357</v>
      </c>
      <c r="C13" s="30">
        <v>854</v>
      </c>
      <c r="D13" s="34">
        <v>52</v>
      </c>
      <c r="E13" s="34">
        <v>1083</v>
      </c>
      <c r="F13" s="59">
        <v>24</v>
      </c>
      <c r="G13" s="99">
        <f t="shared" si="0"/>
        <v>-229</v>
      </c>
      <c r="H13" s="100">
        <f t="shared" si="1"/>
        <v>28</v>
      </c>
    </row>
    <row r="14" spans="1:8" ht="12.75">
      <c r="A14" s="25" t="s">
        <v>64</v>
      </c>
      <c r="B14" s="30">
        <v>151</v>
      </c>
      <c r="C14" s="34">
        <v>267</v>
      </c>
      <c r="D14" s="34">
        <v>12</v>
      </c>
      <c r="E14" s="34">
        <v>248</v>
      </c>
      <c r="F14" s="59">
        <v>2</v>
      </c>
      <c r="G14" s="99">
        <f t="shared" si="0"/>
        <v>19</v>
      </c>
      <c r="H14" s="100">
        <f t="shared" si="1"/>
        <v>10</v>
      </c>
    </row>
    <row r="15" spans="1:8" ht="12.75">
      <c r="A15" s="25" t="s">
        <v>65</v>
      </c>
      <c r="B15" s="30">
        <v>142</v>
      </c>
      <c r="C15" s="34">
        <v>522</v>
      </c>
      <c r="D15" s="34">
        <v>55</v>
      </c>
      <c r="E15" s="34">
        <v>483</v>
      </c>
      <c r="F15" s="59">
        <v>21</v>
      </c>
      <c r="G15" s="99">
        <f t="shared" si="0"/>
        <v>39</v>
      </c>
      <c r="H15" s="100">
        <f t="shared" si="1"/>
        <v>34</v>
      </c>
    </row>
    <row r="16" spans="1:8" ht="25.5" customHeight="1">
      <c r="A16" s="77" t="s">
        <v>66</v>
      </c>
      <c r="B16" s="101">
        <f aca="true" t="shared" si="2" ref="B16:G16">B9+B10+B11+B12+B13+B14+B15</f>
        <v>1787</v>
      </c>
      <c r="C16" s="101">
        <f t="shared" si="2"/>
        <v>4112</v>
      </c>
      <c r="D16" s="101">
        <f t="shared" si="2"/>
        <v>275</v>
      </c>
      <c r="E16" s="101">
        <f t="shared" si="2"/>
        <v>4170</v>
      </c>
      <c r="F16" s="101">
        <f t="shared" si="2"/>
        <v>155</v>
      </c>
      <c r="G16" s="101">
        <f t="shared" si="2"/>
        <v>-58</v>
      </c>
      <c r="H16" s="101">
        <f>H9+H10+H11+H12+H13+H14+H15</f>
        <v>120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2129</v>
      </c>
      <c r="D18" s="33">
        <v>136</v>
      </c>
      <c r="E18" s="33">
        <v>1963</v>
      </c>
      <c r="F18" s="60">
        <v>100</v>
      </c>
      <c r="G18" s="99">
        <f>SUM(C18-E18)</f>
        <v>166</v>
      </c>
      <c r="H18" s="100">
        <f>SUM(D18-F18)</f>
        <v>36</v>
      </c>
    </row>
    <row r="19" spans="1:8" ht="12.75">
      <c r="A19" s="78" t="s">
        <v>28</v>
      </c>
      <c r="B19" s="32" t="s">
        <v>58</v>
      </c>
      <c r="C19" s="33">
        <v>1983</v>
      </c>
      <c r="D19" s="33">
        <v>139</v>
      </c>
      <c r="E19" s="33">
        <v>2207</v>
      </c>
      <c r="F19" s="60">
        <v>55</v>
      </c>
      <c r="G19" s="99">
        <f>SUM(C19-E19)</f>
        <v>-224</v>
      </c>
      <c r="H19" s="100">
        <f>SUM(D19-F19)</f>
        <v>84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96</v>
      </c>
      <c r="C22" s="34">
        <v>179</v>
      </c>
      <c r="D22" s="34">
        <v>6</v>
      </c>
      <c r="E22" s="34">
        <v>250</v>
      </c>
      <c r="F22" s="59">
        <v>5</v>
      </c>
      <c r="G22" s="99">
        <f aca="true" t="shared" si="3" ref="G22:H25">SUM(C22-E22)</f>
        <v>-71</v>
      </c>
      <c r="H22" s="100">
        <f t="shared" si="3"/>
        <v>1</v>
      </c>
    </row>
    <row r="23" spans="1:8" ht="12.75">
      <c r="A23" s="23" t="s">
        <v>12</v>
      </c>
      <c r="B23" s="30">
        <v>292</v>
      </c>
      <c r="C23" s="34">
        <v>512</v>
      </c>
      <c r="D23" s="34">
        <v>25</v>
      </c>
      <c r="E23" s="34">
        <v>553</v>
      </c>
      <c r="F23" s="59">
        <v>14</v>
      </c>
      <c r="G23" s="99">
        <f t="shared" si="3"/>
        <v>-41</v>
      </c>
      <c r="H23" s="100">
        <f t="shared" si="3"/>
        <v>11</v>
      </c>
    </row>
    <row r="24" spans="1:8" ht="12.75">
      <c r="A24" s="23" t="s">
        <v>13</v>
      </c>
      <c r="B24" s="30">
        <v>300</v>
      </c>
      <c r="C24" s="34">
        <v>436</v>
      </c>
      <c r="D24" s="34">
        <v>8</v>
      </c>
      <c r="E24" s="34">
        <v>597</v>
      </c>
      <c r="F24" s="59">
        <v>8</v>
      </c>
      <c r="G24" s="99">
        <f t="shared" si="3"/>
        <v>-161</v>
      </c>
      <c r="H24" s="100">
        <f t="shared" si="3"/>
        <v>0</v>
      </c>
    </row>
    <row r="25" spans="1:8" ht="12.75">
      <c r="A25" s="23" t="s">
        <v>14</v>
      </c>
      <c r="B25" s="30">
        <v>86</v>
      </c>
      <c r="C25" s="34">
        <v>188</v>
      </c>
      <c r="D25" s="34">
        <v>14</v>
      </c>
      <c r="E25" s="34">
        <v>232</v>
      </c>
      <c r="F25" s="59">
        <v>2</v>
      </c>
      <c r="G25" s="99">
        <f t="shared" si="3"/>
        <v>-44</v>
      </c>
      <c r="H25" s="100">
        <f t="shared" si="3"/>
        <v>12</v>
      </c>
    </row>
    <row r="26" spans="1:8" ht="25.5">
      <c r="A26" s="86" t="s">
        <v>74</v>
      </c>
      <c r="B26" s="30">
        <f>B22+B23+B24+B25</f>
        <v>774</v>
      </c>
      <c r="C26" s="30">
        <f aca="true" t="shared" si="4" ref="C26:H26">C22+C23+C24+C25</f>
        <v>1315</v>
      </c>
      <c r="D26" s="30">
        <f t="shared" si="4"/>
        <v>53</v>
      </c>
      <c r="E26" s="30">
        <f t="shared" si="4"/>
        <v>1632</v>
      </c>
      <c r="F26" s="30">
        <f t="shared" si="4"/>
        <v>29</v>
      </c>
      <c r="G26" s="99">
        <f t="shared" si="4"/>
        <v>-317</v>
      </c>
      <c r="H26" s="101">
        <f t="shared" si="4"/>
        <v>24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204</v>
      </c>
      <c r="C28" s="34">
        <v>259</v>
      </c>
      <c r="D28" s="34">
        <v>5</v>
      </c>
      <c r="E28" s="34">
        <v>391</v>
      </c>
      <c r="F28" s="34">
        <v>1</v>
      </c>
      <c r="G28" s="99">
        <f>SUM(C28-E28)</f>
        <v>-132</v>
      </c>
      <c r="H28" s="100">
        <f>SUM(D28-F28)</f>
        <v>4</v>
      </c>
    </row>
    <row r="29" spans="1:8" ht="12.75">
      <c r="A29" s="25" t="s">
        <v>16</v>
      </c>
      <c r="B29" s="30">
        <v>217</v>
      </c>
      <c r="C29" s="34">
        <v>359</v>
      </c>
      <c r="D29" s="34">
        <v>5</v>
      </c>
      <c r="E29" s="34">
        <v>493</v>
      </c>
      <c r="F29" s="59">
        <v>3</v>
      </c>
      <c r="G29" s="99">
        <f aca="true" t="shared" si="5" ref="G29:G36">SUM(C29-E29)</f>
        <v>-134</v>
      </c>
      <c r="H29" s="100">
        <f aca="true" t="shared" si="6" ref="H29:H36">SUM(D29-F29)</f>
        <v>2</v>
      </c>
    </row>
    <row r="30" spans="1:8" ht="12.75">
      <c r="A30" s="25" t="s">
        <v>17</v>
      </c>
      <c r="B30" s="108">
        <v>749</v>
      </c>
      <c r="C30" s="108">
        <v>301</v>
      </c>
      <c r="D30" s="108">
        <v>7</v>
      </c>
      <c r="E30" s="108">
        <v>430</v>
      </c>
      <c r="F30" s="108">
        <v>2</v>
      </c>
      <c r="G30" s="99">
        <f t="shared" si="5"/>
        <v>-129</v>
      </c>
      <c r="H30" s="100">
        <f t="shared" si="6"/>
        <v>5</v>
      </c>
    </row>
    <row r="31" spans="1:8" ht="12.75">
      <c r="A31" s="25" t="s">
        <v>18</v>
      </c>
      <c r="B31" s="30">
        <v>389</v>
      </c>
      <c r="C31" s="34">
        <v>350</v>
      </c>
      <c r="D31" s="34">
        <v>6</v>
      </c>
      <c r="E31" s="34">
        <v>588</v>
      </c>
      <c r="F31" s="59">
        <v>7</v>
      </c>
      <c r="G31" s="99">
        <f t="shared" si="5"/>
        <v>-238</v>
      </c>
      <c r="H31" s="100">
        <f t="shared" si="6"/>
        <v>-1</v>
      </c>
    </row>
    <row r="32" spans="1:8" ht="12.75">
      <c r="A32" s="25" t="s">
        <v>19</v>
      </c>
      <c r="B32" s="30">
        <v>429</v>
      </c>
      <c r="C32" s="34">
        <v>585</v>
      </c>
      <c r="D32" s="34">
        <v>23</v>
      </c>
      <c r="E32" s="34">
        <v>674</v>
      </c>
      <c r="F32" s="59">
        <v>11</v>
      </c>
      <c r="G32" s="99">
        <f t="shared" si="5"/>
        <v>-89</v>
      </c>
      <c r="H32" s="100">
        <f t="shared" si="6"/>
        <v>12</v>
      </c>
    </row>
    <row r="33" spans="1:8" ht="12.75">
      <c r="A33" s="25" t="s">
        <v>20</v>
      </c>
      <c r="B33" s="30">
        <v>178</v>
      </c>
      <c r="C33" s="34">
        <v>254</v>
      </c>
      <c r="D33" s="34">
        <v>2</v>
      </c>
      <c r="E33" s="34">
        <v>310</v>
      </c>
      <c r="F33" s="59">
        <v>4</v>
      </c>
      <c r="G33" s="99">
        <f t="shared" si="5"/>
        <v>-56</v>
      </c>
      <c r="H33" s="100">
        <f t="shared" si="6"/>
        <v>-2</v>
      </c>
    </row>
    <row r="34" spans="1:8" ht="12.75">
      <c r="A34" s="25" t="s">
        <v>21</v>
      </c>
      <c r="B34" s="108">
        <v>303</v>
      </c>
      <c r="C34" s="30">
        <v>548</v>
      </c>
      <c r="D34" s="34">
        <v>9</v>
      </c>
      <c r="E34" s="34">
        <v>716</v>
      </c>
      <c r="F34" s="34">
        <v>11</v>
      </c>
      <c r="G34" s="99">
        <f t="shared" si="5"/>
        <v>-168</v>
      </c>
      <c r="H34" s="100">
        <f t="shared" si="6"/>
        <v>-2</v>
      </c>
    </row>
    <row r="35" spans="1:8" ht="12.75">
      <c r="A35" s="25" t="s">
        <v>22</v>
      </c>
      <c r="B35" s="30">
        <v>331</v>
      </c>
      <c r="C35" s="34">
        <v>384</v>
      </c>
      <c r="D35" s="34">
        <v>10</v>
      </c>
      <c r="E35" s="34">
        <v>516</v>
      </c>
      <c r="F35" s="59">
        <v>7</v>
      </c>
      <c r="G35" s="99">
        <f t="shared" si="5"/>
        <v>-132</v>
      </c>
      <c r="H35" s="100">
        <f t="shared" si="6"/>
        <v>3</v>
      </c>
    </row>
    <row r="36" spans="1:8" ht="12.75">
      <c r="A36" s="25" t="s">
        <v>23</v>
      </c>
      <c r="B36" s="30">
        <v>311</v>
      </c>
      <c r="C36" s="34">
        <v>543</v>
      </c>
      <c r="D36" s="34">
        <v>5</v>
      </c>
      <c r="E36" s="34">
        <v>580</v>
      </c>
      <c r="F36" s="59">
        <v>14</v>
      </c>
      <c r="G36" s="99">
        <f t="shared" si="5"/>
        <v>-37</v>
      </c>
      <c r="H36" s="100">
        <f t="shared" si="6"/>
        <v>-9</v>
      </c>
    </row>
    <row r="37" spans="1:8" ht="12.75">
      <c r="A37" s="25" t="s">
        <v>24</v>
      </c>
      <c r="B37" s="30">
        <v>174</v>
      </c>
      <c r="C37" s="34">
        <v>256</v>
      </c>
      <c r="D37" s="34">
        <v>4</v>
      </c>
      <c r="E37" s="34">
        <v>375</v>
      </c>
      <c r="F37" s="59">
        <v>5</v>
      </c>
      <c r="G37" s="99">
        <f>SUM(C37-E37)</f>
        <v>-119</v>
      </c>
      <c r="H37" s="100">
        <f>SUM(D37-F37)</f>
        <v>-1</v>
      </c>
    </row>
    <row r="38" spans="1:8" ht="12.75">
      <c r="A38" s="25" t="s">
        <v>25</v>
      </c>
      <c r="B38" s="30">
        <v>371</v>
      </c>
      <c r="C38" s="34">
        <v>427</v>
      </c>
      <c r="D38" s="34">
        <v>10</v>
      </c>
      <c r="E38" s="34">
        <v>576</v>
      </c>
      <c r="F38" s="59">
        <v>9</v>
      </c>
      <c r="G38" s="99">
        <f>SUM(C38-E38)</f>
        <v>-149</v>
      </c>
      <c r="H38" s="100">
        <f>SUM(D38-F38)</f>
        <v>1</v>
      </c>
    </row>
    <row r="39" spans="1:8" ht="12.75">
      <c r="A39" s="25" t="s">
        <v>75</v>
      </c>
      <c r="B39" s="99">
        <f aca="true" t="shared" si="7" ref="B39:H39">B28+B29+B30+B31+B32+B33+B34+B35+B36+B37+B38</f>
        <v>3656</v>
      </c>
      <c r="C39" s="99">
        <f t="shared" si="7"/>
        <v>4266</v>
      </c>
      <c r="D39" s="99">
        <f t="shared" si="7"/>
        <v>86</v>
      </c>
      <c r="E39" s="99">
        <f t="shared" si="7"/>
        <v>5649</v>
      </c>
      <c r="F39" s="99">
        <f t="shared" si="7"/>
        <v>74</v>
      </c>
      <c r="G39" s="99">
        <f t="shared" si="7"/>
        <v>-1383</v>
      </c>
      <c r="H39" s="101">
        <f t="shared" si="7"/>
        <v>12</v>
      </c>
    </row>
    <row r="40" spans="1:8" ht="25.5" customHeight="1">
      <c r="A40" s="27" t="s">
        <v>26</v>
      </c>
      <c r="B40" s="31">
        <f aca="true" t="shared" si="8" ref="B40:H40">B26+B39</f>
        <v>4430</v>
      </c>
      <c r="C40" s="31">
        <f t="shared" si="8"/>
        <v>5581</v>
      </c>
      <c r="D40" s="31">
        <f t="shared" si="8"/>
        <v>139</v>
      </c>
      <c r="E40" s="31">
        <f t="shared" si="8"/>
        <v>7281</v>
      </c>
      <c r="F40" s="31">
        <f t="shared" si="8"/>
        <v>103</v>
      </c>
      <c r="G40" s="99">
        <f t="shared" si="8"/>
        <v>-1700</v>
      </c>
      <c r="H40" s="107">
        <f t="shared" si="8"/>
        <v>36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2">
        <v>2862</v>
      </c>
      <c r="D42" s="33">
        <v>85</v>
      </c>
      <c r="E42" s="33">
        <v>3451</v>
      </c>
      <c r="F42" s="60">
        <v>56</v>
      </c>
      <c r="G42" s="99">
        <f>SUM(C42-E42)</f>
        <v>-589</v>
      </c>
      <c r="H42" s="99">
        <f>SUM(D42-F42)</f>
        <v>29</v>
      </c>
    </row>
    <row r="43" spans="1:8" ht="12.75">
      <c r="A43" s="25" t="s">
        <v>28</v>
      </c>
      <c r="B43" s="32" t="s">
        <v>58</v>
      </c>
      <c r="C43" s="32">
        <v>2719</v>
      </c>
      <c r="D43" s="33">
        <v>54</v>
      </c>
      <c r="E43" s="33">
        <v>3830</v>
      </c>
      <c r="F43" s="60">
        <v>47</v>
      </c>
      <c r="G43" s="99">
        <f>SUM(C43-E43)</f>
        <v>-1111</v>
      </c>
      <c r="H43" s="99">
        <f>SUM(D43-F43)</f>
        <v>7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2007-10-22T07:04:54Z</cp:lastPrinted>
  <dcterms:created xsi:type="dcterms:W3CDTF">2001-01-09T12:08:54Z</dcterms:created>
  <dcterms:modified xsi:type="dcterms:W3CDTF">2007-11-06T10:35:13Z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