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<sst xmlns="http://schemas.openxmlformats.org/spreadsheetml/2006/main" count="110" uniqueCount="82">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</sst>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4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Continuous" vertical="center"/>
      <protection hidden="1"/>
    </xf>
    <xf numFmtId="0" fontId="0" fillId="2" borderId="12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4" fontId="5" fillId="0" borderId="13" xfId="0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0" fillId="4" borderId="9" xfId="17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4" borderId="17" xfId="0" applyFont="1" applyFill="1" applyBorder="1" applyAlignment="1" applyProtection="1">
      <alignment horizontal="left"/>
      <protection hidden="1"/>
    </xf>
    <xf numFmtId="49" fontId="0" fillId="4" borderId="15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9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Continuous" vertical="center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Continuous" wrapText="1"/>
      <protection hidden="1"/>
    </xf>
    <xf numFmtId="0" fontId="0" fillId="2" borderId="15" xfId="0" applyFont="1" applyFill="1" applyBorder="1" applyAlignment="1" applyProtection="1">
      <alignment horizontal="centerContinuous"/>
      <protection hidden="1"/>
    </xf>
    <xf numFmtId="0" fontId="0" fillId="2" borderId="15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13" fillId="4" borderId="17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4" borderId="9" xfId="0" applyFill="1" applyBorder="1" applyAlignment="1" applyProtection="1">
      <alignment horizontal="left" vertical="top" wrapText="1"/>
      <protection hidden="1"/>
    </xf>
    <xf numFmtId="0" fontId="0" fillId="4" borderId="11" xfId="0" applyFill="1" applyBorder="1" applyAlignment="1" applyProtection="1">
      <alignment horizontal="left" vertical="top" wrapText="1"/>
      <protection hidden="1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187" fontId="0" fillId="0" borderId="22" xfId="0" applyNumberFormat="1" applyFont="1" applyFill="1" applyBorder="1" applyAlignment="1" applyProtection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7">
      <selection activeCell="A11" sqref="A11"/>
    </sheetView>
  </sheetViews>
  <sheetFormatPr defaultColWidth="11.421875" defaultRowHeight="12.75"/>
  <cols>
    <col min="1" max="1" width="17.421875" style="5" customWidth="1"/>
    <col min="2" max="2" width="12.28125" style="5" customWidth="1"/>
    <col min="3" max="3" width="11.57421875" style="5" customWidth="1"/>
    <col min="4" max="6" width="12.7109375" style="5" customWidth="1"/>
    <col min="7" max="16384" width="11.421875" style="4" customWidth="1"/>
  </cols>
  <sheetData>
    <row r="1" spans="1:8" ht="15">
      <c r="A1" s="37" t="s">
        <v>30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32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33</v>
      </c>
      <c r="B4" s="41" t="s">
        <v>34</v>
      </c>
      <c r="C4" s="41"/>
      <c r="D4" s="42"/>
      <c r="E4" s="41" t="s">
        <v>35</v>
      </c>
      <c r="F4" s="56" t="s">
        <v>36</v>
      </c>
      <c r="G4" s="41"/>
      <c r="H4" s="42"/>
    </row>
    <row r="5" spans="1:8" ht="12.75">
      <c r="A5" s="43" t="s">
        <v>37</v>
      </c>
      <c r="B5" s="44" t="s">
        <v>38</v>
      </c>
      <c r="C5" s="44"/>
      <c r="D5" s="45"/>
      <c r="E5" s="44" t="s">
        <v>37</v>
      </c>
      <c r="F5" s="57" t="s">
        <v>39</v>
      </c>
      <c r="G5" s="44"/>
      <c r="H5" s="45"/>
    </row>
    <row r="6" spans="1:8" ht="12.75">
      <c r="A6" s="43" t="s">
        <v>40</v>
      </c>
      <c r="B6" s="57" t="s">
        <v>41</v>
      </c>
      <c r="C6" s="44"/>
      <c r="D6" s="45"/>
      <c r="E6" s="44" t="s">
        <v>40</v>
      </c>
      <c r="F6" s="57" t="s">
        <v>42</v>
      </c>
      <c r="G6" s="44"/>
      <c r="H6" s="45"/>
    </row>
    <row r="7" spans="1:8" ht="12.75">
      <c r="A7" s="43" t="s">
        <v>43</v>
      </c>
      <c r="B7" s="57" t="s">
        <v>44</v>
      </c>
      <c r="C7" s="44"/>
      <c r="D7" s="45"/>
      <c r="E7" s="44" t="s">
        <v>43</v>
      </c>
      <c r="F7" s="57" t="s">
        <v>45</v>
      </c>
      <c r="G7" s="44"/>
      <c r="H7" s="45"/>
    </row>
    <row r="8" spans="1:8" ht="12.75">
      <c r="A8" s="46" t="s">
        <v>46</v>
      </c>
      <c r="B8" s="47" t="s">
        <v>47</v>
      </c>
      <c r="C8" s="48"/>
      <c r="D8" s="49"/>
      <c r="E8" s="48" t="s">
        <v>46</v>
      </c>
      <c r="F8" s="58" t="s">
        <v>48</v>
      </c>
      <c r="G8" s="48"/>
      <c r="H8" s="49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50" t="s">
        <v>49</v>
      </c>
      <c r="B10" s="44"/>
      <c r="C10" s="44"/>
      <c r="D10" s="44"/>
      <c r="E10" s="44"/>
      <c r="F10" s="44"/>
      <c r="G10" s="44"/>
      <c r="H10" s="45"/>
    </row>
    <row r="11" spans="1:8" ht="18">
      <c r="A11" s="50" t="str">
        <f>"A II 1 - vj "&amp;Quartal&amp;"/"&amp;TEXT(Jahr,"00")</f>
        <v>A II 1 - vj 3/08</v>
      </c>
      <c r="B11" s="44"/>
      <c r="C11" s="51"/>
      <c r="D11" s="51"/>
      <c r="E11" s="51"/>
      <c r="F11" s="51"/>
      <c r="G11" s="51"/>
      <c r="H11" s="45"/>
    </row>
    <row r="12" spans="1:8" ht="18">
      <c r="A12" s="96" t="s">
        <v>78</v>
      </c>
      <c r="B12" s="44"/>
      <c r="C12" s="51"/>
      <c r="D12" s="51"/>
      <c r="E12" s="51"/>
      <c r="F12" s="51"/>
      <c r="G12" s="51"/>
      <c r="H12" s="45"/>
    </row>
    <row r="13" spans="1:8" ht="16.5">
      <c r="A13" s="96" t="str">
        <f>"im "&amp;Quartal&amp;". Vierteljahr "&amp;Jahr+2000</f>
        <v>im 3. Vierteljahr 2008</v>
      </c>
      <c r="B13" s="52"/>
      <c r="C13" s="52"/>
      <c r="D13" s="52"/>
      <c r="E13" s="52"/>
      <c r="F13" s="52"/>
      <c r="G13" s="52"/>
      <c r="H13" s="45"/>
    </row>
    <row r="14" spans="1:8" ht="12.75">
      <c r="A14" s="55" t="s">
        <v>0</v>
      </c>
      <c r="B14" s="52"/>
      <c r="C14" s="52"/>
      <c r="D14" s="52"/>
      <c r="E14" s="52"/>
      <c r="F14" s="52"/>
      <c r="G14" s="52"/>
      <c r="H14" s="45"/>
    </row>
    <row r="15" spans="1:8" ht="12.75">
      <c r="A15" s="43"/>
      <c r="B15" s="52"/>
      <c r="C15" s="52"/>
      <c r="D15" s="52"/>
      <c r="E15" s="52"/>
      <c r="F15" s="52"/>
      <c r="G15" s="52"/>
      <c r="H15" s="45"/>
    </row>
    <row r="16" spans="1:8" ht="12.75">
      <c r="A16" s="43" t="s">
        <v>50</v>
      </c>
      <c r="B16" s="52"/>
      <c r="C16" s="38"/>
      <c r="D16" s="38"/>
      <c r="E16" s="38"/>
      <c r="F16" s="38"/>
      <c r="G16" s="52" t="s">
        <v>69</v>
      </c>
      <c r="H16" s="45"/>
    </row>
    <row r="17" spans="1:8" ht="12.75">
      <c r="A17" s="40" t="s">
        <v>40</v>
      </c>
      <c r="B17" s="115" t="s">
        <v>51</v>
      </c>
      <c r="C17" s="116"/>
      <c r="D17" s="116"/>
      <c r="E17" s="117"/>
      <c r="F17" s="38"/>
      <c r="G17" s="123">
        <v>39933</v>
      </c>
      <c r="H17" s="124"/>
    </row>
    <row r="18" spans="1:8" ht="12.75">
      <c r="A18" s="43" t="s">
        <v>43</v>
      </c>
      <c r="B18" s="118" t="s">
        <v>52</v>
      </c>
      <c r="C18" s="119"/>
      <c r="D18" s="119"/>
      <c r="E18" s="120"/>
      <c r="F18" s="44"/>
      <c r="G18" s="52"/>
      <c r="H18" s="45"/>
    </row>
    <row r="19" spans="1:8" ht="12.75">
      <c r="A19" s="46" t="s">
        <v>46</v>
      </c>
      <c r="B19" s="121" t="s">
        <v>53</v>
      </c>
      <c r="C19" s="121"/>
      <c r="D19" s="121"/>
      <c r="E19" s="122"/>
      <c r="F19" s="52"/>
      <c r="G19" s="52"/>
      <c r="H19" s="45"/>
    </row>
    <row r="20" spans="1:8" ht="12.75">
      <c r="A20" s="43"/>
      <c r="B20" s="44"/>
      <c r="C20" s="52"/>
      <c r="D20" s="52"/>
      <c r="E20" s="52"/>
      <c r="F20" s="52"/>
      <c r="G20" s="52"/>
      <c r="H20" s="45"/>
    </row>
    <row r="21" spans="1:8" ht="54" customHeight="1">
      <c r="A21" s="113" t="s">
        <v>76</v>
      </c>
      <c r="B21" s="113"/>
      <c r="C21" s="113"/>
      <c r="D21" s="113"/>
      <c r="E21" s="113"/>
      <c r="F21" s="113"/>
      <c r="G21" s="113"/>
      <c r="H21" s="114"/>
    </row>
    <row r="23" ht="13.5" thickBot="1"/>
    <row r="24" spans="1:8" ht="10.5" customHeight="1" thickTop="1">
      <c r="A24" s="6"/>
      <c r="B24" s="7"/>
      <c r="C24" s="7"/>
      <c r="D24" s="7"/>
      <c r="E24" s="7"/>
      <c r="F24" s="7"/>
      <c r="G24" s="53"/>
      <c r="H24" s="54"/>
    </row>
    <row r="25" spans="1:8" ht="12.75" customHeight="1">
      <c r="A25" s="8" t="s">
        <v>68</v>
      </c>
      <c r="B25" s="9"/>
      <c r="C25" s="9"/>
      <c r="D25" s="9"/>
      <c r="E25" s="9"/>
      <c r="F25" s="9"/>
      <c r="G25" s="9"/>
      <c r="H25" s="10"/>
    </row>
    <row r="26" spans="1:8" ht="6.75" customHeight="1">
      <c r="A26" s="11"/>
      <c r="B26" s="12"/>
      <c r="C26" s="12"/>
      <c r="D26" s="12"/>
      <c r="E26" s="12"/>
      <c r="F26" s="12"/>
      <c r="G26" s="12"/>
      <c r="H26" s="13"/>
    </row>
    <row r="27" spans="1:8" ht="15.75">
      <c r="A27" s="11"/>
      <c r="B27" s="14" t="s">
        <v>6</v>
      </c>
      <c r="C27" s="34">
        <v>8</v>
      </c>
      <c r="D27" s="15" t="s">
        <v>7</v>
      </c>
      <c r="E27" s="12"/>
      <c r="F27" s="12"/>
      <c r="G27" s="12"/>
      <c r="H27" s="13"/>
    </row>
    <row r="28" spans="1:8" ht="15.75">
      <c r="A28" s="11"/>
      <c r="B28" s="14" t="s">
        <v>8</v>
      </c>
      <c r="C28" s="1">
        <v>3</v>
      </c>
      <c r="D28" s="12"/>
      <c r="E28" s="12"/>
      <c r="F28" s="12"/>
      <c r="G28" s="12"/>
      <c r="H28" s="13"/>
    </row>
    <row r="29" spans="1:8" ht="12" customHeight="1" thickBot="1">
      <c r="A29" s="16"/>
      <c r="B29" s="17"/>
      <c r="C29" s="17"/>
      <c r="D29" s="17"/>
      <c r="E29" s="17"/>
      <c r="F29" s="17"/>
      <c r="G29" s="17"/>
      <c r="H29" s="18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4" customWidth="1"/>
    <col min="2" max="7" width="11.8515625" style="4" customWidth="1"/>
    <col min="8" max="16384" width="11.421875" style="4" customWidth="1"/>
  </cols>
  <sheetData>
    <row r="1" spans="1:7" ht="12.75">
      <c r="A1" s="2" t="str">
        <f>"A II 1 - vj "&amp;TEXT(Quartal,0)&amp;"/"&amp;TEXT(Jahr,"00")</f>
        <v>A II 1 - vj 3/08</v>
      </c>
      <c r="B1" s="3"/>
      <c r="C1" s="3"/>
      <c r="D1" s="3"/>
      <c r="E1" s="3"/>
      <c r="F1" s="3"/>
      <c r="G1" s="3"/>
    </row>
    <row r="2" spans="1:7" ht="15">
      <c r="A2" s="2"/>
      <c r="B2" s="3"/>
      <c r="C2" s="19"/>
      <c r="D2" s="19"/>
      <c r="E2" s="19"/>
      <c r="F2" s="19"/>
      <c r="G2" s="19"/>
    </row>
    <row r="3" spans="1:7" ht="12.75">
      <c r="A3" s="21" t="s">
        <v>29</v>
      </c>
      <c r="B3" s="21"/>
      <c r="C3" s="21"/>
      <c r="D3" s="21"/>
      <c r="E3" s="21"/>
      <c r="F3" s="21"/>
      <c r="G3" s="21"/>
    </row>
    <row r="4" spans="1:7" ht="12.75">
      <c r="A4" s="2"/>
      <c r="B4" s="2"/>
      <c r="C4" s="2"/>
      <c r="D4" s="2"/>
      <c r="E4" s="2"/>
      <c r="F4" s="2"/>
      <c r="G4" s="2"/>
    </row>
    <row r="5" spans="1:7" s="73" customFormat="1" ht="25.5">
      <c r="A5" s="64"/>
      <c r="B5" s="71" t="str">
        <f>IF(Quartal=1,"Januar",IF(Quartal=2,"April",IF(Quartal=3,"Juli",IF(Quartal=4,"Oktober",""))))&amp;" "&amp;Jahr+2000</f>
        <v>Juli 2008</v>
      </c>
      <c r="C5" s="65" t="str">
        <f>IF(Quartal=1,"Februar",IF(Quartal=2,"Mai",IF(Quartal=3,"August",IF(Quartal=4,"November",""))))&amp;" "&amp;Jahr+2000</f>
        <v>August 2008</v>
      </c>
      <c r="D5" s="72" t="str">
        <f>IF(Quartal=1,"März",IF(Quartal=2,"Juni",IF(Quartal=3,"September",IF(Quartal=4,"Dezember",""))))&amp;" "&amp;Jahr+2000</f>
        <v>September 2008</v>
      </c>
      <c r="E5" s="66" t="str">
        <f>Quartal&amp;". Vierteljahr "&amp;Jahr+2000</f>
        <v>3. Vierteljahr 2008</v>
      </c>
      <c r="F5" s="66" t="str">
        <f>Quartal&amp;". Vierteljahr "&amp;Jahr+1999</f>
        <v>3. Vierteljahr 2007</v>
      </c>
      <c r="G5" s="67" t="s">
        <v>2</v>
      </c>
    </row>
    <row r="6" spans="1:7" ht="12.75">
      <c r="A6" s="2" t="s">
        <v>3</v>
      </c>
      <c r="B6" s="59">
        <v>622</v>
      </c>
      <c r="C6" s="59">
        <v>835</v>
      </c>
      <c r="D6" s="59">
        <v>610</v>
      </c>
      <c r="E6" s="108">
        <v>2067</v>
      </c>
      <c r="F6" s="59">
        <v>2334</v>
      </c>
      <c r="G6" s="98">
        <f>E6-F6</f>
        <v>-267</v>
      </c>
    </row>
    <row r="7" spans="1:7" ht="12.75">
      <c r="A7" s="2" t="s">
        <v>4</v>
      </c>
      <c r="B7" s="59">
        <v>1527</v>
      </c>
      <c r="C7" s="59">
        <v>1511</v>
      </c>
      <c r="D7" s="59">
        <v>1474</v>
      </c>
      <c r="E7" s="108">
        <v>4512</v>
      </c>
      <c r="F7" s="59">
        <v>4370</v>
      </c>
      <c r="G7" s="98">
        <f>E7-F7</f>
        <v>142</v>
      </c>
    </row>
    <row r="8" spans="1:7" ht="12.75">
      <c r="A8" s="2" t="s">
        <v>5</v>
      </c>
      <c r="B8" s="59">
        <v>1398</v>
      </c>
      <c r="C8" s="59">
        <v>1257</v>
      </c>
      <c r="D8" s="59">
        <v>1376</v>
      </c>
      <c r="E8" s="108">
        <v>4031</v>
      </c>
      <c r="F8" s="59">
        <v>4083</v>
      </c>
      <c r="G8" s="98">
        <f>E8-F8</f>
        <v>-52</v>
      </c>
    </row>
    <row r="9" spans="1:7" ht="25.5">
      <c r="A9" s="22" t="s">
        <v>54</v>
      </c>
      <c r="B9" s="98">
        <f>(B7-B8)</f>
        <v>129</v>
      </c>
      <c r="C9" s="98">
        <f>(C7-C8)</f>
        <v>254</v>
      </c>
      <c r="D9" s="98">
        <f>(D7-D8)</f>
        <v>98</v>
      </c>
      <c r="E9" s="98">
        <f>(E7-E8)</f>
        <v>481</v>
      </c>
      <c r="F9" s="98">
        <f>(F7-F8)</f>
        <v>287</v>
      </c>
      <c r="G9" s="33" t="s">
        <v>80</v>
      </c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1" t="s">
        <v>55</v>
      </c>
      <c r="B11" s="21"/>
      <c r="C11" s="21"/>
      <c r="D11" s="21"/>
      <c r="E11" s="21"/>
      <c r="F11" s="21"/>
      <c r="G11" s="21"/>
    </row>
    <row r="12" spans="1:7" ht="12.75">
      <c r="A12" s="2"/>
      <c r="B12" s="2"/>
      <c r="C12" s="2"/>
      <c r="D12" s="2"/>
      <c r="E12" s="2"/>
      <c r="F12" s="2"/>
      <c r="G12" s="2"/>
    </row>
    <row r="13" spans="1:7" s="73" customFormat="1" ht="25.5">
      <c r="A13" s="64"/>
      <c r="B13" s="71" t="str">
        <f>IF(Quartal=1,"Januar",IF(Quartal=2,"April",IF(Quartal=3,"Juli",IF(Quartal=4,"Oktober",""))))&amp;" "&amp;Jahr+2000</f>
        <v>Juli 2008</v>
      </c>
      <c r="C13" s="65" t="str">
        <f>IF(Quartal=1,"Februar",IF(Quartal=2,"Mai",IF(Quartal=3,"August",IF(Quartal=4,"November",""))))&amp;" "&amp;Jahr+2000</f>
        <v>August 2008</v>
      </c>
      <c r="D13" s="72" t="str">
        <f>IF(Quartal=1,"März",IF(Quartal=2,"Juni",IF(Quartal=3,"September",IF(Quartal=4,"Dezember",""))))&amp;" "&amp;Jahr+2000</f>
        <v>September 2008</v>
      </c>
      <c r="E13" s="66" t="str">
        <f>Quartal&amp;". Vierteljahr "&amp;Jahr+2000</f>
        <v>3. Vierteljahr 2008</v>
      </c>
      <c r="F13" s="66" t="str">
        <f>Quartal&amp;". Vierteljahr "&amp;Jahr+1999</f>
        <v>3. Vierteljahr 2007</v>
      </c>
      <c r="G13" s="67" t="s">
        <v>2</v>
      </c>
    </row>
    <row r="14" spans="1:7" ht="12.75">
      <c r="A14" s="2" t="s">
        <v>3</v>
      </c>
      <c r="B14" s="59">
        <v>1768</v>
      </c>
      <c r="C14" s="59">
        <v>3223</v>
      </c>
      <c r="D14" s="59">
        <v>1670</v>
      </c>
      <c r="E14" s="108">
        <v>6661</v>
      </c>
      <c r="F14" s="108">
        <v>6700</v>
      </c>
      <c r="G14" s="98">
        <f>E14-F14</f>
        <v>-39</v>
      </c>
    </row>
    <row r="15" spans="1:7" ht="12.75">
      <c r="A15" s="2" t="s">
        <v>4</v>
      </c>
      <c r="B15" s="59">
        <v>2217</v>
      </c>
      <c r="C15" s="59">
        <v>1873</v>
      </c>
      <c r="D15" s="59">
        <v>2086</v>
      </c>
      <c r="E15" s="108">
        <v>6176</v>
      </c>
      <c r="F15" s="108">
        <v>6148</v>
      </c>
      <c r="G15" s="98">
        <f>E15-F15</f>
        <v>28</v>
      </c>
    </row>
    <row r="16" spans="1:7" ht="12.75">
      <c r="A16" s="2" t="s">
        <v>5</v>
      </c>
      <c r="B16" s="59">
        <v>2440</v>
      </c>
      <c r="C16" s="59">
        <v>2213</v>
      </c>
      <c r="D16" s="59">
        <v>2477</v>
      </c>
      <c r="E16" s="108">
        <v>7130</v>
      </c>
      <c r="F16" s="108">
        <v>6945</v>
      </c>
      <c r="G16" s="98">
        <f>E16-F16</f>
        <v>185</v>
      </c>
    </row>
    <row r="17" spans="1:7" ht="25.5">
      <c r="A17" s="22" t="s">
        <v>54</v>
      </c>
      <c r="B17" s="98">
        <f>(B15-B16)</f>
        <v>-223</v>
      </c>
      <c r="C17" s="98">
        <f>(C15-C16)</f>
        <v>-340</v>
      </c>
      <c r="D17" s="98">
        <f>(D15-D16)</f>
        <v>-391</v>
      </c>
      <c r="E17" s="98">
        <f>(E15-E16)</f>
        <v>-954</v>
      </c>
      <c r="F17" s="98">
        <f>(F15-F16)</f>
        <v>-797</v>
      </c>
      <c r="G17" s="33" t="s">
        <v>80</v>
      </c>
    </row>
    <row r="18" spans="1:7" ht="12.75">
      <c r="A18" s="63"/>
      <c r="B18" s="63"/>
      <c r="C18" s="63"/>
      <c r="D18" s="63"/>
      <c r="E18" s="63"/>
      <c r="F18" s="63"/>
      <c r="G18" s="63"/>
    </row>
    <row r="20" spans="1:11" s="97" customFormat="1" ht="12.75">
      <c r="A20" s="109" t="s">
        <v>79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s="97" customFormat="1" ht="55.5" customHeight="1">
      <c r="A21" s="125" t="s">
        <v>81</v>
      </c>
      <c r="B21" s="125"/>
      <c r="C21" s="125"/>
      <c r="D21" s="125"/>
      <c r="E21" s="125"/>
      <c r="F21" s="125"/>
      <c r="G21" s="125"/>
      <c r="H21" s="110"/>
      <c r="I21" s="110"/>
      <c r="J21" s="110"/>
      <c r="K21" s="110"/>
    </row>
    <row r="22" spans="1:11" s="97" customFormat="1" ht="12.75">
      <c r="A22" s="109" t="s">
        <v>56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s="97" customFormat="1" ht="12.75">
      <c r="A23" s="111" t="s">
        <v>57</v>
      </c>
      <c r="B23" s="111"/>
      <c r="C23" s="111"/>
      <c r="D23" s="111"/>
      <c r="E23" s="111"/>
      <c r="F23" s="111"/>
      <c r="G23" s="111"/>
      <c r="H23" s="110"/>
      <c r="I23" s="110"/>
      <c r="J23" s="110"/>
      <c r="K23" s="110"/>
    </row>
    <row r="24" spans="1:11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5" customWidth="1"/>
    <col min="2" max="2" width="8.7109375" style="5" customWidth="1"/>
    <col min="3" max="8" width="11.00390625" style="5" customWidth="1"/>
    <col min="9" max="16384" width="11.421875" style="5" customWidth="1"/>
  </cols>
  <sheetData>
    <row r="1" spans="1:8" ht="12.75">
      <c r="A1" s="2" t="str">
        <f>"A II 1 - vj "&amp;TEXT(Quartal,0)&amp;"/"&amp;TEXT(Jahr,"00")</f>
        <v>A II 1 - vj 3/08</v>
      </c>
      <c r="B1" s="63"/>
      <c r="C1" s="63"/>
      <c r="D1" s="63"/>
      <c r="E1" s="63"/>
      <c r="F1" s="63"/>
      <c r="G1" s="63"/>
      <c r="H1" s="63"/>
    </row>
    <row r="2" spans="1:8" ht="12.75">
      <c r="A2" s="2"/>
      <c r="B2" s="63"/>
      <c r="C2" s="63"/>
      <c r="D2" s="63"/>
      <c r="E2" s="63"/>
      <c r="F2" s="63"/>
      <c r="G2" s="63"/>
      <c r="H2" s="63"/>
    </row>
    <row r="3" spans="1:8" ht="12.75">
      <c r="A3" s="21" t="str">
        <f>"3. Ergebnisse für Bezirke, kreisfreie Städte und Kreise für das "&amp;Quartal&amp;". Vierteljahr "&amp;Jahr+2000</f>
        <v>3. Ergebnisse für Bezirke, kreisfreie Städte und Kreise für das 3. Vierteljahr 2008</v>
      </c>
      <c r="B3" s="20"/>
      <c r="C3" s="20"/>
      <c r="D3" s="20"/>
      <c r="E3" s="20"/>
      <c r="F3" s="20"/>
      <c r="G3" s="20"/>
      <c r="H3" s="20"/>
    </row>
    <row r="4" spans="1:8" ht="12.75">
      <c r="A4" s="2"/>
      <c r="B4" s="2"/>
      <c r="C4" s="2"/>
      <c r="D4" s="2"/>
      <c r="E4" s="2"/>
      <c r="F4" s="23"/>
      <c r="G4" s="23"/>
      <c r="H4" s="2"/>
    </row>
    <row r="5" spans="1:8" ht="38.25">
      <c r="A5" s="87" t="s">
        <v>72</v>
      </c>
      <c r="B5" s="70" t="s">
        <v>67</v>
      </c>
      <c r="C5" s="69" t="s">
        <v>4</v>
      </c>
      <c r="D5" s="69"/>
      <c r="E5" s="69" t="s">
        <v>5</v>
      </c>
      <c r="F5" s="69"/>
      <c r="G5" s="30" t="s">
        <v>54</v>
      </c>
      <c r="H5" s="29"/>
    </row>
    <row r="6" spans="1:8" s="60" customFormat="1" ht="25.5">
      <c r="A6" s="25"/>
      <c r="B6" s="65" t="s">
        <v>1</v>
      </c>
      <c r="C6" s="68" t="s">
        <v>9</v>
      </c>
      <c r="D6" s="65" t="s">
        <v>77</v>
      </c>
      <c r="E6" s="65" t="s">
        <v>9</v>
      </c>
      <c r="F6" s="65" t="s">
        <v>77</v>
      </c>
      <c r="G6" s="27" t="s">
        <v>9</v>
      </c>
      <c r="H6" s="95" t="s">
        <v>77</v>
      </c>
    </row>
    <row r="7" spans="1:8" s="78" customFormat="1" ht="24.75" customHeight="1">
      <c r="A7" s="74"/>
      <c r="B7" s="75" t="s">
        <v>66</v>
      </c>
      <c r="C7" s="76"/>
      <c r="D7" s="77"/>
      <c r="E7" s="77"/>
      <c r="F7" s="77"/>
      <c r="G7" s="77"/>
      <c r="H7" s="77"/>
    </row>
    <row r="8" spans="1:8" ht="12.75">
      <c r="A8" s="24" t="s">
        <v>70</v>
      </c>
      <c r="B8" s="84"/>
      <c r="C8" s="85"/>
      <c r="D8" s="85"/>
      <c r="E8" s="85"/>
      <c r="F8" s="86"/>
      <c r="G8" s="86"/>
      <c r="H8" s="85"/>
    </row>
    <row r="9" spans="1:8" ht="12.75">
      <c r="A9" s="24" t="s">
        <v>59</v>
      </c>
      <c r="B9" s="31">
        <v>328</v>
      </c>
      <c r="C9" s="36">
        <v>786</v>
      </c>
      <c r="D9" s="36">
        <v>127</v>
      </c>
      <c r="E9" s="36">
        <v>557</v>
      </c>
      <c r="F9" s="61">
        <v>41</v>
      </c>
      <c r="G9" s="99">
        <f>SUM(C9-E9)</f>
        <v>229</v>
      </c>
      <c r="H9" s="100">
        <f>SUM(D9-F9)</f>
        <v>86</v>
      </c>
    </row>
    <row r="10" spans="1:8" ht="12.75">
      <c r="A10" s="24" t="s">
        <v>60</v>
      </c>
      <c r="B10" s="31">
        <v>353</v>
      </c>
      <c r="C10" s="36">
        <v>730</v>
      </c>
      <c r="D10" s="36">
        <v>45</v>
      </c>
      <c r="E10" s="36">
        <v>632</v>
      </c>
      <c r="F10" s="61">
        <v>21</v>
      </c>
      <c r="G10" s="99">
        <f aca="true" t="shared" si="0" ref="G10:G15">SUM(C10-E10)</f>
        <v>98</v>
      </c>
      <c r="H10" s="100">
        <f aca="true" t="shared" si="1" ref="H10:H15">SUM(D10-F10)</f>
        <v>24</v>
      </c>
    </row>
    <row r="11" spans="1:8" ht="12.75">
      <c r="A11" s="24" t="s">
        <v>61</v>
      </c>
      <c r="B11" s="31">
        <v>256</v>
      </c>
      <c r="C11" s="36">
        <v>646</v>
      </c>
      <c r="D11" s="36">
        <v>27</v>
      </c>
      <c r="E11" s="36">
        <v>501</v>
      </c>
      <c r="F11" s="61">
        <v>16</v>
      </c>
      <c r="G11" s="99">
        <f t="shared" si="0"/>
        <v>145</v>
      </c>
      <c r="H11" s="100">
        <f t="shared" si="1"/>
        <v>11</v>
      </c>
    </row>
    <row r="12" spans="1:8" ht="12.75">
      <c r="A12" s="24" t="s">
        <v>62</v>
      </c>
      <c r="B12" s="31">
        <v>454</v>
      </c>
      <c r="C12" s="36">
        <v>752</v>
      </c>
      <c r="D12" s="36">
        <v>27</v>
      </c>
      <c r="E12" s="36">
        <v>692</v>
      </c>
      <c r="F12" s="61">
        <v>24</v>
      </c>
      <c r="G12" s="99">
        <f t="shared" si="0"/>
        <v>60</v>
      </c>
      <c r="H12" s="100">
        <f t="shared" si="1"/>
        <v>3</v>
      </c>
    </row>
    <row r="13" spans="1:8" ht="12.75">
      <c r="A13" s="26" t="s">
        <v>63</v>
      </c>
      <c r="B13" s="107">
        <v>329</v>
      </c>
      <c r="C13" s="31">
        <v>887</v>
      </c>
      <c r="D13" s="36">
        <v>55</v>
      </c>
      <c r="E13" s="36">
        <v>1020</v>
      </c>
      <c r="F13" s="61">
        <v>27</v>
      </c>
      <c r="G13" s="99">
        <f t="shared" si="0"/>
        <v>-133</v>
      </c>
      <c r="H13" s="100">
        <f t="shared" si="1"/>
        <v>28</v>
      </c>
    </row>
    <row r="14" spans="1:8" ht="12.75">
      <c r="A14" s="26" t="s">
        <v>64</v>
      </c>
      <c r="B14" s="31">
        <v>146</v>
      </c>
      <c r="C14" s="36">
        <v>259</v>
      </c>
      <c r="D14" s="36">
        <v>11</v>
      </c>
      <c r="E14" s="36">
        <v>251</v>
      </c>
      <c r="F14" s="61">
        <v>7</v>
      </c>
      <c r="G14" s="99">
        <f t="shared" si="0"/>
        <v>8</v>
      </c>
      <c r="H14" s="100">
        <f t="shared" si="1"/>
        <v>4</v>
      </c>
    </row>
    <row r="15" spans="1:8" ht="12.75">
      <c r="A15" s="26" t="s">
        <v>65</v>
      </c>
      <c r="B15" s="31">
        <v>201</v>
      </c>
      <c r="C15" s="36">
        <v>452</v>
      </c>
      <c r="D15" s="36">
        <v>33</v>
      </c>
      <c r="E15" s="36">
        <v>378</v>
      </c>
      <c r="F15" s="61">
        <v>8</v>
      </c>
      <c r="G15" s="99">
        <f t="shared" si="0"/>
        <v>74</v>
      </c>
      <c r="H15" s="100">
        <f t="shared" si="1"/>
        <v>25</v>
      </c>
    </row>
    <row r="16" spans="1:8" ht="25.5" customHeight="1">
      <c r="A16" s="79" t="s">
        <v>66</v>
      </c>
      <c r="B16" s="101">
        <f aca="true" t="shared" si="2" ref="B16:G16">B9+B10+B11+B12+B13+B14+B15</f>
        <v>2067</v>
      </c>
      <c r="C16" s="101">
        <f t="shared" si="2"/>
        <v>4512</v>
      </c>
      <c r="D16" s="101">
        <f t="shared" si="2"/>
        <v>325</v>
      </c>
      <c r="E16" s="101">
        <f t="shared" si="2"/>
        <v>4031</v>
      </c>
      <c r="F16" s="101">
        <f t="shared" si="2"/>
        <v>144</v>
      </c>
      <c r="G16" s="101">
        <f t="shared" si="2"/>
        <v>481</v>
      </c>
      <c r="H16" s="101">
        <f>H9+H10+H11+H12+H13+H14+H15</f>
        <v>181</v>
      </c>
    </row>
    <row r="17" spans="1:8" ht="12.75">
      <c r="A17" s="26" t="s">
        <v>71</v>
      </c>
      <c r="B17" s="81"/>
      <c r="C17" s="82"/>
      <c r="D17" s="82"/>
      <c r="E17" s="82"/>
      <c r="F17" s="83"/>
      <c r="G17" s="102"/>
      <c r="H17" s="103"/>
    </row>
    <row r="18" spans="1:8" ht="12.75">
      <c r="A18" s="26" t="s">
        <v>27</v>
      </c>
      <c r="B18" s="33" t="s">
        <v>58</v>
      </c>
      <c r="C18" s="35">
        <v>2315</v>
      </c>
      <c r="D18" s="35">
        <v>158</v>
      </c>
      <c r="E18" s="35">
        <v>1858</v>
      </c>
      <c r="F18" s="62">
        <v>78</v>
      </c>
      <c r="G18" s="99">
        <f>SUM(C18-E18)</f>
        <v>457</v>
      </c>
      <c r="H18" s="100">
        <f>SUM(D18-F18)</f>
        <v>80</v>
      </c>
    </row>
    <row r="19" spans="1:8" ht="12.75">
      <c r="A19" s="80" t="s">
        <v>28</v>
      </c>
      <c r="B19" s="33" t="s">
        <v>58</v>
      </c>
      <c r="C19" s="35">
        <v>2197</v>
      </c>
      <c r="D19" s="35">
        <v>167</v>
      </c>
      <c r="E19" s="35">
        <v>2173</v>
      </c>
      <c r="F19" s="62">
        <v>66</v>
      </c>
      <c r="G19" s="99">
        <f>SUM(C19-E19)</f>
        <v>24</v>
      </c>
      <c r="H19" s="100">
        <f>SUM(D19-F19)</f>
        <v>101</v>
      </c>
    </row>
    <row r="20" spans="1:10" s="94" customFormat="1" ht="26.25" customHeight="1">
      <c r="A20" s="89"/>
      <c r="B20" s="90" t="s">
        <v>26</v>
      </c>
      <c r="C20" s="91"/>
      <c r="D20" s="92"/>
      <c r="E20" s="92"/>
      <c r="F20" s="92"/>
      <c r="G20" s="104"/>
      <c r="H20" s="104"/>
      <c r="I20" s="93"/>
      <c r="J20" s="93"/>
    </row>
    <row r="21" spans="1:8" ht="12.75">
      <c r="A21" s="24" t="s">
        <v>73</v>
      </c>
      <c r="B21" s="84"/>
      <c r="C21" s="85"/>
      <c r="D21" s="85"/>
      <c r="E21" s="85"/>
      <c r="F21" s="86"/>
      <c r="G21" s="105"/>
      <c r="H21" s="106"/>
    </row>
    <row r="22" spans="1:8" ht="12.75">
      <c r="A22" s="24" t="s">
        <v>11</v>
      </c>
      <c r="B22" s="31">
        <v>228</v>
      </c>
      <c r="C22" s="36">
        <v>217</v>
      </c>
      <c r="D22" s="36">
        <v>10</v>
      </c>
      <c r="E22" s="36">
        <v>227</v>
      </c>
      <c r="F22" s="61">
        <v>9</v>
      </c>
      <c r="G22" s="99">
        <f aca="true" t="shared" si="3" ref="G22:H25">SUM(C22-E22)</f>
        <v>-10</v>
      </c>
      <c r="H22" s="100">
        <f t="shared" si="3"/>
        <v>1</v>
      </c>
    </row>
    <row r="23" spans="1:8" ht="12.75">
      <c r="A23" s="24" t="s">
        <v>12</v>
      </c>
      <c r="B23" s="31">
        <v>394</v>
      </c>
      <c r="C23" s="36">
        <v>602</v>
      </c>
      <c r="D23" s="36">
        <v>27</v>
      </c>
      <c r="E23" s="36">
        <v>555</v>
      </c>
      <c r="F23" s="61">
        <v>16</v>
      </c>
      <c r="G23" s="99">
        <f t="shared" si="3"/>
        <v>47</v>
      </c>
      <c r="H23" s="100">
        <f t="shared" si="3"/>
        <v>11</v>
      </c>
    </row>
    <row r="24" spans="1:8" ht="12.75">
      <c r="A24" s="24" t="s">
        <v>13</v>
      </c>
      <c r="B24" s="31">
        <v>394</v>
      </c>
      <c r="C24" s="36">
        <v>491</v>
      </c>
      <c r="D24" s="36">
        <v>17</v>
      </c>
      <c r="E24" s="36">
        <v>610</v>
      </c>
      <c r="F24" s="61">
        <v>27</v>
      </c>
      <c r="G24" s="99">
        <f t="shared" si="3"/>
        <v>-119</v>
      </c>
      <c r="H24" s="100">
        <f t="shared" si="3"/>
        <v>-10</v>
      </c>
    </row>
    <row r="25" spans="1:8" ht="12.75">
      <c r="A25" s="24" t="s">
        <v>14</v>
      </c>
      <c r="B25" s="31">
        <v>145</v>
      </c>
      <c r="C25" s="36">
        <v>194</v>
      </c>
      <c r="D25" s="36">
        <v>6</v>
      </c>
      <c r="E25" s="36">
        <v>224</v>
      </c>
      <c r="F25" s="61">
        <v>3</v>
      </c>
      <c r="G25" s="99">
        <f t="shared" si="3"/>
        <v>-30</v>
      </c>
      <c r="H25" s="100">
        <f t="shared" si="3"/>
        <v>3</v>
      </c>
    </row>
    <row r="26" spans="1:8" ht="25.5">
      <c r="A26" s="88" t="s">
        <v>74</v>
      </c>
      <c r="B26" s="31">
        <f>B22+B23+B24+B25</f>
        <v>1161</v>
      </c>
      <c r="C26" s="31">
        <f aca="true" t="shared" si="4" ref="C26:H26">C22+C23+C24+C25</f>
        <v>1504</v>
      </c>
      <c r="D26" s="31">
        <f t="shared" si="4"/>
        <v>60</v>
      </c>
      <c r="E26" s="31">
        <f t="shared" si="4"/>
        <v>1616</v>
      </c>
      <c r="F26" s="31">
        <f t="shared" si="4"/>
        <v>55</v>
      </c>
      <c r="G26" s="99">
        <f t="shared" si="4"/>
        <v>-112</v>
      </c>
      <c r="H26" s="101">
        <f t="shared" si="4"/>
        <v>5</v>
      </c>
    </row>
    <row r="27" spans="1:8" ht="12.75">
      <c r="A27" s="24" t="s">
        <v>10</v>
      </c>
      <c r="B27" s="84"/>
      <c r="C27" s="85"/>
      <c r="D27" s="85"/>
      <c r="E27" s="85"/>
      <c r="F27" s="86"/>
      <c r="G27" s="105"/>
      <c r="H27" s="106"/>
    </row>
    <row r="28" spans="1:8" ht="12.75">
      <c r="A28" s="26" t="s">
        <v>15</v>
      </c>
      <c r="B28" s="31">
        <v>354</v>
      </c>
      <c r="C28" s="36">
        <v>275</v>
      </c>
      <c r="D28" s="36">
        <v>5</v>
      </c>
      <c r="E28" s="36">
        <v>374</v>
      </c>
      <c r="F28" s="36">
        <v>4</v>
      </c>
      <c r="G28" s="99">
        <f>SUM(C28-E28)</f>
        <v>-99</v>
      </c>
      <c r="H28" s="100">
        <f>SUM(D28-F28)</f>
        <v>1</v>
      </c>
    </row>
    <row r="29" spans="1:8" ht="12.75">
      <c r="A29" s="26" t="s">
        <v>16</v>
      </c>
      <c r="B29" s="31">
        <v>335</v>
      </c>
      <c r="C29" s="36">
        <v>418</v>
      </c>
      <c r="D29" s="36">
        <v>8</v>
      </c>
      <c r="E29" s="36">
        <v>463</v>
      </c>
      <c r="F29" s="61">
        <v>4</v>
      </c>
      <c r="G29" s="99">
        <f aca="true" t="shared" si="5" ref="G29:G36">SUM(C29-E29)</f>
        <v>-45</v>
      </c>
      <c r="H29" s="100">
        <f aca="true" t="shared" si="6" ref="H29:H36">SUM(D29-F29)</f>
        <v>4</v>
      </c>
    </row>
    <row r="30" spans="1:8" ht="12.75">
      <c r="A30" s="26" t="s">
        <v>17</v>
      </c>
      <c r="B30" s="107">
        <v>906</v>
      </c>
      <c r="C30" s="107">
        <v>335</v>
      </c>
      <c r="D30" s="107">
        <v>8</v>
      </c>
      <c r="E30" s="107">
        <v>447</v>
      </c>
      <c r="F30" s="107">
        <v>5</v>
      </c>
      <c r="G30" s="99">
        <f t="shared" si="5"/>
        <v>-112</v>
      </c>
      <c r="H30" s="100">
        <f t="shared" si="6"/>
        <v>3</v>
      </c>
    </row>
    <row r="31" spans="1:8" ht="12.75">
      <c r="A31" s="26" t="s">
        <v>18</v>
      </c>
      <c r="B31" s="31">
        <v>637</v>
      </c>
      <c r="C31" s="36">
        <v>361</v>
      </c>
      <c r="D31" s="36">
        <v>2</v>
      </c>
      <c r="E31" s="36">
        <v>540</v>
      </c>
      <c r="F31" s="61">
        <v>7</v>
      </c>
      <c r="G31" s="99">
        <f t="shared" si="5"/>
        <v>-179</v>
      </c>
      <c r="H31" s="100">
        <f t="shared" si="6"/>
        <v>-5</v>
      </c>
    </row>
    <row r="32" spans="1:8" ht="12.75">
      <c r="A32" s="26" t="s">
        <v>19</v>
      </c>
      <c r="B32" s="31">
        <v>633</v>
      </c>
      <c r="C32" s="36">
        <v>650</v>
      </c>
      <c r="D32" s="36">
        <v>18</v>
      </c>
      <c r="E32" s="36">
        <v>708</v>
      </c>
      <c r="F32" s="61">
        <v>14</v>
      </c>
      <c r="G32" s="99">
        <f t="shared" si="5"/>
        <v>-58</v>
      </c>
      <c r="H32" s="100">
        <f t="shared" si="6"/>
        <v>4</v>
      </c>
    </row>
    <row r="33" spans="1:8" ht="12.75">
      <c r="A33" s="26" t="s">
        <v>20</v>
      </c>
      <c r="B33" s="31">
        <v>322</v>
      </c>
      <c r="C33" s="36">
        <v>277</v>
      </c>
      <c r="D33" s="36">
        <v>5</v>
      </c>
      <c r="E33" s="36">
        <v>331</v>
      </c>
      <c r="F33" s="61">
        <v>0</v>
      </c>
      <c r="G33" s="99">
        <f t="shared" si="5"/>
        <v>-54</v>
      </c>
      <c r="H33" s="100">
        <f t="shared" si="6"/>
        <v>5</v>
      </c>
    </row>
    <row r="34" spans="1:8" ht="12.75">
      <c r="A34" s="26" t="s">
        <v>21</v>
      </c>
      <c r="B34" s="107">
        <v>590</v>
      </c>
      <c r="C34" s="31">
        <v>608</v>
      </c>
      <c r="D34" s="36">
        <v>5</v>
      </c>
      <c r="E34" s="36">
        <v>641</v>
      </c>
      <c r="F34" s="36">
        <v>6</v>
      </c>
      <c r="G34" s="99">
        <f t="shared" si="5"/>
        <v>-33</v>
      </c>
      <c r="H34" s="100">
        <f t="shared" si="6"/>
        <v>-1</v>
      </c>
    </row>
    <row r="35" spans="1:8" ht="12.75">
      <c r="A35" s="26" t="s">
        <v>22</v>
      </c>
      <c r="B35" s="31">
        <v>481</v>
      </c>
      <c r="C35" s="36">
        <v>396</v>
      </c>
      <c r="D35" s="36">
        <v>2</v>
      </c>
      <c r="E35" s="36">
        <v>528</v>
      </c>
      <c r="F35" s="61">
        <v>22</v>
      </c>
      <c r="G35" s="99">
        <f t="shared" si="5"/>
        <v>-132</v>
      </c>
      <c r="H35" s="100">
        <f t="shared" si="6"/>
        <v>-20</v>
      </c>
    </row>
    <row r="36" spans="1:8" ht="12.75">
      <c r="A36" s="26" t="s">
        <v>23</v>
      </c>
      <c r="B36" s="31">
        <v>465</v>
      </c>
      <c r="C36" s="36">
        <v>551</v>
      </c>
      <c r="D36" s="36">
        <v>12</v>
      </c>
      <c r="E36" s="36">
        <v>591</v>
      </c>
      <c r="F36" s="61">
        <v>9</v>
      </c>
      <c r="G36" s="99">
        <f t="shared" si="5"/>
        <v>-40</v>
      </c>
      <c r="H36" s="100">
        <f t="shared" si="6"/>
        <v>3</v>
      </c>
    </row>
    <row r="37" spans="1:8" ht="12.75">
      <c r="A37" s="26" t="s">
        <v>24</v>
      </c>
      <c r="B37" s="31">
        <v>257</v>
      </c>
      <c r="C37" s="36">
        <v>266</v>
      </c>
      <c r="D37" s="36">
        <v>2</v>
      </c>
      <c r="E37" s="36">
        <v>390</v>
      </c>
      <c r="F37" s="61">
        <v>4</v>
      </c>
      <c r="G37" s="99">
        <f>SUM(C37-E37)</f>
        <v>-124</v>
      </c>
      <c r="H37" s="100">
        <f>SUM(D37-F37)</f>
        <v>-2</v>
      </c>
    </row>
    <row r="38" spans="1:8" ht="12.75">
      <c r="A38" s="26" t="s">
        <v>25</v>
      </c>
      <c r="B38" s="31">
        <v>520</v>
      </c>
      <c r="C38" s="36">
        <v>535</v>
      </c>
      <c r="D38" s="36">
        <v>9</v>
      </c>
      <c r="E38" s="36">
        <v>501</v>
      </c>
      <c r="F38" s="61">
        <v>9</v>
      </c>
      <c r="G38" s="99">
        <f>SUM(C38-E38)</f>
        <v>34</v>
      </c>
      <c r="H38" s="100">
        <f>SUM(D38-F38)</f>
        <v>0</v>
      </c>
    </row>
    <row r="39" spans="1:8" ht="12.75">
      <c r="A39" s="26" t="s">
        <v>75</v>
      </c>
      <c r="B39" s="99">
        <f aca="true" t="shared" si="7" ref="B39:H39">B28+B29+B30+B31+B32+B33+B34+B35+B36+B37+B38</f>
        <v>5500</v>
      </c>
      <c r="C39" s="99">
        <f t="shared" si="7"/>
        <v>4672</v>
      </c>
      <c r="D39" s="99">
        <f t="shared" si="7"/>
        <v>76</v>
      </c>
      <c r="E39" s="99">
        <f t="shared" si="7"/>
        <v>5514</v>
      </c>
      <c r="F39" s="99">
        <f t="shared" si="7"/>
        <v>84</v>
      </c>
      <c r="G39" s="99">
        <f t="shared" si="7"/>
        <v>-842</v>
      </c>
      <c r="H39" s="99">
        <f t="shared" si="7"/>
        <v>-8</v>
      </c>
    </row>
    <row r="40" spans="1:8" ht="25.5" customHeight="1">
      <c r="A40" s="28" t="s">
        <v>26</v>
      </c>
      <c r="B40" s="32">
        <f aca="true" t="shared" si="8" ref="B40:G40">B26+B39</f>
        <v>6661</v>
      </c>
      <c r="C40" s="32">
        <f t="shared" si="8"/>
        <v>6176</v>
      </c>
      <c r="D40" s="32">
        <f t="shared" si="8"/>
        <v>136</v>
      </c>
      <c r="E40" s="32">
        <f t="shared" si="8"/>
        <v>7130</v>
      </c>
      <c r="F40" s="32">
        <f t="shared" si="8"/>
        <v>139</v>
      </c>
      <c r="G40" s="99">
        <f t="shared" si="8"/>
        <v>-954</v>
      </c>
      <c r="H40" s="99">
        <f>SUM(D40-F40)</f>
        <v>-3</v>
      </c>
    </row>
    <row r="41" spans="1:8" ht="12.75">
      <c r="A41" s="26" t="s">
        <v>71</v>
      </c>
      <c r="B41" s="81"/>
      <c r="C41" s="82"/>
      <c r="D41" s="82"/>
      <c r="E41" s="82"/>
      <c r="F41" s="83"/>
      <c r="G41" s="102"/>
      <c r="H41" s="103"/>
    </row>
    <row r="42" spans="1:8" ht="12.75">
      <c r="A42" s="26" t="s">
        <v>27</v>
      </c>
      <c r="B42" s="33" t="s">
        <v>58</v>
      </c>
      <c r="C42" s="33">
        <v>3199</v>
      </c>
      <c r="D42" s="35">
        <v>74</v>
      </c>
      <c r="E42" s="35">
        <v>3298</v>
      </c>
      <c r="F42" s="62">
        <v>85</v>
      </c>
      <c r="G42" s="99">
        <f>SUM(C42-E42)</f>
        <v>-99</v>
      </c>
      <c r="H42" s="99">
        <f>SUM(D42-F42)</f>
        <v>-11</v>
      </c>
    </row>
    <row r="43" spans="1:8" ht="12.75">
      <c r="A43" s="26" t="s">
        <v>28</v>
      </c>
      <c r="B43" s="33" t="s">
        <v>58</v>
      </c>
      <c r="C43" s="33">
        <v>2977</v>
      </c>
      <c r="D43" s="35">
        <v>62</v>
      </c>
      <c r="E43" s="35">
        <v>3832</v>
      </c>
      <c r="F43" s="62">
        <v>54</v>
      </c>
      <c r="G43" s="99">
        <f>SUM(C43-E43)</f>
        <v>-855</v>
      </c>
      <c r="H43" s="99">
        <f>SUM(D43-F43)</f>
        <v>8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2009-03-02T09:55:00Z</cp:lastPrinted>
  <dcterms:created xsi:type="dcterms:W3CDTF">2001-01-09T12:08:54Z</dcterms:created>
  <dcterms:modified xsi:type="dcterms:W3CDTF">2009-04-30T08:06:52Z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