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<sst xmlns="http://schemas.openxmlformats.org/spreadsheetml/2006/main" count="108" uniqueCount="81">
  <si>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</si>
  <si>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</si>
  <si>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</si>
  <si>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</si>
  <si>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</si>
  <si>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</si>
  <si>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</si>
  <si>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</si>
  <si>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</si>
  <si>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</si>
  <si>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</si>
  <si>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</si>
  <si>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</si>
  <si>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</si>
  <si>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</si>
  <si>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</si>
  <si>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</si>
  <si>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</si>
  <si>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</si>
  <si>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</si>
  <si>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</si>
  <si>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</si>
  <si>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</si>
  <si>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</si>
  <si>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</si>
  <si>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</si>
  <si>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</si>
  <si>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</si>
  <si>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</si>
  <si>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</si>
  <si>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</si>
  <si>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</si>
  <si>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</si>
  <si>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</si>
  <si>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</si>
  <si>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</si>
  <si>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</si>
  <si>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</si>
  <si>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</si>
  <si>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</si>
  <si>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</si>
  <si>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</si>
  <si>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</si>
  <si>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</si>
  <si>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</si>
  <si>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</si>
  <si>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</si>
  <si>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</si>
  <si>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</si>
  <si>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</si>
  <si>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</si>
  <si>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</si>
  <si>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</si>
  <si>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</si>
  <si>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</si>
  <si>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</si>
  <si>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</si>
  <si>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</si>
  <si>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</si>
  <si>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</si>
  <si>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</si>
  <si>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</si>
  <si>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</si>
  <si>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</si>
  <si>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</si>
  <si>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</si>
  <si>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</si>
  <si>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</si>
  <si>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</si>
  <si>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</si>
  <si>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</si>
  <si>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</si>
  <si>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</si>
  <si>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</si>
  <si>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</si>
  <si>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</si>
  <si>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</si>
  <si>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</si>
  <si>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</si>
  <si>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</si>
  <si>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Gesetz über die Statistik der Bevölkerungsbewegung und die Fortschreibung des Bevölkerungsstandes in der Fassung vom 14. März 1980 (BGBl. I. S. 308), zuletzt geändert durch Artikel 2 des Gesetzes vom 25. März 2002 (BGBl. I S. 1186)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</si>
</sst>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0" borderId="0" xfId="0" applyNumberFormat="1" applyFont="1" applyAlignment="1" applyProtection="1">
      <alignment horizontal="right"/>
      <protection locked="0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183" fontId="0" fillId="0" borderId="0" xfId="0" applyNumberFormat="1" applyFont="1" applyAlignment="1" applyProtection="1">
      <alignment/>
      <protection locked="0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49" fontId="0" fillId="0" borderId="13" xfId="0" applyNumberFormat="1" applyFill="1" applyBorder="1" applyAlignment="1" applyProtection="1">
      <alignment horizontal="left"/>
      <protection/>
    </xf>
    <xf numFmtId="49" fontId="0" fillId="0" borderId="13" xfId="0" applyNumberFormat="1" applyFill="1" applyBorder="1" applyAlignment="1" applyProtection="1" quotePrefix="1">
      <alignment horizontal="left"/>
      <protection/>
    </xf>
    <xf numFmtId="49" fontId="0" fillId="0" borderId="14" xfId="0" applyNumberFormat="1" applyFill="1" applyBorder="1" applyAlignment="1" applyProtection="1" quotePrefix="1">
      <alignment horizontal="left"/>
      <protection/>
    </xf>
    <xf numFmtId="187" fontId="0" fillId="0" borderId="20" xfId="0" applyNumberFormat="1" applyFont="1" applyFill="1" applyBorder="1" applyAlignment="1" applyProtection="1">
      <alignment horizontal="left"/>
      <protection/>
    </xf>
    <xf numFmtId="187" fontId="0" fillId="0" borderId="18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 quotePrefix="1">
      <alignment horizontal="left"/>
      <protection/>
    </xf>
    <xf numFmtId="49" fontId="0" fillId="0" borderId="9" xfId="0" applyNumberFormat="1" applyFill="1" applyBorder="1" applyAlignment="1" applyProtection="1" quotePrefix="1">
      <alignment horizontal="left"/>
      <protection/>
    </xf>
    <xf numFmtId="49" fontId="0" fillId="0" borderId="8" xfId="0" applyNumberFormat="1" applyFill="1" applyBorder="1" applyAlignment="1" applyProtection="1" quotePrefix="1">
      <alignment horizontal="left"/>
      <protection/>
    </xf>
    <xf numFmtId="49" fontId="0" fillId="0" borderId="10" xfId="0" applyNumberFormat="1" applyFill="1" applyBorder="1" applyAlignment="1" applyProtection="1" quotePrefix="1">
      <alignment horizontal="left"/>
      <protection/>
    </xf>
    <xf numFmtId="184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5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31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32</v>
      </c>
      <c r="B3" s="36"/>
      <c r="C3" s="36"/>
      <c r="D3" s="36"/>
      <c r="E3" s="36"/>
      <c r="F3" s="36"/>
      <c r="G3" s="36"/>
      <c r="H3" s="36"/>
    </row>
    <row r="4" spans="1:8" ht="12.75">
      <c r="A4" s="38" t="s">
        <v>33</v>
      </c>
      <c r="B4" s="39" t="s">
        <v>34</v>
      </c>
      <c r="C4" s="39"/>
      <c r="D4" s="40"/>
      <c r="E4" s="39" t="s">
        <v>35</v>
      </c>
      <c r="F4" s="54" t="s">
        <v>36</v>
      </c>
      <c r="G4" s="39"/>
      <c r="H4" s="40"/>
    </row>
    <row r="5" spans="1:8" ht="12.75">
      <c r="A5" s="41" t="s">
        <v>37</v>
      </c>
      <c r="B5" s="42" t="s">
        <v>38</v>
      </c>
      <c r="C5" s="42"/>
      <c r="D5" s="43"/>
      <c r="E5" s="42" t="s">
        <v>37</v>
      </c>
      <c r="F5" s="55" t="s">
        <v>39</v>
      </c>
      <c r="G5" s="42"/>
      <c r="H5" s="43"/>
    </row>
    <row r="6" spans="1:8" ht="12.75">
      <c r="A6" s="41" t="s">
        <v>40</v>
      </c>
      <c r="B6" s="55" t="s">
        <v>41</v>
      </c>
      <c r="C6" s="42"/>
      <c r="D6" s="43"/>
      <c r="E6" s="42" t="s">
        <v>40</v>
      </c>
      <c r="F6" s="55" t="s">
        <v>42</v>
      </c>
      <c r="G6" s="42"/>
      <c r="H6" s="43"/>
    </row>
    <row r="7" spans="1:8" ht="12.75">
      <c r="A7" s="41" t="s">
        <v>43</v>
      </c>
      <c r="B7" s="55" t="s">
        <v>44</v>
      </c>
      <c r="C7" s="42"/>
      <c r="D7" s="43"/>
      <c r="E7" s="42" t="s">
        <v>43</v>
      </c>
      <c r="F7" s="55" t="s">
        <v>45</v>
      </c>
      <c r="G7" s="42"/>
      <c r="H7" s="43"/>
    </row>
    <row r="8" spans="1:8" ht="12.75">
      <c r="A8" s="44" t="s">
        <v>46</v>
      </c>
      <c r="B8" s="45" t="s">
        <v>47</v>
      </c>
      <c r="C8" s="46"/>
      <c r="D8" s="47"/>
      <c r="E8" s="46" t="s">
        <v>46</v>
      </c>
      <c r="F8" s="56" t="s">
        <v>48</v>
      </c>
      <c r="G8" s="46"/>
      <c r="H8" s="47"/>
    </row>
    <row r="9" spans="1:8" ht="12.75">
      <c r="A9" s="38"/>
      <c r="B9" s="39"/>
      <c r="C9" s="39"/>
      <c r="D9" s="39"/>
      <c r="E9" s="39"/>
      <c r="F9" s="39"/>
      <c r="G9" s="39"/>
      <c r="H9" s="40"/>
    </row>
    <row r="10" spans="1:8" ht="12.75">
      <c r="A10" s="48" t="s">
        <v>49</v>
      </c>
      <c r="B10" s="42"/>
      <c r="C10" s="42"/>
      <c r="D10" s="42"/>
      <c r="E10" s="42"/>
      <c r="F10" s="42"/>
      <c r="G10" s="42"/>
      <c r="H10" s="43"/>
    </row>
    <row r="11" spans="1:8" ht="18">
      <c r="A11" s="48" t="str">
        <f>"A II 1 - vj "&amp;Quartal&amp;"/"&amp;TEXT(Jahr,"00")</f>
        <v>A II 1 - vj 2/04</v>
      </c>
      <c r="B11" s="42"/>
      <c r="C11" s="49"/>
      <c r="D11" s="49"/>
      <c r="E11" s="49"/>
      <c r="F11" s="49"/>
      <c r="G11" s="49"/>
      <c r="H11" s="43"/>
    </row>
    <row r="12" spans="1:8" ht="18">
      <c r="A12" s="94" t="s">
        <v>78</v>
      </c>
      <c r="B12" s="42"/>
      <c r="C12" s="49"/>
      <c r="D12" s="49"/>
      <c r="E12" s="49"/>
      <c r="F12" s="49"/>
      <c r="G12" s="49"/>
      <c r="H12" s="43"/>
    </row>
    <row r="13" spans="1:8" ht="16.5">
      <c r="A13" s="94" t="str">
        <f>"im "&amp;Quartal&amp;". Vierteljahr "&amp;Jahr+2000</f>
        <v>im 2. Vierteljahr 2004</v>
      </c>
      <c r="B13" s="50"/>
      <c r="C13" s="50"/>
      <c r="D13" s="50"/>
      <c r="E13" s="50"/>
      <c r="F13" s="50"/>
      <c r="G13" s="50"/>
      <c r="H13" s="43"/>
    </row>
    <row r="14" spans="1:8" ht="12.75">
      <c r="A14" s="53" t="s">
        <v>0</v>
      </c>
      <c r="B14" s="50"/>
      <c r="C14" s="50"/>
      <c r="D14" s="50"/>
      <c r="E14" s="50"/>
      <c r="F14" s="50"/>
      <c r="G14" s="50"/>
      <c r="H14" s="43"/>
    </row>
    <row r="15" spans="1:8" ht="12.75">
      <c r="A15" s="41"/>
      <c r="B15" s="50"/>
      <c r="C15" s="50"/>
      <c r="D15" s="50"/>
      <c r="E15" s="50"/>
      <c r="F15" s="50"/>
      <c r="G15" s="50"/>
      <c r="H15" s="43"/>
    </row>
    <row r="16" spans="1:8" ht="12.75">
      <c r="A16" s="41" t="s">
        <v>50</v>
      </c>
      <c r="B16" s="50"/>
      <c r="C16" s="36"/>
      <c r="D16" s="36"/>
      <c r="E16" s="36"/>
      <c r="F16" s="36"/>
      <c r="G16" s="50" t="s">
        <v>69</v>
      </c>
      <c r="H16" s="43"/>
    </row>
    <row r="17" spans="1:8" ht="12.75">
      <c r="A17" s="38" t="s">
        <v>40</v>
      </c>
      <c r="B17" s="112" t="s">
        <v>51</v>
      </c>
      <c r="C17" s="113"/>
      <c r="D17" s="113"/>
      <c r="E17" s="114"/>
      <c r="F17" s="36"/>
      <c r="G17" s="115">
        <v>38540</v>
      </c>
      <c r="H17" s="116"/>
    </row>
    <row r="18" spans="1:8" ht="12.75">
      <c r="A18" s="41" t="s">
        <v>43</v>
      </c>
      <c r="B18" s="117" t="s">
        <v>52</v>
      </c>
      <c r="C18" s="118"/>
      <c r="D18" s="118"/>
      <c r="E18" s="119"/>
      <c r="F18" s="42"/>
      <c r="G18" s="50"/>
      <c r="H18" s="43"/>
    </row>
    <row r="19" spans="1:8" ht="12.75">
      <c r="A19" s="44" t="s">
        <v>46</v>
      </c>
      <c r="B19" s="120" t="s">
        <v>53</v>
      </c>
      <c r="C19" s="120"/>
      <c r="D19" s="120"/>
      <c r="E19" s="121"/>
      <c r="F19" s="50"/>
      <c r="G19" s="50"/>
      <c r="H19" s="43"/>
    </row>
    <row r="20" spans="1:8" ht="12.75">
      <c r="A20" s="41"/>
      <c r="B20" s="42"/>
      <c r="C20" s="50"/>
      <c r="D20" s="50"/>
      <c r="E20" s="50"/>
      <c r="F20" s="50"/>
      <c r="G20" s="50"/>
      <c r="H20" s="43"/>
    </row>
    <row r="21" spans="1:8" ht="54" customHeight="1">
      <c r="A21" s="109" t="s">
        <v>76</v>
      </c>
      <c r="B21" s="109"/>
      <c r="C21" s="109"/>
      <c r="D21" s="109"/>
      <c r="E21" s="109"/>
      <c r="F21" s="109"/>
      <c r="G21" s="109"/>
      <c r="H21" s="110"/>
    </row>
    <row r="23" ht="13.5" thickBot="1"/>
    <row r="24" spans="1:8" ht="10.5" customHeight="1" thickTop="1">
      <c r="A24" s="5"/>
      <c r="B24" s="6"/>
      <c r="C24" s="6"/>
      <c r="D24" s="6"/>
      <c r="E24" s="6"/>
      <c r="F24" s="6"/>
      <c r="G24" s="51"/>
      <c r="H24" s="52"/>
    </row>
    <row r="25" spans="1:8" ht="12.75" customHeight="1">
      <c r="A25" s="7" t="s">
        <v>68</v>
      </c>
      <c r="B25" s="8"/>
      <c r="C25" s="8"/>
      <c r="D25" s="8"/>
      <c r="E25" s="8"/>
      <c r="F25" s="8"/>
      <c r="G25" s="8"/>
      <c r="H25" s="9"/>
    </row>
    <row r="26" spans="1:8" ht="6.75" customHeight="1">
      <c r="A26" s="10"/>
      <c r="B26" s="11"/>
      <c r="C26" s="11"/>
      <c r="D26" s="11"/>
      <c r="E26" s="11"/>
      <c r="F26" s="11"/>
      <c r="G26" s="11"/>
      <c r="H26" s="12"/>
    </row>
    <row r="27" spans="1:8" ht="15.75">
      <c r="A27" s="10"/>
      <c r="B27" s="13" t="s">
        <v>6</v>
      </c>
      <c r="C27" s="122">
        <v>4</v>
      </c>
      <c r="D27" s="14" t="s">
        <v>7</v>
      </c>
      <c r="E27" s="11"/>
      <c r="F27" s="11"/>
      <c r="G27" s="11"/>
      <c r="H27" s="12"/>
    </row>
    <row r="28" spans="1:8" ht="15.75">
      <c r="A28" s="10"/>
      <c r="B28" s="13" t="s">
        <v>8</v>
      </c>
      <c r="C28" s="123">
        <v>2</v>
      </c>
      <c r="D28" s="11"/>
      <c r="E28" s="11"/>
      <c r="F28" s="11"/>
      <c r="G28" s="11"/>
      <c r="H28" s="12"/>
    </row>
    <row r="29" spans="1:8" ht="12" customHeight="1" thickBot="1">
      <c r="A29" s="15"/>
      <c r="B29" s="16"/>
      <c r="C29" s="16"/>
      <c r="D29" s="16"/>
      <c r="E29" s="16"/>
      <c r="F29" s="16"/>
      <c r="G29" s="16"/>
      <c r="H29" s="17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75" zoomScaleNormal="75" workbookViewId="0" topLeftCell="A1">
      <selection activeCell="I17" sqref="I17"/>
    </sheetView>
  </sheetViews>
  <sheetFormatPr defaultColWidth="11.421875" defaultRowHeight="12.75"/>
  <cols>
    <col min="1" max="1" width="23.8515625" style="3" customWidth="1"/>
    <col min="2" max="2" width="10.28125" style="3" customWidth="1"/>
    <col min="3" max="3" width="11.421875" style="3" customWidth="1"/>
    <col min="4" max="4" width="9.00390625" style="3" customWidth="1"/>
    <col min="5" max="16384" width="11.421875" style="3" customWidth="1"/>
  </cols>
  <sheetData>
    <row r="1" spans="1:7" ht="12.75">
      <c r="A1" s="1" t="str">
        <f>"A II 1 - vj "&amp;TEXT(Quartal,0)&amp;"/"&amp;TEXT(Jahr,"00")</f>
        <v>A II 1 - vj 2/04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1" customFormat="1" ht="25.5">
      <c r="A5" s="62"/>
      <c r="B5" s="69" t="str">
        <f>IF(Quartal=1,"Januar",IF(Quartal=2,"April",IF(Quartal=3,"Juli",IF(Quartal=4,"Oktober",""))))&amp;" "&amp;Jahr+2000</f>
        <v>April 2004</v>
      </c>
      <c r="C5" s="63" t="str">
        <f>IF(Quartal=1,"Februar",IF(Quartal=2,"Mai",IF(Quartal=3,"August",IF(Quartal=4,"November",""))))&amp;" "&amp;Jahr+2000</f>
        <v>Mai 2004</v>
      </c>
      <c r="D5" s="70" t="str">
        <f>IF(Quartal=1,"März",IF(Quartal=2,"Juni",IF(Quartal=3,"September",IF(Quartal=4,"Dezember",""))))&amp;" "&amp;Jahr+2000</f>
        <v>Juni 2004</v>
      </c>
      <c r="E5" s="64" t="str">
        <f>Quartal&amp;". Vierteljahr "&amp;Jahr+2000</f>
        <v>2. Vierteljahr 2004</v>
      </c>
      <c r="F5" s="64" t="str">
        <f>Quartal&amp;". Vierteljahr "&amp;Jahr+1999</f>
        <v>2. Vierteljahr 2003</v>
      </c>
      <c r="G5" s="65" t="s">
        <v>2</v>
      </c>
    </row>
    <row r="6" spans="1:7" ht="12.75">
      <c r="A6" s="1" t="s">
        <v>3</v>
      </c>
      <c r="B6" s="57">
        <v>596</v>
      </c>
      <c r="C6" s="57">
        <v>661</v>
      </c>
      <c r="D6" s="57">
        <v>700</v>
      </c>
      <c r="E6" s="57">
        <v>1957</v>
      </c>
      <c r="F6" s="57">
        <v>1922</v>
      </c>
      <c r="G6" s="98">
        <f>E6-F6</f>
        <v>35</v>
      </c>
    </row>
    <row r="7" spans="1:7" ht="12.75">
      <c r="A7" s="1" t="s">
        <v>4</v>
      </c>
      <c r="B7" s="57">
        <v>1273</v>
      </c>
      <c r="C7" s="57">
        <v>1187</v>
      </c>
      <c r="D7" s="57">
        <v>1343</v>
      </c>
      <c r="E7" s="57">
        <v>3803</v>
      </c>
      <c r="F7" s="57">
        <v>3716</v>
      </c>
      <c r="G7" s="98">
        <f>E7-F7</f>
        <v>87</v>
      </c>
    </row>
    <row r="8" spans="1:7" ht="12.75">
      <c r="A8" s="1" t="s">
        <v>5</v>
      </c>
      <c r="B8" s="57">
        <v>1555</v>
      </c>
      <c r="C8" s="57">
        <v>1264</v>
      </c>
      <c r="D8" s="57">
        <v>1560</v>
      </c>
      <c r="E8" s="57">
        <v>4379</v>
      </c>
      <c r="F8" s="57">
        <v>4557</v>
      </c>
      <c r="G8" s="98">
        <f>E8-F8</f>
        <v>-178</v>
      </c>
    </row>
    <row r="9" spans="1:7" ht="25.5">
      <c r="A9" s="21" t="s">
        <v>54</v>
      </c>
      <c r="B9" s="98">
        <f>(B7-B8)</f>
        <v>-282</v>
      </c>
      <c r="C9" s="98">
        <f>(C7-C8)</f>
        <v>-77</v>
      </c>
      <c r="D9" s="98">
        <f>(D7-D8)</f>
        <v>-217</v>
      </c>
      <c r="E9" s="98">
        <f>(E7-E8)</f>
        <v>-576</v>
      </c>
      <c r="F9" s="98">
        <f>(F7-F8)</f>
        <v>-841</v>
      </c>
      <c r="G9" s="98">
        <v>-265</v>
      </c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1" customFormat="1" ht="25.5">
      <c r="A13" s="62"/>
      <c r="B13" s="69" t="str">
        <f>IF(Quartal=1,"Januar",IF(Quartal=2,"April",IF(Quartal=3,"Juli",IF(Quartal=4,"Oktober",""))))&amp;" "&amp;Jahr+2000</f>
        <v>April 2004</v>
      </c>
      <c r="C13" s="63" t="str">
        <f>IF(Quartal=1,"Februar",IF(Quartal=2,"Mai",IF(Quartal=3,"August",IF(Quartal=4,"November",""))))&amp;" "&amp;Jahr+2000</f>
        <v>Mai 2004</v>
      </c>
      <c r="D13" s="70" t="str">
        <f>IF(Quartal=1,"März",IF(Quartal=2,"Juni",IF(Quartal=3,"September",IF(Quartal=4,"Dezember",""))))&amp;" "&amp;Jahr+2000</f>
        <v>Juni 2004</v>
      </c>
      <c r="E13" s="64" t="str">
        <f>Quartal&amp;". Vierteljahr "&amp;Jahr+2000</f>
        <v>2. Vierteljahr 2004</v>
      </c>
      <c r="F13" s="64" t="str">
        <f>Quartal&amp;". Vierteljahr "&amp;Jahr+1999</f>
        <v>2. Vierteljahr 2003</v>
      </c>
      <c r="G13" s="65" t="s">
        <v>2</v>
      </c>
    </row>
    <row r="14" spans="1:7" ht="12.75">
      <c r="A14" s="1" t="s">
        <v>3</v>
      </c>
      <c r="B14" s="57">
        <v>1384</v>
      </c>
      <c r="C14" s="57">
        <v>2045</v>
      </c>
      <c r="D14" s="57">
        <v>1658</v>
      </c>
      <c r="E14" s="57">
        <f>B14+C14+D14</f>
        <v>5087</v>
      </c>
      <c r="F14" s="57">
        <v>4950</v>
      </c>
      <c r="G14" s="98">
        <f>E14-F14</f>
        <v>137</v>
      </c>
    </row>
    <row r="15" spans="1:7" ht="12.75">
      <c r="A15" s="1" t="s">
        <v>4</v>
      </c>
      <c r="B15" s="57">
        <v>1968</v>
      </c>
      <c r="C15" s="57">
        <v>1798</v>
      </c>
      <c r="D15" s="57">
        <v>2253</v>
      </c>
      <c r="E15" s="57">
        <f>B15+C15+D15</f>
        <v>6019</v>
      </c>
      <c r="F15" s="57">
        <v>5791</v>
      </c>
      <c r="G15" s="98">
        <f>E15-F15</f>
        <v>228</v>
      </c>
    </row>
    <row r="16" spans="1:7" ht="12.75">
      <c r="A16" s="1" t="s">
        <v>5</v>
      </c>
      <c r="B16" s="57">
        <v>2521</v>
      </c>
      <c r="C16" s="57">
        <v>2202</v>
      </c>
      <c r="D16" s="57">
        <v>2549</v>
      </c>
      <c r="E16" s="57">
        <f>B16+C16+D16</f>
        <v>7272</v>
      </c>
      <c r="F16" s="57">
        <v>7296</v>
      </c>
      <c r="G16" s="98">
        <f>E16-F16</f>
        <v>-24</v>
      </c>
    </row>
    <row r="17" spans="1:7" ht="25.5">
      <c r="A17" s="21" t="s">
        <v>54</v>
      </c>
      <c r="B17" s="98">
        <f>(B15-B16)</f>
        <v>-553</v>
      </c>
      <c r="C17" s="98">
        <f>(C15-C16)</f>
        <v>-404</v>
      </c>
      <c r="D17" s="98">
        <f>(D15-D16)</f>
        <v>-296</v>
      </c>
      <c r="E17" s="98">
        <f>(E15-E16)</f>
        <v>-1253</v>
      </c>
      <c r="F17" s="98">
        <f>(F15-F16)</f>
        <v>-1505</v>
      </c>
      <c r="G17" s="98">
        <v>-252</v>
      </c>
    </row>
    <row r="18" spans="1:7" ht="12.75">
      <c r="A18" s="61"/>
      <c r="B18" s="61"/>
      <c r="C18" s="61"/>
      <c r="D18" s="61"/>
      <c r="E18" s="61"/>
      <c r="F18" s="61"/>
      <c r="G18" s="61"/>
    </row>
    <row r="20" s="96" customFormat="1" ht="12.75">
      <c r="A20" s="95" t="s">
        <v>79</v>
      </c>
    </row>
    <row r="21" spans="1:7" s="96" customFormat="1" ht="42.75" customHeight="1">
      <c r="A21" s="111" t="s">
        <v>80</v>
      </c>
      <c r="B21" s="111"/>
      <c r="C21" s="111"/>
      <c r="D21" s="111"/>
      <c r="E21" s="111"/>
      <c r="F21" s="111"/>
      <c r="G21" s="111"/>
    </row>
    <row r="22" s="96" customFormat="1" ht="12.75">
      <c r="A22" s="95" t="s">
        <v>56</v>
      </c>
    </row>
    <row r="23" spans="1:7" s="96" customFormat="1" ht="12.75">
      <c r="A23" s="97" t="s">
        <v>57</v>
      </c>
      <c r="B23" s="97"/>
      <c r="C23" s="97"/>
      <c r="D23" s="97"/>
      <c r="E23" s="97"/>
      <c r="F23" s="97"/>
      <c r="G23" s="97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I44" sqref="I44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2/04</v>
      </c>
      <c r="B1" s="61"/>
      <c r="C1" s="61"/>
      <c r="D1" s="61"/>
      <c r="E1" s="61"/>
      <c r="F1" s="61"/>
      <c r="G1" s="61"/>
      <c r="H1" s="61"/>
    </row>
    <row r="2" spans="1:8" ht="12.75">
      <c r="A2" s="1"/>
      <c r="B2" s="61"/>
      <c r="C2" s="61"/>
      <c r="D2" s="61"/>
      <c r="E2" s="61"/>
      <c r="F2" s="61"/>
      <c r="G2" s="61"/>
      <c r="H2" s="61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2. Vierteljahr 2004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5" t="s">
        <v>72</v>
      </c>
      <c r="B5" s="68" t="s">
        <v>67</v>
      </c>
      <c r="C5" s="67" t="s">
        <v>4</v>
      </c>
      <c r="D5" s="67"/>
      <c r="E5" s="67" t="s">
        <v>5</v>
      </c>
      <c r="F5" s="67"/>
      <c r="G5" s="29" t="s">
        <v>54</v>
      </c>
      <c r="H5" s="28"/>
    </row>
    <row r="6" spans="1:8" s="58" customFormat="1" ht="25.5">
      <c r="A6" s="24"/>
      <c r="B6" s="63" t="s">
        <v>1</v>
      </c>
      <c r="C6" s="66" t="s">
        <v>9</v>
      </c>
      <c r="D6" s="63" t="s">
        <v>77</v>
      </c>
      <c r="E6" s="63" t="s">
        <v>9</v>
      </c>
      <c r="F6" s="63" t="s">
        <v>77</v>
      </c>
      <c r="G6" s="26" t="s">
        <v>9</v>
      </c>
      <c r="H6" s="93" t="s">
        <v>77</v>
      </c>
    </row>
    <row r="7" spans="1:8" s="76" customFormat="1" ht="24.75" customHeight="1">
      <c r="A7" s="72"/>
      <c r="B7" s="73" t="s">
        <v>66</v>
      </c>
      <c r="C7" s="74"/>
      <c r="D7" s="75"/>
      <c r="E7" s="75"/>
      <c r="F7" s="75"/>
      <c r="G7" s="75"/>
      <c r="H7" s="75"/>
    </row>
    <row r="8" spans="1:8" ht="12.75">
      <c r="A8" s="23" t="s">
        <v>70</v>
      </c>
      <c r="B8" s="82"/>
      <c r="C8" s="83"/>
      <c r="D8" s="83"/>
      <c r="E8" s="83"/>
      <c r="F8" s="84"/>
      <c r="G8" s="84"/>
      <c r="H8" s="83"/>
    </row>
    <row r="9" spans="1:8" ht="12.75">
      <c r="A9" s="23" t="s">
        <v>59</v>
      </c>
      <c r="B9" s="30">
        <v>229</v>
      </c>
      <c r="C9" s="34">
        <v>590</v>
      </c>
      <c r="D9" s="34">
        <v>106</v>
      </c>
      <c r="E9" s="34">
        <v>557</v>
      </c>
      <c r="F9" s="59">
        <v>35</v>
      </c>
      <c r="G9" s="99">
        <f>SUM(C9-E9)</f>
        <v>33</v>
      </c>
      <c r="H9" s="100">
        <f>SUM(D9-F9)</f>
        <v>71</v>
      </c>
    </row>
    <row r="10" spans="1:8" ht="12.75">
      <c r="A10" s="23" t="s">
        <v>60</v>
      </c>
      <c r="B10" s="30">
        <v>356</v>
      </c>
      <c r="C10" s="34">
        <v>568</v>
      </c>
      <c r="D10" s="34">
        <v>38</v>
      </c>
      <c r="E10" s="34">
        <v>644</v>
      </c>
      <c r="F10" s="59">
        <v>22</v>
      </c>
      <c r="G10" s="99">
        <f aca="true" t="shared" si="0" ref="G10:G15">SUM(C10-E10)</f>
        <v>-76</v>
      </c>
      <c r="H10" s="100">
        <f aca="true" t="shared" si="1" ref="H10:H15">SUM(D10-F10)</f>
        <v>16</v>
      </c>
    </row>
    <row r="11" spans="1:8" ht="12.75">
      <c r="A11" s="23" t="s">
        <v>61</v>
      </c>
      <c r="B11" s="30">
        <v>224</v>
      </c>
      <c r="C11" s="34">
        <v>548</v>
      </c>
      <c r="D11" s="34">
        <v>28</v>
      </c>
      <c r="E11" s="34">
        <v>575</v>
      </c>
      <c r="F11" s="59">
        <v>18</v>
      </c>
      <c r="G11" s="99">
        <f t="shared" si="0"/>
        <v>-27</v>
      </c>
      <c r="H11" s="100">
        <f t="shared" si="1"/>
        <v>10</v>
      </c>
    </row>
    <row r="12" spans="1:8" ht="12.75">
      <c r="A12" s="23" t="s">
        <v>62</v>
      </c>
      <c r="B12" s="30">
        <v>365</v>
      </c>
      <c r="C12" s="34">
        <v>615</v>
      </c>
      <c r="D12" s="34">
        <v>36</v>
      </c>
      <c r="E12" s="34">
        <v>735</v>
      </c>
      <c r="F12" s="59">
        <v>30</v>
      </c>
      <c r="G12" s="99">
        <f t="shared" si="0"/>
        <v>-120</v>
      </c>
      <c r="H12" s="100">
        <f t="shared" si="1"/>
        <v>6</v>
      </c>
    </row>
    <row r="13" spans="1:8" ht="12.75">
      <c r="A13" s="25" t="s">
        <v>63</v>
      </c>
      <c r="B13" s="30">
        <v>398</v>
      </c>
      <c r="C13" s="34">
        <v>744</v>
      </c>
      <c r="D13" s="34">
        <v>45</v>
      </c>
      <c r="E13" s="34">
        <v>1110</v>
      </c>
      <c r="F13" s="59">
        <v>20</v>
      </c>
      <c r="G13" s="99">
        <f t="shared" si="0"/>
        <v>-366</v>
      </c>
      <c r="H13" s="100">
        <f t="shared" si="1"/>
        <v>25</v>
      </c>
    </row>
    <row r="14" spans="1:8" ht="12.75">
      <c r="A14" s="25" t="s">
        <v>64</v>
      </c>
      <c r="B14" s="30">
        <v>182</v>
      </c>
      <c r="C14" s="34">
        <v>245</v>
      </c>
      <c r="D14" s="34">
        <v>16</v>
      </c>
      <c r="E14" s="34">
        <v>242</v>
      </c>
      <c r="F14" s="59">
        <v>7</v>
      </c>
      <c r="G14" s="99">
        <f t="shared" si="0"/>
        <v>3</v>
      </c>
      <c r="H14" s="100">
        <f t="shared" si="1"/>
        <v>9</v>
      </c>
    </row>
    <row r="15" spans="1:8" ht="12.75">
      <c r="A15" s="25" t="s">
        <v>65</v>
      </c>
      <c r="B15" s="30">
        <v>203</v>
      </c>
      <c r="C15" s="34">
        <v>493</v>
      </c>
      <c r="D15" s="34">
        <v>76</v>
      </c>
      <c r="E15" s="34">
        <v>516</v>
      </c>
      <c r="F15" s="59">
        <v>17</v>
      </c>
      <c r="G15" s="99">
        <f t="shared" si="0"/>
        <v>-23</v>
      </c>
      <c r="H15" s="100">
        <f t="shared" si="1"/>
        <v>59</v>
      </c>
    </row>
    <row r="16" spans="1:8" ht="25.5" customHeight="1">
      <c r="A16" s="77" t="s">
        <v>66</v>
      </c>
      <c r="B16" s="30">
        <f>B9+B10+B11+B12+B13+B14+B15</f>
        <v>1957</v>
      </c>
      <c r="C16" s="30">
        <f aca="true" t="shared" si="2" ref="C16:H16">C9+C10+C11+C12+C13+C14+C15</f>
        <v>3803</v>
      </c>
      <c r="D16" s="30">
        <f t="shared" si="2"/>
        <v>345</v>
      </c>
      <c r="E16" s="30">
        <f t="shared" si="2"/>
        <v>4379</v>
      </c>
      <c r="F16" s="30">
        <f t="shared" si="2"/>
        <v>149</v>
      </c>
      <c r="G16" s="99">
        <f t="shared" si="2"/>
        <v>-576</v>
      </c>
      <c r="H16" s="101">
        <f t="shared" si="2"/>
        <v>196</v>
      </c>
    </row>
    <row r="17" spans="1:8" ht="12.75">
      <c r="A17" s="25" t="s">
        <v>71</v>
      </c>
      <c r="B17" s="79"/>
      <c r="C17" s="80"/>
      <c r="D17" s="80"/>
      <c r="E17" s="80"/>
      <c r="F17" s="81"/>
      <c r="G17" s="102"/>
      <c r="H17" s="103"/>
    </row>
    <row r="18" spans="1:8" ht="12.75">
      <c r="A18" s="25" t="s">
        <v>27</v>
      </c>
      <c r="B18" s="32" t="s">
        <v>58</v>
      </c>
      <c r="C18" s="33">
        <v>1927</v>
      </c>
      <c r="D18" s="33">
        <v>175</v>
      </c>
      <c r="E18" s="33">
        <v>2025</v>
      </c>
      <c r="F18" s="60">
        <v>92</v>
      </c>
      <c r="G18" s="99">
        <f>SUM(C18-E18)</f>
        <v>-98</v>
      </c>
      <c r="H18" s="104">
        <v>83</v>
      </c>
    </row>
    <row r="19" spans="1:8" ht="12.75">
      <c r="A19" s="78" t="s">
        <v>28</v>
      </c>
      <c r="B19" s="32" t="s">
        <v>58</v>
      </c>
      <c r="C19" s="33">
        <v>1876</v>
      </c>
      <c r="D19" s="33">
        <v>170</v>
      </c>
      <c r="E19" s="33">
        <v>2354</v>
      </c>
      <c r="F19" s="60">
        <v>57</v>
      </c>
      <c r="G19" s="99">
        <f>SUM(C19-E19)</f>
        <v>-478</v>
      </c>
      <c r="H19" s="104">
        <v>113</v>
      </c>
    </row>
    <row r="20" spans="1:10" s="92" customFormat="1" ht="26.25" customHeight="1">
      <c r="A20" s="87"/>
      <c r="B20" s="88" t="s">
        <v>26</v>
      </c>
      <c r="C20" s="89"/>
      <c r="D20" s="90"/>
      <c r="E20" s="90"/>
      <c r="F20" s="90"/>
      <c r="G20" s="105"/>
      <c r="H20" s="105"/>
      <c r="I20" s="91"/>
      <c r="J20" s="91"/>
    </row>
    <row r="21" spans="1:8" ht="12.75">
      <c r="A21" s="23" t="s">
        <v>73</v>
      </c>
      <c r="B21" s="82"/>
      <c r="C21" s="83"/>
      <c r="D21" s="83"/>
      <c r="E21" s="83"/>
      <c r="F21" s="84"/>
      <c r="G21" s="106"/>
      <c r="H21" s="107"/>
    </row>
    <row r="22" spans="1:8" ht="12.75">
      <c r="A22" s="23" t="s">
        <v>11</v>
      </c>
      <c r="B22" s="30">
        <v>102</v>
      </c>
      <c r="C22" s="34">
        <v>210</v>
      </c>
      <c r="D22" s="34">
        <v>16</v>
      </c>
      <c r="E22" s="34">
        <v>248</v>
      </c>
      <c r="F22" s="59">
        <v>3</v>
      </c>
      <c r="G22" s="99">
        <f aca="true" t="shared" si="3" ref="G22:H25">SUM(C22-E22)</f>
        <v>-38</v>
      </c>
      <c r="H22" s="100">
        <f t="shared" si="3"/>
        <v>13</v>
      </c>
    </row>
    <row r="23" spans="1:8" ht="12.75">
      <c r="A23" s="23" t="s">
        <v>12</v>
      </c>
      <c r="B23" s="30">
        <v>292</v>
      </c>
      <c r="C23" s="34">
        <v>544</v>
      </c>
      <c r="D23" s="34">
        <v>32</v>
      </c>
      <c r="E23" s="34">
        <v>600</v>
      </c>
      <c r="F23" s="59">
        <v>8</v>
      </c>
      <c r="G23" s="99">
        <f t="shared" si="3"/>
        <v>-56</v>
      </c>
      <c r="H23" s="100">
        <f t="shared" si="3"/>
        <v>24</v>
      </c>
    </row>
    <row r="24" spans="1:8" ht="12.75">
      <c r="A24" s="23" t="s">
        <v>13</v>
      </c>
      <c r="B24" s="30">
        <v>334</v>
      </c>
      <c r="C24" s="34">
        <v>469</v>
      </c>
      <c r="D24" s="34">
        <v>24</v>
      </c>
      <c r="E24" s="34">
        <v>642</v>
      </c>
      <c r="F24" s="59">
        <v>10</v>
      </c>
      <c r="G24" s="99">
        <f t="shared" si="3"/>
        <v>-173</v>
      </c>
      <c r="H24" s="100">
        <f t="shared" si="3"/>
        <v>14</v>
      </c>
    </row>
    <row r="25" spans="1:8" ht="12.75">
      <c r="A25" s="23" t="s">
        <v>14</v>
      </c>
      <c r="B25" s="30">
        <v>107</v>
      </c>
      <c r="C25" s="34">
        <v>178</v>
      </c>
      <c r="D25" s="34">
        <v>16</v>
      </c>
      <c r="E25" s="34">
        <v>222</v>
      </c>
      <c r="F25" s="59">
        <v>9</v>
      </c>
      <c r="G25" s="99">
        <f t="shared" si="3"/>
        <v>-44</v>
      </c>
      <c r="H25" s="100">
        <f t="shared" si="3"/>
        <v>7</v>
      </c>
    </row>
    <row r="26" spans="1:8" ht="25.5">
      <c r="A26" s="86" t="s">
        <v>74</v>
      </c>
      <c r="B26" s="30">
        <f>B22+B23+B24+B25</f>
        <v>835</v>
      </c>
      <c r="C26" s="30">
        <f aca="true" t="shared" si="4" ref="C26:H26">C22+C23+C24+C25</f>
        <v>1401</v>
      </c>
      <c r="D26" s="30">
        <f t="shared" si="4"/>
        <v>88</v>
      </c>
      <c r="E26" s="30">
        <f t="shared" si="4"/>
        <v>1712</v>
      </c>
      <c r="F26" s="30">
        <f t="shared" si="4"/>
        <v>30</v>
      </c>
      <c r="G26" s="99">
        <f t="shared" si="4"/>
        <v>-311</v>
      </c>
      <c r="H26" s="101">
        <f t="shared" si="4"/>
        <v>58</v>
      </c>
    </row>
    <row r="27" spans="1:8" ht="12.75">
      <c r="A27" s="23" t="s">
        <v>10</v>
      </c>
      <c r="B27" s="82"/>
      <c r="C27" s="83"/>
      <c r="D27" s="83"/>
      <c r="E27" s="83"/>
      <c r="F27" s="84"/>
      <c r="G27" s="106"/>
      <c r="H27" s="107"/>
    </row>
    <row r="28" spans="1:8" ht="12.75">
      <c r="A28" s="25" t="s">
        <v>15</v>
      </c>
      <c r="B28" s="30">
        <v>245</v>
      </c>
      <c r="C28" s="34">
        <v>272</v>
      </c>
      <c r="D28" s="34">
        <v>5</v>
      </c>
      <c r="E28" s="34">
        <v>343</v>
      </c>
      <c r="F28" s="34">
        <v>1</v>
      </c>
      <c r="G28" s="99">
        <f aca="true" t="shared" si="5" ref="G28:G38">SUM(C28-E28)</f>
        <v>-71</v>
      </c>
      <c r="H28" s="100">
        <f aca="true" t="shared" si="6" ref="H28:H38">SUM(D28-F28)</f>
        <v>4</v>
      </c>
    </row>
    <row r="29" spans="1:8" ht="12.75">
      <c r="A29" s="25" t="s">
        <v>16</v>
      </c>
      <c r="B29" s="30">
        <v>258</v>
      </c>
      <c r="C29" s="34">
        <v>417</v>
      </c>
      <c r="D29" s="34">
        <v>8</v>
      </c>
      <c r="E29" s="34">
        <v>479</v>
      </c>
      <c r="F29" s="59">
        <v>6</v>
      </c>
      <c r="G29" s="99">
        <f t="shared" si="5"/>
        <v>-62</v>
      </c>
      <c r="H29" s="99">
        <f t="shared" si="6"/>
        <v>2</v>
      </c>
    </row>
    <row r="30" spans="1:8" ht="12.75">
      <c r="A30" s="25" t="s">
        <v>17</v>
      </c>
      <c r="B30" s="30">
        <v>742</v>
      </c>
      <c r="C30" s="34">
        <v>377</v>
      </c>
      <c r="D30" s="34">
        <v>12</v>
      </c>
      <c r="E30" s="34">
        <v>433</v>
      </c>
      <c r="F30" s="59">
        <v>5</v>
      </c>
      <c r="G30" s="99">
        <f t="shared" si="5"/>
        <v>-56</v>
      </c>
      <c r="H30" s="99">
        <f t="shared" si="6"/>
        <v>7</v>
      </c>
    </row>
    <row r="31" spans="1:8" ht="12.75">
      <c r="A31" s="25" t="s">
        <v>18</v>
      </c>
      <c r="B31" s="30">
        <v>449</v>
      </c>
      <c r="C31" s="34">
        <v>383</v>
      </c>
      <c r="D31" s="34">
        <v>13</v>
      </c>
      <c r="E31" s="34">
        <v>570</v>
      </c>
      <c r="F31" s="59">
        <v>2</v>
      </c>
      <c r="G31" s="99">
        <f t="shared" si="5"/>
        <v>-187</v>
      </c>
      <c r="H31" s="99">
        <f t="shared" si="6"/>
        <v>11</v>
      </c>
    </row>
    <row r="32" spans="1:8" ht="12.75">
      <c r="A32" s="25" t="s">
        <v>19</v>
      </c>
      <c r="B32" s="30">
        <v>512</v>
      </c>
      <c r="C32" s="34">
        <v>619</v>
      </c>
      <c r="D32" s="34">
        <v>25</v>
      </c>
      <c r="E32" s="34">
        <v>720</v>
      </c>
      <c r="F32" s="59">
        <v>7</v>
      </c>
      <c r="G32" s="99">
        <f t="shared" si="5"/>
        <v>-101</v>
      </c>
      <c r="H32" s="99">
        <f t="shared" si="6"/>
        <v>18</v>
      </c>
    </row>
    <row r="33" spans="1:8" ht="12.75">
      <c r="A33" s="25" t="s">
        <v>20</v>
      </c>
      <c r="B33" s="30">
        <v>229</v>
      </c>
      <c r="C33" s="34">
        <v>259</v>
      </c>
      <c r="D33" s="34">
        <v>2</v>
      </c>
      <c r="E33" s="34">
        <v>326</v>
      </c>
      <c r="F33" s="59">
        <v>4</v>
      </c>
      <c r="G33" s="99">
        <f t="shared" si="5"/>
        <v>-67</v>
      </c>
      <c r="H33" s="99">
        <f t="shared" si="6"/>
        <v>-2</v>
      </c>
    </row>
    <row r="34" spans="1:8" ht="12.75">
      <c r="A34" s="25" t="s">
        <v>21</v>
      </c>
      <c r="B34" s="30">
        <v>443</v>
      </c>
      <c r="C34" s="34">
        <v>593</v>
      </c>
      <c r="D34" s="34">
        <v>11</v>
      </c>
      <c r="E34" s="34">
        <v>686</v>
      </c>
      <c r="F34" s="59">
        <v>4</v>
      </c>
      <c r="G34" s="99">
        <f t="shared" si="5"/>
        <v>-93</v>
      </c>
      <c r="H34" s="99">
        <f t="shared" si="6"/>
        <v>7</v>
      </c>
    </row>
    <row r="35" spans="1:8" ht="12.75">
      <c r="A35" s="25" t="s">
        <v>22</v>
      </c>
      <c r="B35" s="30">
        <v>402</v>
      </c>
      <c r="C35" s="34">
        <v>415</v>
      </c>
      <c r="D35" s="34">
        <v>5</v>
      </c>
      <c r="E35" s="34">
        <v>487</v>
      </c>
      <c r="F35" s="59">
        <v>5</v>
      </c>
      <c r="G35" s="99">
        <f t="shared" si="5"/>
        <v>-72</v>
      </c>
      <c r="H35" s="99">
        <f t="shared" si="6"/>
        <v>0</v>
      </c>
    </row>
    <row r="36" spans="1:8" ht="12.75">
      <c r="A36" s="25" t="s">
        <v>23</v>
      </c>
      <c r="B36" s="30">
        <v>341</v>
      </c>
      <c r="C36" s="34">
        <v>542</v>
      </c>
      <c r="D36" s="34">
        <v>14</v>
      </c>
      <c r="E36" s="34">
        <v>598</v>
      </c>
      <c r="F36" s="59">
        <v>10</v>
      </c>
      <c r="G36" s="99">
        <f t="shared" si="5"/>
        <v>-56</v>
      </c>
      <c r="H36" s="99">
        <f t="shared" si="6"/>
        <v>4</v>
      </c>
    </row>
    <row r="37" spans="1:8" ht="12.75">
      <c r="A37" s="25" t="s">
        <v>24</v>
      </c>
      <c r="B37" s="30">
        <v>200</v>
      </c>
      <c r="C37" s="34">
        <v>273</v>
      </c>
      <c r="D37" s="34">
        <v>3</v>
      </c>
      <c r="E37" s="34">
        <v>392</v>
      </c>
      <c r="F37" s="59">
        <v>1</v>
      </c>
      <c r="G37" s="99">
        <f t="shared" si="5"/>
        <v>-119</v>
      </c>
      <c r="H37" s="99">
        <f t="shared" si="6"/>
        <v>2</v>
      </c>
    </row>
    <row r="38" spans="1:8" ht="12.75">
      <c r="A38" s="25" t="s">
        <v>25</v>
      </c>
      <c r="B38" s="30">
        <v>431</v>
      </c>
      <c r="C38" s="34">
        <v>468</v>
      </c>
      <c r="D38" s="34">
        <v>14</v>
      </c>
      <c r="E38" s="34">
        <v>526</v>
      </c>
      <c r="F38" s="59">
        <v>4</v>
      </c>
      <c r="G38" s="99">
        <f t="shared" si="5"/>
        <v>-58</v>
      </c>
      <c r="H38" s="99">
        <f t="shared" si="6"/>
        <v>10</v>
      </c>
    </row>
    <row r="39" spans="1:8" ht="12.75">
      <c r="A39" s="25" t="s">
        <v>75</v>
      </c>
      <c r="B39" s="30">
        <f>B28+B29+B30+B31+B32+B33+B34+B35+B36+B37+B38</f>
        <v>4252</v>
      </c>
      <c r="C39" s="30">
        <f aca="true" t="shared" si="7" ref="C39:H39">C28+C29+C30+C31+C32+C33+C34+C35+C36+C37+C38</f>
        <v>4618</v>
      </c>
      <c r="D39" s="30">
        <f t="shared" si="7"/>
        <v>112</v>
      </c>
      <c r="E39" s="30">
        <f t="shared" si="7"/>
        <v>5560</v>
      </c>
      <c r="F39" s="30">
        <f t="shared" si="7"/>
        <v>49</v>
      </c>
      <c r="G39" s="99">
        <f t="shared" si="7"/>
        <v>-942</v>
      </c>
      <c r="H39" s="101">
        <f t="shared" si="7"/>
        <v>63</v>
      </c>
    </row>
    <row r="40" spans="1:8" ht="25.5" customHeight="1">
      <c r="A40" s="27" t="s">
        <v>26</v>
      </c>
      <c r="B40" s="31">
        <f>B26+B39</f>
        <v>5087</v>
      </c>
      <c r="C40" s="31">
        <f aca="true" t="shared" si="8" ref="C40:H40">C26+C39</f>
        <v>6019</v>
      </c>
      <c r="D40" s="31">
        <f t="shared" si="8"/>
        <v>200</v>
      </c>
      <c r="E40" s="31">
        <f t="shared" si="8"/>
        <v>7272</v>
      </c>
      <c r="F40" s="31">
        <f t="shared" si="8"/>
        <v>79</v>
      </c>
      <c r="G40" s="99">
        <f t="shared" si="8"/>
        <v>-1253</v>
      </c>
      <c r="H40" s="108">
        <f t="shared" si="8"/>
        <v>121</v>
      </c>
    </row>
    <row r="41" spans="1:8" ht="12.75">
      <c r="A41" s="25" t="s">
        <v>71</v>
      </c>
      <c r="B41" s="79"/>
      <c r="C41" s="80"/>
      <c r="D41" s="80"/>
      <c r="E41" s="80"/>
      <c r="F41" s="81"/>
      <c r="G41" s="102"/>
      <c r="H41" s="103"/>
    </row>
    <row r="42" spans="1:8" ht="12.75">
      <c r="A42" s="25" t="s">
        <v>27</v>
      </c>
      <c r="B42" s="32" t="s">
        <v>58</v>
      </c>
      <c r="C42" s="33">
        <v>3159</v>
      </c>
      <c r="D42" s="33">
        <v>108</v>
      </c>
      <c r="E42" s="33">
        <v>3311</v>
      </c>
      <c r="F42" s="60">
        <v>44</v>
      </c>
      <c r="G42" s="99">
        <f>SUM(C42-E42)</f>
        <v>-152</v>
      </c>
      <c r="H42" s="104">
        <v>64</v>
      </c>
    </row>
    <row r="43" spans="1:8" ht="12.75">
      <c r="A43" s="25" t="s">
        <v>28</v>
      </c>
      <c r="B43" s="32" t="s">
        <v>58</v>
      </c>
      <c r="C43" s="33">
        <v>2860</v>
      </c>
      <c r="D43" s="33">
        <v>92</v>
      </c>
      <c r="E43" s="33">
        <v>3961</v>
      </c>
      <c r="F43" s="60">
        <v>35</v>
      </c>
      <c r="G43" s="99">
        <f>SUM(C43-E43)</f>
        <v>-1101</v>
      </c>
      <c r="H43" s="104">
        <v>57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jaehnere</cp:lastModifiedBy>
  <cp:lastPrinted>2005-06-09T07:28:33Z</cp:lastPrinted>
  <dcterms:created xsi:type="dcterms:W3CDTF">2001-01-09T12:08:54Z</dcterms:created>
  <dcterms:modified xsi:type="dcterms:W3CDTF">2005-06-30T08:38:13Z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