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<sst xmlns="http://schemas.openxmlformats.org/spreadsheetml/2006/main" count="110" uniqueCount="82">
  <si>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</si>
  <si>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</si>
  <si>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</si>
  <si>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</si>
  <si>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</si>
  <si>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</si>
  <si>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</si>
  <si>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</si>
  <si>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</si>
  <si>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</si>
  <si>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</si>
  <si>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</si>
  <si>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</si>
  <si>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</si>
  <si>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</si>
  <si>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</si>
  <si>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</si>
  <si>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</si>
  <si>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</si>
  <si>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</si>
  <si>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</si>
  <si>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</si>
  <si>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</si>
  <si>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</si>
  <si>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</si>
  <si>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</si>
  <si>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</si>
  <si>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</si>
  <si>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</si>
  <si>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</si>
  <si>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</si>
  <si>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</si>
  <si>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</si>
  <si>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</si>
  <si>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</si>
  <si>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</si>
  <si>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</si>
  <si>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</si>
  <si>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</si>
  <si>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</si>
  <si>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</si>
  <si>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</si>
  <si>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</si>
  <si>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</si>
  <si>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</si>
  <si>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</si>
  <si>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</si>
  <si>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</si>
  <si>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</si>
  <si>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</si>
  <si>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</si>
  <si>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</si>
  <si>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</si>
  <si>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</si>
  <si>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</si>
  <si>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</si>
  <si>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</si>
  <si>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</si>
  <si>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</si>
  <si>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</si>
  <si>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</si>
  <si>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</si>
  <si>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</si>
  <si>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</si>
  <si>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</si>
  <si>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</si>
  <si>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</si>
  <si>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</si>
  <si>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</si>
  <si>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</si>
  <si>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</si>
  <si>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</si>
  <si>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</si>
  <si>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</si>
  <si>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</si>
  <si>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</si>
  <si>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</si>
  <si>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</si>
  <si>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</si>
  <si>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</si>
  <si>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</si>
  <si>
    <t>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</si>
</sst>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4" t="s">
        <v>30</v>
      </c>
      <c r="B1" s="35"/>
      <c r="C1" s="35"/>
      <c r="D1" s="35"/>
      <c r="E1" s="35"/>
      <c r="F1" s="35"/>
      <c r="G1" s="35"/>
      <c r="H1" s="35"/>
    </row>
    <row r="2" spans="1:8" ht="12.75">
      <c r="A2" s="35" t="s">
        <v>31</v>
      </c>
      <c r="B2" s="35"/>
      <c r="C2" s="35"/>
      <c r="D2" s="35"/>
      <c r="E2" s="35"/>
      <c r="F2" s="35"/>
      <c r="G2" s="35"/>
      <c r="H2" s="35"/>
    </row>
    <row r="3" spans="1:8" ht="12.75">
      <c r="A3" s="36" t="s">
        <v>32</v>
      </c>
      <c r="B3" s="35"/>
      <c r="C3" s="35"/>
      <c r="D3" s="35"/>
      <c r="E3" s="35"/>
      <c r="F3" s="35"/>
      <c r="G3" s="35"/>
      <c r="H3" s="35"/>
    </row>
    <row r="4" spans="1:8" ht="12.75">
      <c r="A4" s="37" t="s">
        <v>33</v>
      </c>
      <c r="B4" s="38" t="s">
        <v>34</v>
      </c>
      <c r="C4" s="38"/>
      <c r="D4" s="39"/>
      <c r="E4" s="38" t="s">
        <v>35</v>
      </c>
      <c r="F4" s="53" t="s">
        <v>36</v>
      </c>
      <c r="G4" s="38"/>
      <c r="H4" s="39"/>
    </row>
    <row r="5" spans="1:8" ht="12.75">
      <c r="A5" s="40" t="s">
        <v>37</v>
      </c>
      <c r="B5" s="41" t="s">
        <v>38</v>
      </c>
      <c r="C5" s="41"/>
      <c r="D5" s="42"/>
      <c r="E5" s="41" t="s">
        <v>37</v>
      </c>
      <c r="F5" s="54" t="s">
        <v>39</v>
      </c>
      <c r="G5" s="41"/>
      <c r="H5" s="42"/>
    </row>
    <row r="6" spans="1:8" ht="12.75">
      <c r="A6" s="40" t="s">
        <v>40</v>
      </c>
      <c r="B6" s="54" t="s">
        <v>41</v>
      </c>
      <c r="C6" s="41"/>
      <c r="D6" s="42"/>
      <c r="E6" s="41" t="s">
        <v>40</v>
      </c>
      <c r="F6" s="54" t="s">
        <v>42</v>
      </c>
      <c r="G6" s="41"/>
      <c r="H6" s="42"/>
    </row>
    <row r="7" spans="1:8" ht="12.75">
      <c r="A7" s="40" t="s">
        <v>43</v>
      </c>
      <c r="B7" s="54" t="s">
        <v>44</v>
      </c>
      <c r="C7" s="41"/>
      <c r="D7" s="42"/>
      <c r="E7" s="41" t="s">
        <v>43</v>
      </c>
      <c r="F7" s="54" t="s">
        <v>45</v>
      </c>
      <c r="G7" s="41"/>
      <c r="H7" s="42"/>
    </row>
    <row r="8" spans="1:8" ht="12.75">
      <c r="A8" s="43" t="s">
        <v>46</v>
      </c>
      <c r="B8" s="44" t="s">
        <v>47</v>
      </c>
      <c r="C8" s="45"/>
      <c r="D8" s="46"/>
      <c r="E8" s="45" t="s">
        <v>46</v>
      </c>
      <c r="F8" s="55" t="s">
        <v>48</v>
      </c>
      <c r="G8" s="45"/>
      <c r="H8" s="46"/>
    </row>
    <row r="9" spans="1:8" ht="12.75">
      <c r="A9" s="37"/>
      <c r="B9" s="38"/>
      <c r="C9" s="38"/>
      <c r="D9" s="38"/>
      <c r="E9" s="38"/>
      <c r="F9" s="38"/>
      <c r="G9" s="38"/>
      <c r="H9" s="39"/>
    </row>
    <row r="10" spans="1:8" ht="12.75">
      <c r="A10" s="47" t="s">
        <v>49</v>
      </c>
      <c r="B10" s="41"/>
      <c r="C10" s="41"/>
      <c r="D10" s="41"/>
      <c r="E10" s="41"/>
      <c r="F10" s="41"/>
      <c r="G10" s="41"/>
      <c r="H10" s="42"/>
    </row>
    <row r="11" spans="1:8" ht="18">
      <c r="A11" s="47" t="str">
        <f>"A II 1 - vj "&amp;Quartal&amp;"/"&amp;TEXT(Jahr,"00")</f>
        <v>A II 1 - vj 3/06</v>
      </c>
      <c r="B11" s="41"/>
      <c r="C11" s="48"/>
      <c r="D11" s="48"/>
      <c r="E11" s="48"/>
      <c r="F11" s="48"/>
      <c r="G11" s="48"/>
      <c r="H11" s="42"/>
    </row>
    <row r="12" spans="1:8" ht="18">
      <c r="A12" s="93" t="s">
        <v>78</v>
      </c>
      <c r="B12" s="41"/>
      <c r="C12" s="48"/>
      <c r="D12" s="48"/>
      <c r="E12" s="48"/>
      <c r="F12" s="48"/>
      <c r="G12" s="48"/>
      <c r="H12" s="42"/>
    </row>
    <row r="13" spans="1:8" ht="16.5">
      <c r="A13" s="93" t="str">
        <f>"im "&amp;Quartal&amp;". Vierteljahr "&amp;Jahr+2000</f>
        <v>im 3. Vierteljahr 2006</v>
      </c>
      <c r="B13" s="49"/>
      <c r="C13" s="49"/>
      <c r="D13" s="49"/>
      <c r="E13" s="49"/>
      <c r="F13" s="49"/>
      <c r="G13" s="49"/>
      <c r="H13" s="42"/>
    </row>
    <row r="14" spans="1:8" ht="12.75">
      <c r="A14" s="52" t="s">
        <v>0</v>
      </c>
      <c r="B14" s="49"/>
      <c r="C14" s="49"/>
      <c r="D14" s="49"/>
      <c r="E14" s="49"/>
      <c r="F14" s="49"/>
      <c r="G14" s="49"/>
      <c r="H14" s="42"/>
    </row>
    <row r="15" spans="1:8" ht="12.75">
      <c r="A15" s="40"/>
      <c r="B15" s="49"/>
      <c r="C15" s="49"/>
      <c r="D15" s="49"/>
      <c r="E15" s="49"/>
      <c r="F15" s="49"/>
      <c r="G15" s="49"/>
      <c r="H15" s="42"/>
    </row>
    <row r="16" spans="1:8" ht="12.75">
      <c r="A16" s="40" t="s">
        <v>50</v>
      </c>
      <c r="B16" s="49"/>
      <c r="C16" s="35"/>
      <c r="D16" s="35"/>
      <c r="E16" s="35"/>
      <c r="F16" s="35"/>
      <c r="G16" s="49" t="s">
        <v>69</v>
      </c>
      <c r="H16" s="42"/>
    </row>
    <row r="17" spans="1:8" ht="12.75">
      <c r="A17" s="37" t="s">
        <v>40</v>
      </c>
      <c r="B17" s="109" t="s">
        <v>51</v>
      </c>
      <c r="C17" s="110"/>
      <c r="D17" s="110"/>
      <c r="E17" s="111"/>
      <c r="F17" s="35"/>
      <c r="G17" s="112">
        <v>39100</v>
      </c>
      <c r="H17" s="113"/>
    </row>
    <row r="18" spans="1:8" ht="12.75">
      <c r="A18" s="40" t="s">
        <v>43</v>
      </c>
      <c r="B18" s="114" t="s">
        <v>52</v>
      </c>
      <c r="C18" s="115"/>
      <c r="D18" s="115"/>
      <c r="E18" s="116"/>
      <c r="F18" s="41"/>
      <c r="G18" s="49"/>
      <c r="H18" s="42"/>
    </row>
    <row r="19" spans="1:8" ht="12.75">
      <c r="A19" s="43" t="s">
        <v>46</v>
      </c>
      <c r="B19" s="117" t="s">
        <v>53</v>
      </c>
      <c r="C19" s="117"/>
      <c r="D19" s="117"/>
      <c r="E19" s="118"/>
      <c r="F19" s="49"/>
      <c r="G19" s="49"/>
      <c r="H19" s="42"/>
    </row>
    <row r="20" spans="1:8" ht="12.75">
      <c r="A20" s="40"/>
      <c r="B20" s="41"/>
      <c r="C20" s="49"/>
      <c r="D20" s="49"/>
      <c r="E20" s="49"/>
      <c r="F20" s="49"/>
      <c r="G20" s="49"/>
      <c r="H20" s="42"/>
    </row>
    <row r="21" spans="1:8" ht="54" customHeight="1">
      <c r="A21" s="106" t="s">
        <v>76</v>
      </c>
      <c r="B21" s="106"/>
      <c r="C21" s="106"/>
      <c r="D21" s="106"/>
      <c r="E21" s="106"/>
      <c r="F21" s="106"/>
      <c r="G21" s="106"/>
      <c r="H21" s="107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0"/>
      <c r="H24" s="51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19">
        <v>6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0">
        <v>3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3/06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0" customFormat="1" ht="25.5">
      <c r="A5" s="61"/>
      <c r="B5" s="68" t="str">
        <f>IF(Quartal=1,"Januar",IF(Quartal=2,"April",IF(Quartal=3,"Juli",IF(Quartal=4,"Oktober",""))))&amp;" "&amp;Jahr+2000</f>
        <v>Juli 2006</v>
      </c>
      <c r="C5" s="62" t="str">
        <f>IF(Quartal=1,"Februar",IF(Quartal=2,"Mai",IF(Quartal=3,"August",IF(Quartal=4,"November",""))))&amp;" "&amp;Jahr+2000</f>
        <v>August 2006</v>
      </c>
      <c r="D5" s="69" t="str">
        <f>IF(Quartal=1,"März",IF(Quartal=2,"Juni",IF(Quartal=3,"September",IF(Quartal=4,"Dezember",""))))&amp;" "&amp;Jahr+2000</f>
        <v>September 2006</v>
      </c>
      <c r="E5" s="63" t="str">
        <f>Quartal&amp;". Vierteljahr "&amp;Jahr+2000</f>
        <v>3. Vierteljahr 2006</v>
      </c>
      <c r="F5" s="63" t="str">
        <f>Quartal&amp;". Vierteljahr "&amp;Jahr+1999</f>
        <v>3. Vierteljahr 2005</v>
      </c>
      <c r="G5" s="64" t="s">
        <v>2</v>
      </c>
    </row>
    <row r="6" spans="1:7" ht="12.75">
      <c r="A6" s="1" t="s">
        <v>3</v>
      </c>
      <c r="B6" s="56">
        <v>633</v>
      </c>
      <c r="C6" s="56">
        <v>827</v>
      </c>
      <c r="D6" s="56">
        <v>820</v>
      </c>
      <c r="E6" s="56">
        <v>2280</v>
      </c>
      <c r="F6" s="56">
        <v>2304</v>
      </c>
      <c r="G6" s="97">
        <f>E6-F6</f>
        <v>-24</v>
      </c>
    </row>
    <row r="7" spans="1:7" ht="12.75">
      <c r="A7" s="1" t="s">
        <v>4</v>
      </c>
      <c r="B7" s="56">
        <v>1381</v>
      </c>
      <c r="C7" s="56">
        <v>1475</v>
      </c>
      <c r="D7" s="56">
        <v>1355</v>
      </c>
      <c r="E7" s="56">
        <v>4211</v>
      </c>
      <c r="F7" s="56">
        <v>4348</v>
      </c>
      <c r="G7" s="97">
        <f>E7-F7</f>
        <v>-137</v>
      </c>
    </row>
    <row r="8" spans="1:7" ht="12.75">
      <c r="A8" s="1" t="s">
        <v>5</v>
      </c>
      <c r="B8" s="56">
        <v>1399</v>
      </c>
      <c r="C8" s="56">
        <v>1473</v>
      </c>
      <c r="D8" s="56">
        <v>1210</v>
      </c>
      <c r="E8" s="56">
        <v>4082</v>
      </c>
      <c r="F8" s="56">
        <v>3942</v>
      </c>
      <c r="G8" s="97">
        <f>E8-F8</f>
        <v>140</v>
      </c>
    </row>
    <row r="9" spans="1:7" ht="25.5">
      <c r="A9" s="21" t="s">
        <v>54</v>
      </c>
      <c r="B9" s="97">
        <f>(B7-B8)</f>
        <v>-18</v>
      </c>
      <c r="C9" s="97">
        <f>(C7-C8)</f>
        <v>2</v>
      </c>
      <c r="D9" s="97">
        <f>(D7-D8)</f>
        <v>145</v>
      </c>
      <c r="E9" s="97">
        <f>(E7-E8)</f>
        <v>129</v>
      </c>
      <c r="F9" s="97">
        <f>(F7-F8)</f>
        <v>406</v>
      </c>
      <c r="G9" s="31" t="s">
        <v>81</v>
      </c>
    </row>
    <row r="10" spans="1:7" ht="12.75">
      <c r="A10" s="60"/>
      <c r="B10" s="60"/>
      <c r="C10" s="60"/>
      <c r="D10" s="60"/>
      <c r="E10" s="60"/>
      <c r="F10" s="60"/>
      <c r="G10" s="60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0" customFormat="1" ht="25.5">
      <c r="A13" s="61"/>
      <c r="B13" s="68" t="str">
        <f>IF(Quartal=1,"Januar",IF(Quartal=2,"April",IF(Quartal=3,"Juli",IF(Quartal=4,"Oktober",""))))&amp;" "&amp;Jahr+2000</f>
        <v>Juli 2006</v>
      </c>
      <c r="C13" s="62" t="str">
        <f>IF(Quartal=1,"Februar",IF(Quartal=2,"Mai",IF(Quartal=3,"August",IF(Quartal=4,"November",""))))&amp;" "&amp;Jahr+2000</f>
        <v>August 2006</v>
      </c>
      <c r="D13" s="69" t="str">
        <f>IF(Quartal=1,"März",IF(Quartal=2,"Juni",IF(Quartal=3,"September",IF(Quartal=4,"Dezember",""))))&amp;" "&amp;Jahr+2000</f>
        <v>September 2006</v>
      </c>
      <c r="E13" s="63" t="str">
        <f>Quartal&amp;". Vierteljahr "&amp;Jahr+2000</f>
        <v>3. Vierteljahr 2006</v>
      </c>
      <c r="F13" s="63" t="str">
        <f>Quartal&amp;". Vierteljahr "&amp;Jahr+1999</f>
        <v>3. Vierteljahr 2005</v>
      </c>
      <c r="G13" s="64" t="s">
        <v>2</v>
      </c>
    </row>
    <row r="14" spans="1:7" ht="12.75">
      <c r="A14" s="1" t="s">
        <v>3</v>
      </c>
      <c r="B14" s="56">
        <v>1676</v>
      </c>
      <c r="C14" s="56">
        <v>2225</v>
      </c>
      <c r="D14" s="56">
        <v>2034</v>
      </c>
      <c r="E14" s="56">
        <v>5935</v>
      </c>
      <c r="F14" s="56">
        <v>6375</v>
      </c>
      <c r="G14" s="97">
        <f>E14-F14</f>
        <v>-440</v>
      </c>
    </row>
    <row r="15" spans="1:7" ht="12.75">
      <c r="A15" s="1" t="s">
        <v>4</v>
      </c>
      <c r="B15" s="56">
        <v>1998</v>
      </c>
      <c r="C15" s="56">
        <v>2187</v>
      </c>
      <c r="D15" s="56">
        <v>1898</v>
      </c>
      <c r="E15" s="56">
        <v>6083</v>
      </c>
      <c r="F15" s="56">
        <v>6222</v>
      </c>
      <c r="G15" s="97">
        <f>E15-F15</f>
        <v>-139</v>
      </c>
    </row>
    <row r="16" spans="1:7" ht="12.75">
      <c r="A16" s="1" t="s">
        <v>5</v>
      </c>
      <c r="B16" s="56">
        <v>2425</v>
      </c>
      <c r="C16" s="56">
        <v>2547</v>
      </c>
      <c r="D16" s="56">
        <v>2177</v>
      </c>
      <c r="E16" s="56">
        <v>7149</v>
      </c>
      <c r="F16" s="56">
        <v>6821</v>
      </c>
      <c r="G16" s="97">
        <f>E16-F16</f>
        <v>328</v>
      </c>
    </row>
    <row r="17" spans="1:7" ht="25.5">
      <c r="A17" s="21" t="s">
        <v>54</v>
      </c>
      <c r="B17" s="97">
        <f>(B15-B16)</f>
        <v>-427</v>
      </c>
      <c r="C17" s="97">
        <f>(C15-C16)</f>
        <v>-360</v>
      </c>
      <c r="D17" s="97">
        <f>(D15-D16)</f>
        <v>-279</v>
      </c>
      <c r="E17" s="97">
        <f>(E15-E16)</f>
        <v>-1066</v>
      </c>
      <c r="F17" s="97">
        <f>(F15-F16)</f>
        <v>-599</v>
      </c>
      <c r="G17" s="31" t="s">
        <v>81</v>
      </c>
    </row>
    <row r="18" spans="1:7" ht="12.75">
      <c r="A18" s="60"/>
      <c r="B18" s="60"/>
      <c r="C18" s="60"/>
      <c r="D18" s="60"/>
      <c r="E18" s="60"/>
      <c r="F18" s="60"/>
      <c r="G18" s="60"/>
    </row>
    <row r="20" s="95" customFormat="1" ht="12.75">
      <c r="A20" s="94" t="s">
        <v>79</v>
      </c>
    </row>
    <row r="21" spans="1:7" s="95" customFormat="1" ht="42.75" customHeight="1">
      <c r="A21" s="108" t="s">
        <v>80</v>
      </c>
      <c r="B21" s="108"/>
      <c r="C21" s="108"/>
      <c r="D21" s="108"/>
      <c r="E21" s="108"/>
      <c r="F21" s="108"/>
      <c r="G21" s="108"/>
    </row>
    <row r="22" s="95" customFormat="1" ht="12.75">
      <c r="A22" s="94" t="s">
        <v>56</v>
      </c>
    </row>
    <row r="23" spans="1:7" s="95" customFormat="1" ht="12.75">
      <c r="A23" s="96" t="s">
        <v>57</v>
      </c>
      <c r="B23" s="96"/>
      <c r="C23" s="96"/>
      <c r="D23" s="96"/>
      <c r="E23" s="96"/>
      <c r="F23" s="96"/>
      <c r="G23" s="96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3/06</v>
      </c>
      <c r="B1" s="60"/>
      <c r="C1" s="60"/>
      <c r="D1" s="60"/>
      <c r="E1" s="60"/>
      <c r="F1" s="60"/>
      <c r="G1" s="60"/>
      <c r="H1" s="60"/>
    </row>
    <row r="2" spans="1:8" ht="12.75">
      <c r="A2" s="1"/>
      <c r="B2" s="60"/>
      <c r="C2" s="60"/>
      <c r="D2" s="60"/>
      <c r="E2" s="60"/>
      <c r="F2" s="60"/>
      <c r="G2" s="60"/>
      <c r="H2" s="60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3. Vierteljahr 2006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4" t="s">
        <v>72</v>
      </c>
      <c r="B5" s="67" t="s">
        <v>67</v>
      </c>
      <c r="C5" s="66" t="s">
        <v>4</v>
      </c>
      <c r="D5" s="66"/>
      <c r="E5" s="66" t="s">
        <v>5</v>
      </c>
      <c r="F5" s="66"/>
      <c r="G5" s="29" t="s">
        <v>54</v>
      </c>
      <c r="H5" s="28"/>
    </row>
    <row r="6" spans="1:8" s="57" customFormat="1" ht="25.5">
      <c r="A6" s="24"/>
      <c r="B6" s="62" t="s">
        <v>1</v>
      </c>
      <c r="C6" s="65" t="s">
        <v>9</v>
      </c>
      <c r="D6" s="62" t="s">
        <v>77</v>
      </c>
      <c r="E6" s="62" t="s">
        <v>9</v>
      </c>
      <c r="F6" s="62" t="s">
        <v>77</v>
      </c>
      <c r="G6" s="26" t="s">
        <v>9</v>
      </c>
      <c r="H6" s="92" t="s">
        <v>77</v>
      </c>
    </row>
    <row r="7" spans="1:8" s="75" customFormat="1" ht="24.75" customHeight="1">
      <c r="A7" s="71"/>
      <c r="B7" s="72" t="s">
        <v>66</v>
      </c>
      <c r="C7" s="73"/>
      <c r="D7" s="74"/>
      <c r="E7" s="74"/>
      <c r="F7" s="74"/>
      <c r="G7" s="74"/>
      <c r="H7" s="74"/>
    </row>
    <row r="8" spans="1:8" ht="12.75">
      <c r="A8" s="23" t="s">
        <v>70</v>
      </c>
      <c r="B8" s="81"/>
      <c r="C8" s="82"/>
      <c r="D8" s="82"/>
      <c r="E8" s="82"/>
      <c r="F8" s="83"/>
      <c r="G8" s="83"/>
      <c r="H8" s="82"/>
    </row>
    <row r="9" spans="1:8" ht="12.75">
      <c r="A9" s="23" t="s">
        <v>59</v>
      </c>
      <c r="B9" s="30">
        <v>278</v>
      </c>
      <c r="C9" s="33">
        <v>626</v>
      </c>
      <c r="D9" s="33">
        <v>72</v>
      </c>
      <c r="E9" s="33">
        <v>502</v>
      </c>
      <c r="F9" s="58">
        <v>29</v>
      </c>
      <c r="G9" s="98">
        <f>SUM(C9-E9)</f>
        <v>124</v>
      </c>
      <c r="H9" s="99">
        <f>SUM(D9-F9)</f>
        <v>43</v>
      </c>
    </row>
    <row r="10" spans="1:8" ht="12.75">
      <c r="A10" s="23" t="s">
        <v>60</v>
      </c>
      <c r="B10" s="30">
        <v>383</v>
      </c>
      <c r="C10" s="33">
        <v>662</v>
      </c>
      <c r="D10" s="33">
        <v>38</v>
      </c>
      <c r="E10" s="33">
        <v>591</v>
      </c>
      <c r="F10" s="58">
        <v>19</v>
      </c>
      <c r="G10" s="98">
        <f aca="true" t="shared" si="0" ref="G10:G15">SUM(C10-E10)</f>
        <v>71</v>
      </c>
      <c r="H10" s="99">
        <f aca="true" t="shared" si="1" ref="H10:H15">SUM(D10-F10)</f>
        <v>19</v>
      </c>
    </row>
    <row r="11" spans="1:8" ht="12.75">
      <c r="A11" s="23" t="s">
        <v>61</v>
      </c>
      <c r="B11" s="30">
        <v>315</v>
      </c>
      <c r="C11" s="33">
        <v>564</v>
      </c>
      <c r="D11" s="33">
        <v>26</v>
      </c>
      <c r="E11" s="33">
        <v>523</v>
      </c>
      <c r="F11" s="58">
        <v>14</v>
      </c>
      <c r="G11" s="98">
        <f t="shared" si="0"/>
        <v>41</v>
      </c>
      <c r="H11" s="99">
        <f t="shared" si="1"/>
        <v>12</v>
      </c>
    </row>
    <row r="12" spans="1:8" ht="12.75">
      <c r="A12" s="23" t="s">
        <v>62</v>
      </c>
      <c r="B12" s="30">
        <v>490</v>
      </c>
      <c r="C12" s="33">
        <v>692</v>
      </c>
      <c r="D12" s="33">
        <v>38</v>
      </c>
      <c r="E12" s="33">
        <v>682</v>
      </c>
      <c r="F12" s="58">
        <v>19</v>
      </c>
      <c r="G12" s="98">
        <f t="shared" si="0"/>
        <v>10</v>
      </c>
      <c r="H12" s="99">
        <f t="shared" si="1"/>
        <v>19</v>
      </c>
    </row>
    <row r="13" spans="1:8" ht="12.75">
      <c r="A13" s="25" t="s">
        <v>63</v>
      </c>
      <c r="B13" s="30">
        <v>411</v>
      </c>
      <c r="C13" s="33">
        <v>849</v>
      </c>
      <c r="D13" s="33">
        <v>41</v>
      </c>
      <c r="E13" s="33">
        <v>1060</v>
      </c>
      <c r="F13" s="58">
        <v>22</v>
      </c>
      <c r="G13" s="98">
        <f t="shared" si="0"/>
        <v>-211</v>
      </c>
      <c r="H13" s="99">
        <f t="shared" si="1"/>
        <v>19</v>
      </c>
    </row>
    <row r="14" spans="1:8" ht="12.75">
      <c r="A14" s="25" t="s">
        <v>64</v>
      </c>
      <c r="B14" s="30">
        <v>183</v>
      </c>
      <c r="C14" s="33">
        <v>258</v>
      </c>
      <c r="D14" s="33">
        <v>9</v>
      </c>
      <c r="E14" s="33">
        <v>262</v>
      </c>
      <c r="F14" s="58">
        <v>4</v>
      </c>
      <c r="G14" s="98">
        <f t="shared" si="0"/>
        <v>-4</v>
      </c>
      <c r="H14" s="99">
        <f t="shared" si="1"/>
        <v>5</v>
      </c>
    </row>
    <row r="15" spans="1:8" ht="12.75">
      <c r="A15" s="25" t="s">
        <v>65</v>
      </c>
      <c r="B15" s="30">
        <v>220</v>
      </c>
      <c r="C15" s="33">
        <v>560</v>
      </c>
      <c r="D15" s="33">
        <v>68</v>
      </c>
      <c r="E15" s="33">
        <v>462</v>
      </c>
      <c r="F15" s="58">
        <v>23</v>
      </c>
      <c r="G15" s="98">
        <f t="shared" si="0"/>
        <v>98</v>
      </c>
      <c r="H15" s="99">
        <f t="shared" si="1"/>
        <v>45</v>
      </c>
    </row>
    <row r="16" spans="1:8" ht="25.5" customHeight="1">
      <c r="A16" s="76" t="s">
        <v>66</v>
      </c>
      <c r="B16" s="98">
        <f aca="true" t="shared" si="2" ref="B16:H16">B9+B10+B11+B12+B13+B14+B15</f>
        <v>2280</v>
      </c>
      <c r="C16" s="98">
        <f t="shared" si="2"/>
        <v>4211</v>
      </c>
      <c r="D16" s="98">
        <f t="shared" si="2"/>
        <v>292</v>
      </c>
      <c r="E16" s="98">
        <f t="shared" si="2"/>
        <v>4082</v>
      </c>
      <c r="F16" s="98">
        <f t="shared" si="2"/>
        <v>130</v>
      </c>
      <c r="G16" s="98">
        <f t="shared" si="2"/>
        <v>129</v>
      </c>
      <c r="H16" s="100">
        <f t="shared" si="2"/>
        <v>162</v>
      </c>
    </row>
    <row r="17" spans="1:8" ht="12.75">
      <c r="A17" s="25" t="s">
        <v>71</v>
      </c>
      <c r="B17" s="78"/>
      <c r="C17" s="79"/>
      <c r="D17" s="79"/>
      <c r="E17" s="79"/>
      <c r="F17" s="80"/>
      <c r="G17" s="101"/>
      <c r="H17" s="102"/>
    </row>
    <row r="18" spans="1:8" ht="12.75">
      <c r="A18" s="25" t="s">
        <v>27</v>
      </c>
      <c r="B18" s="31" t="s">
        <v>58</v>
      </c>
      <c r="C18" s="32">
        <v>2203</v>
      </c>
      <c r="D18" s="32">
        <v>152</v>
      </c>
      <c r="E18" s="32">
        <v>1825</v>
      </c>
      <c r="F18" s="59">
        <v>80</v>
      </c>
      <c r="G18" s="98">
        <f>SUM(C18-E18)</f>
        <v>378</v>
      </c>
      <c r="H18" s="99">
        <f>SUM(D18-F18)</f>
        <v>72</v>
      </c>
    </row>
    <row r="19" spans="1:8" ht="12.75">
      <c r="A19" s="77" t="s">
        <v>28</v>
      </c>
      <c r="B19" s="31" t="s">
        <v>58</v>
      </c>
      <c r="C19" s="32">
        <v>2008</v>
      </c>
      <c r="D19" s="32">
        <v>140</v>
      </c>
      <c r="E19" s="32">
        <v>2257</v>
      </c>
      <c r="F19" s="59">
        <v>50</v>
      </c>
      <c r="G19" s="98">
        <f>SUM(C19-E19)</f>
        <v>-249</v>
      </c>
      <c r="H19" s="99">
        <f>SUM(D19-F19)</f>
        <v>90</v>
      </c>
    </row>
    <row r="20" spans="1:10" s="91" customFormat="1" ht="26.25" customHeight="1">
      <c r="A20" s="86"/>
      <c r="B20" s="87" t="s">
        <v>26</v>
      </c>
      <c r="C20" s="88"/>
      <c r="D20" s="89"/>
      <c r="E20" s="89"/>
      <c r="F20" s="89"/>
      <c r="G20" s="103"/>
      <c r="H20" s="103"/>
      <c r="I20" s="90"/>
      <c r="J20" s="90"/>
    </row>
    <row r="21" spans="1:8" ht="12.75">
      <c r="A21" s="23" t="s">
        <v>73</v>
      </c>
      <c r="B21" s="81"/>
      <c r="C21" s="82"/>
      <c r="D21" s="82"/>
      <c r="E21" s="82"/>
      <c r="F21" s="83"/>
      <c r="G21" s="104"/>
      <c r="H21" s="105"/>
    </row>
    <row r="22" spans="1:8" ht="12.75">
      <c r="A22" s="23" t="s">
        <v>11</v>
      </c>
      <c r="B22" s="30">
        <v>126</v>
      </c>
      <c r="C22" s="33">
        <v>211</v>
      </c>
      <c r="D22" s="33">
        <v>13</v>
      </c>
      <c r="E22" s="33">
        <v>223</v>
      </c>
      <c r="F22" s="58">
        <v>2</v>
      </c>
      <c r="G22" s="98">
        <f aca="true" t="shared" si="3" ref="G22:H25">SUM(C22-E22)</f>
        <v>-12</v>
      </c>
      <c r="H22" s="99">
        <f t="shared" si="3"/>
        <v>11</v>
      </c>
    </row>
    <row r="23" spans="1:8" ht="12.75">
      <c r="A23" s="23" t="s">
        <v>12</v>
      </c>
      <c r="B23" s="30">
        <v>363</v>
      </c>
      <c r="C23" s="33">
        <v>599</v>
      </c>
      <c r="D23" s="33">
        <v>40</v>
      </c>
      <c r="E23" s="33">
        <v>598</v>
      </c>
      <c r="F23" s="58">
        <v>10</v>
      </c>
      <c r="G23" s="98">
        <f t="shared" si="3"/>
        <v>1</v>
      </c>
      <c r="H23" s="99">
        <f t="shared" si="3"/>
        <v>30</v>
      </c>
    </row>
    <row r="24" spans="1:8" ht="12.75">
      <c r="A24" s="23" t="s">
        <v>13</v>
      </c>
      <c r="B24" s="30">
        <v>364</v>
      </c>
      <c r="C24" s="33">
        <v>477</v>
      </c>
      <c r="D24" s="33">
        <v>14</v>
      </c>
      <c r="E24" s="33">
        <v>560</v>
      </c>
      <c r="F24" s="58">
        <v>8</v>
      </c>
      <c r="G24" s="98">
        <f t="shared" si="3"/>
        <v>-83</v>
      </c>
      <c r="H24" s="99">
        <f t="shared" si="3"/>
        <v>6</v>
      </c>
    </row>
    <row r="25" spans="1:8" ht="12.75">
      <c r="A25" s="23" t="s">
        <v>14</v>
      </c>
      <c r="B25" s="30">
        <v>143</v>
      </c>
      <c r="C25" s="33">
        <v>183</v>
      </c>
      <c r="D25" s="33">
        <v>14</v>
      </c>
      <c r="E25" s="33">
        <v>218</v>
      </c>
      <c r="F25" s="58">
        <v>4</v>
      </c>
      <c r="G25" s="98">
        <f t="shared" si="3"/>
        <v>-35</v>
      </c>
      <c r="H25" s="99">
        <f t="shared" si="3"/>
        <v>10</v>
      </c>
    </row>
    <row r="26" spans="1:8" ht="25.5">
      <c r="A26" s="85" t="s">
        <v>74</v>
      </c>
      <c r="B26" s="98">
        <f aca="true" t="shared" si="4" ref="B26:H26">B22+B23+B24+B25</f>
        <v>996</v>
      </c>
      <c r="C26" s="98">
        <f t="shared" si="4"/>
        <v>1470</v>
      </c>
      <c r="D26" s="98">
        <f t="shared" si="4"/>
        <v>81</v>
      </c>
      <c r="E26" s="98">
        <f t="shared" si="4"/>
        <v>1599</v>
      </c>
      <c r="F26" s="98">
        <f t="shared" si="4"/>
        <v>24</v>
      </c>
      <c r="G26" s="98">
        <f t="shared" si="4"/>
        <v>-129</v>
      </c>
      <c r="H26" s="100">
        <f t="shared" si="4"/>
        <v>57</v>
      </c>
    </row>
    <row r="27" spans="1:8" ht="12.75">
      <c r="A27" s="23" t="s">
        <v>10</v>
      </c>
      <c r="B27" s="81"/>
      <c r="C27" s="82"/>
      <c r="D27" s="82"/>
      <c r="E27" s="82"/>
      <c r="F27" s="83"/>
      <c r="G27" s="104"/>
      <c r="H27" s="105"/>
    </row>
    <row r="28" spans="1:8" ht="12.75">
      <c r="A28" s="25" t="s">
        <v>15</v>
      </c>
      <c r="B28" s="30">
        <v>272</v>
      </c>
      <c r="C28" s="33">
        <v>285</v>
      </c>
      <c r="D28" s="33">
        <v>7</v>
      </c>
      <c r="E28" s="33">
        <v>375</v>
      </c>
      <c r="F28" s="33">
        <v>2</v>
      </c>
      <c r="G28" s="98">
        <f aca="true" t="shared" si="5" ref="G28:G38">SUM(C28-E28)</f>
        <v>-90</v>
      </c>
      <c r="H28" s="99">
        <f aca="true" t="shared" si="6" ref="H28:H38">SUM(D28-F28)</f>
        <v>5</v>
      </c>
    </row>
    <row r="29" spans="1:8" ht="12.75">
      <c r="A29" s="25" t="s">
        <v>16</v>
      </c>
      <c r="B29" s="30">
        <v>313</v>
      </c>
      <c r="C29" s="33">
        <v>436</v>
      </c>
      <c r="D29" s="33">
        <v>5</v>
      </c>
      <c r="E29" s="33">
        <v>468</v>
      </c>
      <c r="F29" s="58">
        <v>10</v>
      </c>
      <c r="G29" s="98">
        <f t="shared" si="5"/>
        <v>-32</v>
      </c>
      <c r="H29" s="98">
        <f t="shared" si="6"/>
        <v>-5</v>
      </c>
    </row>
    <row r="30" spans="1:8" ht="12.75">
      <c r="A30" s="25" t="s">
        <v>17</v>
      </c>
      <c r="B30" s="30">
        <v>881</v>
      </c>
      <c r="C30" s="33">
        <v>378</v>
      </c>
      <c r="D30" s="33">
        <v>8</v>
      </c>
      <c r="E30" s="33">
        <v>430</v>
      </c>
      <c r="F30" s="58">
        <v>5</v>
      </c>
      <c r="G30" s="98">
        <f t="shared" si="5"/>
        <v>-52</v>
      </c>
      <c r="H30" s="98">
        <f t="shared" si="6"/>
        <v>3</v>
      </c>
    </row>
    <row r="31" spans="1:8" ht="12.75">
      <c r="A31" s="25" t="s">
        <v>18</v>
      </c>
      <c r="B31" s="30">
        <v>548</v>
      </c>
      <c r="C31" s="33">
        <v>361</v>
      </c>
      <c r="D31" s="33">
        <v>6</v>
      </c>
      <c r="E31" s="33">
        <v>587</v>
      </c>
      <c r="F31" s="58">
        <v>10</v>
      </c>
      <c r="G31" s="98">
        <f t="shared" si="5"/>
        <v>-226</v>
      </c>
      <c r="H31" s="98">
        <f t="shared" si="6"/>
        <v>-4</v>
      </c>
    </row>
    <row r="32" spans="1:8" ht="12.75">
      <c r="A32" s="25" t="s">
        <v>19</v>
      </c>
      <c r="B32" s="30">
        <v>541</v>
      </c>
      <c r="C32" s="33">
        <v>645</v>
      </c>
      <c r="D32" s="33">
        <v>21</v>
      </c>
      <c r="E32" s="33">
        <v>731</v>
      </c>
      <c r="F32" s="58">
        <v>17</v>
      </c>
      <c r="G32" s="98">
        <f t="shared" si="5"/>
        <v>-86</v>
      </c>
      <c r="H32" s="98">
        <f t="shared" si="6"/>
        <v>4</v>
      </c>
    </row>
    <row r="33" spans="1:8" ht="12.75">
      <c r="A33" s="25" t="s">
        <v>20</v>
      </c>
      <c r="B33" s="30">
        <v>264</v>
      </c>
      <c r="C33" s="33">
        <v>249</v>
      </c>
      <c r="D33" s="33">
        <v>4</v>
      </c>
      <c r="E33" s="33">
        <v>331</v>
      </c>
      <c r="F33" s="58">
        <v>0</v>
      </c>
      <c r="G33" s="98">
        <f t="shared" si="5"/>
        <v>-82</v>
      </c>
      <c r="H33" s="98">
        <f t="shared" si="6"/>
        <v>4</v>
      </c>
    </row>
    <row r="34" spans="1:8" ht="12.75">
      <c r="A34" s="25" t="s">
        <v>21</v>
      </c>
      <c r="B34" s="30">
        <v>511</v>
      </c>
      <c r="C34" s="33">
        <v>556</v>
      </c>
      <c r="D34" s="33">
        <v>10</v>
      </c>
      <c r="E34" s="33">
        <v>671</v>
      </c>
      <c r="F34" s="58">
        <v>5</v>
      </c>
      <c r="G34" s="98">
        <f t="shared" si="5"/>
        <v>-115</v>
      </c>
      <c r="H34" s="98">
        <f t="shared" si="6"/>
        <v>5</v>
      </c>
    </row>
    <row r="35" spans="1:8" ht="12.75">
      <c r="A35" s="25" t="s">
        <v>22</v>
      </c>
      <c r="B35" s="30">
        <v>459</v>
      </c>
      <c r="C35" s="33">
        <v>414</v>
      </c>
      <c r="D35" s="33">
        <v>6</v>
      </c>
      <c r="E35" s="33">
        <v>500</v>
      </c>
      <c r="F35" s="58">
        <v>8</v>
      </c>
      <c r="G35" s="98">
        <f t="shared" si="5"/>
        <v>-86</v>
      </c>
      <c r="H35" s="98">
        <f t="shared" si="6"/>
        <v>-2</v>
      </c>
    </row>
    <row r="36" spans="1:8" ht="12.75">
      <c r="A36" s="25" t="s">
        <v>23</v>
      </c>
      <c r="B36" s="30">
        <v>430</v>
      </c>
      <c r="C36" s="33">
        <v>573</v>
      </c>
      <c r="D36" s="33">
        <v>18</v>
      </c>
      <c r="E36" s="33">
        <v>590</v>
      </c>
      <c r="F36" s="58">
        <v>11</v>
      </c>
      <c r="G36" s="98">
        <f t="shared" si="5"/>
        <v>-17</v>
      </c>
      <c r="H36" s="98">
        <f t="shared" si="6"/>
        <v>7</v>
      </c>
    </row>
    <row r="37" spans="1:8" ht="12.75">
      <c r="A37" s="25" t="s">
        <v>24</v>
      </c>
      <c r="B37" s="30">
        <v>211</v>
      </c>
      <c r="C37" s="33">
        <v>230</v>
      </c>
      <c r="D37" s="33">
        <v>1</v>
      </c>
      <c r="E37" s="33">
        <v>361</v>
      </c>
      <c r="F37" s="58">
        <v>9</v>
      </c>
      <c r="G37" s="98">
        <f t="shared" si="5"/>
        <v>-131</v>
      </c>
      <c r="H37" s="98">
        <f t="shared" si="6"/>
        <v>-8</v>
      </c>
    </row>
    <row r="38" spans="1:8" ht="12.75">
      <c r="A38" s="25" t="s">
        <v>25</v>
      </c>
      <c r="B38" s="30">
        <v>509</v>
      </c>
      <c r="C38" s="33">
        <v>486</v>
      </c>
      <c r="D38" s="33">
        <v>14</v>
      </c>
      <c r="E38" s="33">
        <v>506</v>
      </c>
      <c r="F38" s="58">
        <v>16</v>
      </c>
      <c r="G38" s="98">
        <f t="shared" si="5"/>
        <v>-20</v>
      </c>
      <c r="H38" s="98">
        <f t="shared" si="6"/>
        <v>-2</v>
      </c>
    </row>
    <row r="39" spans="1:8" ht="12.75">
      <c r="A39" s="25" t="s">
        <v>75</v>
      </c>
      <c r="B39" s="98">
        <f>B28+B29+B30+B31+B32+B33+B34+B35+B36+B37+B38</f>
        <v>4939</v>
      </c>
      <c r="C39" s="98">
        <f aca="true" t="shared" si="7" ref="C39:H39">C28+C29+C30+C31+C32+C33+C34+C35+C36+C37+C38</f>
        <v>4613</v>
      </c>
      <c r="D39" s="98">
        <f t="shared" si="7"/>
        <v>100</v>
      </c>
      <c r="E39" s="98">
        <f t="shared" si="7"/>
        <v>5550</v>
      </c>
      <c r="F39" s="98">
        <f t="shared" si="7"/>
        <v>93</v>
      </c>
      <c r="G39" s="98">
        <f t="shared" si="7"/>
        <v>-937</v>
      </c>
      <c r="H39" s="98">
        <f t="shared" si="7"/>
        <v>7</v>
      </c>
    </row>
    <row r="40" spans="1:8" ht="25.5" customHeight="1">
      <c r="A40" s="27" t="s">
        <v>26</v>
      </c>
      <c r="B40" s="98">
        <f aca="true" t="shared" si="8" ref="B40:H40">B26+B39</f>
        <v>5935</v>
      </c>
      <c r="C40" s="98">
        <f t="shared" si="8"/>
        <v>6083</v>
      </c>
      <c r="D40" s="98">
        <f t="shared" si="8"/>
        <v>181</v>
      </c>
      <c r="E40" s="98">
        <f t="shared" si="8"/>
        <v>7149</v>
      </c>
      <c r="F40" s="98">
        <f t="shared" si="8"/>
        <v>117</v>
      </c>
      <c r="G40" s="98">
        <f t="shared" si="8"/>
        <v>-1066</v>
      </c>
      <c r="H40" s="98">
        <f t="shared" si="8"/>
        <v>64</v>
      </c>
    </row>
    <row r="41" spans="1:8" ht="12.75">
      <c r="A41" s="25" t="s">
        <v>71</v>
      </c>
      <c r="B41" s="78"/>
      <c r="C41" s="79"/>
      <c r="D41" s="79"/>
      <c r="E41" s="79"/>
      <c r="F41" s="80"/>
      <c r="G41" s="101"/>
      <c r="H41" s="102"/>
    </row>
    <row r="42" spans="1:8" ht="12.75">
      <c r="A42" s="25" t="s">
        <v>27</v>
      </c>
      <c r="B42" s="31" t="s">
        <v>58</v>
      </c>
      <c r="C42" s="31">
        <v>3119</v>
      </c>
      <c r="D42" s="32">
        <v>94</v>
      </c>
      <c r="E42" s="32">
        <v>3299</v>
      </c>
      <c r="F42" s="59">
        <v>65</v>
      </c>
      <c r="G42" s="98">
        <f>SUM(C42-E42)</f>
        <v>-180</v>
      </c>
      <c r="H42" s="98">
        <f>SUM(D42-F42)</f>
        <v>29</v>
      </c>
    </row>
    <row r="43" spans="1:8" ht="12.75">
      <c r="A43" s="25" t="s">
        <v>28</v>
      </c>
      <c r="B43" s="31" t="s">
        <v>58</v>
      </c>
      <c r="C43" s="31">
        <v>2964</v>
      </c>
      <c r="D43" s="32">
        <v>87</v>
      </c>
      <c r="E43" s="32">
        <v>3850</v>
      </c>
      <c r="F43" s="59">
        <v>52</v>
      </c>
      <c r="G43" s="98">
        <f>SUM(C43-E43)</f>
        <v>-886</v>
      </c>
      <c r="H43" s="98">
        <f>SUM(D43-F43)</f>
        <v>35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 1 - vj 3/06</dc:title>
  <dc:subject>Eheschließungen, Geborene und Gestorbene in Hamburg und Schleswig-Holsteinim 3. Vierteljahr 2006 </dc:subject>
  <dc:creator>Sta Nord</dc:creator>
  <cp:keywords/>
  <dc:description/>
  <cp:lastModifiedBy>551-15</cp:lastModifiedBy>
  <cp:lastPrinted>2007-01-03T12:16:58Z</cp:lastPrinted>
  <dcterms:created xsi:type="dcterms:W3CDTF">2001-01-09T12:08:54Z</dcterms:created>
  <dcterms:modified xsi:type="dcterms:W3CDTF">2007-01-12T07:58:09Z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