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<sst xmlns="http://schemas.openxmlformats.org/spreadsheetml/2006/main" count="110" uniqueCount="82">
  <si>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</si>
  <si>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</si>
  <si>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</si>
  <si>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</si>
  <si>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</si>
  <si>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</si>
  <si>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</si>
  <si>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</si>
  <si>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</si>
  <si>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</si>
  <si>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</si>
  <si>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</si>
  <si>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</si>
  <si>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</si>
  <si>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</si>
  <si>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</si>
  <si>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</si>
  <si>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</si>
  <si>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</si>
  <si>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</si>
  <si>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</si>
  <si>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</si>
  <si>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</si>
  <si>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</si>
  <si>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</si>
  <si>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</si>
  <si>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</si>
  <si>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</si>
  <si>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</si>
  <si>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</si>
  <si>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</si>
  <si>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</si>
  <si>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</si>
  <si>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</si>
  <si>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</si>
  <si>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</si>
  <si>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</si>
  <si>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</si>
  <si>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</si>
  <si>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</si>
  <si>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</si>
  <si>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</si>
  <si>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</si>
  <si>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</si>
  <si>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</si>
  <si>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</si>
  <si>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</si>
  <si>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</si>
  <si>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</si>
  <si>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</si>
  <si>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</si>
  <si>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</si>
  <si>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</si>
  <si>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</si>
  <si>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</si>
  <si>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</si>
  <si>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</si>
  <si>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</si>
  <si>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</si>
  <si>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</si>
  <si>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</si>
  <si>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</si>
  <si>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</si>
  <si>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</si>
  <si>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</si>
  <si>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</si>
  <si>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</si>
  <si>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</si>
  <si>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</si>
  <si>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</si>
  <si>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</si>
  <si>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</si>
  <si>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</si>
  <si>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</si>
  <si>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</si>
  <si>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</si>
  <si>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</si>
  <si>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</si>
  <si>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</si>
  <si>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</si>
  <si>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</si>
  <si>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
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</si>
</sst>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locked="0"/>
    </xf>
    <xf numFmtId="49" fontId="0" fillId="0" borderId="13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 quotePrefix="1">
      <alignment horizontal="left"/>
      <protection hidden="1"/>
    </xf>
    <xf numFmtId="49" fontId="0" fillId="0" borderId="14" xfId="0" applyNumberFormat="1" applyFill="1" applyBorder="1" applyAlignment="1" applyProtection="1" quotePrefix="1">
      <alignment horizontal="left"/>
      <protection hidden="1"/>
    </xf>
    <xf numFmtId="187" fontId="0" fillId="0" borderId="20" xfId="0" applyNumberFormat="1" applyFont="1" applyFill="1" applyBorder="1" applyAlignment="1" applyProtection="1">
      <alignment horizontal="left"/>
      <protection hidden="1"/>
    </xf>
    <xf numFmtId="187" fontId="0" fillId="0" borderId="18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9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49" fontId="0" fillId="0" borderId="10" xfId="0" applyNumberFormat="1" applyFill="1" applyBorder="1" applyAlignment="1" applyProtection="1" quotePrefix="1">
      <alignment horizontal="left"/>
      <protection hidden="1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1/09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1. Vierteljahr 2009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4" t="s">
        <v>51</v>
      </c>
      <c r="C17" s="115"/>
      <c r="D17" s="115"/>
      <c r="E17" s="116"/>
      <c r="F17" s="36"/>
      <c r="G17" s="117">
        <v>40101</v>
      </c>
      <c r="H17" s="118"/>
    </row>
    <row r="18" spans="1:8" ht="12.75">
      <c r="A18" s="41" t="s">
        <v>43</v>
      </c>
      <c r="B18" s="119" t="s">
        <v>52</v>
      </c>
      <c r="C18" s="120"/>
      <c r="D18" s="120"/>
      <c r="E18" s="121"/>
      <c r="F18" s="42"/>
      <c r="G18" s="50"/>
      <c r="H18" s="43"/>
    </row>
    <row r="19" spans="1:8" ht="12.75">
      <c r="A19" s="44" t="s">
        <v>46</v>
      </c>
      <c r="B19" s="122" t="s">
        <v>53</v>
      </c>
      <c r="C19" s="122"/>
      <c r="D19" s="122"/>
      <c r="E19" s="123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11" t="s">
        <v>76</v>
      </c>
      <c r="B21" s="111"/>
      <c r="C21" s="111"/>
      <c r="D21" s="111"/>
      <c r="E21" s="111"/>
      <c r="F21" s="111"/>
      <c r="G21" s="111"/>
      <c r="H21" s="112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4">
        <v>9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5">
        <v>1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0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3" customWidth="1"/>
    <col min="2" max="7" width="11.8515625" style="3" customWidth="1"/>
    <col min="8" max="16384" width="11.421875" style="3" customWidth="1"/>
  </cols>
  <sheetData>
    <row r="1" spans="1:7" ht="12.75">
      <c r="A1" s="1" t="str">
        <f>"A II 1 - vj "&amp;TEXT(Quartal,0)&amp;"/"&amp;TEXT(Jahr,"00")</f>
        <v>A II 1 - vj 1/09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Januar 2009</v>
      </c>
      <c r="C5" s="63" t="str">
        <f>IF(Quartal=1,"Februar",IF(Quartal=2,"Mai",IF(Quartal=3,"August",IF(Quartal=4,"November",""))))&amp;" "&amp;Jahr+2000</f>
        <v>Februar 2009</v>
      </c>
      <c r="D5" s="70" t="str">
        <f>IF(Quartal=1,"März",IF(Quartal=2,"Juni",IF(Quartal=3,"September",IF(Quartal=4,"Dezember",""))))&amp;" "&amp;Jahr+2000</f>
        <v>März 2009</v>
      </c>
      <c r="E5" s="64" t="str">
        <f>Quartal&amp;". Vierteljahr "&amp;Jahr+2000</f>
        <v>1. Vierteljahr 2009</v>
      </c>
      <c r="F5" s="64" t="str">
        <f>Quartal&amp;". Vierteljahr "&amp;Jahr+1999</f>
        <v>1. Vierteljahr 2008</v>
      </c>
      <c r="G5" s="65" t="s">
        <v>2</v>
      </c>
    </row>
    <row r="6" spans="1:7" ht="12.75">
      <c r="A6" s="1" t="s">
        <v>3</v>
      </c>
      <c r="B6" s="57">
        <v>193</v>
      </c>
      <c r="C6" s="57">
        <v>297</v>
      </c>
      <c r="D6" s="57">
        <v>377</v>
      </c>
      <c r="E6" s="106">
        <v>867</v>
      </c>
      <c r="F6" s="106">
        <v>863</v>
      </c>
      <c r="G6" s="96">
        <f>E6-F6</f>
        <v>4</v>
      </c>
    </row>
    <row r="7" spans="1:7" ht="12.75">
      <c r="A7" s="1" t="s">
        <v>4</v>
      </c>
      <c r="B7" s="57">
        <v>855</v>
      </c>
      <c r="C7" s="57">
        <v>1197</v>
      </c>
      <c r="D7" s="57">
        <v>1332</v>
      </c>
      <c r="E7" s="106">
        <v>3384</v>
      </c>
      <c r="F7" s="106">
        <v>3490</v>
      </c>
      <c r="G7" s="96">
        <f>E7-F7</f>
        <v>-106</v>
      </c>
    </row>
    <row r="8" spans="1:7" ht="12.75">
      <c r="A8" s="1" t="s">
        <v>5</v>
      </c>
      <c r="B8" s="57">
        <v>1193</v>
      </c>
      <c r="C8" s="57">
        <v>1573</v>
      </c>
      <c r="D8" s="57">
        <v>1551</v>
      </c>
      <c r="E8" s="106">
        <v>4317</v>
      </c>
      <c r="F8" s="106">
        <v>3903</v>
      </c>
      <c r="G8" s="96">
        <f>E8-F8</f>
        <v>414</v>
      </c>
    </row>
    <row r="9" spans="1:7" ht="25.5">
      <c r="A9" s="21" t="s">
        <v>54</v>
      </c>
      <c r="B9" s="96">
        <f>(B7-B8)</f>
        <v>-338</v>
      </c>
      <c r="C9" s="96">
        <f>(C7-C8)</f>
        <v>-376</v>
      </c>
      <c r="D9" s="96">
        <f>(D7-D8)</f>
        <v>-219</v>
      </c>
      <c r="E9" s="96">
        <f>(E7-E8)</f>
        <v>-933</v>
      </c>
      <c r="F9" s="96">
        <f>(F7-F8)</f>
        <v>-413</v>
      </c>
      <c r="G9" s="32" t="s">
        <v>80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Januar 2009</v>
      </c>
      <c r="C13" s="63" t="str">
        <f>IF(Quartal=1,"Februar",IF(Quartal=2,"Mai",IF(Quartal=3,"August",IF(Quartal=4,"November",""))))&amp;" "&amp;Jahr+2000</f>
        <v>Februar 2009</v>
      </c>
      <c r="D13" s="70" t="str">
        <f>IF(Quartal=1,"März",IF(Quartal=2,"Juni",IF(Quartal=3,"September",IF(Quartal=4,"Dezember",""))))&amp;" "&amp;Jahr+2000</f>
        <v>März 2009</v>
      </c>
      <c r="E13" s="64" t="str">
        <f>Quartal&amp;". Vierteljahr "&amp;Jahr+2000</f>
        <v>1. Vierteljahr 2009</v>
      </c>
      <c r="F13" s="64" t="str">
        <f>Quartal&amp;". Vierteljahr "&amp;Jahr+1999</f>
        <v>1. Vierteljahr 2008</v>
      </c>
      <c r="G13" s="65" t="s">
        <v>2</v>
      </c>
    </row>
    <row r="14" spans="1:7" ht="12.75">
      <c r="A14" s="1" t="s">
        <v>3</v>
      </c>
      <c r="B14" s="57">
        <v>299</v>
      </c>
      <c r="C14" s="57">
        <v>478</v>
      </c>
      <c r="D14" s="57">
        <v>693</v>
      </c>
      <c r="E14" s="106">
        <v>1470</v>
      </c>
      <c r="F14" s="106">
        <v>1611</v>
      </c>
      <c r="G14" s="96">
        <f>E14-F14</f>
        <v>-141</v>
      </c>
    </row>
    <row r="15" spans="1:7" ht="12.75">
      <c r="A15" s="1" t="s">
        <v>4</v>
      </c>
      <c r="B15" s="57">
        <v>1389</v>
      </c>
      <c r="C15" s="57">
        <v>1642</v>
      </c>
      <c r="D15" s="57">
        <v>1802</v>
      </c>
      <c r="E15" s="106">
        <v>4833</v>
      </c>
      <c r="F15" s="106">
        <v>4964</v>
      </c>
      <c r="G15" s="96">
        <f>E15-F15</f>
        <v>-131</v>
      </c>
    </row>
    <row r="16" spans="1:7" ht="12.75">
      <c r="A16" s="1" t="s">
        <v>5</v>
      </c>
      <c r="B16" s="57">
        <v>2727</v>
      </c>
      <c r="C16" s="57">
        <v>2828</v>
      </c>
      <c r="D16" s="57">
        <v>2798</v>
      </c>
      <c r="E16" s="106">
        <v>8353</v>
      </c>
      <c r="F16" s="106">
        <v>7678</v>
      </c>
      <c r="G16" s="96">
        <f>E16-F16</f>
        <v>675</v>
      </c>
    </row>
    <row r="17" spans="1:7" ht="25.5">
      <c r="A17" s="21" t="s">
        <v>54</v>
      </c>
      <c r="B17" s="96">
        <f>(B15-B16)</f>
        <v>-1338</v>
      </c>
      <c r="C17" s="96">
        <f>(C15-C16)</f>
        <v>-1186</v>
      </c>
      <c r="D17" s="96">
        <f>(D15-D16)</f>
        <v>-996</v>
      </c>
      <c r="E17" s="96">
        <f>(E15-E16)</f>
        <v>-3520</v>
      </c>
      <c r="F17" s="106">
        <v>-2714</v>
      </c>
      <c r="G17" s="32" t="s">
        <v>80</v>
      </c>
    </row>
    <row r="18" spans="1:7" ht="12.75">
      <c r="A18" s="61"/>
      <c r="B18" s="61"/>
      <c r="C18" s="61"/>
      <c r="D18" s="61"/>
      <c r="E18" s="61"/>
      <c r="F18" s="61"/>
      <c r="G18" s="61"/>
    </row>
    <row r="20" spans="1:11" s="95" customFormat="1" ht="12.75">
      <c r="A20" s="107" t="s">
        <v>79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95" customFormat="1" ht="55.5" customHeight="1">
      <c r="A21" s="113" t="s">
        <v>81</v>
      </c>
      <c r="B21" s="113"/>
      <c r="C21" s="113"/>
      <c r="D21" s="113"/>
      <c r="E21" s="113"/>
      <c r="F21" s="113"/>
      <c r="G21" s="113"/>
      <c r="H21" s="108"/>
      <c r="I21" s="108"/>
      <c r="J21" s="108"/>
      <c r="K21" s="108"/>
    </row>
    <row r="22" spans="1:11" s="95" customFormat="1" ht="12.75">
      <c r="A22" s="107" t="s">
        <v>56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s="95" customFormat="1" ht="12.75">
      <c r="A23" s="109" t="s">
        <v>57</v>
      </c>
      <c r="B23" s="109"/>
      <c r="C23" s="109"/>
      <c r="D23" s="109"/>
      <c r="E23" s="109"/>
      <c r="F23" s="109"/>
      <c r="G23" s="109"/>
      <c r="H23" s="108"/>
      <c r="I23" s="108"/>
      <c r="J23" s="108"/>
      <c r="K23" s="108"/>
    </row>
    <row r="24" spans="1:11" ht="12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12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1/09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1. Vierteljahr 2009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179</v>
      </c>
      <c r="C9" s="34">
        <v>581</v>
      </c>
      <c r="D9" s="34">
        <v>111</v>
      </c>
      <c r="E9" s="34">
        <v>588</v>
      </c>
      <c r="F9" s="59">
        <v>33</v>
      </c>
      <c r="G9" s="97">
        <f>SUM(C9-E9)</f>
        <v>-7</v>
      </c>
      <c r="H9" s="98">
        <f>SUM(D9-F9)</f>
        <v>78</v>
      </c>
    </row>
    <row r="10" spans="1:8" ht="12.75">
      <c r="A10" s="23" t="s">
        <v>60</v>
      </c>
      <c r="B10" s="30">
        <v>155</v>
      </c>
      <c r="C10" s="34">
        <v>565</v>
      </c>
      <c r="D10" s="34">
        <v>32</v>
      </c>
      <c r="E10" s="34">
        <v>688</v>
      </c>
      <c r="F10" s="59">
        <v>18</v>
      </c>
      <c r="G10" s="97">
        <f aca="true" t="shared" si="0" ref="G10:G15">SUM(C10-E10)</f>
        <v>-123</v>
      </c>
      <c r="H10" s="98">
        <f aca="true" t="shared" si="1" ref="H10:H15">SUM(D10-F10)</f>
        <v>14</v>
      </c>
    </row>
    <row r="11" spans="1:8" ht="12.75">
      <c r="A11" s="23" t="s">
        <v>61</v>
      </c>
      <c r="B11" s="30">
        <v>97</v>
      </c>
      <c r="C11" s="34">
        <v>479</v>
      </c>
      <c r="D11" s="34">
        <v>14</v>
      </c>
      <c r="E11" s="34">
        <v>534</v>
      </c>
      <c r="F11" s="59">
        <v>17</v>
      </c>
      <c r="G11" s="97">
        <f t="shared" si="0"/>
        <v>-55</v>
      </c>
      <c r="H11" s="98">
        <f t="shared" si="1"/>
        <v>-3</v>
      </c>
    </row>
    <row r="12" spans="1:8" ht="12.75">
      <c r="A12" s="23" t="s">
        <v>62</v>
      </c>
      <c r="B12" s="30">
        <v>141</v>
      </c>
      <c r="C12" s="34">
        <v>589</v>
      </c>
      <c r="D12" s="34">
        <v>38</v>
      </c>
      <c r="E12" s="34">
        <v>691</v>
      </c>
      <c r="F12" s="59">
        <v>24</v>
      </c>
      <c r="G12" s="97">
        <f t="shared" si="0"/>
        <v>-102</v>
      </c>
      <c r="H12" s="98">
        <f t="shared" si="1"/>
        <v>14</v>
      </c>
    </row>
    <row r="13" spans="1:8" ht="12.75">
      <c r="A13" s="25" t="s">
        <v>63</v>
      </c>
      <c r="B13" s="105">
        <v>143</v>
      </c>
      <c r="C13" s="30">
        <v>664</v>
      </c>
      <c r="D13" s="34">
        <v>50</v>
      </c>
      <c r="E13" s="34">
        <v>1172</v>
      </c>
      <c r="F13" s="59">
        <v>30</v>
      </c>
      <c r="G13" s="97">
        <f t="shared" si="0"/>
        <v>-508</v>
      </c>
      <c r="H13" s="98">
        <f t="shared" si="1"/>
        <v>20</v>
      </c>
    </row>
    <row r="14" spans="1:8" ht="12.75">
      <c r="A14" s="25" t="s">
        <v>64</v>
      </c>
      <c r="B14" s="30">
        <v>78</v>
      </c>
      <c r="C14" s="34">
        <v>216</v>
      </c>
      <c r="D14" s="34">
        <v>11</v>
      </c>
      <c r="E14" s="34">
        <v>268</v>
      </c>
      <c r="F14" s="59">
        <v>9</v>
      </c>
      <c r="G14" s="97">
        <f t="shared" si="0"/>
        <v>-52</v>
      </c>
      <c r="H14" s="98">
        <f t="shared" si="1"/>
        <v>2</v>
      </c>
    </row>
    <row r="15" spans="1:8" ht="12.75">
      <c r="A15" s="25" t="s">
        <v>65</v>
      </c>
      <c r="B15" s="30">
        <v>74</v>
      </c>
      <c r="C15" s="34">
        <v>290</v>
      </c>
      <c r="D15" s="34">
        <v>54</v>
      </c>
      <c r="E15" s="34">
        <v>376</v>
      </c>
      <c r="F15" s="59">
        <v>10</v>
      </c>
      <c r="G15" s="97">
        <f t="shared" si="0"/>
        <v>-86</v>
      </c>
      <c r="H15" s="98">
        <f t="shared" si="1"/>
        <v>44</v>
      </c>
    </row>
    <row r="16" spans="1:8" ht="25.5" customHeight="1">
      <c r="A16" s="77" t="s">
        <v>66</v>
      </c>
      <c r="B16" s="99">
        <f aca="true" t="shared" si="2" ref="B16:G16">B9+B10+B11+B12+B13+B14+B15</f>
        <v>867</v>
      </c>
      <c r="C16" s="99">
        <f t="shared" si="2"/>
        <v>3384</v>
      </c>
      <c r="D16" s="99">
        <f t="shared" si="2"/>
        <v>310</v>
      </c>
      <c r="E16" s="99">
        <f t="shared" si="2"/>
        <v>4317</v>
      </c>
      <c r="F16" s="99">
        <f t="shared" si="2"/>
        <v>141</v>
      </c>
      <c r="G16" s="99">
        <f t="shared" si="2"/>
        <v>-933</v>
      </c>
      <c r="H16" s="99">
        <f>H9+H10+H11+H12+H13+H14+H15</f>
        <v>169</v>
      </c>
    </row>
    <row r="17" spans="1:8" ht="12.75">
      <c r="A17" s="25" t="s">
        <v>71</v>
      </c>
      <c r="B17" s="79"/>
      <c r="C17" s="80"/>
      <c r="D17" s="80"/>
      <c r="E17" s="80"/>
      <c r="F17" s="81"/>
      <c r="G17" s="100"/>
      <c r="H17" s="101"/>
    </row>
    <row r="18" spans="1:8" ht="12.75">
      <c r="A18" s="25" t="s">
        <v>27</v>
      </c>
      <c r="B18" s="32" t="s">
        <v>58</v>
      </c>
      <c r="C18" s="33">
        <v>1716</v>
      </c>
      <c r="D18" s="33">
        <v>159</v>
      </c>
      <c r="E18" s="33">
        <v>1899</v>
      </c>
      <c r="F18" s="60">
        <v>82</v>
      </c>
      <c r="G18" s="97">
        <f>SUM(C18-E18)</f>
        <v>-183</v>
      </c>
      <c r="H18" s="98">
        <f>SUM(D18-F18)</f>
        <v>77</v>
      </c>
    </row>
    <row r="19" spans="1:8" ht="12.75">
      <c r="A19" s="78" t="s">
        <v>28</v>
      </c>
      <c r="B19" s="32" t="s">
        <v>58</v>
      </c>
      <c r="C19" s="33">
        <v>1668</v>
      </c>
      <c r="D19" s="33">
        <v>151</v>
      </c>
      <c r="E19" s="33">
        <v>2418</v>
      </c>
      <c r="F19" s="60">
        <v>59</v>
      </c>
      <c r="G19" s="97">
        <f>SUM(C19-E19)</f>
        <v>-750</v>
      </c>
      <c r="H19" s="98">
        <f>SUM(D19-F19)</f>
        <v>92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2"/>
      <c r="H20" s="102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3"/>
      <c r="H21" s="104"/>
    </row>
    <row r="22" spans="1:8" ht="12.75">
      <c r="A22" s="23" t="s">
        <v>11</v>
      </c>
      <c r="B22" s="30">
        <v>57</v>
      </c>
      <c r="C22" s="34">
        <v>181</v>
      </c>
      <c r="D22" s="34">
        <v>2</v>
      </c>
      <c r="E22" s="34">
        <v>261</v>
      </c>
      <c r="F22" s="59">
        <v>5</v>
      </c>
      <c r="G22" s="97">
        <f aca="true" t="shared" si="3" ref="G22:H25">SUM(C22-E22)</f>
        <v>-80</v>
      </c>
      <c r="H22" s="98">
        <f t="shared" si="3"/>
        <v>-3</v>
      </c>
    </row>
    <row r="23" spans="1:8" ht="12.75">
      <c r="A23" s="23" t="s">
        <v>12</v>
      </c>
      <c r="B23" s="30">
        <v>116</v>
      </c>
      <c r="C23" s="34">
        <v>509</v>
      </c>
      <c r="D23" s="34">
        <v>13</v>
      </c>
      <c r="E23" s="34">
        <v>638</v>
      </c>
      <c r="F23" s="59">
        <v>14</v>
      </c>
      <c r="G23" s="97">
        <f t="shared" si="3"/>
        <v>-129</v>
      </c>
      <c r="H23" s="98">
        <f t="shared" si="3"/>
        <v>-1</v>
      </c>
    </row>
    <row r="24" spans="1:8" ht="12.75">
      <c r="A24" s="23" t="s">
        <v>13</v>
      </c>
      <c r="B24" s="30">
        <v>116</v>
      </c>
      <c r="C24" s="34">
        <v>381</v>
      </c>
      <c r="D24" s="34">
        <v>13</v>
      </c>
      <c r="E24" s="34">
        <v>732</v>
      </c>
      <c r="F24" s="59">
        <v>18</v>
      </c>
      <c r="G24" s="97">
        <f t="shared" si="3"/>
        <v>-351</v>
      </c>
      <c r="H24" s="98">
        <f t="shared" si="3"/>
        <v>-5</v>
      </c>
    </row>
    <row r="25" spans="1:8" ht="12.75">
      <c r="A25" s="23" t="s">
        <v>14</v>
      </c>
      <c r="B25" s="30">
        <v>43</v>
      </c>
      <c r="C25" s="34">
        <v>137</v>
      </c>
      <c r="D25" s="34">
        <v>2</v>
      </c>
      <c r="E25" s="34">
        <v>255</v>
      </c>
      <c r="F25" s="59">
        <v>7</v>
      </c>
      <c r="G25" s="97">
        <f t="shared" si="3"/>
        <v>-118</v>
      </c>
      <c r="H25" s="98">
        <f t="shared" si="3"/>
        <v>-5</v>
      </c>
    </row>
    <row r="26" spans="1:8" ht="25.5">
      <c r="A26" s="86" t="s">
        <v>74</v>
      </c>
      <c r="B26" s="30">
        <f>B22+B23+B24+B25</f>
        <v>332</v>
      </c>
      <c r="C26" s="30">
        <f aca="true" t="shared" si="4" ref="C26:H26">C22+C23+C24+C25</f>
        <v>1208</v>
      </c>
      <c r="D26" s="30">
        <f t="shared" si="4"/>
        <v>30</v>
      </c>
      <c r="E26" s="30">
        <f t="shared" si="4"/>
        <v>1886</v>
      </c>
      <c r="F26" s="30">
        <f t="shared" si="4"/>
        <v>44</v>
      </c>
      <c r="G26" s="97">
        <f t="shared" si="4"/>
        <v>-678</v>
      </c>
      <c r="H26" s="99">
        <f t="shared" si="4"/>
        <v>-14</v>
      </c>
    </row>
    <row r="27" spans="1:8" ht="12.75">
      <c r="A27" s="23" t="s">
        <v>10</v>
      </c>
      <c r="B27" s="82"/>
      <c r="C27" s="83"/>
      <c r="D27" s="83"/>
      <c r="E27" s="83"/>
      <c r="F27" s="84"/>
      <c r="G27" s="103"/>
      <c r="H27" s="104"/>
    </row>
    <row r="28" spans="1:8" ht="12.75">
      <c r="A28" s="25" t="s">
        <v>15</v>
      </c>
      <c r="B28" s="30">
        <v>61</v>
      </c>
      <c r="C28" s="34">
        <v>234</v>
      </c>
      <c r="D28" s="34">
        <v>1</v>
      </c>
      <c r="E28" s="34">
        <v>462</v>
      </c>
      <c r="F28" s="34">
        <v>16</v>
      </c>
      <c r="G28" s="97">
        <f>SUM(C28-E28)</f>
        <v>-228</v>
      </c>
      <c r="H28" s="98">
        <f>SUM(D28-F28)</f>
        <v>-15</v>
      </c>
    </row>
    <row r="29" spans="1:8" ht="12.75">
      <c r="A29" s="25" t="s">
        <v>16</v>
      </c>
      <c r="B29" s="30">
        <v>87</v>
      </c>
      <c r="C29" s="34">
        <v>306</v>
      </c>
      <c r="D29" s="34">
        <v>3</v>
      </c>
      <c r="E29" s="34">
        <v>542</v>
      </c>
      <c r="F29" s="59">
        <v>11</v>
      </c>
      <c r="G29" s="97">
        <f aca="true" t="shared" si="5" ref="G29:G36">SUM(C29-E29)</f>
        <v>-236</v>
      </c>
      <c r="H29" s="98">
        <f aca="true" t="shared" si="6" ref="H29:H36">SUM(D29-F29)</f>
        <v>-8</v>
      </c>
    </row>
    <row r="30" spans="1:8" ht="12.75">
      <c r="A30" s="25" t="s">
        <v>17</v>
      </c>
      <c r="B30" s="105">
        <v>174</v>
      </c>
      <c r="C30" s="105">
        <v>275</v>
      </c>
      <c r="D30" s="105">
        <v>9</v>
      </c>
      <c r="E30" s="105">
        <v>491</v>
      </c>
      <c r="F30" s="105">
        <v>15</v>
      </c>
      <c r="G30" s="97">
        <f t="shared" si="5"/>
        <v>-216</v>
      </c>
      <c r="H30" s="98">
        <f t="shared" si="6"/>
        <v>-6</v>
      </c>
    </row>
    <row r="31" spans="1:8" ht="12.75">
      <c r="A31" s="25" t="s">
        <v>18</v>
      </c>
      <c r="B31" s="30">
        <v>109</v>
      </c>
      <c r="C31" s="34">
        <v>299</v>
      </c>
      <c r="D31" s="34">
        <v>4</v>
      </c>
      <c r="E31" s="34">
        <v>679</v>
      </c>
      <c r="F31" s="59">
        <v>32</v>
      </c>
      <c r="G31" s="97">
        <f t="shared" si="5"/>
        <v>-380</v>
      </c>
      <c r="H31" s="98">
        <f t="shared" si="6"/>
        <v>-28</v>
      </c>
    </row>
    <row r="32" spans="1:8" ht="12.75">
      <c r="A32" s="25" t="s">
        <v>19</v>
      </c>
      <c r="B32" s="30">
        <v>140</v>
      </c>
      <c r="C32" s="34">
        <v>519</v>
      </c>
      <c r="D32" s="34">
        <v>18</v>
      </c>
      <c r="E32" s="34">
        <v>839</v>
      </c>
      <c r="F32" s="59">
        <v>45</v>
      </c>
      <c r="G32" s="97">
        <f t="shared" si="5"/>
        <v>-320</v>
      </c>
      <c r="H32" s="98">
        <f t="shared" si="6"/>
        <v>-27</v>
      </c>
    </row>
    <row r="33" spans="1:8" ht="12.75">
      <c r="A33" s="25" t="s">
        <v>20</v>
      </c>
      <c r="B33" s="30">
        <v>62</v>
      </c>
      <c r="C33" s="34">
        <v>186</v>
      </c>
      <c r="D33" s="34">
        <v>2</v>
      </c>
      <c r="E33" s="34">
        <v>426</v>
      </c>
      <c r="F33" s="59">
        <v>9</v>
      </c>
      <c r="G33" s="97">
        <f t="shared" si="5"/>
        <v>-240</v>
      </c>
      <c r="H33" s="98">
        <f t="shared" si="6"/>
        <v>-7</v>
      </c>
    </row>
    <row r="34" spans="1:8" ht="12.75">
      <c r="A34" s="25" t="s">
        <v>21</v>
      </c>
      <c r="B34" s="105">
        <v>101</v>
      </c>
      <c r="C34" s="30">
        <v>392</v>
      </c>
      <c r="D34" s="34">
        <v>10</v>
      </c>
      <c r="E34" s="34">
        <v>747</v>
      </c>
      <c r="F34" s="34">
        <v>19</v>
      </c>
      <c r="G34" s="97">
        <f t="shared" si="5"/>
        <v>-355</v>
      </c>
      <c r="H34" s="98">
        <f t="shared" si="6"/>
        <v>-9</v>
      </c>
    </row>
    <row r="35" spans="1:8" ht="12.75">
      <c r="A35" s="25" t="s">
        <v>22</v>
      </c>
      <c r="B35" s="30">
        <v>102</v>
      </c>
      <c r="C35" s="34">
        <v>331</v>
      </c>
      <c r="D35" s="34">
        <v>4</v>
      </c>
      <c r="E35" s="34">
        <v>593</v>
      </c>
      <c r="F35" s="59">
        <v>21</v>
      </c>
      <c r="G35" s="97">
        <f t="shared" si="5"/>
        <v>-262</v>
      </c>
      <c r="H35" s="98">
        <f t="shared" si="6"/>
        <v>-17</v>
      </c>
    </row>
    <row r="36" spans="1:8" ht="12.75">
      <c r="A36" s="25" t="s">
        <v>23</v>
      </c>
      <c r="B36" s="30">
        <v>107</v>
      </c>
      <c r="C36" s="34">
        <v>485</v>
      </c>
      <c r="D36" s="34">
        <v>7</v>
      </c>
      <c r="E36" s="34">
        <v>695</v>
      </c>
      <c r="F36" s="59">
        <v>16</v>
      </c>
      <c r="G36" s="97">
        <f t="shared" si="5"/>
        <v>-210</v>
      </c>
      <c r="H36" s="98">
        <f t="shared" si="6"/>
        <v>-9</v>
      </c>
    </row>
    <row r="37" spans="1:8" ht="12.75">
      <c r="A37" s="25" t="s">
        <v>24</v>
      </c>
      <c r="B37" s="30">
        <v>76</v>
      </c>
      <c r="C37" s="34">
        <v>217</v>
      </c>
      <c r="D37" s="34">
        <v>2</v>
      </c>
      <c r="E37" s="34">
        <v>420</v>
      </c>
      <c r="F37" s="59">
        <v>10</v>
      </c>
      <c r="G37" s="97">
        <f>SUM(C37-E37)</f>
        <v>-203</v>
      </c>
      <c r="H37" s="98">
        <f>SUM(D37-F37)</f>
        <v>-8</v>
      </c>
    </row>
    <row r="38" spans="1:8" ht="12.75">
      <c r="A38" s="25" t="s">
        <v>25</v>
      </c>
      <c r="B38" s="30">
        <v>119</v>
      </c>
      <c r="C38" s="34">
        <v>381</v>
      </c>
      <c r="D38" s="34">
        <v>5</v>
      </c>
      <c r="E38" s="34">
        <v>573</v>
      </c>
      <c r="F38" s="59">
        <v>4</v>
      </c>
      <c r="G38" s="97">
        <f>SUM(C38-E38)</f>
        <v>-192</v>
      </c>
      <c r="H38" s="98">
        <f>SUM(D38-F38)</f>
        <v>1</v>
      </c>
    </row>
    <row r="39" spans="1:8" ht="12.75">
      <c r="A39" s="25" t="s">
        <v>75</v>
      </c>
      <c r="B39" s="97">
        <f aca="true" t="shared" si="7" ref="B39:H39">B28+B29+B30+B31+B32+B33+B34+B35+B36+B37+B38</f>
        <v>1138</v>
      </c>
      <c r="C39" s="97">
        <f t="shared" si="7"/>
        <v>3625</v>
      </c>
      <c r="D39" s="97">
        <f t="shared" si="7"/>
        <v>65</v>
      </c>
      <c r="E39" s="97">
        <f t="shared" si="7"/>
        <v>6467</v>
      </c>
      <c r="F39" s="97">
        <f t="shared" si="7"/>
        <v>198</v>
      </c>
      <c r="G39" s="97">
        <f t="shared" si="7"/>
        <v>-2842</v>
      </c>
      <c r="H39" s="97">
        <f t="shared" si="7"/>
        <v>-133</v>
      </c>
    </row>
    <row r="40" spans="1:8" ht="25.5" customHeight="1">
      <c r="A40" s="27" t="s">
        <v>26</v>
      </c>
      <c r="B40" s="31">
        <f aca="true" t="shared" si="8" ref="B40:G40">B26+B39</f>
        <v>1470</v>
      </c>
      <c r="C40" s="31">
        <f t="shared" si="8"/>
        <v>4833</v>
      </c>
      <c r="D40" s="31">
        <f t="shared" si="8"/>
        <v>95</v>
      </c>
      <c r="E40" s="31">
        <f t="shared" si="8"/>
        <v>8353</v>
      </c>
      <c r="F40" s="31">
        <f t="shared" si="8"/>
        <v>242</v>
      </c>
      <c r="G40" s="97">
        <f t="shared" si="8"/>
        <v>-3520</v>
      </c>
      <c r="H40" s="97">
        <f>SUM(D40-F40)</f>
        <v>-147</v>
      </c>
    </row>
    <row r="41" spans="1:8" ht="12.75">
      <c r="A41" s="25" t="s">
        <v>71</v>
      </c>
      <c r="B41" s="79"/>
      <c r="C41" s="80"/>
      <c r="D41" s="80"/>
      <c r="E41" s="80"/>
      <c r="F41" s="81"/>
      <c r="G41" s="100"/>
      <c r="H41" s="101"/>
    </row>
    <row r="42" spans="1:8" ht="12.75">
      <c r="A42" s="25" t="s">
        <v>27</v>
      </c>
      <c r="B42" s="32" t="s">
        <v>58</v>
      </c>
      <c r="C42" s="32">
        <v>2486</v>
      </c>
      <c r="D42" s="33">
        <v>51</v>
      </c>
      <c r="E42" s="33">
        <v>3865</v>
      </c>
      <c r="F42" s="60">
        <v>115</v>
      </c>
      <c r="G42" s="97">
        <f>SUM(C42-E42)</f>
        <v>-1379</v>
      </c>
      <c r="H42" s="97">
        <f>SUM(D42-F42)</f>
        <v>-64</v>
      </c>
    </row>
    <row r="43" spans="1:8" ht="12.75">
      <c r="A43" s="25" t="s">
        <v>28</v>
      </c>
      <c r="B43" s="32" t="s">
        <v>58</v>
      </c>
      <c r="C43" s="32">
        <v>2347</v>
      </c>
      <c r="D43" s="33">
        <v>44</v>
      </c>
      <c r="E43" s="33">
        <v>4488</v>
      </c>
      <c r="F43" s="60">
        <v>127</v>
      </c>
      <c r="G43" s="97">
        <f>SUM(C43-E43)</f>
        <v>-2141</v>
      </c>
      <c r="H43" s="97">
        <f>SUM(D43-F43)</f>
        <v>-83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551-15</cp:lastModifiedBy>
  <cp:lastPrinted>2009-03-02T09:55:00Z</cp:lastPrinted>
  <dcterms:created xsi:type="dcterms:W3CDTF">2001-01-09T12:08:54Z</dcterms:created>
  <dcterms:modified xsi:type="dcterms:W3CDTF">2009-10-12T09:31:51Z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