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rbeitsbereiche\AB-5\AB-571\Veröffentlichung\Statistische Berichte\Ablage\2019\A_I_11_j_HH\"/>
    </mc:Choice>
  </mc:AlternateContent>
  <bookViews>
    <workbookView xWindow="0" yWindow="0" windowWidth="27645" windowHeight="13005"/>
  </bookViews>
  <sheets>
    <sheet name="V0_1" sheetId="5" r:id="rId1"/>
    <sheet name="V0_2" sheetId="9" r:id="rId2"/>
    <sheet name="V0_3" sheetId="10" r:id="rId3"/>
    <sheet name="V0_4" sheetId="11" r:id="rId4"/>
    <sheet name="Tabelle1_1" sheetId="1" r:id="rId5"/>
    <sheet name="Tabelle2_1" sheetId="7" r:id="rId6"/>
    <sheet name="Tabelle3_1" sheetId="2" r:id="rId7"/>
    <sheet name="Grafik1_1" sheetId="8" r:id="rId8"/>
    <sheet name="Grafiktabelle4_1" sheetId="6" state="hidden" r:id="rId9"/>
    <sheet name="Karte1_1" sheetId="12" r:id="rId10"/>
    <sheet name="Karte2_1" sheetId="13" r:id="rId11"/>
  </sheets>
  <definedNames>
    <definedName name="_xlnm.Print_Titles" localSheetId="4">Tabelle1_1!$1:$6</definedName>
    <definedName name="_xlnm.Print_Titles" localSheetId="5">Tabelle2_1!$1:$6</definedName>
    <definedName name="_xlnm.Print_Titles" localSheetId="6">Tabelle3_1!$1:$6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5" l="1"/>
  <c r="I72" i="6" l="1"/>
  <c r="J72" i="6"/>
  <c r="I73" i="6"/>
  <c r="J73" i="6"/>
  <c r="I74" i="6"/>
  <c r="J74" i="6"/>
  <c r="I75" i="6"/>
  <c r="J75" i="6"/>
  <c r="I76" i="6"/>
  <c r="J76" i="6"/>
  <c r="I77" i="6"/>
  <c r="J77" i="6"/>
  <c r="I78" i="6"/>
  <c r="J78" i="6"/>
  <c r="I79" i="6"/>
  <c r="J79" i="6"/>
  <c r="I80" i="6"/>
  <c r="J80" i="6"/>
  <c r="I81" i="6"/>
  <c r="J81" i="6"/>
  <c r="I82" i="6"/>
  <c r="J82" i="6"/>
  <c r="I83" i="6"/>
  <c r="J83" i="6"/>
  <c r="I84" i="6"/>
  <c r="J84" i="6"/>
  <c r="I85" i="6"/>
  <c r="J85" i="6"/>
  <c r="I86" i="6"/>
  <c r="J86" i="6"/>
  <c r="I87" i="6"/>
  <c r="J87" i="6"/>
  <c r="I88" i="6"/>
  <c r="J88" i="6"/>
  <c r="I89" i="6"/>
  <c r="J89" i="6"/>
  <c r="I90" i="6"/>
  <c r="J90" i="6"/>
  <c r="I91" i="6"/>
  <c r="J91" i="6"/>
  <c r="I92" i="6"/>
  <c r="J92" i="6"/>
  <c r="I93" i="6"/>
  <c r="J93" i="6"/>
  <c r="I94" i="6"/>
  <c r="J94" i="6"/>
  <c r="I95" i="6"/>
  <c r="J95" i="6"/>
  <c r="I96" i="6"/>
  <c r="J96" i="6"/>
  <c r="I97" i="6"/>
  <c r="J97" i="6"/>
  <c r="I98" i="6"/>
  <c r="J98" i="6"/>
  <c r="I99" i="6"/>
  <c r="J99" i="6"/>
  <c r="I100" i="6"/>
  <c r="J100" i="6"/>
  <c r="I101" i="6"/>
  <c r="J101" i="6"/>
  <c r="I24" i="6"/>
  <c r="J24" i="6"/>
  <c r="I25" i="6"/>
  <c r="J25" i="6"/>
  <c r="I26" i="6"/>
  <c r="J26" i="6"/>
  <c r="I27" i="6"/>
  <c r="J27" i="6"/>
  <c r="I28" i="6"/>
  <c r="J28" i="6"/>
  <c r="I29" i="6"/>
  <c r="J29" i="6"/>
  <c r="I30" i="6"/>
  <c r="J30" i="6"/>
  <c r="I31" i="6"/>
  <c r="J31" i="6"/>
  <c r="I32" i="6"/>
  <c r="J32" i="6"/>
  <c r="I33" i="6"/>
  <c r="J33" i="6"/>
  <c r="I34" i="6"/>
  <c r="J34" i="6"/>
  <c r="I35" i="6"/>
  <c r="J35" i="6"/>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I64" i="6"/>
  <c r="J64" i="6"/>
  <c r="I65" i="6"/>
  <c r="J65" i="6"/>
  <c r="I66" i="6"/>
  <c r="J66" i="6"/>
  <c r="I67" i="6"/>
  <c r="J67" i="6"/>
  <c r="I68" i="6"/>
  <c r="J68" i="6"/>
  <c r="I69" i="6"/>
  <c r="J69" i="6"/>
  <c r="I70" i="6"/>
  <c r="J70" i="6"/>
  <c r="I71" i="6"/>
  <c r="J71" i="6"/>
  <c r="I4" i="6"/>
  <c r="J4" i="6"/>
  <c r="I5" i="6"/>
  <c r="J5" i="6"/>
  <c r="I6" i="6"/>
  <c r="J6" i="6"/>
  <c r="I7" i="6"/>
  <c r="J7" i="6"/>
  <c r="I8" i="6"/>
  <c r="J8" i="6"/>
  <c r="I9" i="6"/>
  <c r="J9" i="6"/>
  <c r="I10" i="6"/>
  <c r="J10" i="6"/>
  <c r="I11" i="6"/>
  <c r="J11" i="6"/>
  <c r="I12" i="6"/>
  <c r="J12" i="6"/>
  <c r="I13" i="6"/>
  <c r="J13" i="6"/>
  <c r="I14" i="6"/>
  <c r="J14" i="6"/>
  <c r="I15" i="6"/>
  <c r="J15" i="6"/>
  <c r="I16" i="6"/>
  <c r="J16" i="6"/>
  <c r="I17" i="6"/>
  <c r="J17" i="6"/>
  <c r="I18" i="6"/>
  <c r="J18" i="6"/>
  <c r="I19" i="6"/>
  <c r="J19" i="6"/>
  <c r="I20" i="6"/>
  <c r="J20" i="6"/>
  <c r="I21" i="6"/>
  <c r="J21" i="6"/>
  <c r="I22" i="6"/>
  <c r="J22" i="6"/>
  <c r="I23" i="6"/>
  <c r="J23" i="6"/>
  <c r="J3" i="6"/>
  <c r="I3" i="6"/>
  <c r="M22" i="6" l="1"/>
  <c r="L22" i="6" s="1"/>
  <c r="P22" i="6" s="1"/>
  <c r="M5" i="6"/>
  <c r="L5" i="6" s="1"/>
  <c r="O5" i="6" s="1"/>
  <c r="M9" i="6"/>
  <c r="L9" i="6" s="1"/>
  <c r="M13" i="6"/>
  <c r="L13" i="6" s="1"/>
  <c r="O13" i="6" s="1"/>
  <c r="M17" i="6"/>
  <c r="L17" i="6" s="1"/>
  <c r="O17" i="6" s="1"/>
  <c r="M21" i="6"/>
  <c r="L21" i="6" s="1"/>
  <c r="O21" i="6" s="1"/>
  <c r="M6" i="6"/>
  <c r="L6" i="6" s="1"/>
  <c r="P6" i="6" s="1"/>
  <c r="M10" i="6"/>
  <c r="L10" i="6" s="1"/>
  <c r="P10" i="6" s="1"/>
  <c r="M14" i="6"/>
  <c r="L14" i="6" s="1"/>
  <c r="P14" i="6" s="1"/>
  <c r="M18" i="6"/>
  <c r="L18" i="6" s="1"/>
  <c r="P18" i="6" s="1"/>
  <c r="M31" i="6"/>
  <c r="L31" i="6" s="1"/>
  <c r="M27" i="6"/>
  <c r="L27" i="6" s="1"/>
  <c r="M23" i="6"/>
  <c r="L23" i="6" s="1"/>
  <c r="M30" i="6"/>
  <c r="L30" i="6" s="1"/>
  <c r="M26" i="6"/>
  <c r="L26" i="6" s="1"/>
  <c r="M29" i="6"/>
  <c r="L29" i="6" s="1"/>
  <c r="M25" i="6"/>
  <c r="L25" i="6" s="1"/>
  <c r="M32" i="6"/>
  <c r="L32" i="6" s="1"/>
  <c r="M28" i="6"/>
  <c r="L28" i="6" s="1"/>
  <c r="M24" i="6"/>
  <c r="L24" i="6" s="1"/>
  <c r="M3" i="6"/>
  <c r="L3" i="6" s="1"/>
  <c r="N3" i="6" s="1"/>
  <c r="M7" i="6"/>
  <c r="L7" i="6" s="1"/>
  <c r="N7" i="6" s="1"/>
  <c r="M11" i="6"/>
  <c r="L11" i="6" s="1"/>
  <c r="M15" i="6"/>
  <c r="L15" i="6" s="1"/>
  <c r="N15" i="6" s="1"/>
  <c r="M19" i="6"/>
  <c r="L19" i="6" s="1"/>
  <c r="P19" i="6" s="1"/>
  <c r="M4" i="6"/>
  <c r="L4" i="6" s="1"/>
  <c r="N4" i="6" s="1"/>
  <c r="M8" i="6"/>
  <c r="L8" i="6" s="1"/>
  <c r="N8" i="6" s="1"/>
  <c r="M12" i="6"/>
  <c r="L12" i="6" s="1"/>
  <c r="N12" i="6" s="1"/>
  <c r="M16" i="6"/>
  <c r="L16" i="6" s="1"/>
  <c r="N16" i="6" s="1"/>
  <c r="M20" i="6"/>
  <c r="L20" i="6" s="1"/>
  <c r="N20" i="6" s="1"/>
  <c r="O9" i="6"/>
  <c r="N25" i="6" l="1"/>
  <c r="O25" i="6"/>
  <c r="P25" i="6"/>
  <c r="P23" i="6"/>
  <c r="N23" i="6"/>
  <c r="O23" i="6"/>
  <c r="O24" i="6"/>
  <c r="P24" i="6"/>
  <c r="N24" i="6"/>
  <c r="P29" i="6"/>
  <c r="N29" i="6"/>
  <c r="O29" i="6"/>
  <c r="N27" i="6"/>
  <c r="P27" i="6"/>
  <c r="O27" i="6"/>
  <c r="N28" i="6"/>
  <c r="O28" i="6"/>
  <c r="P28" i="6"/>
  <c r="N26" i="6"/>
  <c r="P26" i="6"/>
  <c r="O26" i="6"/>
  <c r="N31" i="6"/>
  <c r="P31" i="6"/>
  <c r="O31" i="6"/>
  <c r="N32" i="6"/>
  <c r="P32" i="6"/>
  <c r="O32" i="6"/>
  <c r="P30" i="6"/>
  <c r="O30" i="6"/>
  <c r="N30" i="6"/>
  <c r="O18" i="6"/>
  <c r="O10" i="6"/>
  <c r="N17" i="6"/>
  <c r="N9" i="6"/>
  <c r="O22" i="6"/>
  <c r="O14" i="6"/>
  <c r="O6" i="6"/>
  <c r="N21" i="6"/>
  <c r="N13" i="6"/>
  <c r="N5" i="6"/>
  <c r="N11" i="6"/>
  <c r="O11" i="6"/>
  <c r="P11" i="6"/>
  <c r="P7" i="6"/>
  <c r="O3" i="6"/>
  <c r="N22" i="6"/>
  <c r="P20" i="6"/>
  <c r="O19" i="6"/>
  <c r="N18" i="6"/>
  <c r="P16" i="6"/>
  <c r="O15" i="6"/>
  <c r="N14" i="6"/>
  <c r="P12" i="6"/>
  <c r="N10" i="6"/>
  <c r="P8" i="6"/>
  <c r="O7" i="6"/>
  <c r="N6" i="6"/>
  <c r="P4" i="6"/>
  <c r="P15" i="6"/>
  <c r="P3" i="6"/>
  <c r="P21" i="6"/>
  <c r="O20" i="6"/>
  <c r="N19" i="6"/>
  <c r="P17" i="6"/>
  <c r="O16" i="6"/>
  <c r="P13" i="6"/>
  <c r="O12" i="6"/>
  <c r="P9" i="6"/>
  <c r="O8" i="6"/>
  <c r="P5" i="6"/>
  <c r="O4" i="6"/>
</calcChain>
</file>

<file path=xl/sharedStrings.xml><?xml version="1.0" encoding="utf-8"?>
<sst xmlns="http://schemas.openxmlformats.org/spreadsheetml/2006/main" count="432" uniqueCount="189">
  <si>
    <t>Anzahl</t>
  </si>
  <si>
    <t>Hamburg-Altstadt</t>
  </si>
  <si>
    <t>HafenCity</t>
  </si>
  <si>
    <t>Neustadt</t>
  </si>
  <si>
    <t>St.Pauli</t>
  </si>
  <si>
    <t>St.Georg</t>
  </si>
  <si>
    <t>Hammerbrook</t>
  </si>
  <si>
    <t>Borgfelde</t>
  </si>
  <si>
    <t>Hamm</t>
  </si>
  <si>
    <t>Horn</t>
  </si>
  <si>
    <t>Billstedt</t>
  </si>
  <si>
    <t>Billbrook</t>
  </si>
  <si>
    <t>Rothenburgsort</t>
  </si>
  <si>
    <t>Veddel</t>
  </si>
  <si>
    <t>Wilhelmsburg</t>
  </si>
  <si>
    <t>Altona-Altstadt</t>
  </si>
  <si>
    <t>Sternschanze</t>
  </si>
  <si>
    <t>Altona-Nord</t>
  </si>
  <si>
    <t>Ottensen</t>
  </si>
  <si>
    <t>Bahrenfeld</t>
  </si>
  <si>
    <t>Groß Flottbek</t>
  </si>
  <si>
    <t>Othmarschen</t>
  </si>
  <si>
    <t>Lurup</t>
  </si>
  <si>
    <t>Osdorf</t>
  </si>
  <si>
    <t>Nienstedten</t>
  </si>
  <si>
    <t>Blankenese</t>
  </si>
  <si>
    <t>Iserbrook</t>
  </si>
  <si>
    <t>Sülldorf</t>
  </si>
  <si>
    <t>Rissen</t>
  </si>
  <si>
    <t>Eimsbüttel</t>
  </si>
  <si>
    <t>Rotherbaum</t>
  </si>
  <si>
    <t>Harvestehude</t>
  </si>
  <si>
    <t>Hoheluft-West</t>
  </si>
  <si>
    <t>Lokstedt</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</si>
  <si>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</si>
  <si>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</si>
  <si>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</si>
  <si>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</si>
  <si>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</si>
  <si>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</si>
  <si>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</si>
  <si>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</si>
  <si>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</si>
  <si>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</si>
  <si>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</si>
  <si>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</si>
  <si>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</si>
  <si>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</si>
  <si>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</si>
  <si>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</si>
  <si>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</si>
  <si>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</si>
  <si>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</si>
  <si>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</si>
  <si>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</si>
  <si>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</si>
  <si>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</si>
  <si>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</si>
  <si>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</si>
  <si>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</si>
  <si>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</si>
  <si>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</si>
  <si>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</si>
  <si>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</si>
  <si>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</si>
  <si>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</si>
  <si>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</si>
  <si>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</si>
  <si>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</si>
  <si>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</si>
  <si>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</si>
  <si>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</si>
  <si>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</si>
  <si>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</si>
  <si>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</si>
  <si>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</si>
  <si>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</si>
  <si>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</si>
  <si>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</si>
  <si>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</si>
  <si>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</si>
  <si>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</si>
  <si>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</si>
  <si>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Harburg</t>
  </si>
  <si>
    <t>Wilstorf</t>
  </si>
  <si>
    <t>Rönneburg</t>
  </si>
  <si>
    <t>Langenbek</t>
  </si>
  <si>
    <t>Sinstorf</t>
  </si>
  <si>
    <t>Marmstorf</t>
  </si>
  <si>
    <t>Eißendorf</t>
  </si>
  <si>
    <t>Heimfeld</t>
  </si>
  <si>
    <t>Hausbruch</t>
  </si>
  <si>
    <t>Neugraben-Fischbek</t>
  </si>
  <si>
    <t>Francop</t>
  </si>
  <si>
    <t>Neuenfelde</t>
  </si>
  <si>
    <t>Cranz</t>
  </si>
  <si>
    <t>HAMBURG</t>
  </si>
  <si>
    <t>X</t>
  </si>
  <si>
    <t>Statistisches Amt</t>
  </si>
  <si>
    <t>für Hamburg und Schleswig-Holstein</t>
  </si>
  <si>
    <t>STATISTISCHE BERICHTE</t>
  </si>
  <si>
    <t>Bezirk Altona</t>
  </si>
  <si>
    <t>Bezirk Hamburg-Mitte</t>
  </si>
  <si>
    <t>Bezirk Eimsbüttel</t>
  </si>
  <si>
    <t>Bezirk Hamburg-Nord</t>
  </si>
  <si>
    <t>Bezirk Wandsbek</t>
  </si>
  <si>
    <t>Bezirk Bergedorf</t>
  </si>
  <si>
    <t>Bezirk Harburg</t>
  </si>
  <si>
    <t>Haushalte insgesamt</t>
  </si>
  <si>
    <t>Haushalte mit Kindern</t>
  </si>
  <si>
    <t>Einpersonen-haushalte</t>
  </si>
  <si>
    <t>Struktur der Haushalte</t>
  </si>
  <si>
    <t>Kl. Grasbrook/Steinwerder</t>
  </si>
  <si>
    <t>Finkenwerder/Waltershof</t>
  </si>
  <si>
    <t>Moorburg/Altenwerder</t>
  </si>
  <si>
    <t>Neuland/Gut Moor</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</si>
  <si>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</si>
  <si>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</si>
  <si>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</si>
  <si>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</si>
  <si>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</si>
  <si>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</si>
  <si>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</si>
  <si>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</si>
  <si>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</si>
  <si>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040 42831-1755</t>
  </si>
  <si>
    <t>E-Mail:</t>
  </si>
  <si>
    <t>Kommunalstatistik@statistik-nord.de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</si>
  <si>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</si>
  <si>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</si>
  <si>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</si>
  <si>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</si>
  <si>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</si>
  <si>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</si>
  <si>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</si>
  <si>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</si>
  <si>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</si>
  <si>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</si>
  <si>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</si>
  <si>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</si>
  <si>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</si>
  <si>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</si>
  <si>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</si>
  <si>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</si>
  <si>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</si>
  <si>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 xml:space="preserve">a. n. g. </t>
  </si>
  <si>
    <t>anderweitig nicht genannt</t>
  </si>
  <si>
    <t>u. dgl.</t>
  </si>
  <si>
    <t>und dergleichen</t>
  </si>
  <si>
    <t>H. v.</t>
  </si>
  <si>
    <t>Herstellung von</t>
  </si>
  <si>
    <t>Inhaltsverzeichnis</t>
  </si>
  <si>
    <t xml:space="preserve">    Seite</t>
  </si>
  <si>
    <t>Impressum/Zeichenerklärung</t>
  </si>
  <si>
    <t>Methodische Hinweise</t>
  </si>
  <si>
    <t>Tabellenteil</t>
  </si>
  <si>
    <t>Grafiken</t>
  </si>
  <si>
    <t>Karten</t>
  </si>
  <si>
    <t>in den Hamburger Stadtteilen</t>
  </si>
  <si>
    <t>Stadtteil</t>
  </si>
  <si>
    <t>Einpersonenhaushalt</t>
  </si>
  <si>
    <t>Zweipersonenhaushalt</t>
  </si>
  <si>
    <t>Dreipersonenhaushalt</t>
  </si>
  <si>
    <t>Haushalte von Alleinerziehenden</t>
  </si>
  <si>
    <t>an Haus-halten</t>
  </si>
  <si>
    <t>gesamt</t>
  </si>
  <si>
    <t>an Haush. mit Kindern</t>
  </si>
  <si>
    <t>in %</t>
  </si>
  <si>
    <t xml:space="preserve">in % </t>
  </si>
  <si>
    <t>Haushaltsgröße mit … Personen</t>
  </si>
  <si>
    <t xml:space="preserve">4 und mehr </t>
  </si>
  <si>
    <t>Haushalte mit … Kindern</t>
  </si>
  <si>
    <t>3 und mehr</t>
  </si>
  <si>
    <t>Tabelle 2: Einpersonenhaushalte in den Hamburger Stadtteilen</t>
  </si>
  <si>
    <t>– nach Häufigkeit der Einpersonenhaushalte in Hamburg in % –</t>
  </si>
  <si>
    <t xml:space="preserve">Haushalte mit vier und mehr Personen </t>
  </si>
  <si>
    <t>Durch-schnittl. Haushalts-größe</t>
  </si>
  <si>
    <t xml:space="preserve">© Statistisches Amt für Hamburg und Schleswig-Holstein, Hamburg 2020 
Auszugsweise Vervielfältigung und Verbreitung mit Quellenangabe gestattet.         </t>
  </si>
  <si>
    <t>Tabelle 1: Haushalte in den Hamburger Stadtteilen am 31.12.2019</t>
  </si>
  <si>
    <t>Tabelle 2: Einpersonenhaushalte in den Hamburger Stadtteilen von 2011 bis 2019</t>
  </si>
  <si>
    <t>Tabelle 3: Haushalte nach Größe in den Hamburger Stadtteilen am 31.12.2019</t>
  </si>
  <si>
    <t>Grafik 1: Haushaltsgrößen in den Hamburger Stadtteilen am 31.12.2019</t>
  </si>
  <si>
    <t>Einpersonenhaushalte in den Stadtteilen Hamburgs am 31.12.2019</t>
  </si>
  <si>
    <t>Haushalte mit Kindern in den Stadtteilen Hamburgs am 31.12.2019</t>
  </si>
  <si>
    <t xml:space="preserve">x  </t>
  </si>
  <si>
    <t xml:space="preserve"> von 2011 bis 2019</t>
  </si>
  <si>
    <t xml:space="preserve">.  </t>
  </si>
  <si>
    <t>Korrektur</t>
  </si>
  <si>
    <t>Herausgegeben am: 27.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</si>
</sst>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
    <numFmt numFmtId="166" formatCode="###\ ###\ ##0.0"/>
    <numFmt numFmtId="167" formatCode="###,##0"/>
    <numFmt numFmtId="168" formatCode="###,###,###,###.0;\-###,###,###,###.0"/>
    <numFmt numFmtId="169" formatCode="###\ ###\ ##0"/>
    <numFmt numFmtId="170" formatCode="###\ ###\ ##0\ \ ;"/>
    <numFmt numFmtId="171" formatCode="###\ ###\ ##0.0\ \ ;"/>
  </numFmts>
  <fonts count="27" x14ac:knownFonts="1">
    <font>
      <sz val="11"/>
      <color theme="1"/>
      <name val="Calibri"/>
      <family val="2"/>
      <scheme val="minor"/>
    </font>
    <font>
      <sz val="10"/>
      <color theme="1"/>
      <name val="Arial"/>
      <family val="2"/>
    </font>
    <font>
      <sz val="11"/>
      <color rgb="FF006100"/>
      <name val="Calibri"/>
      <family val="2"/>
      <scheme val="minor"/>
    </font>
    <font>
      <sz val="10"/>
      <name val="Arial"/>
      <family val="2"/>
    </font>
    <font>
      <sz val="9"/>
      <name val="Arial"/>
      <family val="2"/>
    </font>
    <font>
      <b/>
      <sz val="10"/>
      <name val="Arial"/>
      <family val="2"/>
    </font>
    <font>
      <sz val="10"/>
      <color rgb="FF00B050"/>
      <name val="Arial"/>
      <family val="2"/>
    </font>
    <font>
      <b/>
      <sz val="9"/>
      <name val="Arial"/>
      <family val="2"/>
    </font>
    <font>
      <sz val="9"/>
      <color theme="1"/>
      <name val="Arial"/>
      <family val="2"/>
    </font>
    <font>
      <sz val="10"/>
      <color theme="1"/>
      <name val="Arial"/>
      <family val="2"/>
    </font>
    <font>
      <sz val="11"/>
      <color theme="1"/>
      <name val="Calibri"/>
      <family val="2"/>
      <scheme val="minor"/>
    </font>
    <font>
      <b/>
      <sz val="13"/>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b/>
      <sz val="11"/>
      <color theme="1"/>
      <name val="Calibri"/>
      <family val="2"/>
      <scheme val="minor"/>
    </font>
    <font>
      <b/>
      <sz val="12"/>
      <name val="Arial"/>
      <family val="2"/>
    </font>
    <font>
      <b/>
      <sz val="12"/>
      <color theme="1"/>
      <name val="Arial"/>
      <family val="2"/>
    </font>
    <font>
      <b/>
      <sz val="10"/>
      <color theme="1"/>
      <name val="Arial"/>
      <family val="2"/>
    </font>
    <font>
      <u/>
      <sz val="11"/>
      <color theme="10"/>
      <name val="Calibri"/>
      <family val="2"/>
      <scheme val="minor"/>
    </font>
    <font>
      <sz val="10"/>
      <color indexed="8"/>
      <name val="Arial"/>
      <family val="2"/>
    </font>
    <font>
      <sz val="11"/>
      <color theme="0"/>
      <name val="Calibri"/>
      <family val="2"/>
      <scheme val="minor"/>
    </font>
    <font>
      <u/>
      <sz val="10"/>
      <color theme="10"/>
      <name val="Arial"/>
      <family val="2"/>
    </font>
    <font>
      <b/>
      <sz val="11"/>
      <color theme="1"/>
      <name val="Arial"/>
      <family val="2"/>
    </font>
    <font>
      <b/>
      <sz val="14"/>
      <color theme="1"/>
      <name val="Arial"/>
      <family val="2"/>
    </font>
  </fonts>
  <fills count="5">
    <fill>
      <patternFill patternType="none"/>
    </fill>
    <fill>
      <patternFill patternType="gray125"/>
    </fill>
    <fill>
      <patternFill patternType="solid">
        <fgColor rgb="FFC6EFCE"/>
      </patternFill>
    </fill>
    <fill>
      <patternFill patternType="solid">
        <fgColor rgb="FFD9D9D9"/>
        <bgColor indexed="64"/>
      </patternFill>
    </fill>
    <fill>
      <patternFill patternType="solid">
        <fgColor rgb="FFFFFF00"/>
        <bgColor indexed="64"/>
      </patternFill>
    </fill>
  </fills>
  <borders count="14">
    <border>
      <left/>
      <right/>
      <top/>
      <bottom/>
      <diagonal/>
    </border>
    <border>
      <left/>
      <right style="thin">
        <color rgb="FF1E467D"/>
      </right>
      <top/>
      <bottom style="thin">
        <color rgb="FF1E467D"/>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bottom/>
      <diagonal/>
    </border>
    <border>
      <left/>
      <right/>
      <top/>
      <bottom style="thin">
        <color rgb="FF1E467D"/>
      </bottom>
      <diagonal/>
    </border>
    <border>
      <left style="thin">
        <color rgb="FF1E467D"/>
      </left>
      <right/>
      <top/>
      <bottom style="thin">
        <color rgb="FF1E467D"/>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right/>
      <top style="thin">
        <color rgb="FF1E467D"/>
      </top>
      <bottom/>
      <diagonal/>
    </border>
    <border>
      <left style="thin">
        <color rgb="FF1E467D"/>
      </left>
      <right style="thin">
        <color rgb="FF1E467D"/>
      </right>
      <top/>
      <bottom/>
      <diagonal/>
    </border>
  </borders>
  <cellStyleXfs count="11">
    <xf numFmtId="0" fontId="0" fillId="0" borderId="0"/>
    <xf numFmtId="0" fontId="2" fillId="2" borderId="0" applyNumberFormat="0" applyBorder="0" applyAlignment="0" applyProtection="0"/>
    <xf numFmtId="0" fontId="3" fillId="0" borderId="0"/>
    <xf numFmtId="0" fontId="3" fillId="0" borderId="0"/>
    <xf numFmtId="0" fontId="3" fillId="0" borderId="0"/>
    <xf numFmtId="0" fontId="9" fillId="0" borderId="0"/>
    <xf numFmtId="0" fontId="10" fillId="0" borderId="0"/>
    <xf numFmtId="0" fontId="10" fillId="0" borderId="0"/>
    <xf numFmtId="0" fontId="9" fillId="0" borderId="0"/>
    <xf numFmtId="0" fontId="9" fillId="0" borderId="0"/>
    <xf numFmtId="0" fontId="21" fillId="0" borderId="0" applyNumberFormat="0" applyFill="0" applyBorder="0" applyAlignment="0" applyProtection="0"/>
  </cellStyleXfs>
  <cellXfs count="120">
    <xf numFmtId="0" fontId="0" fillId="0" borderId="0" xfId="0"/>
    <xf numFmtId="0" fontId="0" fillId="0" borderId="0" xfId="0" applyFont="1"/>
    <xf numFmtId="0" fontId="5"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xf numFmtId="0" fontId="8" fillId="0" borderId="0" xfId="0" applyFont="1"/>
    <xf numFmtId="165" fontId="4" fillId="0" borderId="0" xfId="1" applyNumberFormat="1" applyFont="1" applyFill="1" applyAlignment="1">
      <alignment horizontal="right"/>
    </xf>
    <xf numFmtId="166" fontId="4" fillId="0" borderId="0" xfId="1" applyNumberFormat="1" applyFont="1" applyFill="1" applyBorder="1" applyAlignment="1">
      <alignment horizontal="right"/>
    </xf>
    <xf numFmtId="165" fontId="4" fillId="0" borderId="0" xfId="1" applyNumberFormat="1" applyFont="1" applyFill="1"/>
    <xf numFmtId="0" fontId="3" fillId="0" borderId="0" xfId="0" applyFont="1" applyFill="1" applyBorder="1" applyAlignment="1">
      <alignment vertical="center"/>
    </xf>
    <xf numFmtId="0" fontId="5" fillId="0" borderId="0" xfId="0" applyFont="1" applyFill="1" applyBorder="1" applyAlignment="1">
      <alignment horizontal="center" vertical="center" wrapText="1"/>
    </xf>
    <xf numFmtId="167" fontId="4" fillId="0" borderId="0" xfId="1" applyNumberFormat="1" applyFont="1" applyFill="1" applyBorder="1" applyAlignment="1">
      <alignment horizontal="right" vertical="center"/>
    </xf>
    <xf numFmtId="164" fontId="4" fillId="0" borderId="0" xfId="1" applyNumberFormat="1" applyFont="1" applyFill="1" applyBorder="1" applyAlignment="1">
      <alignment horizontal="right" vertical="center"/>
    </xf>
    <xf numFmtId="167" fontId="3" fillId="0" borderId="0" xfId="0" applyNumberFormat="1" applyFont="1" applyFill="1" applyBorder="1" applyAlignment="1">
      <alignment vertical="center"/>
    </xf>
    <xf numFmtId="168" fontId="4" fillId="0" borderId="0" xfId="1" applyNumberFormat="1" applyFont="1" applyFill="1" applyBorder="1" applyAlignment="1">
      <alignment horizontal="right" vertical="center"/>
    </xf>
    <xf numFmtId="165" fontId="10" fillId="0" borderId="0" xfId="6" applyNumberFormat="1"/>
    <xf numFmtId="164" fontId="0" fillId="0" borderId="0" xfId="7" applyNumberFormat="1" applyFont="1"/>
    <xf numFmtId="164" fontId="3" fillId="0" borderId="0" xfId="0" applyNumberFormat="1" applyFont="1" applyFill="1" applyBorder="1" applyAlignment="1">
      <alignment vertical="center"/>
    </xf>
    <xf numFmtId="0" fontId="0" fillId="0" borderId="0" xfId="7" applyFont="1"/>
    <xf numFmtId="165" fontId="0" fillId="0" borderId="0" xfId="7" applyNumberFormat="1" applyFont="1"/>
    <xf numFmtId="0" fontId="3" fillId="0" borderId="0" xfId="0" applyFont="1"/>
    <xf numFmtId="0" fontId="13" fillId="0" borderId="0" xfId="0" applyFont="1"/>
    <xf numFmtId="0" fontId="14" fillId="0" borderId="0" xfId="0" applyFont="1"/>
    <xf numFmtId="0" fontId="13" fillId="0" borderId="0" xfId="0" applyFont="1" applyAlignment="1">
      <alignment horizontal="right"/>
    </xf>
    <xf numFmtId="0" fontId="11" fillId="0" borderId="0" xfId="0" applyFont="1" applyAlignment="1">
      <alignment horizontal="center"/>
    </xf>
    <xf numFmtId="167" fontId="7" fillId="0" borderId="0" xfId="1" applyNumberFormat="1" applyFont="1" applyFill="1" applyBorder="1" applyAlignment="1">
      <alignment horizontal="right" vertical="center"/>
    </xf>
    <xf numFmtId="164" fontId="7" fillId="0" borderId="0" xfId="1" applyNumberFormat="1" applyFont="1" applyFill="1" applyBorder="1" applyAlignment="1">
      <alignment horizontal="right" vertical="center"/>
    </xf>
    <xf numFmtId="0" fontId="4" fillId="0" borderId="7" xfId="0" applyFont="1" applyFill="1" applyBorder="1" applyAlignment="1">
      <alignment vertical="center"/>
    </xf>
    <xf numFmtId="0" fontId="7" fillId="0" borderId="7" xfId="5" applyFont="1" applyFill="1" applyBorder="1" applyAlignment="1">
      <alignment vertical="center" wrapText="1" shrinkToFit="1"/>
    </xf>
    <xf numFmtId="0" fontId="4" fillId="0" borderId="7" xfId="3" applyFont="1" applyFill="1" applyBorder="1" applyAlignment="1">
      <alignment vertical="center" wrapText="1"/>
    </xf>
    <xf numFmtId="0" fontId="7" fillId="0" borderId="7" xfId="0" applyFont="1" applyFill="1" applyBorder="1" applyAlignment="1">
      <alignment vertical="center"/>
    </xf>
    <xf numFmtId="0" fontId="4" fillId="0" borderId="7" xfId="3" applyFont="1" applyFill="1" applyBorder="1" applyAlignment="1">
      <alignment vertical="center"/>
    </xf>
    <xf numFmtId="0" fontId="7" fillId="0" borderId="1" xfId="0" applyFont="1" applyFill="1" applyBorder="1" applyAlignment="1">
      <alignment vertical="center"/>
    </xf>
    <xf numFmtId="0" fontId="4" fillId="3" borderId="5" xfId="1" applyFont="1" applyFill="1" applyBorder="1" applyAlignment="1">
      <alignment horizontal="center" vertical="center" wrapText="1"/>
    </xf>
    <xf numFmtId="169" fontId="4" fillId="0" borderId="0" xfId="1" applyNumberFormat="1" applyFont="1" applyFill="1" applyBorder="1" applyAlignment="1">
      <alignment horizontal="right" vertical="center"/>
    </xf>
    <xf numFmtId="166" fontId="4" fillId="0" borderId="0" xfId="1" applyNumberFormat="1" applyFont="1" applyFill="1" applyBorder="1" applyAlignment="1">
      <alignment horizontal="right" vertical="center"/>
    </xf>
    <xf numFmtId="0" fontId="8" fillId="0" borderId="0" xfId="0" applyFont="1" applyFill="1"/>
    <xf numFmtId="166" fontId="0" fillId="0" borderId="0" xfId="0" applyNumberFormat="1"/>
    <xf numFmtId="166" fontId="3" fillId="0" borderId="0" xfId="0" applyNumberFormat="1" applyFont="1"/>
    <xf numFmtId="0" fontId="9" fillId="0" borderId="0" xfId="9" applyAlignment="1">
      <alignment horizontal="left"/>
    </xf>
    <xf numFmtId="0" fontId="18" fillId="0" borderId="0" xfId="9" applyFont="1" applyAlignment="1">
      <alignment horizontal="left"/>
    </xf>
    <xf numFmtId="0" fontId="20" fillId="0" borderId="0" xfId="9" applyFont="1" applyAlignment="1">
      <alignment horizontal="left"/>
    </xf>
    <xf numFmtId="0" fontId="9" fillId="0" borderId="0" xfId="9" applyFont="1" applyAlignment="1">
      <alignment horizontal="left"/>
    </xf>
    <xf numFmtId="0" fontId="9" fillId="0" borderId="0" xfId="9" applyFont="1" applyAlignment="1">
      <alignment horizontal="left" wrapText="1"/>
    </xf>
    <xf numFmtId="0" fontId="9" fillId="0" borderId="0" xfId="9" applyAlignment="1">
      <alignment horizontal="left" wrapText="1"/>
    </xf>
    <xf numFmtId="0" fontId="20" fillId="0" borderId="0" xfId="9" applyFont="1" applyAlignment="1">
      <alignment horizontal="left" wrapText="1"/>
    </xf>
    <xf numFmtId="0" fontId="3" fillId="0" borderId="0" xfId="9" quotePrefix="1" applyFont="1" applyAlignment="1">
      <alignment horizontal="left"/>
    </xf>
    <xf numFmtId="0" fontId="3" fillId="0" borderId="0" xfId="9" applyFont="1" applyAlignment="1">
      <alignment horizontal="left"/>
    </xf>
    <xf numFmtId="0" fontId="5" fillId="0" borderId="0" xfId="9" applyFont="1" applyAlignment="1">
      <alignment horizontal="left"/>
    </xf>
    <xf numFmtId="0" fontId="9" fillId="0" borderId="0" xfId="9"/>
    <xf numFmtId="0" fontId="9" fillId="0" borderId="0" xfId="9" applyAlignment="1"/>
    <xf numFmtId="0" fontId="3" fillId="0" borderId="0" xfId="0" applyFont="1" applyAlignment="1">
      <alignment horizontal="left"/>
    </xf>
    <xf numFmtId="0" fontId="3" fillId="0" borderId="0" xfId="0" applyFont="1" applyAlignment="1">
      <alignment horizontal="right"/>
    </xf>
    <xf numFmtId="0" fontId="5" fillId="0" borderId="0" xfId="0" applyFont="1"/>
    <xf numFmtId="0" fontId="4" fillId="0" borderId="0" xfId="0" applyFont="1"/>
    <xf numFmtId="0" fontId="3" fillId="0" borderId="0" xfId="0" applyFont="1" applyAlignment="1">
      <alignment horizontal="left" vertical="top" wrapText="1"/>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0" xfId="0" applyFont="1"/>
    <xf numFmtId="0" fontId="0" fillId="0" borderId="0" xfId="0" applyFont="1"/>
    <xf numFmtId="0" fontId="23" fillId="0" borderId="0" xfId="0" applyFont="1"/>
    <xf numFmtId="0" fontId="4" fillId="3" borderId="6"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1" applyFont="1" applyFill="1" applyBorder="1" applyAlignment="1">
      <alignment horizontal="center" vertical="center" wrapText="1"/>
    </xf>
    <xf numFmtId="170" fontId="4" fillId="0" borderId="0" xfId="1" applyNumberFormat="1" applyFont="1" applyFill="1" applyBorder="1" applyAlignment="1">
      <alignment horizontal="right" vertical="center"/>
    </xf>
    <xf numFmtId="171" fontId="4" fillId="0" borderId="0" xfId="1" applyNumberFormat="1" applyFont="1" applyFill="1" applyBorder="1" applyAlignment="1">
      <alignment horizontal="right" vertical="center"/>
    </xf>
    <xf numFmtId="170" fontId="7" fillId="0" borderId="0" xfId="1" applyNumberFormat="1" applyFont="1" applyFill="1" applyBorder="1" applyAlignment="1">
      <alignment horizontal="right" vertical="center"/>
    </xf>
    <xf numFmtId="171" fontId="7" fillId="0" borderId="0" xfId="1" applyNumberFormat="1" applyFont="1" applyFill="1" applyBorder="1" applyAlignment="1">
      <alignment horizontal="right" vertical="center"/>
    </xf>
    <xf numFmtId="170" fontId="7" fillId="0" borderId="9" xfId="1" applyNumberFormat="1" applyFont="1" applyFill="1" applyBorder="1" applyAlignment="1">
      <alignment horizontal="right" vertical="center"/>
    </xf>
    <xf numFmtId="171" fontId="7" fillId="0" borderId="8" xfId="1" applyNumberFormat="1" applyFont="1" applyFill="1" applyBorder="1" applyAlignment="1">
      <alignment horizontal="right" vertical="center"/>
    </xf>
    <xf numFmtId="170" fontId="7" fillId="0" borderId="8" xfId="1" applyNumberFormat="1" applyFont="1" applyFill="1" applyBorder="1" applyAlignment="1">
      <alignment horizontal="right" vertical="center"/>
    </xf>
    <xf numFmtId="0" fontId="26" fillId="0" borderId="0" xfId="0" applyFont="1" applyAlignment="1">
      <alignment horizontal="right"/>
    </xf>
    <xf numFmtId="0" fontId="4" fillId="4" borderId="7" xfId="0" applyFont="1" applyFill="1" applyBorder="1" applyAlignment="1">
      <alignment vertical="center"/>
    </xf>
    <xf numFmtId="170" fontId="4" fillId="4" borderId="0" xfId="1" applyNumberFormat="1" applyFont="1" applyFill="1" applyBorder="1" applyAlignment="1">
      <alignment horizontal="right" vertical="center"/>
    </xf>
    <xf numFmtId="171" fontId="4" fillId="4" borderId="0" xfId="1" applyNumberFormat="1" applyFont="1" applyFill="1" applyBorder="1" applyAlignment="1">
      <alignment horizontal="right" vertical="center"/>
    </xf>
    <xf numFmtId="0" fontId="14" fillId="0" borderId="0" xfId="0" applyFont="1" applyAlignment="1">
      <alignment horizontal="right"/>
    </xf>
    <xf numFmtId="0" fontId="16" fillId="0" borderId="0" xfId="0" applyFont="1" applyAlignment="1">
      <alignment horizontal="right"/>
    </xf>
    <xf numFmtId="0" fontId="12" fillId="0" borderId="0" xfId="0" applyFont="1" applyAlignment="1"/>
    <xf numFmtId="0" fontId="15" fillId="0" borderId="0" xfId="0" applyFont="1" applyAlignment="1">
      <alignment horizontal="right" vertical="center"/>
    </xf>
    <xf numFmtId="0" fontId="14" fillId="0" borderId="0" xfId="0" applyFont="1" applyAlignment="1">
      <alignment horizontal="right" vertical="center"/>
    </xf>
    <xf numFmtId="0" fontId="26" fillId="0" borderId="0" xfId="0" applyFont="1" applyAlignment="1">
      <alignment horizontal="right"/>
    </xf>
    <xf numFmtId="0" fontId="20" fillId="0" borderId="0" xfId="9" applyFont="1" applyAlignment="1">
      <alignment horizontal="left"/>
    </xf>
    <xf numFmtId="0" fontId="9" fillId="0" borderId="0" xfId="9" applyFont="1" applyAlignment="1">
      <alignment horizontal="left" wrapText="1"/>
    </xf>
    <xf numFmtId="0" fontId="9" fillId="0" borderId="0" xfId="9" applyAlignment="1">
      <alignment horizontal="left" wrapText="1"/>
    </xf>
    <xf numFmtId="0" fontId="20" fillId="0" borderId="0" xfId="9" applyFont="1" applyAlignment="1">
      <alignment horizontal="left" wrapText="1"/>
    </xf>
    <xf numFmtId="0" fontId="24" fillId="0" borderId="0" xfId="10" applyFont="1"/>
    <xf numFmtId="0" fontId="22" fillId="0" borderId="0" xfId="0" applyFont="1"/>
    <xf numFmtId="0" fontId="24" fillId="0" borderId="0" xfId="10" applyFont="1" applyAlignment="1">
      <alignment horizontal="left" wrapText="1"/>
    </xf>
    <xf numFmtId="0" fontId="1" fillId="0" borderId="0" xfId="9" applyFont="1" applyAlignment="1">
      <alignment horizontal="left" wrapText="1"/>
    </xf>
    <xf numFmtId="0" fontId="9" fillId="0" borderId="0" xfId="9" applyFont="1" applyAlignment="1">
      <alignment horizontal="left"/>
    </xf>
    <xf numFmtId="0" fontId="18" fillId="0" borderId="0" xfId="9" applyFont="1" applyAlignment="1">
      <alignment horizontal="left" vertical="center"/>
    </xf>
    <xf numFmtId="0" fontId="19" fillId="0" borderId="0" xfId="9" applyFont="1" applyAlignment="1">
      <alignment horizontal="left"/>
    </xf>
    <xf numFmtId="0" fontId="14" fillId="0" borderId="0" xfId="9" applyFont="1" applyAlignment="1">
      <alignment horizontal="left"/>
    </xf>
    <xf numFmtId="0" fontId="4" fillId="0" borderId="0" xfId="0" applyFont="1"/>
    <xf numFmtId="0" fontId="18" fillId="0" borderId="0" xfId="0" applyFont="1" applyAlignment="1">
      <alignment horizontal="left" vertical="center"/>
    </xf>
    <xf numFmtId="0" fontId="5" fillId="0" borderId="0"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10" xfId="0" applyBorder="1" applyAlignment="1">
      <alignment horizontal="center" vertical="center" wrapText="1"/>
    </xf>
    <xf numFmtId="0" fontId="4" fillId="3" borderId="2" xfId="1" applyFont="1" applyFill="1" applyBorder="1" applyAlignment="1">
      <alignment horizontal="left" vertical="center" wrapText="1"/>
    </xf>
    <xf numFmtId="0" fontId="4" fillId="3" borderId="1" xfId="1" applyFont="1" applyFill="1" applyBorder="1" applyAlignment="1">
      <alignment horizontal="left" vertical="center" wrapText="1"/>
    </xf>
    <xf numFmtId="0" fontId="4" fillId="3" borderId="11"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7" xfId="1" applyFont="1" applyFill="1" applyBorder="1" applyAlignment="1">
      <alignment horizontal="left" vertical="center" wrapText="1"/>
    </xf>
    <xf numFmtId="0" fontId="4" fillId="3" borderId="12"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25" fillId="0" borderId="0" xfId="0" applyFont="1" applyAlignment="1">
      <alignment horizontal="center"/>
    </xf>
    <xf numFmtId="0" fontId="5" fillId="0" borderId="0" xfId="0" applyFont="1" applyAlignment="1">
      <alignment horizontal="center"/>
    </xf>
    <xf numFmtId="0" fontId="17" fillId="0" borderId="0" xfId="0" applyFont="1" applyAlignment="1">
      <alignment horizontal="center"/>
    </xf>
  </cellXfs>
  <cellStyles count="11">
    <cellStyle name="Gut" xfId="1" builtinId="26"/>
    <cellStyle name="Link" xfId="10" builtinId="8"/>
    <cellStyle name="Standard" xfId="0" builtinId="0"/>
    <cellStyle name="Standard 10" xfId="6"/>
    <cellStyle name="Standard 2" xfId="5"/>
    <cellStyle name="Standard 3" xfId="3"/>
    <cellStyle name="Standard 4" xfId="2"/>
    <cellStyle name="Standard 4 2" xfId="4"/>
    <cellStyle name="Standard 5" xfId="8"/>
    <cellStyle name="Standard 6" xfId="7"/>
    <cellStyle name="Standard 7 2" xfId="9"/>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64AAC8"/>
      <color rgb="FFFFDDAD"/>
      <color rgb="FFFFCA69"/>
      <color rgb="FFEFB300"/>
      <color rgb="FFF0D046"/>
      <color rgb="FFEECB36"/>
      <color rgb="FFF3DB73"/>
      <color rgb="FFFFB521"/>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Grafiktabelle4_1!$M$2</c:f>
              <c:strCache>
                <c:ptCount val="1"/>
                <c:pt idx="0">
                  <c:v>Einpersonenhaushalt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Grafiktabelle4_1!$L$3:$L$32</c:f>
              <c:strCache>
                <c:ptCount val="30"/>
                <c:pt idx="0">
                  <c:v>Kl. Grasbrook/Steinwerder</c:v>
                </c:pt>
                <c:pt idx="1">
                  <c:v>Dulsberg</c:v>
                </c:pt>
                <c:pt idx="2">
                  <c:v>Barmbek-Nord</c:v>
                </c:pt>
                <c:pt idx="3">
                  <c:v>St.Pauli</c:v>
                </c:pt>
                <c:pt idx="4">
                  <c:v>Barmbek-Süd</c:v>
                </c:pt>
                <c:pt idx="5">
                  <c:v>Neustadt</c:v>
                </c:pt>
                <c:pt idx="6">
                  <c:v>Hamm</c:v>
                </c:pt>
                <c:pt idx="7">
                  <c:v>Sternschanze</c:v>
                </c:pt>
                <c:pt idx="8">
                  <c:v>St.Georg</c:v>
                </c:pt>
                <c:pt idx="9">
                  <c:v>Eimsbüttel</c:v>
                </c:pt>
                <c:pt idx="10">
                  <c:v>Hohenfelde</c:v>
                </c:pt>
                <c:pt idx="11">
                  <c:v>Borgfelde</c:v>
                </c:pt>
                <c:pt idx="12">
                  <c:v>Eilbek</c:v>
                </c:pt>
                <c:pt idx="13">
                  <c:v>Hoheluft-West</c:v>
                </c:pt>
                <c:pt idx="14">
                  <c:v>Winterhude</c:v>
                </c:pt>
                <c:pt idx="15">
                  <c:v>Rotherbaum</c:v>
                </c:pt>
                <c:pt idx="16">
                  <c:v>Altona-Altstadt</c:v>
                </c:pt>
                <c:pt idx="17">
                  <c:v>Hoheluft-Ost</c:v>
                </c:pt>
                <c:pt idx="18">
                  <c:v>Uhlenhorst</c:v>
                </c:pt>
                <c:pt idx="19">
                  <c:v>Harburg</c:v>
                </c:pt>
                <c:pt idx="20">
                  <c:v>Eppendorf</c:v>
                </c:pt>
                <c:pt idx="21">
                  <c:v>Hamburg-Altstadt</c:v>
                </c:pt>
                <c:pt idx="22">
                  <c:v>Wandsbek</c:v>
                </c:pt>
                <c:pt idx="23">
                  <c:v>Ottensen</c:v>
                </c:pt>
                <c:pt idx="24">
                  <c:v>Altona-Nord</c:v>
                </c:pt>
                <c:pt idx="25">
                  <c:v>Horn</c:v>
                </c:pt>
                <c:pt idx="26">
                  <c:v>Harvestehude</c:v>
                </c:pt>
                <c:pt idx="27">
                  <c:v>Rothenburgsort</c:v>
                </c:pt>
                <c:pt idx="28">
                  <c:v>Bahrenfeld</c:v>
                </c:pt>
                <c:pt idx="29">
                  <c:v>Stellingen</c:v>
                </c:pt>
              </c:strCache>
            </c:strRef>
          </c:cat>
          <c:val>
            <c:numRef>
              <c:f>Grafiktabelle4_1!$M$3:$M$32</c:f>
              <c:numCache>
                <c:formatCode>###\ ###\ ##0.0</c:formatCode>
                <c:ptCount val="30"/>
                <c:pt idx="0">
                  <c:v>77.001130000000003</c:v>
                </c:pt>
                <c:pt idx="1">
                  <c:v>71.651300000000006</c:v>
                </c:pt>
                <c:pt idx="2">
                  <c:v>70.187209999999993</c:v>
                </c:pt>
                <c:pt idx="3">
                  <c:v>69.099230000000006</c:v>
                </c:pt>
                <c:pt idx="4">
                  <c:v>68.835549999999998</c:v>
                </c:pt>
                <c:pt idx="5">
                  <c:v>68.787319999999994</c:v>
                </c:pt>
                <c:pt idx="6">
                  <c:v>67.891080000000002</c:v>
                </c:pt>
                <c:pt idx="7">
                  <c:v>67.606710000000007</c:v>
                </c:pt>
                <c:pt idx="8">
                  <c:v>67.266289999999998</c:v>
                </c:pt>
                <c:pt idx="9">
                  <c:v>67.053039999999996</c:v>
                </c:pt>
                <c:pt idx="10">
                  <c:v>66.567580000000007</c:v>
                </c:pt>
                <c:pt idx="11">
                  <c:v>66.111949999999993</c:v>
                </c:pt>
                <c:pt idx="12">
                  <c:v>65.56671</c:v>
                </c:pt>
                <c:pt idx="13">
                  <c:v>65.540840000000003</c:v>
                </c:pt>
                <c:pt idx="14">
                  <c:v>64.876140000000007</c:v>
                </c:pt>
                <c:pt idx="15">
                  <c:v>64.480919999999998</c:v>
                </c:pt>
                <c:pt idx="16">
                  <c:v>62.516800000000003</c:v>
                </c:pt>
                <c:pt idx="17">
                  <c:v>62.002569999999999</c:v>
                </c:pt>
                <c:pt idx="18">
                  <c:v>61.947670000000002</c:v>
                </c:pt>
                <c:pt idx="19">
                  <c:v>61.891779999999997</c:v>
                </c:pt>
                <c:pt idx="20">
                  <c:v>61.410330000000002</c:v>
                </c:pt>
                <c:pt idx="21">
                  <c:v>61.192050000000002</c:v>
                </c:pt>
                <c:pt idx="22">
                  <c:v>61.11392</c:v>
                </c:pt>
                <c:pt idx="23">
                  <c:v>61.074480000000001</c:v>
                </c:pt>
                <c:pt idx="24">
                  <c:v>60.066049999999997</c:v>
                </c:pt>
                <c:pt idx="25">
                  <c:v>59.625279999999997</c:v>
                </c:pt>
                <c:pt idx="26">
                  <c:v>59.450009999999999</c:v>
                </c:pt>
                <c:pt idx="27">
                  <c:v>59.002499999999998</c:v>
                </c:pt>
                <c:pt idx="28">
                  <c:v>58.805549999999997</c:v>
                </c:pt>
                <c:pt idx="29">
                  <c:v>56.759300000000003</c:v>
                </c:pt>
              </c:numCache>
            </c:numRef>
          </c:val>
        </c:ser>
        <c:ser>
          <c:idx val="1"/>
          <c:order val="1"/>
          <c:tx>
            <c:strRef>
              <c:f>Grafiktabelle4_1!$N$2</c:f>
              <c:strCache>
                <c:ptCount val="1"/>
                <c:pt idx="0">
                  <c:v>Zweipersonenhaushalt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Grafiktabelle4_1!$L$3:$L$32</c:f>
              <c:strCache>
                <c:ptCount val="30"/>
                <c:pt idx="0">
                  <c:v>Kl. Grasbrook/Steinwerder</c:v>
                </c:pt>
                <c:pt idx="1">
                  <c:v>Dulsberg</c:v>
                </c:pt>
                <c:pt idx="2">
                  <c:v>Barmbek-Nord</c:v>
                </c:pt>
                <c:pt idx="3">
                  <c:v>St.Pauli</c:v>
                </c:pt>
                <c:pt idx="4">
                  <c:v>Barmbek-Süd</c:v>
                </c:pt>
                <c:pt idx="5">
                  <c:v>Neustadt</c:v>
                </c:pt>
                <c:pt idx="6">
                  <c:v>Hamm</c:v>
                </c:pt>
                <c:pt idx="7">
                  <c:v>Sternschanze</c:v>
                </c:pt>
                <c:pt idx="8">
                  <c:v>St.Georg</c:v>
                </c:pt>
                <c:pt idx="9">
                  <c:v>Eimsbüttel</c:v>
                </c:pt>
                <c:pt idx="10">
                  <c:v>Hohenfelde</c:v>
                </c:pt>
                <c:pt idx="11">
                  <c:v>Borgfelde</c:v>
                </c:pt>
                <c:pt idx="12">
                  <c:v>Eilbek</c:v>
                </c:pt>
                <c:pt idx="13">
                  <c:v>Hoheluft-West</c:v>
                </c:pt>
                <c:pt idx="14">
                  <c:v>Winterhude</c:v>
                </c:pt>
                <c:pt idx="15">
                  <c:v>Rotherbaum</c:v>
                </c:pt>
                <c:pt idx="16">
                  <c:v>Altona-Altstadt</c:v>
                </c:pt>
                <c:pt idx="17">
                  <c:v>Hoheluft-Ost</c:v>
                </c:pt>
                <c:pt idx="18">
                  <c:v>Uhlenhorst</c:v>
                </c:pt>
                <c:pt idx="19">
                  <c:v>Harburg</c:v>
                </c:pt>
                <c:pt idx="20">
                  <c:v>Eppendorf</c:v>
                </c:pt>
                <c:pt idx="21">
                  <c:v>Hamburg-Altstadt</c:v>
                </c:pt>
                <c:pt idx="22">
                  <c:v>Wandsbek</c:v>
                </c:pt>
                <c:pt idx="23">
                  <c:v>Ottensen</c:v>
                </c:pt>
                <c:pt idx="24">
                  <c:v>Altona-Nord</c:v>
                </c:pt>
                <c:pt idx="25">
                  <c:v>Horn</c:v>
                </c:pt>
                <c:pt idx="26">
                  <c:v>Harvestehude</c:v>
                </c:pt>
                <c:pt idx="27">
                  <c:v>Rothenburgsort</c:v>
                </c:pt>
                <c:pt idx="28">
                  <c:v>Bahrenfeld</c:v>
                </c:pt>
                <c:pt idx="29">
                  <c:v>Stellingen</c:v>
                </c:pt>
              </c:strCache>
            </c:strRef>
          </c:cat>
          <c:val>
            <c:numRef>
              <c:f>Grafiktabelle4_1!$N$3:$N$32</c:f>
              <c:numCache>
                <c:formatCode>###\ ###\ ##0.0</c:formatCode>
                <c:ptCount val="30"/>
                <c:pt idx="0">
                  <c:v>17.474630000000001</c:v>
                </c:pt>
                <c:pt idx="1">
                  <c:v>17.28416</c:v>
                </c:pt>
                <c:pt idx="2">
                  <c:v>19.394909999999999</c:v>
                </c:pt>
                <c:pt idx="3">
                  <c:v>17.49024</c:v>
                </c:pt>
                <c:pt idx="4">
                  <c:v>20.11591</c:v>
                </c:pt>
                <c:pt idx="5">
                  <c:v>18.89068</c:v>
                </c:pt>
                <c:pt idx="6">
                  <c:v>20.612079999999999</c:v>
                </c:pt>
                <c:pt idx="7">
                  <c:v>18.102129999999999</c:v>
                </c:pt>
                <c:pt idx="8">
                  <c:v>20.291630000000001</c:v>
                </c:pt>
                <c:pt idx="9">
                  <c:v>19.671330000000001</c:v>
                </c:pt>
                <c:pt idx="10">
                  <c:v>21.041930000000001</c:v>
                </c:pt>
                <c:pt idx="11">
                  <c:v>21.331320000000002</c:v>
                </c:pt>
                <c:pt idx="12">
                  <c:v>21.725760000000001</c:v>
                </c:pt>
                <c:pt idx="13">
                  <c:v>21.083929999999999</c:v>
                </c:pt>
                <c:pt idx="14">
                  <c:v>21.130859999999998</c:v>
                </c:pt>
                <c:pt idx="15">
                  <c:v>20.616289999999999</c:v>
                </c:pt>
                <c:pt idx="16">
                  <c:v>20.721329999999998</c:v>
                </c:pt>
                <c:pt idx="17">
                  <c:v>23.010269999999998</c:v>
                </c:pt>
                <c:pt idx="18">
                  <c:v>22.795010000000001</c:v>
                </c:pt>
                <c:pt idx="19">
                  <c:v>21.131350000000001</c:v>
                </c:pt>
                <c:pt idx="20">
                  <c:v>22.574369999999998</c:v>
                </c:pt>
                <c:pt idx="21">
                  <c:v>24.503309999999999</c:v>
                </c:pt>
                <c:pt idx="22">
                  <c:v>23.67877</c:v>
                </c:pt>
                <c:pt idx="23">
                  <c:v>21.563289999999999</c:v>
                </c:pt>
                <c:pt idx="24">
                  <c:v>21.391220000000001</c:v>
                </c:pt>
                <c:pt idx="25">
                  <c:v>22.74267</c:v>
                </c:pt>
                <c:pt idx="26">
                  <c:v>22.339739999999999</c:v>
                </c:pt>
                <c:pt idx="27">
                  <c:v>21.028310000000001</c:v>
                </c:pt>
                <c:pt idx="28">
                  <c:v>22.307780000000001</c:v>
                </c:pt>
                <c:pt idx="29">
                  <c:v>25.59404</c:v>
                </c:pt>
              </c:numCache>
            </c:numRef>
          </c:val>
        </c:ser>
        <c:ser>
          <c:idx val="2"/>
          <c:order val="2"/>
          <c:tx>
            <c:strRef>
              <c:f>Grafiktabelle4_1!$O$2</c:f>
              <c:strCache>
                <c:ptCount val="1"/>
                <c:pt idx="0">
                  <c:v>Dreipersonenhaushalt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Grafiktabelle4_1!$L$3:$L$32</c:f>
              <c:strCache>
                <c:ptCount val="30"/>
                <c:pt idx="0">
                  <c:v>Kl. Grasbrook/Steinwerder</c:v>
                </c:pt>
                <c:pt idx="1">
                  <c:v>Dulsberg</c:v>
                </c:pt>
                <c:pt idx="2">
                  <c:v>Barmbek-Nord</c:v>
                </c:pt>
                <c:pt idx="3">
                  <c:v>St.Pauli</c:v>
                </c:pt>
                <c:pt idx="4">
                  <c:v>Barmbek-Süd</c:v>
                </c:pt>
                <c:pt idx="5">
                  <c:v>Neustadt</c:v>
                </c:pt>
                <c:pt idx="6">
                  <c:v>Hamm</c:v>
                </c:pt>
                <c:pt idx="7">
                  <c:v>Sternschanze</c:v>
                </c:pt>
                <c:pt idx="8">
                  <c:v>St.Georg</c:v>
                </c:pt>
                <c:pt idx="9">
                  <c:v>Eimsbüttel</c:v>
                </c:pt>
                <c:pt idx="10">
                  <c:v>Hohenfelde</c:v>
                </c:pt>
                <c:pt idx="11">
                  <c:v>Borgfelde</c:v>
                </c:pt>
                <c:pt idx="12">
                  <c:v>Eilbek</c:v>
                </c:pt>
                <c:pt idx="13">
                  <c:v>Hoheluft-West</c:v>
                </c:pt>
                <c:pt idx="14">
                  <c:v>Winterhude</c:v>
                </c:pt>
                <c:pt idx="15">
                  <c:v>Rotherbaum</c:v>
                </c:pt>
                <c:pt idx="16">
                  <c:v>Altona-Altstadt</c:v>
                </c:pt>
                <c:pt idx="17">
                  <c:v>Hoheluft-Ost</c:v>
                </c:pt>
                <c:pt idx="18">
                  <c:v>Uhlenhorst</c:v>
                </c:pt>
                <c:pt idx="19">
                  <c:v>Harburg</c:v>
                </c:pt>
                <c:pt idx="20">
                  <c:v>Eppendorf</c:v>
                </c:pt>
                <c:pt idx="21">
                  <c:v>Hamburg-Altstadt</c:v>
                </c:pt>
                <c:pt idx="22">
                  <c:v>Wandsbek</c:v>
                </c:pt>
                <c:pt idx="23">
                  <c:v>Ottensen</c:v>
                </c:pt>
                <c:pt idx="24">
                  <c:v>Altona-Nord</c:v>
                </c:pt>
                <c:pt idx="25">
                  <c:v>Horn</c:v>
                </c:pt>
                <c:pt idx="26">
                  <c:v>Harvestehude</c:v>
                </c:pt>
                <c:pt idx="27">
                  <c:v>Rothenburgsort</c:v>
                </c:pt>
                <c:pt idx="28">
                  <c:v>Bahrenfeld</c:v>
                </c:pt>
                <c:pt idx="29">
                  <c:v>Stellingen</c:v>
                </c:pt>
              </c:strCache>
            </c:strRef>
          </c:cat>
          <c:val>
            <c:numRef>
              <c:f>Grafiktabelle4_1!$O$3:$O$32</c:f>
              <c:numCache>
                <c:formatCode>###\ ###\ ##0.0</c:formatCode>
                <c:ptCount val="30"/>
                <c:pt idx="0">
                  <c:v>3.4949300000000001</c:v>
                </c:pt>
                <c:pt idx="1">
                  <c:v>5.8843300000000003</c:v>
                </c:pt>
                <c:pt idx="2">
                  <c:v>6.1638000000000002</c:v>
                </c:pt>
                <c:pt idx="3">
                  <c:v>7.1697899999999999</c:v>
                </c:pt>
                <c:pt idx="4">
                  <c:v>6.5230800000000002</c:v>
                </c:pt>
                <c:pt idx="5">
                  <c:v>7.3380799999999997</c:v>
                </c:pt>
                <c:pt idx="6">
                  <c:v>6.6405500000000002</c:v>
                </c:pt>
                <c:pt idx="7">
                  <c:v>7.2980200000000002</c:v>
                </c:pt>
                <c:pt idx="8">
                  <c:v>6.93649</c:v>
                </c:pt>
                <c:pt idx="9">
                  <c:v>7.5161600000000002</c:v>
                </c:pt>
                <c:pt idx="10">
                  <c:v>6.6958700000000002</c:v>
                </c:pt>
                <c:pt idx="11">
                  <c:v>6.63497</c:v>
                </c:pt>
                <c:pt idx="12">
                  <c:v>7.2077600000000004</c:v>
                </c:pt>
                <c:pt idx="13">
                  <c:v>7.8321399999999999</c:v>
                </c:pt>
                <c:pt idx="14">
                  <c:v>7.8432500000000003</c:v>
                </c:pt>
                <c:pt idx="15">
                  <c:v>7.7953000000000001</c:v>
                </c:pt>
                <c:pt idx="16">
                  <c:v>8.8597699999999993</c:v>
                </c:pt>
                <c:pt idx="17">
                  <c:v>8.3279800000000002</c:v>
                </c:pt>
                <c:pt idx="18">
                  <c:v>8.23081</c:v>
                </c:pt>
                <c:pt idx="19">
                  <c:v>8.3355499999999996</c:v>
                </c:pt>
                <c:pt idx="20">
                  <c:v>8.5099499999999999</c:v>
                </c:pt>
                <c:pt idx="21">
                  <c:v>8.1456999999999997</c:v>
                </c:pt>
                <c:pt idx="22">
                  <c:v>8.5495199999999993</c:v>
                </c:pt>
                <c:pt idx="23">
                  <c:v>9.1168999999999993</c:v>
                </c:pt>
                <c:pt idx="24">
                  <c:v>9.85276</c:v>
                </c:pt>
                <c:pt idx="25">
                  <c:v>8.7346599999999999</c:v>
                </c:pt>
                <c:pt idx="26">
                  <c:v>9.6569500000000001</c:v>
                </c:pt>
                <c:pt idx="27">
                  <c:v>9.8786799999999992</c:v>
                </c:pt>
                <c:pt idx="28">
                  <c:v>9.2816799999999997</c:v>
                </c:pt>
                <c:pt idx="29">
                  <c:v>9.1488800000000001</c:v>
                </c:pt>
              </c:numCache>
            </c:numRef>
          </c:val>
        </c:ser>
        <c:ser>
          <c:idx val="3"/>
          <c:order val="3"/>
          <c:tx>
            <c:strRef>
              <c:f>Grafiktabelle4_1!$P$2</c:f>
              <c:strCache>
                <c:ptCount val="1"/>
                <c:pt idx="0">
                  <c:v>Haushalte mit vier und mehr Personen </c:v>
                </c:pt>
              </c:strCache>
            </c:strRef>
          </c:tx>
          <c:spPr>
            <a:solidFill>
              <a:schemeClr val="accent4"/>
            </a:solidFill>
            <a:ln>
              <a:noFill/>
            </a:ln>
            <a:effectLst/>
          </c:spPr>
          <c:invertIfNegative val="0"/>
          <c:dLbls>
            <c:dLbl>
              <c:idx val="0"/>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Grafiktabelle4_1!$L$3:$L$32</c:f>
              <c:strCache>
                <c:ptCount val="30"/>
                <c:pt idx="0">
                  <c:v>Kl. Grasbrook/Steinwerder</c:v>
                </c:pt>
                <c:pt idx="1">
                  <c:v>Dulsberg</c:v>
                </c:pt>
                <c:pt idx="2">
                  <c:v>Barmbek-Nord</c:v>
                </c:pt>
                <c:pt idx="3">
                  <c:v>St.Pauli</c:v>
                </c:pt>
                <c:pt idx="4">
                  <c:v>Barmbek-Süd</c:v>
                </c:pt>
                <c:pt idx="5">
                  <c:v>Neustadt</c:v>
                </c:pt>
                <c:pt idx="6">
                  <c:v>Hamm</c:v>
                </c:pt>
                <c:pt idx="7">
                  <c:v>Sternschanze</c:v>
                </c:pt>
                <c:pt idx="8">
                  <c:v>St.Georg</c:v>
                </c:pt>
                <c:pt idx="9">
                  <c:v>Eimsbüttel</c:v>
                </c:pt>
                <c:pt idx="10">
                  <c:v>Hohenfelde</c:v>
                </c:pt>
                <c:pt idx="11">
                  <c:v>Borgfelde</c:v>
                </c:pt>
                <c:pt idx="12">
                  <c:v>Eilbek</c:v>
                </c:pt>
                <c:pt idx="13">
                  <c:v>Hoheluft-West</c:v>
                </c:pt>
                <c:pt idx="14">
                  <c:v>Winterhude</c:v>
                </c:pt>
                <c:pt idx="15">
                  <c:v>Rotherbaum</c:v>
                </c:pt>
                <c:pt idx="16">
                  <c:v>Altona-Altstadt</c:v>
                </c:pt>
                <c:pt idx="17">
                  <c:v>Hoheluft-Ost</c:v>
                </c:pt>
                <c:pt idx="18">
                  <c:v>Uhlenhorst</c:v>
                </c:pt>
                <c:pt idx="19">
                  <c:v>Harburg</c:v>
                </c:pt>
                <c:pt idx="20">
                  <c:v>Eppendorf</c:v>
                </c:pt>
                <c:pt idx="21">
                  <c:v>Hamburg-Altstadt</c:v>
                </c:pt>
                <c:pt idx="22">
                  <c:v>Wandsbek</c:v>
                </c:pt>
                <c:pt idx="23">
                  <c:v>Ottensen</c:v>
                </c:pt>
                <c:pt idx="24">
                  <c:v>Altona-Nord</c:v>
                </c:pt>
                <c:pt idx="25">
                  <c:v>Horn</c:v>
                </c:pt>
                <c:pt idx="26">
                  <c:v>Harvestehude</c:v>
                </c:pt>
                <c:pt idx="27">
                  <c:v>Rothenburgsort</c:v>
                </c:pt>
                <c:pt idx="28">
                  <c:v>Bahrenfeld</c:v>
                </c:pt>
                <c:pt idx="29">
                  <c:v>Stellingen</c:v>
                </c:pt>
              </c:strCache>
            </c:strRef>
          </c:cat>
          <c:val>
            <c:numRef>
              <c:f>Grafiktabelle4_1!$P$3:$P$32</c:f>
              <c:numCache>
                <c:formatCode>###\ ###\ ##0.0</c:formatCode>
                <c:ptCount val="30"/>
                <c:pt idx="0">
                  <c:v>2.0293100000000002</c:v>
                </c:pt>
                <c:pt idx="1">
                  <c:v>5.1802200000000003</c:v>
                </c:pt>
                <c:pt idx="2">
                  <c:v>4.2540800000000001</c:v>
                </c:pt>
                <c:pt idx="3">
                  <c:v>6.2407399999999997</c:v>
                </c:pt>
                <c:pt idx="4">
                  <c:v>4.5254599999999998</c:v>
                </c:pt>
                <c:pt idx="5">
                  <c:v>4.9839200000000003</c:v>
                </c:pt>
                <c:pt idx="6">
                  <c:v>4.8562900000000004</c:v>
                </c:pt>
                <c:pt idx="7">
                  <c:v>6.9931400000000004</c:v>
                </c:pt>
                <c:pt idx="8">
                  <c:v>5.5055899999999998</c:v>
                </c:pt>
                <c:pt idx="9">
                  <c:v>5.7594700000000003</c:v>
                </c:pt>
                <c:pt idx="10">
                  <c:v>5.6946199999999996</c:v>
                </c:pt>
                <c:pt idx="11">
                  <c:v>5.9217599999999999</c:v>
                </c:pt>
                <c:pt idx="12">
                  <c:v>5.4997600000000002</c:v>
                </c:pt>
                <c:pt idx="13">
                  <c:v>5.5430900000000003</c:v>
                </c:pt>
                <c:pt idx="14">
                  <c:v>6.1497599999999997</c:v>
                </c:pt>
                <c:pt idx="15">
                  <c:v>7.1074799999999998</c:v>
                </c:pt>
                <c:pt idx="16">
                  <c:v>7.9021100000000004</c:v>
                </c:pt>
                <c:pt idx="17">
                  <c:v>6.6591800000000001</c:v>
                </c:pt>
                <c:pt idx="18">
                  <c:v>7.02651</c:v>
                </c:pt>
                <c:pt idx="19">
                  <c:v>8.6413200000000003</c:v>
                </c:pt>
                <c:pt idx="20">
                  <c:v>7.50535</c:v>
                </c:pt>
                <c:pt idx="21">
                  <c:v>6.1589400000000003</c:v>
                </c:pt>
                <c:pt idx="22">
                  <c:v>6.6577900000000003</c:v>
                </c:pt>
                <c:pt idx="23">
                  <c:v>8.2453299999999992</c:v>
                </c:pt>
                <c:pt idx="24">
                  <c:v>8.6899700000000006</c:v>
                </c:pt>
                <c:pt idx="25">
                  <c:v>8.8973899999999997</c:v>
                </c:pt>
                <c:pt idx="26">
                  <c:v>8.5533000000000001</c:v>
                </c:pt>
                <c:pt idx="27">
                  <c:v>10.09051</c:v>
                </c:pt>
                <c:pt idx="28">
                  <c:v>9.6049799999999994</c:v>
                </c:pt>
                <c:pt idx="29">
                  <c:v>8.4977800000000006</c:v>
                </c:pt>
              </c:numCache>
            </c:numRef>
          </c:val>
        </c:ser>
        <c:dLbls>
          <c:dLblPos val="ctr"/>
          <c:showLegendKey val="0"/>
          <c:showVal val="1"/>
          <c:showCatName val="0"/>
          <c:showSerName val="0"/>
          <c:showPercent val="0"/>
          <c:showBubbleSize val="0"/>
        </c:dLbls>
        <c:gapWidth val="80"/>
        <c:overlap val="100"/>
        <c:axId val="386767712"/>
        <c:axId val="386763792"/>
      </c:barChart>
      <c:catAx>
        <c:axId val="3867677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86763792"/>
        <c:crosses val="autoZero"/>
        <c:auto val="1"/>
        <c:lblAlgn val="ctr"/>
        <c:lblOffset val="100"/>
        <c:noMultiLvlLbl val="0"/>
      </c:catAx>
      <c:valAx>
        <c:axId val="3867637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86767712"/>
        <c:crosses val="autoZero"/>
        <c:crossBetween val="between"/>
      </c:valAx>
      <c:spPr>
        <a:noFill/>
        <a:ln>
          <a:noFill/>
        </a:ln>
        <a:effectLst/>
      </c:spPr>
    </c:plotArea>
    <c:legend>
      <c:legendPos val="b"/>
      <c:layout>
        <c:manualLayout>
          <c:xMode val="edge"/>
          <c:yMode val="edge"/>
          <c:x val="2.8732839621813072E-3"/>
          <c:y val="0.94194728780377901"/>
          <c:w val="0.99177511732966461"/>
          <c:h val="4.848333540753552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28</xdr:row>
      <xdr:rowOff>66675</xdr:rowOff>
    </xdr:from>
    <xdr:to>
      <xdr:col>6</xdr:col>
      <xdr:colOff>833399</xdr:colOff>
      <xdr:row>45</xdr:row>
      <xdr:rowOff>124587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467475"/>
          <a:ext cx="6310274" cy="3296412"/>
        </a:xfrm>
        <a:prstGeom prst="rect">
          <a:avLst/>
        </a:prstGeom>
      </xdr:spPr>
    </xdr:pic>
    <xdr:clientData/>
  </xdr:twoCellAnchor>
  <xdr:twoCellAnchor editAs="absolute">
    <xdr:from>
      <xdr:col>5</xdr:col>
      <xdr:colOff>523875</xdr:colOff>
      <xdr:row>0</xdr:row>
      <xdr:rowOff>19050</xdr:rowOff>
    </xdr:from>
    <xdr:to>
      <xdr:col>6</xdr:col>
      <xdr:colOff>826312</xdr:colOff>
      <xdr:row>3</xdr:row>
      <xdr:rowOff>206949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4829175" y="19050"/>
          <a:ext cx="11215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47625</xdr:rowOff>
    </xdr:from>
    <xdr:to>
      <xdr:col>6</xdr:col>
      <xdr:colOff>729524</xdr:colOff>
      <xdr:row>18</xdr:row>
      <xdr:rowOff>53974</xdr:rowOff>
    </xdr:to>
    <xdr:sp macro="" textlink="">
      <xdr:nvSpPr>
        <xdr:cNvPr id="4" name="Textfeld 3"/>
        <xdr:cNvSpPr txBox="1"/>
      </xdr:nvSpPr>
      <xdr:spPr>
        <a:xfrm>
          <a:off x="9524" y="47625"/>
          <a:ext cx="5292000" cy="3435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den hier dargestellten Befunden zu Anzahl und Struktur der Haushalte in Hamburg handelt es sich nicht um statistische Ergebnisse im Sinne einer Erhebung, sondern um rechnerisch ermittelte Schätzungen, bei denen Personen nach bestimmten Regeln Haushalten zugeordnet werden. Datengrundlage dieser Schätzungen ist ein anonymisierter Melderegisterabzug. Aus den Berechnungen ausgeschlossen wurden die lediglich bei ihrer Reederei gemeldeten Seeleute und Binnenschiffer sowie Personen in Gemeinschaftsunterkünften, da es sich hierbei nicht um Privathaushalte handelt. Personen, die mit Nebenwohnsitz gemeldet sind, wurden dagegen in die Analyse mit einbezogen.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Haushaltegenerierungsverfahren HHGen ist ein standardisiertes Verfahren der im KOSIS-Verbund zusammengeschlossenen Städte im Rahmen der deutschen Städtestatistik. Es ermöglicht – trotz einiger Unschärfen im Verfahren – eine realitätsnahe Beschreibung der Anzahl und der Struktur von Haushalten auf kleinräumiger Ebene in Hamburg.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Einpersonenhaushalte sind alle Haushalte, in denen nur eine Person lebt, unabhängig von ihrem Familienstand. Sie sind daher nicht mit „Singles“ gleichzusetzen.</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47624</xdr:rowOff>
    </xdr:from>
    <xdr:to>
      <xdr:col>6</xdr:col>
      <xdr:colOff>47624</xdr:colOff>
      <xdr:row>45</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28583</xdr:colOff>
      <xdr:row>0</xdr:row>
      <xdr:rowOff>47632</xdr:rowOff>
    </xdr:from>
    <xdr:to>
      <xdr:col>6</xdr:col>
      <xdr:colOff>708662</xdr:colOff>
      <xdr:row>39</xdr:row>
      <xdr:rowOff>89742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83" y="47632"/>
          <a:ext cx="5252079" cy="74716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9532</xdr:colOff>
      <xdr:row>0</xdr:row>
      <xdr:rowOff>47632</xdr:rowOff>
    </xdr:from>
    <xdr:to>
      <xdr:col>6</xdr:col>
      <xdr:colOff>755434</xdr:colOff>
      <xdr:row>39</xdr:row>
      <xdr:rowOff>177643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2" y="47632"/>
          <a:ext cx="5660802" cy="7559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Kommunalstatistik@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tabSelected="1" view="pageLayout" zoomScaleNormal="100" workbookViewId="0"/>
  </sheetViews>
  <sheetFormatPr baseColWidth="10" defaultColWidth="11.28515625" defaultRowHeight="15" x14ac:dyDescent="0.25"/>
  <cols>
    <col min="1" max="1" width="12" customWidth="1"/>
    <col min="2" max="5" width="13.140625" customWidth="1"/>
    <col min="6" max="6" width="12.28515625" customWidth="1"/>
    <col min="7" max="7" width="12.7109375" customWidth="1"/>
    <col min="8" max="17" width="12.140625" customWidth="1"/>
  </cols>
  <sheetData>
    <row r="2" spans="1:7" x14ac:dyDescent="0.25">
      <c r="G2" s="60">
        <v>2019</v>
      </c>
    </row>
    <row r="3" spans="1:7" ht="20.25" x14ac:dyDescent="0.3">
      <c r="A3" s="80" t="s">
        <v>98</v>
      </c>
      <c r="B3" s="80"/>
      <c r="C3" s="80"/>
      <c r="D3" s="80"/>
    </row>
    <row r="4" spans="1:7" ht="20.25" x14ac:dyDescent="0.3">
      <c r="A4" s="80" t="s">
        <v>99</v>
      </c>
      <c r="B4" s="80"/>
      <c r="C4" s="80"/>
      <c r="D4" s="80"/>
    </row>
    <row r="11" spans="1:7" ht="15.75" x14ac:dyDescent="0.25">
      <c r="A11" s="21"/>
      <c r="F11" s="22"/>
      <c r="G11" s="23"/>
    </row>
    <row r="13" spans="1:7" x14ac:dyDescent="0.25">
      <c r="A13" s="20"/>
    </row>
    <row r="15" spans="1:7" ht="23.25" x14ac:dyDescent="0.25">
      <c r="D15" s="81" t="s">
        <v>100</v>
      </c>
      <c r="E15" s="81"/>
      <c r="F15" s="81"/>
      <c r="G15" s="81"/>
    </row>
    <row r="16" spans="1:7" x14ac:dyDescent="0.25">
      <c r="D16" s="82" t="str">
        <f>"Kennziffer: A I 11 - j " &amp;RIGHT(G2,2) &amp;" HH"</f>
        <v>Kennziffer: A I 11 - j 19 HH</v>
      </c>
      <c r="E16" s="82"/>
      <c r="F16" s="82"/>
      <c r="G16" s="82"/>
    </row>
    <row r="18" spans="1:7" ht="34.5" x14ac:dyDescent="0.45">
      <c r="A18" s="79" t="s">
        <v>111</v>
      </c>
      <c r="B18" s="79"/>
      <c r="C18" s="79"/>
      <c r="D18" s="79"/>
      <c r="E18" s="79"/>
      <c r="F18" s="79"/>
      <c r="G18" s="79"/>
    </row>
    <row r="19" spans="1:7" ht="34.5" x14ac:dyDescent="0.45">
      <c r="A19" s="79" t="s">
        <v>158</v>
      </c>
      <c r="B19" s="79"/>
      <c r="C19" s="79"/>
      <c r="D19" s="79"/>
      <c r="E19" s="79"/>
      <c r="F19" s="79"/>
      <c r="G19" s="79"/>
    </row>
    <row r="20" spans="1:7" ht="33.950000000000003" customHeight="1" x14ac:dyDescent="0.45">
      <c r="A20" s="24"/>
      <c r="B20" s="79">
        <v>2019</v>
      </c>
      <c r="C20" s="79"/>
      <c r="D20" s="79"/>
      <c r="E20" s="79"/>
      <c r="F20" s="79"/>
      <c r="G20" s="79"/>
    </row>
    <row r="21" spans="1:7" ht="18" x14ac:dyDescent="0.25">
      <c r="C21" s="83" t="s">
        <v>187</v>
      </c>
      <c r="D21" s="83"/>
      <c r="E21" s="83"/>
      <c r="F21" s="83"/>
      <c r="G21" s="83"/>
    </row>
    <row r="22" spans="1:7" ht="18" x14ac:dyDescent="0.25">
      <c r="C22" s="74"/>
      <c r="D22" s="74"/>
      <c r="E22" s="74"/>
      <c r="F22" s="74"/>
      <c r="G22" s="74"/>
    </row>
    <row r="23" spans="1:7" ht="15.75" x14ac:dyDescent="0.25">
      <c r="C23" s="78" t="s">
        <v>188</v>
      </c>
      <c r="D23" s="78"/>
      <c r="E23" s="78"/>
      <c r="F23" s="78"/>
      <c r="G23" s="78"/>
    </row>
  </sheetData>
  <mergeCells count="9">
    <mergeCell ref="C23:G23"/>
    <mergeCell ref="B20:G20"/>
    <mergeCell ref="A18:G18"/>
    <mergeCell ref="A19:G19"/>
    <mergeCell ref="A3:D3"/>
    <mergeCell ref="A4:D4"/>
    <mergeCell ref="D15:G15"/>
    <mergeCell ref="D16:G16"/>
    <mergeCell ref="C21:G21"/>
  </mergeCells>
  <pageMargins left="0.59055118110236227" right="0.59055118110236227" top="0.59055118110236227" bottom="0.59055118110236227" header="0" footer="0.39370078740157483"/>
  <pageSetup paperSize="9" orientation="portrait" r:id="rId1"/>
  <headerFooter differentFirst="1"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5" x14ac:dyDescent="0.25"/>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5" x14ac:dyDescent="0.25"/>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3"/>
  <sheetViews>
    <sheetView zoomScaleNormal="100" workbookViewId="0">
      <selection sqref="A1:F1"/>
    </sheetView>
  </sheetViews>
  <sheetFormatPr baseColWidth="10" defaultColWidth="10.85546875" defaultRowHeight="12.75" x14ac:dyDescent="0.2"/>
  <cols>
    <col min="1" max="2" width="10.140625" style="49" customWidth="1"/>
    <col min="3" max="5" width="14.28515625" style="49" customWidth="1"/>
    <col min="6" max="6" width="15.7109375" style="49" customWidth="1"/>
    <col min="7" max="19" width="11.7109375" style="49" customWidth="1"/>
    <col min="20" max="50" width="12.140625" style="49" customWidth="1"/>
    <col min="51" max="16384" width="10.85546875" style="49"/>
  </cols>
  <sheetData>
    <row r="1" spans="1:6" s="39" customFormat="1" ht="15.75" x14ac:dyDescent="0.2">
      <c r="A1" s="93" t="s">
        <v>116</v>
      </c>
      <c r="B1" s="93"/>
      <c r="C1" s="93"/>
      <c r="D1" s="93"/>
      <c r="E1" s="93"/>
      <c r="F1" s="93"/>
    </row>
    <row r="2" spans="1:6" s="39" customFormat="1" ht="15.75" x14ac:dyDescent="0.25">
      <c r="A2" s="40"/>
      <c r="B2" s="40"/>
      <c r="C2" s="40"/>
      <c r="D2" s="40"/>
      <c r="E2" s="40"/>
      <c r="F2" s="40"/>
    </row>
    <row r="3" spans="1:6" s="39" customFormat="1" x14ac:dyDescent="0.2"/>
    <row r="4" spans="1:6" s="39" customFormat="1" ht="15.75" x14ac:dyDescent="0.25">
      <c r="A4" s="94" t="s">
        <v>117</v>
      </c>
      <c r="B4" s="95"/>
      <c r="C4" s="95"/>
      <c r="D4" s="95"/>
      <c r="E4" s="95"/>
      <c r="F4" s="95"/>
    </row>
    <row r="5" spans="1:6" s="39" customFormat="1" x14ac:dyDescent="0.2">
      <c r="A5" s="84"/>
      <c r="B5" s="84"/>
      <c r="C5" s="84"/>
      <c r="D5" s="84"/>
      <c r="E5" s="84"/>
      <c r="F5" s="84"/>
    </row>
    <row r="6" spans="1:6" s="39" customFormat="1" x14ac:dyDescent="0.2">
      <c r="A6" s="41" t="s">
        <v>118</v>
      </c>
    </row>
    <row r="7" spans="1:6" s="39" customFormat="1" ht="5.25" customHeight="1" x14ac:dyDescent="0.2">
      <c r="A7" s="41"/>
    </row>
    <row r="8" spans="1:6" s="39" customFormat="1" ht="12.75" customHeight="1" x14ac:dyDescent="0.2">
      <c r="A8" s="87" t="s">
        <v>119</v>
      </c>
      <c r="B8" s="86"/>
      <c r="C8" s="86"/>
      <c r="D8" s="86"/>
      <c r="E8" s="86"/>
      <c r="F8" s="86"/>
    </row>
    <row r="9" spans="1:6" s="39" customFormat="1" x14ac:dyDescent="0.2">
      <c r="A9" s="85" t="s">
        <v>120</v>
      </c>
      <c r="B9" s="86"/>
      <c r="C9" s="86"/>
      <c r="D9" s="86"/>
      <c r="E9" s="86"/>
      <c r="F9" s="86"/>
    </row>
    <row r="10" spans="1:6" s="39" customFormat="1" ht="5.25" customHeight="1" x14ac:dyDescent="0.2">
      <c r="A10" s="42"/>
    </row>
    <row r="11" spans="1:6" s="39" customFormat="1" ht="12.75" customHeight="1" x14ac:dyDescent="0.2">
      <c r="A11" s="92" t="s">
        <v>121</v>
      </c>
      <c r="B11" s="92"/>
      <c r="C11" s="92"/>
      <c r="D11" s="92"/>
      <c r="E11" s="92"/>
      <c r="F11" s="92"/>
    </row>
    <row r="12" spans="1:6" s="39" customFormat="1" x14ac:dyDescent="0.2">
      <c r="A12" s="85" t="s">
        <v>122</v>
      </c>
      <c r="B12" s="86"/>
      <c r="C12" s="86"/>
      <c r="D12" s="86"/>
      <c r="E12" s="86"/>
      <c r="F12" s="86"/>
    </row>
    <row r="13" spans="1:6" s="39" customFormat="1" x14ac:dyDescent="0.2">
      <c r="A13" s="43"/>
      <c r="B13" s="44"/>
      <c r="C13" s="44"/>
      <c r="D13" s="44"/>
      <c r="E13" s="44"/>
      <c r="F13" s="44"/>
    </row>
    <row r="14" spans="1:6" s="39" customFormat="1" ht="12.75" customHeight="1" x14ac:dyDescent="0.2">
      <c r="A14" s="42"/>
    </row>
    <row r="15" spans="1:6" s="39" customFormat="1" ht="12.75" customHeight="1" x14ac:dyDescent="0.2">
      <c r="A15" s="87" t="s">
        <v>123</v>
      </c>
      <c r="B15" s="86"/>
      <c r="C15" s="86"/>
      <c r="D15" s="45"/>
      <c r="E15" s="45"/>
      <c r="F15" s="45"/>
    </row>
    <row r="16" spans="1:6" s="39" customFormat="1" ht="5.25" customHeight="1" x14ac:dyDescent="0.2">
      <c r="A16" s="45"/>
      <c r="B16" s="44"/>
      <c r="C16" s="44"/>
      <c r="D16" s="45"/>
      <c r="E16" s="45"/>
      <c r="F16" s="45"/>
    </row>
    <row r="17" spans="1:20" s="39" customFormat="1" ht="12.75" customHeight="1" x14ac:dyDescent="0.2">
      <c r="A17" s="43" t="s">
        <v>126</v>
      </c>
      <c r="B17" s="88" t="s">
        <v>127</v>
      </c>
      <c r="C17" s="89"/>
      <c r="D17" s="89"/>
      <c r="E17" s="43"/>
      <c r="F17" s="43"/>
    </row>
    <row r="18" spans="1:20" s="39" customFormat="1" ht="12.75" customHeight="1" x14ac:dyDescent="0.2">
      <c r="A18" s="43" t="s">
        <v>124</v>
      </c>
      <c r="B18" s="85" t="s">
        <v>125</v>
      </c>
      <c r="C18" s="86"/>
      <c r="D18" s="43"/>
      <c r="E18" s="43"/>
      <c r="F18" s="43"/>
    </row>
    <row r="19" spans="1:20" s="39" customFormat="1" ht="12.75" customHeight="1" x14ac:dyDescent="0.2">
      <c r="A19" s="43"/>
      <c r="B19" s="43"/>
      <c r="C19" s="44"/>
      <c r="D19" s="44"/>
      <c r="E19" s="43"/>
      <c r="F19" s="43"/>
    </row>
    <row r="20" spans="1:20" s="39" customFormat="1" ht="12.75" customHeight="1" x14ac:dyDescent="0.2">
      <c r="A20" s="43"/>
      <c r="B20" s="44"/>
      <c r="C20" s="44"/>
      <c r="D20" s="44"/>
      <c r="E20" s="44"/>
      <c r="F20" s="44"/>
    </row>
    <row r="21" spans="1:20" s="39" customFormat="1" x14ac:dyDescent="0.2">
      <c r="A21" s="87" t="s">
        <v>128</v>
      </c>
      <c r="B21" s="86"/>
      <c r="C21" s="45"/>
      <c r="D21" s="45"/>
      <c r="E21" s="45"/>
      <c r="F21" s="45"/>
    </row>
    <row r="22" spans="1:20" s="39" customFormat="1" ht="5.25" customHeight="1" x14ac:dyDescent="0.2">
      <c r="A22" s="45"/>
      <c r="B22" s="44"/>
      <c r="C22" s="45"/>
      <c r="D22" s="45"/>
      <c r="E22" s="45"/>
      <c r="F22" s="45"/>
    </row>
    <row r="23" spans="1:20" s="39" customFormat="1" x14ac:dyDescent="0.2">
      <c r="A23" s="43" t="s">
        <v>129</v>
      </c>
      <c r="B23" s="90" t="s">
        <v>130</v>
      </c>
      <c r="C23" s="91"/>
      <c r="D23" s="43"/>
      <c r="E23" s="43"/>
      <c r="F23" s="43"/>
    </row>
    <row r="24" spans="1:20" s="39" customFormat="1" ht="12.75" customHeight="1" x14ac:dyDescent="0.2">
      <c r="A24" s="43" t="s">
        <v>131</v>
      </c>
      <c r="B24" s="85" t="s">
        <v>132</v>
      </c>
      <c r="C24" s="86"/>
      <c r="D24" s="43"/>
      <c r="E24" s="43"/>
      <c r="F24" s="43"/>
    </row>
    <row r="25" spans="1:20" s="39" customFormat="1" x14ac:dyDescent="0.2">
      <c r="A25" s="43"/>
      <c r="B25" s="86"/>
      <c r="C25" s="86"/>
      <c r="D25" s="44"/>
      <c r="E25" s="44"/>
      <c r="F25" s="44"/>
    </row>
    <row r="26" spans="1:20" s="39" customFormat="1" ht="12.75" customHeight="1" x14ac:dyDescent="0.2">
      <c r="A26" s="42"/>
    </row>
    <row r="27" spans="1:20" s="39" customFormat="1" ht="14.1" customHeight="1" x14ac:dyDescent="0.2">
      <c r="A27" s="42" t="s">
        <v>133</v>
      </c>
      <c r="B27" s="39" t="s">
        <v>134</v>
      </c>
    </row>
    <row r="28" spans="1:20" s="39" customFormat="1" ht="14.1" customHeight="1" x14ac:dyDescent="0.2">
      <c r="A28" s="42"/>
    </row>
    <row r="29" spans="1:20" s="39" customFormat="1" x14ac:dyDescent="0.2">
      <c r="A29" s="42"/>
    </row>
    <row r="30" spans="1:20" s="39" customFormat="1" ht="27.75" customHeight="1" x14ac:dyDescent="0.2">
      <c r="A30" s="85" t="s">
        <v>177</v>
      </c>
      <c r="B30" s="85"/>
      <c r="C30" s="85"/>
      <c r="D30" s="85"/>
      <c r="E30" s="85"/>
      <c r="F30" s="85"/>
      <c r="T30" s="42"/>
    </row>
    <row r="31" spans="1:20" s="39" customFormat="1" ht="42.6" customHeight="1" x14ac:dyDescent="0.2">
      <c r="A31" s="85" t="s">
        <v>135</v>
      </c>
      <c r="B31" s="85"/>
      <c r="C31" s="85"/>
      <c r="D31" s="85"/>
      <c r="E31" s="85"/>
      <c r="F31" s="85"/>
    </row>
    <row r="32" spans="1:20" s="39" customFormat="1" x14ac:dyDescent="0.2">
      <c r="A32" s="42"/>
    </row>
    <row r="33" spans="1:2" s="39" customFormat="1" x14ac:dyDescent="0.2"/>
    <row r="34" spans="1:2" s="39" customFormat="1" x14ac:dyDescent="0.2"/>
    <row r="35" spans="1:2" s="39" customFormat="1" x14ac:dyDescent="0.2"/>
    <row r="36" spans="1:2" s="39" customFormat="1" x14ac:dyDescent="0.2"/>
    <row r="37" spans="1:2" s="39" customFormat="1" x14ac:dyDescent="0.2"/>
    <row r="38" spans="1:2" s="39" customFormat="1" x14ac:dyDescent="0.2"/>
    <row r="39" spans="1:2" s="39" customFormat="1" x14ac:dyDescent="0.2"/>
    <row r="40" spans="1:2" s="39" customFormat="1" x14ac:dyDescent="0.2"/>
    <row r="41" spans="1:2" s="39" customFormat="1" x14ac:dyDescent="0.2"/>
    <row r="42" spans="1:2" s="39" customFormat="1" x14ac:dyDescent="0.2">
      <c r="A42" s="84" t="s">
        <v>136</v>
      </c>
      <c r="B42" s="84"/>
    </row>
    <row r="43" spans="1:2" s="39" customFormat="1" ht="5.85" customHeight="1" x14ac:dyDescent="0.2"/>
    <row r="44" spans="1:2" s="39" customFormat="1" x14ac:dyDescent="0.2">
      <c r="A44" s="46">
        <v>0</v>
      </c>
      <c r="B44" s="47" t="s">
        <v>137</v>
      </c>
    </row>
    <row r="45" spans="1:2" s="39" customFormat="1" x14ac:dyDescent="0.2">
      <c r="A45" s="47" t="s">
        <v>138</v>
      </c>
      <c r="B45" s="47" t="s">
        <v>139</v>
      </c>
    </row>
    <row r="46" spans="1:2" s="39" customFormat="1" x14ac:dyDescent="0.2">
      <c r="A46" s="48" t="s">
        <v>140</v>
      </c>
      <c r="B46" s="47" t="s">
        <v>141</v>
      </c>
    </row>
    <row r="47" spans="1:2" s="39" customFormat="1" x14ac:dyDescent="0.2">
      <c r="A47" s="48" t="s">
        <v>142</v>
      </c>
      <c r="B47" s="47" t="s">
        <v>143</v>
      </c>
    </row>
    <row r="48" spans="1:2" s="39" customFormat="1" x14ac:dyDescent="0.2">
      <c r="A48" s="47" t="s">
        <v>97</v>
      </c>
      <c r="B48" s="47" t="s">
        <v>144</v>
      </c>
    </row>
    <row r="49" spans="1:6" s="39" customFormat="1" x14ac:dyDescent="0.2">
      <c r="A49" s="47" t="s">
        <v>145</v>
      </c>
      <c r="B49" s="47" t="s">
        <v>146</v>
      </c>
    </row>
    <row r="50" spans="1:6" x14ac:dyDescent="0.2">
      <c r="A50" s="47" t="s">
        <v>147</v>
      </c>
      <c r="B50" s="47" t="s">
        <v>148</v>
      </c>
      <c r="C50" s="39"/>
      <c r="D50" s="39"/>
      <c r="E50" s="39"/>
      <c r="F50" s="39"/>
    </row>
    <row r="51" spans="1:6" x14ac:dyDescent="0.2">
      <c r="A51" s="39" t="s">
        <v>149</v>
      </c>
      <c r="B51" s="39" t="s">
        <v>150</v>
      </c>
      <c r="C51" s="39"/>
      <c r="D51" s="39"/>
      <c r="E51" s="39"/>
      <c r="F51" s="39"/>
    </row>
    <row r="52" spans="1:6" x14ac:dyDescent="0.2">
      <c r="A52" s="47"/>
      <c r="B52" s="50"/>
      <c r="C52" s="50"/>
      <c r="D52" s="50"/>
      <c r="E52" s="50"/>
      <c r="F52" s="50"/>
    </row>
    <row r="53" spans="1:6" x14ac:dyDescent="0.2">
      <c r="A53" s="50"/>
      <c r="B53" s="50"/>
      <c r="C53" s="50"/>
      <c r="D53" s="50"/>
      <c r="E53" s="50"/>
      <c r="F53" s="50"/>
    </row>
    <row r="54" spans="1:6" x14ac:dyDescent="0.2">
      <c r="A54" s="50"/>
      <c r="B54" s="50"/>
      <c r="C54" s="50"/>
      <c r="D54" s="50"/>
      <c r="E54" s="50"/>
      <c r="F54" s="50"/>
    </row>
    <row r="55" spans="1:6" x14ac:dyDescent="0.2">
      <c r="A55" s="50"/>
      <c r="B55" s="50"/>
      <c r="C55" s="50"/>
      <c r="D55" s="50"/>
      <c r="E55" s="50"/>
      <c r="F55" s="50"/>
    </row>
    <row r="56" spans="1:6" x14ac:dyDescent="0.2">
      <c r="A56" s="50"/>
      <c r="B56" s="50"/>
      <c r="C56" s="50"/>
      <c r="D56" s="50"/>
      <c r="E56" s="50"/>
      <c r="F56" s="50"/>
    </row>
    <row r="57" spans="1:6" x14ac:dyDescent="0.2">
      <c r="A57" s="50"/>
      <c r="B57" s="50"/>
      <c r="C57" s="50"/>
      <c r="D57" s="50"/>
      <c r="E57" s="50"/>
      <c r="F57" s="50"/>
    </row>
    <row r="58" spans="1:6" x14ac:dyDescent="0.2">
      <c r="A58" s="50"/>
      <c r="B58" s="50"/>
      <c r="C58" s="50"/>
      <c r="D58" s="50"/>
      <c r="E58" s="50"/>
      <c r="F58" s="50"/>
    </row>
    <row r="59" spans="1:6" x14ac:dyDescent="0.2">
      <c r="A59" s="50"/>
      <c r="B59" s="50"/>
      <c r="C59" s="50"/>
      <c r="D59" s="50"/>
      <c r="E59" s="50"/>
      <c r="F59" s="50"/>
    </row>
    <row r="60" spans="1:6" x14ac:dyDescent="0.2">
      <c r="A60" s="50"/>
      <c r="B60" s="50"/>
      <c r="C60" s="50"/>
      <c r="D60" s="50"/>
      <c r="E60" s="50"/>
      <c r="F60" s="50"/>
    </row>
    <row r="61" spans="1:6" x14ac:dyDescent="0.2">
      <c r="A61" s="50"/>
      <c r="B61" s="50"/>
      <c r="C61" s="50"/>
      <c r="D61" s="50"/>
      <c r="E61" s="50"/>
      <c r="F61" s="50"/>
    </row>
    <row r="62" spans="1:6" x14ac:dyDescent="0.2">
      <c r="A62" s="50"/>
      <c r="B62" s="50"/>
      <c r="C62" s="50"/>
      <c r="D62" s="50"/>
      <c r="E62" s="50"/>
      <c r="F62" s="50"/>
    </row>
    <row r="63" spans="1:6" x14ac:dyDescent="0.2">
      <c r="A63" s="50"/>
      <c r="B63" s="50"/>
      <c r="C63" s="50"/>
      <c r="D63" s="50"/>
      <c r="E63" s="50"/>
      <c r="F63" s="50"/>
    </row>
    <row r="64" spans="1:6" x14ac:dyDescent="0.2">
      <c r="A64" s="50"/>
      <c r="B64" s="50"/>
      <c r="C64" s="50"/>
      <c r="D64" s="50"/>
      <c r="E64" s="50"/>
      <c r="F64" s="50"/>
    </row>
    <row r="65" spans="1:6" x14ac:dyDescent="0.2">
      <c r="A65" s="50"/>
      <c r="B65" s="50"/>
      <c r="C65" s="50"/>
      <c r="D65" s="50"/>
      <c r="E65" s="50"/>
      <c r="F65" s="50"/>
    </row>
    <row r="66" spans="1:6" x14ac:dyDescent="0.2">
      <c r="A66" s="50"/>
      <c r="B66" s="50"/>
      <c r="C66" s="50"/>
      <c r="D66" s="50"/>
      <c r="E66" s="50"/>
      <c r="F66" s="50"/>
    </row>
    <row r="67" spans="1:6" x14ac:dyDescent="0.2">
      <c r="A67" s="50"/>
      <c r="B67" s="50"/>
      <c r="C67" s="50"/>
      <c r="D67" s="50"/>
      <c r="E67" s="50"/>
      <c r="F67" s="50"/>
    </row>
    <row r="68" spans="1:6" x14ac:dyDescent="0.2">
      <c r="A68" s="50"/>
      <c r="B68" s="50"/>
      <c r="C68" s="50"/>
      <c r="D68" s="50"/>
      <c r="E68" s="50"/>
      <c r="F68" s="50"/>
    </row>
    <row r="69" spans="1:6" x14ac:dyDescent="0.2">
      <c r="A69" s="50"/>
      <c r="B69" s="50"/>
      <c r="C69" s="50"/>
      <c r="D69" s="50"/>
      <c r="E69" s="50"/>
      <c r="F69" s="50"/>
    </row>
    <row r="70" spans="1:6" x14ac:dyDescent="0.2">
      <c r="A70" s="50"/>
      <c r="B70" s="50"/>
      <c r="C70" s="50"/>
      <c r="D70" s="50"/>
      <c r="E70" s="50"/>
      <c r="F70" s="50"/>
    </row>
    <row r="71" spans="1:6" x14ac:dyDescent="0.2">
      <c r="A71" s="50"/>
      <c r="B71" s="50"/>
      <c r="C71" s="50"/>
      <c r="D71" s="50"/>
      <c r="E71" s="50"/>
      <c r="F71" s="50"/>
    </row>
    <row r="72" spans="1:6" x14ac:dyDescent="0.2">
      <c r="A72" s="50"/>
      <c r="B72" s="50"/>
      <c r="C72" s="50"/>
      <c r="D72" s="50"/>
      <c r="E72" s="50"/>
      <c r="F72" s="50"/>
    </row>
    <row r="73" spans="1:6" x14ac:dyDescent="0.2">
      <c r="A73" s="50"/>
      <c r="B73" s="50"/>
      <c r="C73" s="50"/>
      <c r="D73" s="50"/>
      <c r="E73" s="50"/>
      <c r="F73" s="50"/>
    </row>
    <row r="74" spans="1:6" x14ac:dyDescent="0.2">
      <c r="A74" s="50"/>
      <c r="B74" s="50"/>
      <c r="C74" s="50"/>
      <c r="D74" s="50"/>
      <c r="E74" s="50"/>
      <c r="F74" s="50"/>
    </row>
    <row r="75" spans="1:6" x14ac:dyDescent="0.2">
      <c r="A75" s="50"/>
      <c r="B75" s="50"/>
      <c r="C75" s="50"/>
      <c r="D75" s="50"/>
      <c r="E75" s="50"/>
      <c r="F75" s="50"/>
    </row>
    <row r="76" spans="1:6" x14ac:dyDescent="0.2">
      <c r="A76" s="50"/>
      <c r="B76" s="50"/>
      <c r="C76" s="50"/>
      <c r="D76" s="50"/>
      <c r="E76" s="50"/>
      <c r="F76" s="50"/>
    </row>
    <row r="77" spans="1:6" x14ac:dyDescent="0.2">
      <c r="A77" s="50"/>
      <c r="B77" s="50"/>
      <c r="C77" s="50"/>
      <c r="D77" s="50"/>
      <c r="E77" s="50"/>
      <c r="F77" s="50"/>
    </row>
    <row r="78" spans="1:6" x14ac:dyDescent="0.2">
      <c r="A78" s="50"/>
      <c r="B78" s="50"/>
      <c r="C78" s="50"/>
      <c r="D78" s="50"/>
      <c r="E78" s="50"/>
      <c r="F78" s="50"/>
    </row>
    <row r="79" spans="1:6" x14ac:dyDescent="0.2">
      <c r="A79" s="50"/>
      <c r="B79" s="50"/>
      <c r="C79" s="50"/>
      <c r="D79" s="50"/>
      <c r="E79" s="50"/>
      <c r="F79" s="50"/>
    </row>
    <row r="80" spans="1:6" x14ac:dyDescent="0.2">
      <c r="A80" s="50"/>
      <c r="B80" s="50"/>
      <c r="C80" s="50"/>
      <c r="D80" s="50"/>
      <c r="E80" s="50"/>
      <c r="F80" s="50"/>
    </row>
    <row r="81" spans="1:6" x14ac:dyDescent="0.2">
      <c r="A81" s="50"/>
      <c r="B81" s="50"/>
      <c r="C81" s="50"/>
      <c r="D81" s="50"/>
      <c r="E81" s="50"/>
      <c r="F81" s="50"/>
    </row>
    <row r="82" spans="1:6" x14ac:dyDescent="0.2">
      <c r="A82" s="50"/>
      <c r="B82" s="50"/>
      <c r="C82" s="50"/>
      <c r="D82" s="50"/>
      <c r="E82" s="50"/>
      <c r="F82" s="50"/>
    </row>
    <row r="83" spans="1:6" x14ac:dyDescent="0.2">
      <c r="A83" s="50"/>
      <c r="B83" s="50"/>
      <c r="C83" s="50"/>
      <c r="D83" s="50"/>
      <c r="E83" s="50"/>
      <c r="F83" s="50"/>
    </row>
    <row r="84" spans="1:6" x14ac:dyDescent="0.2">
      <c r="A84" s="50"/>
      <c r="B84" s="50"/>
      <c r="C84" s="50"/>
      <c r="D84" s="50"/>
      <c r="E84" s="50"/>
      <c r="F84" s="50"/>
    </row>
    <row r="85" spans="1:6" x14ac:dyDescent="0.2">
      <c r="A85" s="50"/>
      <c r="B85" s="50"/>
      <c r="C85" s="50"/>
      <c r="D85" s="50"/>
      <c r="E85" s="50"/>
      <c r="F85" s="50"/>
    </row>
    <row r="86" spans="1:6" x14ac:dyDescent="0.2">
      <c r="A86" s="50"/>
      <c r="B86" s="50"/>
      <c r="C86" s="50"/>
      <c r="D86" s="50"/>
      <c r="E86" s="50"/>
      <c r="F86" s="50"/>
    </row>
    <row r="87" spans="1:6" x14ac:dyDescent="0.2">
      <c r="A87" s="50"/>
      <c r="B87" s="50"/>
      <c r="C87" s="50"/>
      <c r="D87" s="50"/>
      <c r="E87" s="50"/>
      <c r="F87" s="50"/>
    </row>
    <row r="88" spans="1:6" x14ac:dyDescent="0.2">
      <c r="A88" s="50"/>
      <c r="B88" s="50"/>
      <c r="C88" s="50"/>
      <c r="D88" s="50"/>
      <c r="E88" s="50"/>
      <c r="F88" s="50"/>
    </row>
    <row r="89" spans="1:6" x14ac:dyDescent="0.2">
      <c r="A89" s="50"/>
      <c r="B89" s="50"/>
      <c r="C89" s="50"/>
      <c r="D89" s="50"/>
      <c r="E89" s="50"/>
      <c r="F89" s="50"/>
    </row>
    <row r="90" spans="1:6" x14ac:dyDescent="0.2">
      <c r="A90" s="50"/>
      <c r="B90" s="50"/>
      <c r="C90" s="50"/>
      <c r="D90" s="50"/>
      <c r="E90" s="50"/>
      <c r="F90" s="50"/>
    </row>
    <row r="91" spans="1:6" x14ac:dyDescent="0.2">
      <c r="A91" s="50"/>
      <c r="B91" s="50"/>
      <c r="C91" s="50"/>
      <c r="D91" s="50"/>
      <c r="E91" s="50"/>
      <c r="F91" s="50"/>
    </row>
    <row r="92" spans="1:6" x14ac:dyDescent="0.2">
      <c r="A92" s="50"/>
      <c r="B92" s="50"/>
      <c r="C92" s="50"/>
      <c r="D92" s="50"/>
      <c r="E92" s="50"/>
      <c r="F92" s="50"/>
    </row>
    <row r="93" spans="1:6" x14ac:dyDescent="0.2">
      <c r="A93" s="50"/>
      <c r="B93" s="50"/>
      <c r="C93" s="50"/>
      <c r="D93" s="50"/>
      <c r="E93" s="50"/>
      <c r="F93" s="50"/>
    </row>
    <row r="94" spans="1:6" x14ac:dyDescent="0.2">
      <c r="A94" s="50"/>
      <c r="B94" s="50"/>
      <c r="C94" s="50"/>
      <c r="D94" s="50"/>
      <c r="E94" s="50"/>
      <c r="F94" s="50"/>
    </row>
    <row r="95" spans="1:6" x14ac:dyDescent="0.2">
      <c r="A95" s="50"/>
      <c r="B95" s="50"/>
      <c r="C95" s="50"/>
      <c r="D95" s="50"/>
      <c r="E95" s="50"/>
      <c r="F95" s="50"/>
    </row>
    <row r="96" spans="1:6" x14ac:dyDescent="0.2">
      <c r="A96" s="50"/>
      <c r="B96" s="50"/>
      <c r="C96" s="50"/>
      <c r="D96" s="50"/>
      <c r="E96" s="50"/>
      <c r="F96" s="50"/>
    </row>
    <row r="97" spans="1:6" x14ac:dyDescent="0.2">
      <c r="A97" s="50"/>
      <c r="B97" s="50"/>
      <c r="C97" s="50"/>
      <c r="D97" s="50"/>
      <c r="E97" s="50"/>
      <c r="F97" s="50"/>
    </row>
    <row r="98" spans="1:6" x14ac:dyDescent="0.2">
      <c r="A98" s="50"/>
      <c r="B98" s="50"/>
      <c r="C98" s="50"/>
      <c r="D98" s="50"/>
      <c r="E98" s="50"/>
      <c r="F98" s="50"/>
    </row>
    <row r="99" spans="1:6" x14ac:dyDescent="0.2">
      <c r="A99" s="50"/>
      <c r="B99" s="50"/>
      <c r="C99" s="50"/>
      <c r="D99" s="50"/>
      <c r="E99" s="50"/>
      <c r="F99" s="50"/>
    </row>
    <row r="100" spans="1:6" x14ac:dyDescent="0.2">
      <c r="A100" s="50"/>
      <c r="B100" s="50"/>
      <c r="C100" s="50"/>
      <c r="D100" s="50"/>
      <c r="E100" s="50"/>
      <c r="F100" s="50"/>
    </row>
    <row r="101" spans="1:6" x14ac:dyDescent="0.2">
      <c r="A101" s="50"/>
      <c r="B101" s="50"/>
      <c r="C101" s="50"/>
      <c r="D101" s="50"/>
      <c r="E101" s="50"/>
      <c r="F101" s="50"/>
    </row>
    <row r="102" spans="1:6" x14ac:dyDescent="0.2">
      <c r="A102" s="50"/>
      <c r="B102" s="50"/>
      <c r="C102" s="50"/>
      <c r="D102" s="50"/>
      <c r="E102" s="50"/>
      <c r="F102" s="50"/>
    </row>
    <row r="103" spans="1:6" x14ac:dyDescent="0.2">
      <c r="A103" s="50"/>
      <c r="B103" s="50"/>
      <c r="C103" s="50"/>
      <c r="D103" s="50"/>
      <c r="E103" s="50"/>
      <c r="F103" s="50"/>
    </row>
    <row r="104" spans="1:6" x14ac:dyDescent="0.2">
      <c r="A104" s="50"/>
      <c r="B104" s="50"/>
      <c r="C104" s="50"/>
      <c r="D104" s="50"/>
      <c r="E104" s="50"/>
      <c r="F104" s="50"/>
    </row>
    <row r="105" spans="1:6" x14ac:dyDescent="0.2">
      <c r="A105" s="50"/>
      <c r="B105" s="50"/>
      <c r="C105" s="50"/>
      <c r="D105" s="50"/>
      <c r="E105" s="50"/>
      <c r="F105" s="50"/>
    </row>
    <row r="106" spans="1:6" x14ac:dyDescent="0.2">
      <c r="A106" s="50"/>
      <c r="B106" s="50"/>
      <c r="C106" s="50"/>
      <c r="D106" s="50"/>
      <c r="E106" s="50"/>
      <c r="F106" s="50"/>
    </row>
    <row r="107" spans="1:6" x14ac:dyDescent="0.2">
      <c r="A107" s="50"/>
      <c r="B107" s="50"/>
      <c r="C107" s="50"/>
      <c r="D107" s="50"/>
      <c r="E107" s="50"/>
      <c r="F107" s="50"/>
    </row>
    <row r="108" spans="1:6" x14ac:dyDescent="0.2">
      <c r="A108" s="50"/>
      <c r="B108" s="50"/>
      <c r="C108" s="50"/>
      <c r="D108" s="50"/>
      <c r="E108" s="50"/>
      <c r="F108" s="50"/>
    </row>
    <row r="109" spans="1:6" x14ac:dyDescent="0.2">
      <c r="A109" s="50"/>
      <c r="B109" s="50"/>
      <c r="C109" s="50"/>
      <c r="D109" s="50"/>
      <c r="E109" s="50"/>
      <c r="F109" s="50"/>
    </row>
    <row r="110" spans="1:6" x14ac:dyDescent="0.2">
      <c r="A110" s="50"/>
      <c r="B110" s="50"/>
      <c r="C110" s="50"/>
      <c r="D110" s="50"/>
      <c r="E110" s="50"/>
      <c r="F110" s="50"/>
    </row>
    <row r="111" spans="1:6" x14ac:dyDescent="0.2">
      <c r="A111" s="50"/>
      <c r="B111" s="50"/>
      <c r="C111" s="50"/>
      <c r="D111" s="50"/>
      <c r="E111" s="50"/>
      <c r="F111" s="50"/>
    </row>
    <row r="112" spans="1:6" x14ac:dyDescent="0.2">
      <c r="A112" s="50"/>
      <c r="B112" s="50"/>
      <c r="C112" s="50"/>
      <c r="D112" s="50"/>
      <c r="E112" s="50"/>
      <c r="F112" s="50"/>
    </row>
    <row r="113" spans="1:6" x14ac:dyDescent="0.2">
      <c r="A113" s="50"/>
      <c r="B113" s="50"/>
      <c r="C113" s="50"/>
      <c r="D113" s="50"/>
      <c r="E113" s="50"/>
      <c r="F113" s="50"/>
    </row>
    <row r="114" spans="1:6" x14ac:dyDescent="0.2">
      <c r="A114" s="50"/>
      <c r="B114" s="50"/>
      <c r="C114" s="50"/>
      <c r="D114" s="50"/>
      <c r="E114" s="50"/>
      <c r="F114" s="50"/>
    </row>
    <row r="115" spans="1:6" x14ac:dyDescent="0.2">
      <c r="A115" s="50"/>
      <c r="B115" s="50"/>
      <c r="C115" s="50"/>
      <c r="D115" s="50"/>
      <c r="E115" s="50"/>
      <c r="F115" s="50"/>
    </row>
    <row r="116" spans="1:6" x14ac:dyDescent="0.2">
      <c r="A116" s="50"/>
      <c r="B116" s="50"/>
      <c r="C116" s="50"/>
      <c r="D116" s="50"/>
      <c r="E116" s="50"/>
      <c r="F116" s="50"/>
    </row>
    <row r="117" spans="1:6" x14ac:dyDescent="0.2">
      <c r="A117" s="50"/>
      <c r="B117" s="50"/>
      <c r="C117" s="50"/>
      <c r="D117" s="50"/>
      <c r="E117" s="50"/>
      <c r="F117" s="50"/>
    </row>
    <row r="118" spans="1:6" x14ac:dyDescent="0.2">
      <c r="A118" s="50"/>
      <c r="B118" s="50"/>
      <c r="C118" s="50"/>
      <c r="D118" s="50"/>
      <c r="E118" s="50"/>
      <c r="F118" s="50"/>
    </row>
    <row r="119" spans="1:6" x14ac:dyDescent="0.2">
      <c r="A119" s="50"/>
      <c r="B119" s="50"/>
      <c r="C119" s="50"/>
      <c r="D119" s="50"/>
      <c r="E119" s="50"/>
      <c r="F119" s="50"/>
    </row>
    <row r="120" spans="1:6" x14ac:dyDescent="0.2">
      <c r="A120" s="50"/>
      <c r="B120" s="50"/>
      <c r="C120" s="50"/>
      <c r="D120" s="50"/>
      <c r="E120" s="50"/>
      <c r="F120" s="50"/>
    </row>
    <row r="121" spans="1:6" x14ac:dyDescent="0.2">
      <c r="A121" s="50"/>
      <c r="B121" s="50"/>
      <c r="C121" s="50"/>
      <c r="D121" s="50"/>
      <c r="E121" s="50"/>
      <c r="F121" s="50"/>
    </row>
    <row r="122" spans="1:6" x14ac:dyDescent="0.2">
      <c r="A122" s="50"/>
      <c r="B122" s="50"/>
      <c r="C122" s="50"/>
      <c r="D122" s="50"/>
      <c r="E122" s="50"/>
      <c r="F122" s="50"/>
    </row>
    <row r="123" spans="1:6" x14ac:dyDescent="0.2">
      <c r="A123" s="50"/>
      <c r="B123" s="50"/>
      <c r="C123" s="50"/>
      <c r="D123" s="50"/>
      <c r="E123" s="50"/>
      <c r="F123" s="50"/>
    </row>
    <row r="124" spans="1:6" x14ac:dyDescent="0.2">
      <c r="A124" s="50"/>
      <c r="B124" s="50"/>
      <c r="C124" s="50"/>
      <c r="D124" s="50"/>
      <c r="E124" s="50"/>
      <c r="F124" s="50"/>
    </row>
    <row r="125" spans="1:6" x14ac:dyDescent="0.2">
      <c r="A125" s="50"/>
      <c r="B125" s="50"/>
      <c r="C125" s="50"/>
      <c r="D125" s="50"/>
      <c r="E125" s="50"/>
      <c r="F125" s="50"/>
    </row>
    <row r="126" spans="1:6" x14ac:dyDescent="0.2">
      <c r="A126" s="50"/>
      <c r="B126" s="50"/>
      <c r="C126" s="50"/>
      <c r="D126" s="50"/>
      <c r="E126" s="50"/>
      <c r="F126" s="50"/>
    </row>
    <row r="127" spans="1:6" x14ac:dyDescent="0.2">
      <c r="A127" s="50"/>
      <c r="B127" s="50"/>
      <c r="C127" s="50"/>
      <c r="D127" s="50"/>
      <c r="E127" s="50"/>
      <c r="F127" s="50"/>
    </row>
    <row r="128" spans="1:6" x14ac:dyDescent="0.2">
      <c r="A128" s="50"/>
      <c r="B128" s="50"/>
      <c r="C128" s="50"/>
      <c r="D128" s="50"/>
      <c r="E128" s="50"/>
      <c r="F128" s="50"/>
    </row>
    <row r="129" spans="1:6" x14ac:dyDescent="0.2">
      <c r="A129" s="50"/>
      <c r="B129" s="50"/>
      <c r="C129" s="50"/>
      <c r="D129" s="50"/>
      <c r="E129" s="50"/>
      <c r="F129" s="50"/>
    </row>
    <row r="130" spans="1:6" x14ac:dyDescent="0.2">
      <c r="A130" s="50"/>
      <c r="B130" s="50"/>
      <c r="C130" s="50"/>
      <c r="D130" s="50"/>
      <c r="E130" s="50"/>
      <c r="F130" s="50"/>
    </row>
    <row r="131" spans="1:6" x14ac:dyDescent="0.2">
      <c r="A131" s="50"/>
      <c r="B131" s="50"/>
      <c r="C131" s="50"/>
      <c r="D131" s="50"/>
      <c r="E131" s="50"/>
      <c r="F131" s="50"/>
    </row>
    <row r="132" spans="1:6" x14ac:dyDescent="0.2">
      <c r="A132" s="50"/>
      <c r="B132" s="50"/>
      <c r="C132" s="50"/>
      <c r="D132" s="50"/>
      <c r="E132" s="50"/>
      <c r="F132" s="50"/>
    </row>
    <row r="133" spans="1:6" x14ac:dyDescent="0.2">
      <c r="A133" s="50"/>
      <c r="B133" s="50"/>
      <c r="C133" s="50"/>
      <c r="D133" s="50"/>
      <c r="E133" s="50"/>
      <c r="F133" s="50"/>
    </row>
    <row r="134" spans="1:6" x14ac:dyDescent="0.2">
      <c r="A134" s="50"/>
      <c r="B134" s="50"/>
      <c r="C134" s="50"/>
      <c r="D134" s="50"/>
      <c r="E134" s="50"/>
      <c r="F134" s="50"/>
    </row>
    <row r="135" spans="1:6" x14ac:dyDescent="0.2">
      <c r="A135" s="50"/>
      <c r="B135" s="50"/>
      <c r="C135" s="50"/>
      <c r="D135" s="50"/>
      <c r="E135" s="50"/>
      <c r="F135" s="50"/>
    </row>
    <row r="136" spans="1:6" x14ac:dyDescent="0.2">
      <c r="A136" s="50"/>
      <c r="B136" s="50"/>
      <c r="C136" s="50"/>
      <c r="D136" s="50"/>
      <c r="E136" s="50"/>
      <c r="F136" s="50"/>
    </row>
    <row r="137" spans="1:6" x14ac:dyDescent="0.2">
      <c r="A137" s="50"/>
      <c r="B137" s="50"/>
      <c r="C137" s="50"/>
      <c r="D137" s="50"/>
      <c r="E137" s="50"/>
      <c r="F137" s="50"/>
    </row>
    <row r="138" spans="1:6" x14ac:dyDescent="0.2">
      <c r="A138" s="50"/>
      <c r="B138" s="50"/>
      <c r="C138" s="50"/>
      <c r="D138" s="50"/>
      <c r="E138" s="50"/>
      <c r="F138" s="50"/>
    </row>
    <row r="139" spans="1:6" x14ac:dyDescent="0.2">
      <c r="A139" s="50"/>
      <c r="B139" s="50"/>
      <c r="C139" s="50"/>
      <c r="D139" s="50"/>
      <c r="E139" s="50"/>
      <c r="F139" s="50"/>
    </row>
    <row r="140" spans="1:6" x14ac:dyDescent="0.2">
      <c r="A140" s="50"/>
      <c r="B140" s="50"/>
      <c r="C140" s="50"/>
      <c r="D140" s="50"/>
      <c r="E140" s="50"/>
      <c r="F140" s="50"/>
    </row>
    <row r="141" spans="1:6" x14ac:dyDescent="0.2">
      <c r="A141" s="50"/>
      <c r="B141" s="50"/>
      <c r="C141" s="50"/>
      <c r="D141" s="50"/>
      <c r="E141" s="50"/>
      <c r="F141" s="50"/>
    </row>
    <row r="142" spans="1:6" x14ac:dyDescent="0.2">
      <c r="A142" s="50"/>
      <c r="B142" s="50"/>
      <c r="C142" s="50"/>
      <c r="D142" s="50"/>
      <c r="E142" s="50"/>
      <c r="F142" s="50"/>
    </row>
    <row r="143" spans="1:6" x14ac:dyDescent="0.2">
      <c r="A143" s="50"/>
      <c r="B143" s="50"/>
      <c r="C143" s="50"/>
      <c r="D143" s="50"/>
      <c r="E143" s="50"/>
      <c r="F143" s="50"/>
    </row>
    <row r="144" spans="1:6" x14ac:dyDescent="0.2">
      <c r="A144" s="50"/>
      <c r="B144" s="50"/>
      <c r="C144" s="50"/>
      <c r="D144" s="50"/>
      <c r="E144" s="50"/>
      <c r="F144" s="50"/>
    </row>
    <row r="145" spans="1:6" x14ac:dyDescent="0.2">
      <c r="A145" s="50"/>
      <c r="B145" s="50"/>
      <c r="C145" s="50"/>
      <c r="D145" s="50"/>
      <c r="E145" s="50"/>
      <c r="F145" s="50"/>
    </row>
    <row r="146" spans="1:6" x14ac:dyDescent="0.2">
      <c r="A146" s="50"/>
      <c r="B146" s="50"/>
      <c r="C146" s="50"/>
      <c r="D146" s="50"/>
      <c r="E146" s="50"/>
      <c r="F146" s="50"/>
    </row>
    <row r="147" spans="1:6" x14ac:dyDescent="0.2">
      <c r="A147" s="50"/>
      <c r="B147" s="50"/>
      <c r="C147" s="50"/>
      <c r="D147" s="50"/>
      <c r="E147" s="50"/>
      <c r="F147" s="50"/>
    </row>
    <row r="148" spans="1:6" x14ac:dyDescent="0.2">
      <c r="A148" s="50"/>
      <c r="B148" s="50"/>
      <c r="C148" s="50"/>
      <c r="D148" s="50"/>
      <c r="E148" s="50"/>
      <c r="F148" s="50"/>
    </row>
    <row r="149" spans="1:6" x14ac:dyDescent="0.2">
      <c r="A149" s="50"/>
      <c r="B149" s="50"/>
      <c r="C149" s="50"/>
      <c r="D149" s="50"/>
      <c r="E149" s="50"/>
      <c r="F149" s="50"/>
    </row>
    <row r="150" spans="1:6" x14ac:dyDescent="0.2">
      <c r="A150" s="50"/>
      <c r="B150" s="50"/>
      <c r="C150" s="50"/>
      <c r="D150" s="50"/>
      <c r="E150" s="50"/>
      <c r="F150" s="50"/>
    </row>
    <row r="151" spans="1:6" x14ac:dyDescent="0.2">
      <c r="A151" s="50"/>
      <c r="B151" s="50"/>
      <c r="C151" s="50"/>
      <c r="D151" s="50"/>
      <c r="E151" s="50"/>
      <c r="F151" s="50"/>
    </row>
    <row r="152" spans="1:6" x14ac:dyDescent="0.2">
      <c r="A152" s="50"/>
      <c r="B152" s="50"/>
      <c r="C152" s="50"/>
      <c r="D152" s="50"/>
      <c r="E152" s="50"/>
      <c r="F152" s="50"/>
    </row>
    <row r="153" spans="1:6" x14ac:dyDescent="0.2">
      <c r="A153" s="50"/>
      <c r="B153" s="50"/>
      <c r="C153" s="50"/>
      <c r="D153" s="50"/>
      <c r="E153" s="50"/>
      <c r="F153" s="50"/>
    </row>
    <row r="154" spans="1:6" x14ac:dyDescent="0.2">
      <c r="A154" s="50"/>
      <c r="B154" s="50"/>
      <c r="C154" s="50"/>
      <c r="D154" s="50"/>
      <c r="E154" s="50"/>
      <c r="F154" s="50"/>
    </row>
    <row r="155" spans="1:6" x14ac:dyDescent="0.2">
      <c r="A155" s="50"/>
      <c r="B155" s="50"/>
      <c r="C155" s="50"/>
      <c r="D155" s="50"/>
      <c r="E155" s="50"/>
      <c r="F155" s="50"/>
    </row>
    <row r="156" spans="1:6" x14ac:dyDescent="0.2">
      <c r="A156" s="50"/>
      <c r="B156" s="50"/>
      <c r="C156" s="50"/>
      <c r="D156" s="50"/>
      <c r="E156" s="50"/>
      <c r="F156" s="50"/>
    </row>
    <row r="157" spans="1:6" x14ac:dyDescent="0.2">
      <c r="A157" s="50"/>
      <c r="B157" s="50"/>
      <c r="C157" s="50"/>
      <c r="D157" s="50"/>
      <c r="E157" s="50"/>
      <c r="F157" s="50"/>
    </row>
    <row r="158" spans="1:6" x14ac:dyDescent="0.2">
      <c r="A158" s="50"/>
      <c r="B158" s="50"/>
      <c r="C158" s="50"/>
      <c r="D158" s="50"/>
      <c r="E158" s="50"/>
      <c r="F158" s="50"/>
    </row>
    <row r="159" spans="1:6" x14ac:dyDescent="0.2">
      <c r="A159" s="50"/>
      <c r="B159" s="50"/>
      <c r="C159" s="50"/>
      <c r="D159" s="50"/>
      <c r="E159" s="50"/>
      <c r="F159" s="50"/>
    </row>
    <row r="160" spans="1:6" x14ac:dyDescent="0.2">
      <c r="A160" s="50"/>
      <c r="B160" s="50"/>
      <c r="C160" s="50"/>
      <c r="D160" s="50"/>
      <c r="E160" s="50"/>
      <c r="F160" s="50"/>
    </row>
    <row r="161" spans="1:6" x14ac:dyDescent="0.2">
      <c r="A161" s="50"/>
      <c r="B161" s="50"/>
      <c r="C161" s="50"/>
      <c r="D161" s="50"/>
      <c r="E161" s="50"/>
      <c r="F161" s="50"/>
    </row>
    <row r="162" spans="1:6" x14ac:dyDescent="0.2">
      <c r="A162" s="50"/>
      <c r="B162" s="50"/>
      <c r="C162" s="50"/>
      <c r="D162" s="50"/>
      <c r="E162" s="50"/>
      <c r="F162" s="50"/>
    </row>
    <row r="163" spans="1:6" x14ac:dyDescent="0.2">
      <c r="A163" s="50"/>
      <c r="B163" s="50"/>
      <c r="C163" s="50"/>
      <c r="D163" s="50"/>
      <c r="E163" s="50"/>
      <c r="F163" s="50"/>
    </row>
    <row r="164" spans="1:6" x14ac:dyDescent="0.2">
      <c r="A164" s="50"/>
      <c r="B164" s="50"/>
      <c r="C164" s="50"/>
      <c r="D164" s="50"/>
      <c r="E164" s="50"/>
      <c r="F164" s="50"/>
    </row>
    <row r="165" spans="1:6" x14ac:dyDescent="0.2">
      <c r="A165" s="50"/>
      <c r="B165" s="50"/>
      <c r="C165" s="50"/>
      <c r="D165" s="50"/>
      <c r="E165" s="50"/>
      <c r="F165" s="50"/>
    </row>
    <row r="166" spans="1:6" x14ac:dyDescent="0.2">
      <c r="A166" s="50"/>
      <c r="B166" s="50"/>
      <c r="C166" s="50"/>
      <c r="D166" s="50"/>
      <c r="E166" s="50"/>
      <c r="F166" s="50"/>
    </row>
    <row r="167" spans="1:6" x14ac:dyDescent="0.2">
      <c r="A167" s="50"/>
      <c r="B167" s="50"/>
      <c r="C167" s="50"/>
      <c r="D167" s="50"/>
      <c r="E167" s="50"/>
      <c r="F167" s="50"/>
    </row>
    <row r="168" spans="1:6" x14ac:dyDescent="0.2">
      <c r="A168" s="50"/>
      <c r="B168" s="50"/>
      <c r="C168" s="50"/>
      <c r="D168" s="50"/>
      <c r="E168" s="50"/>
      <c r="F168" s="50"/>
    </row>
    <row r="169" spans="1:6" x14ac:dyDescent="0.2">
      <c r="A169" s="50"/>
      <c r="B169" s="50"/>
      <c r="C169" s="50"/>
      <c r="D169" s="50"/>
      <c r="E169" s="50"/>
      <c r="F169" s="50"/>
    </row>
    <row r="170" spans="1:6" x14ac:dyDescent="0.2">
      <c r="A170" s="50"/>
      <c r="B170" s="50"/>
      <c r="C170" s="50"/>
      <c r="D170" s="50"/>
      <c r="E170" s="50"/>
      <c r="F170" s="50"/>
    </row>
    <row r="171" spans="1:6" x14ac:dyDescent="0.2">
      <c r="A171" s="50"/>
      <c r="B171" s="50"/>
      <c r="C171" s="50"/>
      <c r="D171" s="50"/>
      <c r="E171" s="50"/>
      <c r="F171" s="50"/>
    </row>
    <row r="172" spans="1:6" x14ac:dyDescent="0.2">
      <c r="A172" s="50"/>
      <c r="B172" s="50"/>
      <c r="C172" s="50"/>
      <c r="D172" s="50"/>
      <c r="E172" s="50"/>
      <c r="F172" s="50"/>
    </row>
    <row r="173" spans="1:6" x14ac:dyDescent="0.2">
      <c r="A173" s="50"/>
      <c r="B173" s="50"/>
      <c r="C173" s="50"/>
      <c r="D173" s="50"/>
      <c r="E173" s="50"/>
      <c r="F173" s="50"/>
    </row>
  </sheetData>
  <mergeCells count="17">
    <mergeCell ref="A11:F11"/>
    <mergeCell ref="A1:F1"/>
    <mergeCell ref="A4:F4"/>
    <mergeCell ref="A5:F5"/>
    <mergeCell ref="A8:F8"/>
    <mergeCell ref="A9:F9"/>
    <mergeCell ref="A42:B42"/>
    <mergeCell ref="A12:F12"/>
    <mergeCell ref="A15:C15"/>
    <mergeCell ref="B18:C18"/>
    <mergeCell ref="B17:D17"/>
    <mergeCell ref="A21:B21"/>
    <mergeCell ref="B23:C23"/>
    <mergeCell ref="B24:C24"/>
    <mergeCell ref="B25:C25"/>
    <mergeCell ref="A30:F30"/>
    <mergeCell ref="A31:F31"/>
  </mergeCells>
  <hyperlinks>
    <hyperlink ref="B26" r:id="rId1" display="www.statistik-nord.de"/>
    <hyperlink ref="B17" r:id="rId2"/>
    <hyperlink ref="B23" r:id="rId3"/>
  </hyperlinks>
  <pageMargins left="0.59055118110236227" right="0.59055118110236227" top="0.59055118110236227" bottom="0.59055118110236227" header="0" footer="0.39370078740157483"/>
  <pageSetup paperSize="9" orientation="portrait" r:id="rId4"/>
  <headerFooter>
    <oddFooter>&amp;L&amp;"Arial, Standard"&amp;8Statistikamt Nord&amp;C&amp;"Arial, Standard"&amp;8&amp;P&amp;R&amp;"Arial, Standard"&amp;8Statistischer Bericht A I 11 -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sqref="A1:I1"/>
    </sheetView>
  </sheetViews>
  <sheetFormatPr baseColWidth="10" defaultColWidth="11.42578125" defaultRowHeight="12.75" x14ac:dyDescent="0.2"/>
  <cols>
    <col min="1" max="1" width="2.28515625" style="20" customWidth="1"/>
    <col min="2" max="2" width="2.140625" style="20" customWidth="1"/>
    <col min="3" max="3" width="4.140625" style="20" customWidth="1"/>
    <col min="4" max="4" width="5.5703125" style="20" customWidth="1"/>
    <col min="5" max="5" width="4.7109375" style="20" customWidth="1"/>
    <col min="6" max="6" width="16.85546875" style="20" customWidth="1"/>
    <col min="7" max="7" width="42.85546875" style="20" customWidth="1"/>
    <col min="8" max="8" width="4.140625" style="20" customWidth="1"/>
    <col min="9" max="11" width="4.7109375" style="20" customWidth="1"/>
    <col min="12" max="12" width="7" style="20" customWidth="1"/>
    <col min="13" max="13" width="5.7109375" style="20" customWidth="1"/>
    <col min="14" max="14" width="6" style="20" customWidth="1"/>
    <col min="15" max="26" width="15.7109375" style="20" customWidth="1"/>
    <col min="27" max="16384" width="11.42578125" style="20"/>
  </cols>
  <sheetData>
    <row r="1" spans="1:14" s="51" customFormat="1" ht="15.75" x14ac:dyDescent="0.2">
      <c r="A1" s="97" t="s">
        <v>151</v>
      </c>
      <c r="B1" s="97"/>
      <c r="C1" s="97"/>
      <c r="D1" s="97"/>
      <c r="E1" s="97"/>
      <c r="F1" s="97"/>
      <c r="G1" s="97"/>
      <c r="H1" s="97"/>
      <c r="I1" s="97"/>
    </row>
    <row r="2" spans="1:14" x14ac:dyDescent="0.2">
      <c r="I2" s="52" t="s">
        <v>152</v>
      </c>
    </row>
    <row r="4" spans="1:14" s="54" customFormat="1" x14ac:dyDescent="0.2">
      <c r="A4" s="53" t="s">
        <v>153</v>
      </c>
      <c r="B4" s="20"/>
      <c r="C4" s="20"/>
      <c r="D4" s="20"/>
      <c r="E4" s="20"/>
      <c r="F4" s="20"/>
      <c r="G4" s="20"/>
      <c r="H4" s="20"/>
      <c r="I4" s="20">
        <v>2</v>
      </c>
    </row>
    <row r="5" spans="1:14" s="54" customFormat="1" ht="12.75" customHeight="1" x14ac:dyDescent="0.2">
      <c r="A5" s="96"/>
      <c r="B5" s="96"/>
      <c r="C5" s="96"/>
      <c r="D5" s="96"/>
      <c r="E5" s="96"/>
      <c r="F5" s="96"/>
      <c r="G5" s="96"/>
      <c r="H5" s="20"/>
      <c r="I5" s="20"/>
    </row>
    <row r="6" spans="1:14" s="54" customFormat="1" x14ac:dyDescent="0.2">
      <c r="A6" s="53" t="s">
        <v>154</v>
      </c>
      <c r="B6" s="20"/>
      <c r="C6" s="20"/>
      <c r="D6" s="20"/>
      <c r="E6" s="20"/>
      <c r="F6" s="20"/>
      <c r="G6" s="20"/>
      <c r="H6" s="20"/>
      <c r="I6" s="20">
        <v>4</v>
      </c>
    </row>
    <row r="7" spans="1:14" s="54" customFormat="1" ht="12.75" customHeight="1" x14ac:dyDescent="0.2">
      <c r="A7" s="96"/>
      <c r="B7" s="96"/>
      <c r="C7" s="96"/>
      <c r="D7" s="96"/>
      <c r="E7" s="96"/>
      <c r="F7" s="96"/>
      <c r="G7" s="96"/>
      <c r="H7" s="20"/>
      <c r="I7" s="20"/>
    </row>
    <row r="8" spans="1:14" s="54" customFormat="1" ht="12.75" customHeight="1" x14ac:dyDescent="0.2">
      <c r="A8" s="96"/>
      <c r="B8" s="96"/>
      <c r="C8" s="96"/>
      <c r="D8" s="96"/>
      <c r="E8" s="96"/>
      <c r="F8" s="96"/>
      <c r="G8" s="96"/>
      <c r="H8" s="20"/>
      <c r="I8" s="20"/>
      <c r="J8" s="55"/>
      <c r="K8" s="55"/>
      <c r="L8" s="55"/>
      <c r="M8" s="55"/>
      <c r="N8" s="55"/>
    </row>
    <row r="9" spans="1:14" s="54" customFormat="1" ht="12.75" customHeight="1" x14ac:dyDescent="0.2">
      <c r="A9" s="53" t="s">
        <v>155</v>
      </c>
      <c r="B9" s="20"/>
      <c r="C9" s="20"/>
      <c r="D9" s="20"/>
      <c r="E9" s="20"/>
      <c r="F9" s="20"/>
      <c r="G9" s="20"/>
      <c r="H9" s="20"/>
      <c r="I9" s="20"/>
    </row>
    <row r="10" spans="1:14" s="54" customFormat="1" ht="12.75" customHeight="1" x14ac:dyDescent="0.2">
      <c r="A10" s="96" t="s">
        <v>178</v>
      </c>
      <c r="B10" s="96"/>
      <c r="C10" s="96"/>
      <c r="D10" s="96"/>
      <c r="E10" s="96"/>
      <c r="F10" s="96"/>
      <c r="G10" s="96"/>
      <c r="H10" s="20"/>
      <c r="I10" s="20">
        <v>5</v>
      </c>
    </row>
    <row r="11" spans="1:14" s="54" customFormat="1" ht="12.75" customHeight="1" x14ac:dyDescent="0.2">
      <c r="A11" s="96" t="s">
        <v>179</v>
      </c>
      <c r="B11" s="96"/>
      <c r="C11" s="96"/>
      <c r="D11" s="96"/>
      <c r="E11" s="96"/>
      <c r="F11" s="96"/>
      <c r="G11" s="96"/>
      <c r="H11" s="20"/>
      <c r="I11" s="20">
        <v>8</v>
      </c>
    </row>
    <row r="12" spans="1:14" s="54" customFormat="1" ht="12.75" customHeight="1" x14ac:dyDescent="0.2">
      <c r="A12" s="96" t="s">
        <v>180</v>
      </c>
      <c r="B12" s="96"/>
      <c r="C12" s="96"/>
      <c r="D12" s="96"/>
      <c r="E12" s="96"/>
      <c r="F12" s="96"/>
      <c r="G12" s="96"/>
      <c r="H12" s="20"/>
      <c r="I12" s="20">
        <v>11</v>
      </c>
    </row>
    <row r="13" spans="1:14" s="54" customFormat="1" ht="12.75" customHeight="1" x14ac:dyDescent="0.2">
      <c r="A13" s="96"/>
      <c r="B13" s="96"/>
      <c r="C13" s="96"/>
      <c r="D13" s="96"/>
      <c r="E13" s="96"/>
      <c r="F13" s="96"/>
      <c r="G13" s="96"/>
      <c r="H13" s="20"/>
      <c r="I13" s="20"/>
    </row>
    <row r="14" spans="1:14" s="54" customFormat="1" ht="12.75" customHeight="1" x14ac:dyDescent="0.2">
      <c r="A14" s="53" t="s">
        <v>156</v>
      </c>
      <c r="B14" s="20"/>
      <c r="C14" s="20"/>
      <c r="D14" s="20"/>
      <c r="E14" s="20"/>
      <c r="F14" s="20"/>
      <c r="G14" s="20"/>
      <c r="H14" s="20"/>
      <c r="I14" s="20"/>
    </row>
    <row r="15" spans="1:14" s="54" customFormat="1" ht="12.75" customHeight="1" x14ac:dyDescent="0.2">
      <c r="A15" s="96" t="s">
        <v>181</v>
      </c>
      <c r="B15" s="96"/>
      <c r="C15" s="96"/>
      <c r="D15" s="96"/>
      <c r="E15" s="96"/>
      <c r="F15" s="96"/>
      <c r="G15" s="96"/>
      <c r="H15" s="20"/>
      <c r="I15" s="20">
        <v>14</v>
      </c>
    </row>
    <row r="16" spans="1:14" s="54" customFormat="1" x14ac:dyDescent="0.2">
      <c r="A16" s="96"/>
      <c r="B16" s="96"/>
      <c r="C16" s="96"/>
      <c r="D16" s="96"/>
      <c r="E16" s="96"/>
      <c r="F16" s="96"/>
      <c r="G16" s="96"/>
      <c r="H16" s="20"/>
      <c r="I16" s="20"/>
    </row>
    <row r="17" spans="1:9" s="54" customFormat="1" x14ac:dyDescent="0.2">
      <c r="A17" s="53" t="s">
        <v>157</v>
      </c>
      <c r="B17" s="20"/>
      <c r="C17" s="20"/>
      <c r="D17" s="20"/>
      <c r="E17" s="20"/>
      <c r="F17" s="20"/>
      <c r="G17" s="20"/>
      <c r="H17" s="20"/>
      <c r="I17" s="20"/>
    </row>
    <row r="18" spans="1:9" s="54" customFormat="1" x14ac:dyDescent="0.2">
      <c r="A18" s="96" t="s">
        <v>182</v>
      </c>
      <c r="B18" s="96"/>
      <c r="C18" s="96"/>
      <c r="D18" s="96"/>
      <c r="E18" s="96"/>
      <c r="F18" s="96"/>
      <c r="G18" s="96"/>
      <c r="H18" s="58"/>
      <c r="I18" s="58">
        <v>15</v>
      </c>
    </row>
    <row r="19" spans="1:9" s="54" customFormat="1" x14ac:dyDescent="0.2">
      <c r="A19" s="96" t="s">
        <v>183</v>
      </c>
      <c r="B19" s="96"/>
      <c r="C19" s="96"/>
      <c r="D19" s="96"/>
      <c r="E19" s="96"/>
      <c r="F19" s="96"/>
      <c r="G19" s="96"/>
      <c r="H19" s="58"/>
      <c r="I19" s="58">
        <v>16</v>
      </c>
    </row>
    <row r="20" spans="1:9" s="54" customFormat="1" x14ac:dyDescent="0.2">
      <c r="A20" s="96"/>
      <c r="B20" s="96"/>
      <c r="C20" s="96"/>
      <c r="D20" s="96"/>
      <c r="E20" s="96"/>
      <c r="F20" s="96"/>
      <c r="G20" s="96"/>
      <c r="H20" s="20"/>
      <c r="I20" s="20"/>
    </row>
    <row r="21" spans="1:9" s="54" customFormat="1" ht="12" x14ac:dyDescent="0.2"/>
    <row r="22" spans="1:9" s="54" customFormat="1" ht="12" x14ac:dyDescent="0.2"/>
    <row r="23" spans="1:9" s="54" customFormat="1" ht="12" x14ac:dyDescent="0.2"/>
    <row r="24" spans="1:9" s="54" customFormat="1" ht="12" x14ac:dyDescent="0.2"/>
    <row r="25" spans="1:9" s="54" customFormat="1" ht="12" x14ac:dyDescent="0.2"/>
    <row r="26" spans="1:9" s="54" customFormat="1" ht="12" x14ac:dyDescent="0.2"/>
  </sheetData>
  <mergeCells count="13">
    <mergeCell ref="A12:G12"/>
    <mergeCell ref="A1:I1"/>
    <mergeCell ref="A5:G5"/>
    <mergeCell ref="A7:G7"/>
    <mergeCell ref="A8:G8"/>
    <mergeCell ref="A10:G10"/>
    <mergeCell ref="A11:G11"/>
    <mergeCell ref="A20:G20"/>
    <mergeCell ref="A13:G13"/>
    <mergeCell ref="A15:G15"/>
    <mergeCell ref="A16:G16"/>
    <mergeCell ref="A18:G18"/>
    <mergeCell ref="A19:G19"/>
  </mergeCells>
  <conditionalFormatting sqref="A3:I3">
    <cfRule type="expression" dxfId="9" priority="3">
      <formula>MOD(ROW(),2)=0</formula>
    </cfRule>
  </conditionalFormatting>
  <conditionalFormatting sqref="A4:I6">
    <cfRule type="expression" dxfId="8" priority="2">
      <formula>MOD(ROW(),2)=0</formula>
    </cfRule>
  </conditionalFormatting>
  <conditionalFormatting sqref="A9:I12 A14:I19">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5" x14ac:dyDescent="0.25"/>
  <sheetData/>
  <pageMargins left="0.59055118110236227" right="0.51181102362204722"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zoomScaleNormal="100" workbookViewId="0">
      <selection sqref="A1:I1"/>
    </sheetView>
  </sheetViews>
  <sheetFormatPr baseColWidth="10" defaultColWidth="11.42578125" defaultRowHeight="15" x14ac:dyDescent="0.25"/>
  <cols>
    <col min="1" max="1" width="20.5703125" style="1" customWidth="1"/>
    <col min="2" max="2" width="9.7109375" style="1" customWidth="1"/>
    <col min="3" max="3" width="9" style="1" customWidth="1"/>
    <col min="4" max="4" width="8.7109375" style="1" customWidth="1"/>
    <col min="5" max="5" width="7.7109375" style="1" customWidth="1"/>
    <col min="6" max="6" width="8.7109375" style="1" customWidth="1"/>
    <col min="7" max="7" width="8.28515625" style="1" customWidth="1"/>
    <col min="8" max="8" width="7.7109375" style="1" customWidth="1"/>
    <col min="9" max="9" width="9.28515625" style="1" customWidth="1"/>
    <col min="10" max="25" width="3.28515625" style="1" customWidth="1"/>
    <col min="26" max="16384" width="11.42578125" style="1"/>
  </cols>
  <sheetData>
    <row r="1" spans="1:14" x14ac:dyDescent="0.25">
      <c r="A1" s="98" t="s">
        <v>178</v>
      </c>
      <c r="B1" s="98"/>
      <c r="C1" s="98"/>
      <c r="D1" s="98"/>
      <c r="E1" s="98"/>
      <c r="F1" s="98"/>
      <c r="G1" s="98"/>
      <c r="H1" s="98"/>
      <c r="I1" s="98"/>
    </row>
    <row r="2" spans="1:14" ht="15" customHeight="1" x14ac:dyDescent="0.25">
      <c r="B2" s="4"/>
      <c r="C2" s="4"/>
      <c r="D2" s="4"/>
      <c r="E2" s="4"/>
      <c r="F2" s="4"/>
      <c r="G2" s="4"/>
      <c r="H2" s="4"/>
      <c r="I2" s="4"/>
    </row>
    <row r="3" spans="1:14" ht="27.95" customHeight="1" x14ac:dyDescent="0.25">
      <c r="A3" s="102" t="s">
        <v>159</v>
      </c>
      <c r="B3" s="105" t="s">
        <v>108</v>
      </c>
      <c r="C3" s="105" t="s">
        <v>176</v>
      </c>
      <c r="D3" s="99" t="s">
        <v>110</v>
      </c>
      <c r="E3" s="100"/>
      <c r="F3" s="99" t="s">
        <v>109</v>
      </c>
      <c r="G3" s="100"/>
      <c r="H3" s="99" t="s">
        <v>163</v>
      </c>
      <c r="I3" s="101"/>
    </row>
    <row r="4" spans="1:14" ht="37.5" customHeight="1" x14ac:dyDescent="0.25">
      <c r="A4" s="103"/>
      <c r="B4" s="106"/>
      <c r="C4" s="107"/>
      <c r="D4" s="63" t="s">
        <v>165</v>
      </c>
      <c r="E4" s="63" t="s">
        <v>164</v>
      </c>
      <c r="F4" s="63" t="s">
        <v>165</v>
      </c>
      <c r="G4" s="63" t="s">
        <v>164</v>
      </c>
      <c r="H4" s="63" t="s">
        <v>165</v>
      </c>
      <c r="I4" s="64" t="s">
        <v>166</v>
      </c>
    </row>
    <row r="5" spans="1:14" ht="12.75" customHeight="1" x14ac:dyDescent="0.25">
      <c r="A5" s="104"/>
      <c r="B5" s="63" t="s">
        <v>0</v>
      </c>
      <c r="C5" s="108"/>
      <c r="D5" s="63" t="s">
        <v>0</v>
      </c>
      <c r="E5" s="63" t="s">
        <v>167</v>
      </c>
      <c r="F5" s="63" t="s">
        <v>0</v>
      </c>
      <c r="G5" s="63" t="s">
        <v>167</v>
      </c>
      <c r="H5" s="63" t="s">
        <v>0</v>
      </c>
      <c r="I5" s="65" t="s">
        <v>168</v>
      </c>
    </row>
    <row r="6" spans="1:14" s="59" customFormat="1" ht="12" customHeight="1" x14ac:dyDescent="0.25">
      <c r="A6" s="27"/>
      <c r="B6" s="11"/>
      <c r="C6" s="11"/>
      <c r="D6" s="11"/>
      <c r="E6" s="12"/>
      <c r="F6" s="12"/>
      <c r="G6" s="12"/>
      <c r="H6" s="11"/>
      <c r="I6" s="11"/>
    </row>
    <row r="7" spans="1:14" s="9" customFormat="1" ht="15" customHeight="1" x14ac:dyDescent="0.25">
      <c r="A7" s="27" t="s">
        <v>1</v>
      </c>
      <c r="B7" s="67">
        <v>1510</v>
      </c>
      <c r="C7" s="68">
        <v>1.6</v>
      </c>
      <c r="D7" s="67">
        <v>924</v>
      </c>
      <c r="E7" s="68">
        <v>61.2</v>
      </c>
      <c r="F7" s="67">
        <v>200</v>
      </c>
      <c r="G7" s="68">
        <v>13.2</v>
      </c>
      <c r="H7" s="67">
        <v>49</v>
      </c>
      <c r="I7" s="68">
        <v>24.5</v>
      </c>
      <c r="J7" s="11"/>
      <c r="K7" s="11"/>
      <c r="L7" s="12"/>
      <c r="N7" s="13"/>
    </row>
    <row r="8" spans="1:14" s="9" customFormat="1" ht="15" customHeight="1" x14ac:dyDescent="0.25">
      <c r="A8" s="27" t="s">
        <v>2</v>
      </c>
      <c r="B8" s="67">
        <v>2069</v>
      </c>
      <c r="C8" s="68">
        <v>2.1</v>
      </c>
      <c r="D8" s="67">
        <v>757</v>
      </c>
      <c r="E8" s="68">
        <v>36.6</v>
      </c>
      <c r="F8" s="67">
        <v>468</v>
      </c>
      <c r="G8" s="68">
        <v>22.6</v>
      </c>
      <c r="H8" s="67">
        <v>59</v>
      </c>
      <c r="I8" s="68">
        <v>12.6</v>
      </c>
      <c r="J8" s="11"/>
      <c r="K8" s="11"/>
      <c r="L8" s="12"/>
      <c r="N8" s="13"/>
    </row>
    <row r="9" spans="1:14" s="9" customFormat="1" ht="15" customHeight="1" x14ac:dyDescent="0.25">
      <c r="A9" s="27" t="s">
        <v>3</v>
      </c>
      <c r="B9" s="67">
        <v>8708</v>
      </c>
      <c r="C9" s="68">
        <v>1.5</v>
      </c>
      <c r="D9" s="67">
        <v>5990</v>
      </c>
      <c r="E9" s="68">
        <v>68.8</v>
      </c>
      <c r="F9" s="67">
        <v>1024</v>
      </c>
      <c r="G9" s="68">
        <v>11.8</v>
      </c>
      <c r="H9" s="67">
        <v>287</v>
      </c>
      <c r="I9" s="68">
        <v>28</v>
      </c>
      <c r="J9" s="11"/>
      <c r="K9" s="11"/>
      <c r="L9" s="12"/>
      <c r="N9" s="13"/>
    </row>
    <row r="10" spans="1:14" s="9" customFormat="1" ht="15" customHeight="1" x14ac:dyDescent="0.25">
      <c r="A10" s="27" t="s">
        <v>4</v>
      </c>
      <c r="B10" s="67">
        <v>14854</v>
      </c>
      <c r="C10" s="68">
        <v>1.5</v>
      </c>
      <c r="D10" s="67">
        <v>10264</v>
      </c>
      <c r="E10" s="68">
        <v>69.099999999999994</v>
      </c>
      <c r="F10" s="67">
        <v>1927</v>
      </c>
      <c r="G10" s="68">
        <v>13</v>
      </c>
      <c r="H10" s="67">
        <v>613</v>
      </c>
      <c r="I10" s="68">
        <v>31.8</v>
      </c>
      <c r="J10" s="11"/>
      <c r="K10" s="11"/>
      <c r="L10" s="12"/>
      <c r="N10" s="13"/>
    </row>
    <row r="11" spans="1:14" s="9" customFormat="1" ht="15" customHeight="1" x14ac:dyDescent="0.25">
      <c r="A11" s="27" t="s">
        <v>5</v>
      </c>
      <c r="B11" s="67">
        <v>7338</v>
      </c>
      <c r="C11" s="68">
        <v>1.5</v>
      </c>
      <c r="D11" s="67">
        <v>4936</v>
      </c>
      <c r="E11" s="68">
        <v>67.3</v>
      </c>
      <c r="F11" s="67">
        <v>774</v>
      </c>
      <c r="G11" s="68">
        <v>10.5</v>
      </c>
      <c r="H11" s="67">
        <v>190</v>
      </c>
      <c r="I11" s="68">
        <v>24.5</v>
      </c>
      <c r="J11" s="11"/>
      <c r="K11" s="11"/>
      <c r="L11" s="12"/>
      <c r="N11" s="13"/>
    </row>
    <row r="12" spans="1:14" s="9" customFormat="1" ht="15" customHeight="1" x14ac:dyDescent="0.25">
      <c r="A12" s="27" t="s">
        <v>6</v>
      </c>
      <c r="B12" s="67">
        <v>2283</v>
      </c>
      <c r="C12" s="68">
        <v>1.7</v>
      </c>
      <c r="D12" s="67">
        <v>1245</v>
      </c>
      <c r="E12" s="68">
        <v>54.5</v>
      </c>
      <c r="F12" s="67">
        <v>286</v>
      </c>
      <c r="G12" s="68">
        <v>12.5</v>
      </c>
      <c r="H12" s="67">
        <v>57</v>
      </c>
      <c r="I12" s="68">
        <v>19.899999999999999</v>
      </c>
      <c r="J12" s="11"/>
      <c r="K12" s="11"/>
      <c r="L12" s="12"/>
      <c r="N12" s="13"/>
    </row>
    <row r="13" spans="1:14" s="9" customFormat="1" ht="15" customHeight="1" x14ac:dyDescent="0.25">
      <c r="A13" s="27" t="s">
        <v>7</v>
      </c>
      <c r="B13" s="67">
        <v>4627</v>
      </c>
      <c r="C13" s="68">
        <v>1.6</v>
      </c>
      <c r="D13" s="67">
        <v>3059</v>
      </c>
      <c r="E13" s="68">
        <v>66.099999999999994</v>
      </c>
      <c r="F13" s="67">
        <v>531</v>
      </c>
      <c r="G13" s="68">
        <v>11.5</v>
      </c>
      <c r="H13" s="67">
        <v>131</v>
      </c>
      <c r="I13" s="68">
        <v>24.7</v>
      </c>
      <c r="J13" s="11"/>
      <c r="K13" s="11"/>
      <c r="L13" s="12"/>
      <c r="N13" s="13"/>
    </row>
    <row r="14" spans="1:14" s="9" customFormat="1" ht="15" customHeight="1" x14ac:dyDescent="0.25">
      <c r="A14" s="27" t="s">
        <v>8</v>
      </c>
      <c r="B14" s="67">
        <v>25781</v>
      </c>
      <c r="C14" s="68">
        <v>1.5</v>
      </c>
      <c r="D14" s="67">
        <v>17503</v>
      </c>
      <c r="E14" s="68">
        <v>67.900000000000006</v>
      </c>
      <c r="F14" s="67">
        <v>2885</v>
      </c>
      <c r="G14" s="68">
        <v>11.2</v>
      </c>
      <c r="H14" s="67">
        <v>860</v>
      </c>
      <c r="I14" s="68">
        <v>29.8</v>
      </c>
      <c r="J14" s="11"/>
      <c r="K14" s="11"/>
      <c r="L14" s="12"/>
      <c r="N14" s="13"/>
    </row>
    <row r="15" spans="1:14" s="9" customFormat="1" ht="15" customHeight="1" x14ac:dyDescent="0.25">
      <c r="A15" s="27" t="s">
        <v>9</v>
      </c>
      <c r="B15" s="67">
        <v>22737</v>
      </c>
      <c r="C15" s="68">
        <v>1.7</v>
      </c>
      <c r="D15" s="67">
        <v>13557</v>
      </c>
      <c r="E15" s="68">
        <v>59.6</v>
      </c>
      <c r="F15" s="67">
        <v>3611</v>
      </c>
      <c r="G15" s="68">
        <v>15.9</v>
      </c>
      <c r="H15" s="67">
        <v>1151</v>
      </c>
      <c r="I15" s="68">
        <v>31.9</v>
      </c>
      <c r="J15" s="11"/>
      <c r="K15" s="11"/>
      <c r="L15" s="12"/>
      <c r="N15" s="13"/>
    </row>
    <row r="16" spans="1:14" s="9" customFormat="1" ht="15" customHeight="1" x14ac:dyDescent="0.25">
      <c r="A16" s="27" t="s">
        <v>10</v>
      </c>
      <c r="B16" s="67">
        <v>35081</v>
      </c>
      <c r="C16" s="68">
        <v>2</v>
      </c>
      <c r="D16" s="67">
        <v>16590</v>
      </c>
      <c r="E16" s="68">
        <v>47.3</v>
      </c>
      <c r="F16" s="67">
        <v>7730</v>
      </c>
      <c r="G16" s="68">
        <v>22</v>
      </c>
      <c r="H16" s="67">
        <v>2353</v>
      </c>
      <c r="I16" s="68">
        <v>30.4</v>
      </c>
      <c r="J16" s="11"/>
      <c r="K16" s="11"/>
      <c r="L16" s="12"/>
      <c r="N16" s="13"/>
    </row>
    <row r="17" spans="1:14" s="9" customFormat="1" ht="15" customHeight="1" x14ac:dyDescent="0.25">
      <c r="A17" s="27" t="s">
        <v>11</v>
      </c>
      <c r="B17" s="67">
        <v>494</v>
      </c>
      <c r="C17" s="68">
        <v>2.2000000000000002</v>
      </c>
      <c r="D17" s="67">
        <v>266</v>
      </c>
      <c r="E17" s="68">
        <v>53.8</v>
      </c>
      <c r="F17" s="67">
        <v>125</v>
      </c>
      <c r="G17" s="68">
        <v>25.3</v>
      </c>
      <c r="H17" s="67">
        <v>40</v>
      </c>
      <c r="I17" s="68">
        <v>32</v>
      </c>
      <c r="J17" s="11"/>
      <c r="K17" s="11"/>
      <c r="L17" s="12"/>
      <c r="N17" s="13"/>
    </row>
    <row r="18" spans="1:14" s="9" customFormat="1" ht="15" customHeight="1" x14ac:dyDescent="0.25">
      <c r="A18" s="27" t="s">
        <v>12</v>
      </c>
      <c r="B18" s="67">
        <v>5193</v>
      </c>
      <c r="C18" s="68">
        <v>1.8</v>
      </c>
      <c r="D18" s="67">
        <v>3064</v>
      </c>
      <c r="E18" s="68">
        <v>59</v>
      </c>
      <c r="F18" s="67">
        <v>914</v>
      </c>
      <c r="G18" s="68">
        <v>17.600000000000001</v>
      </c>
      <c r="H18" s="67">
        <v>306</v>
      </c>
      <c r="I18" s="68">
        <v>33.5</v>
      </c>
      <c r="J18" s="11"/>
      <c r="K18" s="11"/>
      <c r="L18" s="12"/>
      <c r="N18" s="13"/>
    </row>
    <row r="19" spans="1:14" s="9" customFormat="1" ht="15" customHeight="1" x14ac:dyDescent="0.25">
      <c r="A19" s="27" t="s">
        <v>13</v>
      </c>
      <c r="B19" s="67">
        <v>2356</v>
      </c>
      <c r="C19" s="68">
        <v>1.9</v>
      </c>
      <c r="D19" s="67">
        <v>1304</v>
      </c>
      <c r="E19" s="68">
        <v>55.3</v>
      </c>
      <c r="F19" s="67">
        <v>500</v>
      </c>
      <c r="G19" s="68">
        <v>21.2</v>
      </c>
      <c r="H19" s="67">
        <v>139</v>
      </c>
      <c r="I19" s="68">
        <v>27.8</v>
      </c>
      <c r="J19" s="11"/>
      <c r="K19" s="11"/>
      <c r="L19" s="12"/>
      <c r="N19" s="13"/>
    </row>
    <row r="20" spans="1:14" s="9" customFormat="1" ht="15" customHeight="1" x14ac:dyDescent="0.25">
      <c r="A20" s="27" t="s">
        <v>14</v>
      </c>
      <c r="B20" s="67">
        <v>25955</v>
      </c>
      <c r="C20" s="68">
        <v>2</v>
      </c>
      <c r="D20" s="67">
        <v>12824</v>
      </c>
      <c r="E20" s="68">
        <v>49.4</v>
      </c>
      <c r="F20" s="67">
        <v>5927</v>
      </c>
      <c r="G20" s="68">
        <v>22.8</v>
      </c>
      <c r="H20" s="67">
        <v>1473</v>
      </c>
      <c r="I20" s="68">
        <v>24.9</v>
      </c>
      <c r="J20" s="11"/>
      <c r="K20" s="11"/>
      <c r="L20" s="12"/>
      <c r="N20" s="13"/>
    </row>
    <row r="21" spans="1:14" s="9" customFormat="1" ht="15" customHeight="1" x14ac:dyDescent="0.25">
      <c r="A21" s="27" t="s">
        <v>112</v>
      </c>
      <c r="B21" s="67">
        <v>887</v>
      </c>
      <c r="C21" s="68">
        <v>1.3</v>
      </c>
      <c r="D21" s="67">
        <v>683</v>
      </c>
      <c r="E21" s="68">
        <v>77</v>
      </c>
      <c r="F21" s="67">
        <v>42</v>
      </c>
      <c r="G21" s="68">
        <v>4.7</v>
      </c>
      <c r="H21" s="67">
        <v>14</v>
      </c>
      <c r="I21" s="68" t="s">
        <v>184</v>
      </c>
      <c r="J21" s="11"/>
      <c r="K21" s="11"/>
      <c r="L21" s="12"/>
      <c r="N21" s="13"/>
    </row>
    <row r="22" spans="1:14" s="9" customFormat="1" ht="15" customHeight="1" x14ac:dyDescent="0.25">
      <c r="A22" s="27" t="s">
        <v>113</v>
      </c>
      <c r="B22" s="67">
        <v>6278</v>
      </c>
      <c r="C22" s="68">
        <v>1.9</v>
      </c>
      <c r="D22" s="67">
        <v>3168</v>
      </c>
      <c r="E22" s="68">
        <v>50.5</v>
      </c>
      <c r="F22" s="67">
        <v>1176</v>
      </c>
      <c r="G22" s="68">
        <v>18.7</v>
      </c>
      <c r="H22" s="67">
        <v>316</v>
      </c>
      <c r="I22" s="68">
        <v>26.9</v>
      </c>
      <c r="J22" s="11"/>
      <c r="K22" s="11"/>
      <c r="L22" s="12"/>
      <c r="N22" s="13"/>
    </row>
    <row r="23" spans="1:14" s="2" customFormat="1" ht="15" customHeight="1" x14ac:dyDescent="0.25">
      <c r="A23" s="28" t="s">
        <v>102</v>
      </c>
      <c r="B23" s="69">
        <v>166151</v>
      </c>
      <c r="C23" s="70">
        <v>1.8</v>
      </c>
      <c r="D23" s="69">
        <v>96134</v>
      </c>
      <c r="E23" s="70">
        <v>57.9</v>
      </c>
      <c r="F23" s="69">
        <v>28120</v>
      </c>
      <c r="G23" s="70">
        <v>16.899999999999999</v>
      </c>
      <c r="H23" s="69">
        <v>8038</v>
      </c>
      <c r="I23" s="70">
        <v>28.6</v>
      </c>
      <c r="J23" s="25"/>
      <c r="K23" s="25"/>
      <c r="L23" s="26"/>
      <c r="N23" s="13"/>
    </row>
    <row r="24" spans="1:14" s="2" customFormat="1" ht="15" customHeight="1" x14ac:dyDescent="0.25">
      <c r="A24" s="29" t="s">
        <v>15</v>
      </c>
      <c r="B24" s="67">
        <v>17856</v>
      </c>
      <c r="C24" s="68">
        <v>1.7</v>
      </c>
      <c r="D24" s="67">
        <v>11163</v>
      </c>
      <c r="E24" s="68">
        <v>62.5</v>
      </c>
      <c r="F24" s="67">
        <v>2868</v>
      </c>
      <c r="G24" s="68">
        <v>16.100000000000001</v>
      </c>
      <c r="H24" s="67">
        <v>887</v>
      </c>
      <c r="I24" s="68">
        <v>30.9</v>
      </c>
      <c r="J24" s="11"/>
      <c r="K24" s="11"/>
      <c r="L24" s="12"/>
      <c r="N24" s="13"/>
    </row>
    <row r="25" spans="1:14" s="9" customFormat="1" ht="15" customHeight="1" x14ac:dyDescent="0.25">
      <c r="A25" s="27" t="s">
        <v>16</v>
      </c>
      <c r="B25" s="67">
        <v>5248</v>
      </c>
      <c r="C25" s="68">
        <v>1.6</v>
      </c>
      <c r="D25" s="67">
        <v>3548</v>
      </c>
      <c r="E25" s="68">
        <v>67.599999999999994</v>
      </c>
      <c r="F25" s="67">
        <v>774</v>
      </c>
      <c r="G25" s="68">
        <v>14.7</v>
      </c>
      <c r="H25" s="67">
        <v>227</v>
      </c>
      <c r="I25" s="68">
        <v>29.3</v>
      </c>
      <c r="J25" s="11"/>
      <c r="K25" s="11"/>
      <c r="L25" s="12"/>
      <c r="N25" s="13"/>
    </row>
    <row r="26" spans="1:14" s="9" customFormat="1" ht="15" customHeight="1" x14ac:dyDescent="0.25">
      <c r="A26" s="27" t="s">
        <v>17</v>
      </c>
      <c r="B26" s="67">
        <v>14534</v>
      </c>
      <c r="C26" s="68">
        <v>1.7</v>
      </c>
      <c r="D26" s="67">
        <v>8730</v>
      </c>
      <c r="E26" s="68">
        <v>60.1</v>
      </c>
      <c r="F26" s="67">
        <v>2584</v>
      </c>
      <c r="G26" s="68">
        <v>17.8</v>
      </c>
      <c r="H26" s="67">
        <v>653</v>
      </c>
      <c r="I26" s="68">
        <v>25.3</v>
      </c>
      <c r="J26" s="11"/>
      <c r="K26" s="11"/>
      <c r="L26" s="12"/>
      <c r="N26" s="13"/>
    </row>
    <row r="27" spans="1:14" s="9" customFormat="1" ht="15" customHeight="1" x14ac:dyDescent="0.25">
      <c r="A27" s="27" t="s">
        <v>18</v>
      </c>
      <c r="B27" s="67">
        <v>21685</v>
      </c>
      <c r="C27" s="68">
        <v>1.7</v>
      </c>
      <c r="D27" s="67">
        <v>13244</v>
      </c>
      <c r="E27" s="68">
        <v>61.1</v>
      </c>
      <c r="F27" s="67">
        <v>3726</v>
      </c>
      <c r="G27" s="68">
        <v>17.2</v>
      </c>
      <c r="H27" s="67">
        <v>1008</v>
      </c>
      <c r="I27" s="68">
        <v>27.1</v>
      </c>
      <c r="J27" s="11"/>
      <c r="K27" s="11"/>
      <c r="L27" s="12"/>
      <c r="N27" s="13"/>
    </row>
    <row r="28" spans="1:14" s="9" customFormat="1" ht="15" customHeight="1" x14ac:dyDescent="0.25">
      <c r="A28" s="27" t="s">
        <v>19</v>
      </c>
      <c r="B28" s="67">
        <v>17012</v>
      </c>
      <c r="C28" s="68">
        <v>1.7</v>
      </c>
      <c r="D28" s="67">
        <v>10004</v>
      </c>
      <c r="E28" s="68">
        <v>58.8</v>
      </c>
      <c r="F28" s="67">
        <v>2956</v>
      </c>
      <c r="G28" s="68">
        <v>17.399999999999999</v>
      </c>
      <c r="H28" s="67">
        <v>700</v>
      </c>
      <c r="I28" s="68">
        <v>23.7</v>
      </c>
      <c r="J28" s="11"/>
      <c r="K28" s="11"/>
      <c r="L28" s="12"/>
      <c r="N28" s="13"/>
    </row>
    <row r="29" spans="1:14" s="9" customFormat="1" ht="15" customHeight="1" x14ac:dyDescent="0.25">
      <c r="A29" s="27" t="s">
        <v>20</v>
      </c>
      <c r="B29" s="67">
        <v>5300</v>
      </c>
      <c r="C29" s="68">
        <v>2.1</v>
      </c>
      <c r="D29" s="67">
        <v>2295</v>
      </c>
      <c r="E29" s="68">
        <v>43.3</v>
      </c>
      <c r="F29" s="67">
        <v>1283</v>
      </c>
      <c r="G29" s="68">
        <v>24.2</v>
      </c>
      <c r="H29" s="67">
        <v>196</v>
      </c>
      <c r="I29" s="68">
        <v>15.3</v>
      </c>
      <c r="J29" s="11"/>
      <c r="K29" s="11"/>
      <c r="L29" s="12"/>
      <c r="N29" s="13"/>
    </row>
    <row r="30" spans="1:14" s="9" customFormat="1" ht="15" customHeight="1" x14ac:dyDescent="0.25">
      <c r="A30" s="27" t="s">
        <v>21</v>
      </c>
      <c r="B30" s="67">
        <v>7455</v>
      </c>
      <c r="C30" s="68">
        <v>2.1</v>
      </c>
      <c r="D30" s="67">
        <v>3073</v>
      </c>
      <c r="E30" s="68">
        <v>41.2</v>
      </c>
      <c r="F30" s="67">
        <v>1890</v>
      </c>
      <c r="G30" s="68">
        <v>25.4</v>
      </c>
      <c r="H30" s="67">
        <v>270</v>
      </c>
      <c r="I30" s="68">
        <v>14.3</v>
      </c>
      <c r="J30" s="11"/>
      <c r="K30" s="11"/>
      <c r="L30" s="12"/>
      <c r="N30" s="13"/>
    </row>
    <row r="31" spans="1:14" s="9" customFormat="1" ht="15" customHeight="1" x14ac:dyDescent="0.25">
      <c r="A31" s="27" t="s">
        <v>22</v>
      </c>
      <c r="B31" s="67">
        <v>17788</v>
      </c>
      <c r="C31" s="68">
        <v>2</v>
      </c>
      <c r="D31" s="67">
        <v>8044</v>
      </c>
      <c r="E31" s="68">
        <v>45.2</v>
      </c>
      <c r="F31" s="67">
        <v>4228</v>
      </c>
      <c r="G31" s="68">
        <v>23.8</v>
      </c>
      <c r="H31" s="67">
        <v>1207</v>
      </c>
      <c r="I31" s="68">
        <v>28.5</v>
      </c>
      <c r="J31" s="11"/>
      <c r="K31" s="11"/>
      <c r="L31" s="12"/>
      <c r="N31" s="13"/>
    </row>
    <row r="32" spans="1:14" s="9" customFormat="1" ht="15" customHeight="1" x14ac:dyDescent="0.25">
      <c r="A32" s="27" t="s">
        <v>23</v>
      </c>
      <c r="B32" s="67">
        <v>13150</v>
      </c>
      <c r="C32" s="68">
        <v>2</v>
      </c>
      <c r="D32" s="67">
        <v>6139</v>
      </c>
      <c r="E32" s="68">
        <v>46.7</v>
      </c>
      <c r="F32" s="67">
        <v>3038</v>
      </c>
      <c r="G32" s="68">
        <v>23.1</v>
      </c>
      <c r="H32" s="67">
        <v>858</v>
      </c>
      <c r="I32" s="68">
        <v>28.2</v>
      </c>
      <c r="J32" s="11"/>
      <c r="K32" s="11"/>
      <c r="L32" s="12"/>
      <c r="N32" s="13"/>
    </row>
    <row r="33" spans="1:14" s="9" customFormat="1" ht="15" customHeight="1" x14ac:dyDescent="0.25">
      <c r="A33" s="27" t="s">
        <v>24</v>
      </c>
      <c r="B33" s="67">
        <v>3513</v>
      </c>
      <c r="C33" s="68">
        <v>2.1</v>
      </c>
      <c r="D33" s="67">
        <v>1540</v>
      </c>
      <c r="E33" s="68">
        <v>43.8</v>
      </c>
      <c r="F33" s="67">
        <v>815</v>
      </c>
      <c r="G33" s="68">
        <v>23.2</v>
      </c>
      <c r="H33" s="67">
        <v>113</v>
      </c>
      <c r="I33" s="68">
        <v>13.9</v>
      </c>
      <c r="J33" s="11"/>
      <c r="K33" s="11"/>
      <c r="L33" s="12"/>
      <c r="N33" s="13"/>
    </row>
    <row r="34" spans="1:14" s="9" customFormat="1" ht="15" customHeight="1" x14ac:dyDescent="0.25">
      <c r="A34" s="27" t="s">
        <v>25</v>
      </c>
      <c r="B34" s="67">
        <v>7049</v>
      </c>
      <c r="C34" s="68">
        <v>2</v>
      </c>
      <c r="D34" s="67">
        <v>3187</v>
      </c>
      <c r="E34" s="68">
        <v>45.2</v>
      </c>
      <c r="F34" s="67">
        <v>1471</v>
      </c>
      <c r="G34" s="68">
        <v>20.9</v>
      </c>
      <c r="H34" s="67">
        <v>245</v>
      </c>
      <c r="I34" s="68">
        <v>16.7</v>
      </c>
      <c r="J34" s="11"/>
      <c r="K34" s="11"/>
      <c r="L34" s="12"/>
      <c r="N34" s="13"/>
    </row>
    <row r="35" spans="1:14" s="9" customFormat="1" ht="15" customHeight="1" x14ac:dyDescent="0.25">
      <c r="A35" s="27" t="s">
        <v>26</v>
      </c>
      <c r="B35" s="67">
        <v>5682</v>
      </c>
      <c r="C35" s="68">
        <v>2</v>
      </c>
      <c r="D35" s="67">
        <v>2584</v>
      </c>
      <c r="E35" s="68">
        <v>45.5</v>
      </c>
      <c r="F35" s="67">
        <v>1262</v>
      </c>
      <c r="G35" s="68">
        <v>22.2</v>
      </c>
      <c r="H35" s="67">
        <v>271</v>
      </c>
      <c r="I35" s="68">
        <v>21.5</v>
      </c>
      <c r="J35" s="11"/>
      <c r="K35" s="11"/>
      <c r="L35" s="12"/>
      <c r="N35" s="13"/>
    </row>
    <row r="36" spans="1:14" s="9" customFormat="1" ht="15" customHeight="1" x14ac:dyDescent="0.25">
      <c r="A36" s="27" t="s">
        <v>27</v>
      </c>
      <c r="B36" s="67">
        <v>4529</v>
      </c>
      <c r="C36" s="68">
        <v>2</v>
      </c>
      <c r="D36" s="67">
        <v>2117</v>
      </c>
      <c r="E36" s="68">
        <v>46.7</v>
      </c>
      <c r="F36" s="67">
        <v>1008</v>
      </c>
      <c r="G36" s="68">
        <v>22.3</v>
      </c>
      <c r="H36" s="67">
        <v>216</v>
      </c>
      <c r="I36" s="68">
        <v>21.4</v>
      </c>
      <c r="J36" s="11"/>
      <c r="K36" s="11"/>
      <c r="L36" s="12"/>
      <c r="N36" s="13"/>
    </row>
    <row r="37" spans="1:14" s="9" customFormat="1" ht="15" customHeight="1" x14ac:dyDescent="0.25">
      <c r="A37" s="27" t="s">
        <v>28</v>
      </c>
      <c r="B37" s="67">
        <v>7866</v>
      </c>
      <c r="C37" s="68">
        <v>2</v>
      </c>
      <c r="D37" s="67">
        <v>3577</v>
      </c>
      <c r="E37" s="68">
        <v>45.5</v>
      </c>
      <c r="F37" s="67">
        <v>1671</v>
      </c>
      <c r="G37" s="68">
        <v>21.2</v>
      </c>
      <c r="H37" s="67">
        <v>306</v>
      </c>
      <c r="I37" s="68">
        <v>18.3</v>
      </c>
      <c r="J37" s="11"/>
      <c r="K37" s="11"/>
      <c r="L37" s="12"/>
      <c r="N37" s="13"/>
    </row>
    <row r="38" spans="1:14" s="9" customFormat="1" ht="15" customHeight="1" x14ac:dyDescent="0.25">
      <c r="A38" s="30" t="s">
        <v>101</v>
      </c>
      <c r="B38" s="69">
        <v>148667</v>
      </c>
      <c r="C38" s="70">
        <v>1.9</v>
      </c>
      <c r="D38" s="69">
        <v>79245</v>
      </c>
      <c r="E38" s="70">
        <v>53.3</v>
      </c>
      <c r="F38" s="69">
        <v>29574</v>
      </c>
      <c r="G38" s="70">
        <v>19.899999999999999</v>
      </c>
      <c r="H38" s="69">
        <v>7157</v>
      </c>
      <c r="I38" s="70">
        <v>24.2</v>
      </c>
      <c r="J38" s="25"/>
      <c r="K38" s="25"/>
      <c r="L38" s="26"/>
      <c r="N38" s="13"/>
    </row>
    <row r="39" spans="1:14" s="9" customFormat="1" ht="15" customHeight="1" x14ac:dyDescent="0.25">
      <c r="A39" s="27" t="s">
        <v>29</v>
      </c>
      <c r="B39" s="67">
        <v>38823</v>
      </c>
      <c r="C39" s="68">
        <v>1.5</v>
      </c>
      <c r="D39" s="67">
        <v>26032</v>
      </c>
      <c r="E39" s="68">
        <v>67.099999999999994</v>
      </c>
      <c r="F39" s="67">
        <v>5086</v>
      </c>
      <c r="G39" s="68">
        <v>13.1</v>
      </c>
      <c r="H39" s="67">
        <v>1242</v>
      </c>
      <c r="I39" s="68">
        <v>24.4</v>
      </c>
      <c r="J39" s="11"/>
      <c r="K39" s="11"/>
      <c r="L39" s="12"/>
      <c r="N39" s="13"/>
    </row>
    <row r="40" spans="1:14" s="2" customFormat="1" ht="15" customHeight="1" x14ac:dyDescent="0.25">
      <c r="A40" s="31" t="s">
        <v>30</v>
      </c>
      <c r="B40" s="67">
        <v>10904</v>
      </c>
      <c r="C40" s="68">
        <v>1.6</v>
      </c>
      <c r="D40" s="67">
        <v>7031</v>
      </c>
      <c r="E40" s="68">
        <v>64.5</v>
      </c>
      <c r="F40" s="67">
        <v>1480</v>
      </c>
      <c r="G40" s="68">
        <v>13.6</v>
      </c>
      <c r="H40" s="67">
        <v>307</v>
      </c>
      <c r="I40" s="68">
        <v>20.7</v>
      </c>
      <c r="J40" s="11"/>
      <c r="K40" s="11"/>
      <c r="L40" s="12"/>
      <c r="N40" s="13"/>
    </row>
    <row r="41" spans="1:14" s="9" customFormat="1" ht="15" customHeight="1" x14ac:dyDescent="0.25">
      <c r="A41" s="27" t="s">
        <v>31</v>
      </c>
      <c r="B41" s="67">
        <v>10873</v>
      </c>
      <c r="C41" s="68">
        <v>1.7</v>
      </c>
      <c r="D41" s="67">
        <v>6464</v>
      </c>
      <c r="E41" s="68">
        <v>59.5</v>
      </c>
      <c r="F41" s="67">
        <v>1663</v>
      </c>
      <c r="G41" s="68">
        <v>15.3</v>
      </c>
      <c r="H41" s="67">
        <v>336</v>
      </c>
      <c r="I41" s="68">
        <v>20.2</v>
      </c>
      <c r="J41" s="11"/>
      <c r="K41" s="11"/>
      <c r="L41" s="12"/>
      <c r="N41" s="13"/>
    </row>
    <row r="42" spans="1:14" s="9" customFormat="1" ht="15" customHeight="1" x14ac:dyDescent="0.25">
      <c r="A42" s="27" t="s">
        <v>32</v>
      </c>
      <c r="B42" s="67">
        <v>8912</v>
      </c>
      <c r="C42" s="68">
        <v>1.5</v>
      </c>
      <c r="D42" s="67">
        <v>5841</v>
      </c>
      <c r="E42" s="68">
        <v>65.5</v>
      </c>
      <c r="F42" s="67">
        <v>1174</v>
      </c>
      <c r="G42" s="68">
        <v>13.2</v>
      </c>
      <c r="H42" s="67">
        <v>283</v>
      </c>
      <c r="I42" s="68">
        <v>24.1</v>
      </c>
      <c r="J42" s="11"/>
      <c r="K42" s="11"/>
      <c r="L42" s="12"/>
      <c r="N42" s="13"/>
    </row>
    <row r="43" spans="1:14" s="9" customFormat="1" ht="15" customHeight="1" x14ac:dyDescent="0.25">
      <c r="A43" s="27" t="s">
        <v>33</v>
      </c>
      <c r="B43" s="67">
        <v>15838</v>
      </c>
      <c r="C43" s="68">
        <v>1.8</v>
      </c>
      <c r="D43" s="67">
        <v>8536</v>
      </c>
      <c r="E43" s="68">
        <v>53.9</v>
      </c>
      <c r="F43" s="67">
        <v>3048</v>
      </c>
      <c r="G43" s="68">
        <v>19.2</v>
      </c>
      <c r="H43" s="67">
        <v>600</v>
      </c>
      <c r="I43" s="68">
        <v>19.7</v>
      </c>
      <c r="J43" s="11"/>
      <c r="K43" s="11"/>
      <c r="L43" s="12"/>
      <c r="N43" s="13"/>
    </row>
    <row r="44" spans="1:14" s="9" customFormat="1" ht="15" customHeight="1" x14ac:dyDescent="0.25">
      <c r="A44" s="27" t="s">
        <v>34</v>
      </c>
      <c r="B44" s="67">
        <v>21968</v>
      </c>
      <c r="C44" s="68">
        <v>1.9</v>
      </c>
      <c r="D44" s="67">
        <v>10635</v>
      </c>
      <c r="E44" s="68">
        <v>48.4</v>
      </c>
      <c r="F44" s="67">
        <v>3984</v>
      </c>
      <c r="G44" s="68">
        <v>18.100000000000001</v>
      </c>
      <c r="H44" s="67">
        <v>824</v>
      </c>
      <c r="I44" s="68">
        <v>20.7</v>
      </c>
      <c r="J44" s="11"/>
      <c r="K44" s="11"/>
      <c r="L44" s="12"/>
      <c r="N44" s="13"/>
    </row>
    <row r="45" spans="1:14" s="9" customFormat="1" ht="15" customHeight="1" x14ac:dyDescent="0.25">
      <c r="A45" s="27" t="s">
        <v>35</v>
      </c>
      <c r="B45" s="67">
        <v>14477</v>
      </c>
      <c r="C45" s="68">
        <v>2</v>
      </c>
      <c r="D45" s="67">
        <v>6314</v>
      </c>
      <c r="E45" s="68">
        <v>43.6</v>
      </c>
      <c r="F45" s="67">
        <v>3276</v>
      </c>
      <c r="G45" s="68">
        <v>22.6</v>
      </c>
      <c r="H45" s="67">
        <v>769</v>
      </c>
      <c r="I45" s="68">
        <v>23.5</v>
      </c>
      <c r="J45" s="11"/>
      <c r="K45" s="11"/>
      <c r="L45" s="12"/>
      <c r="N45" s="13"/>
    </row>
    <row r="46" spans="1:14" s="9" customFormat="1" ht="15" customHeight="1" x14ac:dyDescent="0.25">
      <c r="A46" s="27" t="s">
        <v>36</v>
      </c>
      <c r="B46" s="67">
        <v>17717</v>
      </c>
      <c r="C46" s="68">
        <v>1.9</v>
      </c>
      <c r="D46" s="67">
        <v>8646</v>
      </c>
      <c r="E46" s="68">
        <v>48.8</v>
      </c>
      <c r="F46" s="67">
        <v>3551</v>
      </c>
      <c r="G46" s="68">
        <v>20</v>
      </c>
      <c r="H46" s="67">
        <v>906</v>
      </c>
      <c r="I46" s="68">
        <v>25.5</v>
      </c>
      <c r="J46" s="11"/>
      <c r="K46" s="11"/>
      <c r="L46" s="12"/>
      <c r="N46" s="13"/>
    </row>
    <row r="47" spans="1:14" s="9" customFormat="1" ht="15" customHeight="1" x14ac:dyDescent="0.25">
      <c r="A47" s="27" t="s">
        <v>37</v>
      </c>
      <c r="B47" s="67">
        <v>14898</v>
      </c>
      <c r="C47" s="68">
        <v>1.7</v>
      </c>
      <c r="D47" s="67">
        <v>8456</v>
      </c>
      <c r="E47" s="68">
        <v>56.8</v>
      </c>
      <c r="F47" s="67">
        <v>2342</v>
      </c>
      <c r="G47" s="68">
        <v>15.7</v>
      </c>
      <c r="H47" s="67">
        <v>529</v>
      </c>
      <c r="I47" s="68">
        <v>22.6</v>
      </c>
      <c r="J47" s="11"/>
      <c r="K47" s="11"/>
      <c r="L47" s="12"/>
      <c r="N47" s="13"/>
    </row>
    <row r="48" spans="1:14" s="9" customFormat="1" ht="15" customHeight="1" x14ac:dyDescent="0.25">
      <c r="A48" s="30" t="s">
        <v>103</v>
      </c>
      <c r="B48" s="69">
        <v>154410</v>
      </c>
      <c r="C48" s="70">
        <v>1.7</v>
      </c>
      <c r="D48" s="69">
        <v>87955</v>
      </c>
      <c r="E48" s="70">
        <v>57</v>
      </c>
      <c r="F48" s="69">
        <v>25604</v>
      </c>
      <c r="G48" s="70">
        <v>16.600000000000001</v>
      </c>
      <c r="H48" s="69">
        <v>5796</v>
      </c>
      <c r="I48" s="70">
        <v>22.6</v>
      </c>
      <c r="J48" s="25"/>
      <c r="K48" s="25"/>
      <c r="L48" s="26"/>
      <c r="N48" s="13"/>
    </row>
    <row r="49" spans="1:14" s="9" customFormat="1" ht="15" customHeight="1" x14ac:dyDescent="0.25">
      <c r="A49" s="27" t="s">
        <v>38</v>
      </c>
      <c r="B49" s="67">
        <v>6232</v>
      </c>
      <c r="C49" s="68">
        <v>1.6</v>
      </c>
      <c r="D49" s="67">
        <v>3864</v>
      </c>
      <c r="E49" s="68">
        <v>62</v>
      </c>
      <c r="F49" s="67">
        <v>888</v>
      </c>
      <c r="G49" s="68">
        <v>14.2</v>
      </c>
      <c r="H49" s="67">
        <v>208</v>
      </c>
      <c r="I49" s="68">
        <v>23.4</v>
      </c>
      <c r="J49" s="11"/>
      <c r="K49" s="11"/>
      <c r="L49" s="12"/>
      <c r="N49" s="13"/>
    </row>
    <row r="50" spans="1:14" s="9" customFormat="1" ht="15" customHeight="1" x14ac:dyDescent="0.25">
      <c r="A50" s="27" t="s">
        <v>39</v>
      </c>
      <c r="B50" s="67">
        <v>15429</v>
      </c>
      <c r="C50" s="68">
        <v>1.6</v>
      </c>
      <c r="D50" s="67">
        <v>9475</v>
      </c>
      <c r="E50" s="68">
        <v>61.4</v>
      </c>
      <c r="F50" s="67">
        <v>2287</v>
      </c>
      <c r="G50" s="68">
        <v>14.8</v>
      </c>
      <c r="H50" s="67">
        <v>472</v>
      </c>
      <c r="I50" s="68">
        <v>20.6</v>
      </c>
      <c r="J50" s="11"/>
      <c r="K50" s="11"/>
      <c r="L50" s="12"/>
      <c r="N50" s="13"/>
    </row>
    <row r="51" spans="1:14" s="2" customFormat="1" ht="15" customHeight="1" x14ac:dyDescent="0.25">
      <c r="A51" s="27" t="s">
        <v>40</v>
      </c>
      <c r="B51" s="67">
        <v>4905</v>
      </c>
      <c r="C51" s="68">
        <v>1.8</v>
      </c>
      <c r="D51" s="67">
        <v>2597</v>
      </c>
      <c r="E51" s="68">
        <v>52.9</v>
      </c>
      <c r="F51" s="67">
        <v>933</v>
      </c>
      <c r="G51" s="68">
        <v>19</v>
      </c>
      <c r="H51" s="67">
        <v>238</v>
      </c>
      <c r="I51" s="68">
        <v>25.5</v>
      </c>
      <c r="J51" s="11"/>
      <c r="K51" s="11"/>
      <c r="L51" s="12"/>
      <c r="N51" s="13"/>
    </row>
    <row r="52" spans="1:14" s="9" customFormat="1" ht="15" customHeight="1" x14ac:dyDescent="0.25">
      <c r="A52" s="27" t="s">
        <v>41</v>
      </c>
      <c r="B52" s="67">
        <v>8085</v>
      </c>
      <c r="C52" s="68">
        <v>1.8</v>
      </c>
      <c r="D52" s="67">
        <v>4383</v>
      </c>
      <c r="E52" s="68">
        <v>54.2</v>
      </c>
      <c r="F52" s="67">
        <v>1471</v>
      </c>
      <c r="G52" s="68">
        <v>18.2</v>
      </c>
      <c r="H52" s="67">
        <v>319</v>
      </c>
      <c r="I52" s="68">
        <v>21.7</v>
      </c>
      <c r="J52" s="11"/>
      <c r="K52" s="11"/>
      <c r="L52" s="12"/>
      <c r="N52" s="13"/>
    </row>
    <row r="53" spans="1:14" s="9" customFormat="1" ht="15" customHeight="1" x14ac:dyDescent="0.25">
      <c r="A53" s="27" t="s">
        <v>42</v>
      </c>
      <c r="B53" s="67">
        <v>35725</v>
      </c>
      <c r="C53" s="68">
        <v>1.6</v>
      </c>
      <c r="D53" s="67">
        <v>23177</v>
      </c>
      <c r="E53" s="68">
        <v>64.900000000000006</v>
      </c>
      <c r="F53" s="67">
        <v>4715</v>
      </c>
      <c r="G53" s="68">
        <v>13.2</v>
      </c>
      <c r="H53" s="67">
        <v>1009</v>
      </c>
      <c r="I53" s="68">
        <v>21.4</v>
      </c>
      <c r="J53" s="11"/>
      <c r="K53" s="11"/>
      <c r="L53" s="12"/>
      <c r="N53" s="13"/>
    </row>
    <row r="54" spans="1:14" s="9" customFormat="1" ht="15" customHeight="1" x14ac:dyDescent="0.25">
      <c r="A54" s="27" t="s">
        <v>43</v>
      </c>
      <c r="B54" s="67">
        <v>11542</v>
      </c>
      <c r="C54" s="68">
        <v>1.6</v>
      </c>
      <c r="D54" s="67">
        <v>7150</v>
      </c>
      <c r="E54" s="68">
        <v>61.9</v>
      </c>
      <c r="F54" s="67">
        <v>1616</v>
      </c>
      <c r="G54" s="68">
        <v>14</v>
      </c>
      <c r="H54" s="67">
        <v>301</v>
      </c>
      <c r="I54" s="68">
        <v>18.600000000000001</v>
      </c>
      <c r="J54" s="11"/>
      <c r="K54" s="11"/>
      <c r="L54" s="12"/>
      <c r="N54" s="13"/>
    </row>
    <row r="55" spans="1:14" s="9" customFormat="1" ht="15" customHeight="1" x14ac:dyDescent="0.25">
      <c r="A55" s="27" t="s">
        <v>44</v>
      </c>
      <c r="B55" s="67">
        <v>6392</v>
      </c>
      <c r="C55" s="68">
        <v>1.5</v>
      </c>
      <c r="D55" s="67">
        <v>4255</v>
      </c>
      <c r="E55" s="68">
        <v>66.599999999999994</v>
      </c>
      <c r="F55" s="67">
        <v>718</v>
      </c>
      <c r="G55" s="68">
        <v>11.2</v>
      </c>
      <c r="H55" s="67">
        <v>147</v>
      </c>
      <c r="I55" s="68">
        <v>20.5</v>
      </c>
      <c r="J55" s="11"/>
      <c r="K55" s="11"/>
      <c r="L55" s="12"/>
      <c r="N55" s="13"/>
    </row>
    <row r="56" spans="1:14" s="9" customFormat="1" ht="15" customHeight="1" x14ac:dyDescent="0.25">
      <c r="A56" s="27" t="s">
        <v>45</v>
      </c>
      <c r="B56" s="67">
        <v>24329</v>
      </c>
      <c r="C56" s="68">
        <v>1.5</v>
      </c>
      <c r="D56" s="67">
        <v>16747</v>
      </c>
      <c r="E56" s="68">
        <v>68.8</v>
      </c>
      <c r="F56" s="67">
        <v>2622</v>
      </c>
      <c r="G56" s="68">
        <v>10.8</v>
      </c>
      <c r="H56" s="67">
        <v>707</v>
      </c>
      <c r="I56" s="68">
        <v>27</v>
      </c>
      <c r="J56" s="11"/>
      <c r="K56" s="11"/>
      <c r="L56" s="12"/>
      <c r="N56" s="13"/>
    </row>
    <row r="57" spans="1:14" s="9" customFormat="1" ht="15" customHeight="1" x14ac:dyDescent="0.25">
      <c r="A57" s="27" t="s">
        <v>46</v>
      </c>
      <c r="B57" s="67">
        <v>11930</v>
      </c>
      <c r="C57" s="68">
        <v>1.5</v>
      </c>
      <c r="D57" s="67">
        <v>8548</v>
      </c>
      <c r="E57" s="68">
        <v>71.7</v>
      </c>
      <c r="F57" s="67">
        <v>1302</v>
      </c>
      <c r="G57" s="68">
        <v>10.9</v>
      </c>
      <c r="H57" s="67">
        <v>550</v>
      </c>
      <c r="I57" s="68">
        <v>42.2</v>
      </c>
      <c r="J57" s="11"/>
      <c r="K57" s="11"/>
      <c r="L57" s="12"/>
      <c r="N57" s="13"/>
    </row>
    <row r="58" spans="1:14" s="9" customFormat="1" ht="15" customHeight="1" x14ac:dyDescent="0.25">
      <c r="A58" s="27" t="s">
        <v>47</v>
      </c>
      <c r="B58" s="67">
        <v>29219</v>
      </c>
      <c r="C58" s="68">
        <v>1.5</v>
      </c>
      <c r="D58" s="67">
        <v>20508</v>
      </c>
      <c r="E58" s="68">
        <v>70.2</v>
      </c>
      <c r="F58" s="67">
        <v>3083</v>
      </c>
      <c r="G58" s="68">
        <v>10.6</v>
      </c>
      <c r="H58" s="67">
        <v>844</v>
      </c>
      <c r="I58" s="68">
        <v>27.4</v>
      </c>
      <c r="J58" s="11"/>
      <c r="K58" s="11"/>
      <c r="L58" s="12"/>
      <c r="N58" s="13"/>
    </row>
    <row r="59" spans="1:14" s="9" customFormat="1" ht="15" customHeight="1" x14ac:dyDescent="0.25">
      <c r="A59" s="27" t="s">
        <v>48</v>
      </c>
      <c r="B59" s="67">
        <v>9339</v>
      </c>
      <c r="C59" s="68">
        <v>1.8</v>
      </c>
      <c r="D59" s="67">
        <v>5155</v>
      </c>
      <c r="E59" s="68">
        <v>55.2</v>
      </c>
      <c r="F59" s="67">
        <v>1683</v>
      </c>
      <c r="G59" s="68">
        <v>18</v>
      </c>
      <c r="H59" s="67">
        <v>345</v>
      </c>
      <c r="I59" s="68">
        <v>20.5</v>
      </c>
      <c r="J59" s="11"/>
      <c r="K59" s="11"/>
      <c r="L59" s="12"/>
      <c r="N59" s="13"/>
    </row>
    <row r="60" spans="1:14" s="9" customFormat="1" ht="15" customHeight="1" x14ac:dyDescent="0.25">
      <c r="A60" s="27" t="s">
        <v>49</v>
      </c>
      <c r="B60" s="67">
        <v>7370</v>
      </c>
      <c r="C60" s="68">
        <v>1.8</v>
      </c>
      <c r="D60" s="67">
        <v>4019</v>
      </c>
      <c r="E60" s="68">
        <v>54.5</v>
      </c>
      <c r="F60" s="67">
        <v>1338</v>
      </c>
      <c r="G60" s="68">
        <v>18.2</v>
      </c>
      <c r="H60" s="67">
        <v>289</v>
      </c>
      <c r="I60" s="68">
        <v>21.6</v>
      </c>
      <c r="J60" s="11"/>
      <c r="K60" s="11"/>
      <c r="L60" s="12"/>
      <c r="N60" s="13"/>
    </row>
    <row r="61" spans="1:14" s="9" customFormat="1" ht="15" customHeight="1" x14ac:dyDescent="0.25">
      <c r="A61" s="27" t="s">
        <v>50</v>
      </c>
      <c r="B61" s="67">
        <v>23540</v>
      </c>
      <c r="C61" s="68">
        <v>1.9</v>
      </c>
      <c r="D61" s="67">
        <v>11338</v>
      </c>
      <c r="E61" s="68">
        <v>48.2</v>
      </c>
      <c r="F61" s="67">
        <v>4790</v>
      </c>
      <c r="G61" s="68">
        <v>20.3</v>
      </c>
      <c r="H61" s="67">
        <v>1149</v>
      </c>
      <c r="I61" s="68">
        <v>24</v>
      </c>
      <c r="J61" s="11"/>
      <c r="K61" s="11"/>
      <c r="L61" s="12"/>
      <c r="N61" s="13"/>
    </row>
    <row r="62" spans="1:14" s="9" customFormat="1" ht="15" customHeight="1" x14ac:dyDescent="0.25">
      <c r="A62" s="30" t="s">
        <v>104</v>
      </c>
      <c r="B62" s="69">
        <v>194037</v>
      </c>
      <c r="C62" s="70">
        <v>1.6</v>
      </c>
      <c r="D62" s="69">
        <v>121216</v>
      </c>
      <c r="E62" s="70">
        <v>62.5</v>
      </c>
      <c r="F62" s="69">
        <v>27446</v>
      </c>
      <c r="G62" s="70">
        <v>14.1</v>
      </c>
      <c r="H62" s="69">
        <v>6578</v>
      </c>
      <c r="I62" s="70">
        <v>24</v>
      </c>
      <c r="J62" s="25"/>
      <c r="K62" s="25"/>
      <c r="L62" s="26"/>
      <c r="N62" s="13"/>
    </row>
    <row r="63" spans="1:14" s="9" customFormat="1" ht="15" customHeight="1" x14ac:dyDescent="0.25">
      <c r="A63" s="27" t="s">
        <v>51</v>
      </c>
      <c r="B63" s="67">
        <v>14637</v>
      </c>
      <c r="C63" s="68">
        <v>1.5</v>
      </c>
      <c r="D63" s="67">
        <v>9597</v>
      </c>
      <c r="E63" s="68">
        <v>65.599999999999994</v>
      </c>
      <c r="F63" s="67">
        <v>1720</v>
      </c>
      <c r="G63" s="68">
        <v>11.8</v>
      </c>
      <c r="H63" s="67">
        <v>404</v>
      </c>
      <c r="I63" s="68">
        <v>23.5</v>
      </c>
      <c r="J63" s="11"/>
      <c r="K63" s="11"/>
      <c r="L63" s="12"/>
      <c r="N63" s="13"/>
    </row>
    <row r="64" spans="1:14" s="9" customFormat="1" ht="15" customHeight="1" x14ac:dyDescent="0.25">
      <c r="A64" s="27" t="s">
        <v>52</v>
      </c>
      <c r="B64" s="67">
        <v>21779</v>
      </c>
      <c r="C64" s="68">
        <v>1.6</v>
      </c>
      <c r="D64" s="67">
        <v>13310</v>
      </c>
      <c r="E64" s="68">
        <v>61.1</v>
      </c>
      <c r="F64" s="67">
        <v>2943</v>
      </c>
      <c r="G64" s="68">
        <v>13.5</v>
      </c>
      <c r="H64" s="67">
        <v>759</v>
      </c>
      <c r="I64" s="68">
        <v>25.8</v>
      </c>
      <c r="J64" s="11"/>
      <c r="K64" s="11"/>
      <c r="L64" s="12"/>
      <c r="N64" s="13"/>
    </row>
    <row r="65" spans="1:14" s="9" customFormat="1" ht="15" customHeight="1" x14ac:dyDescent="0.25">
      <c r="A65" s="27" t="s">
        <v>53</v>
      </c>
      <c r="B65" s="67">
        <v>7184</v>
      </c>
      <c r="C65" s="68">
        <v>1.8</v>
      </c>
      <c r="D65" s="67">
        <v>3739</v>
      </c>
      <c r="E65" s="68">
        <v>52</v>
      </c>
      <c r="F65" s="67">
        <v>1269</v>
      </c>
      <c r="G65" s="68">
        <v>17.7</v>
      </c>
      <c r="H65" s="67">
        <v>215</v>
      </c>
      <c r="I65" s="68">
        <v>16.899999999999999</v>
      </c>
      <c r="J65" s="11"/>
      <c r="K65" s="11"/>
      <c r="L65" s="12"/>
      <c r="N65" s="13"/>
    </row>
    <row r="66" spans="1:14" s="2" customFormat="1" ht="15" customHeight="1" x14ac:dyDescent="0.25">
      <c r="A66" s="27" t="s">
        <v>54</v>
      </c>
      <c r="B66" s="67">
        <v>13250</v>
      </c>
      <c r="C66" s="68">
        <v>2</v>
      </c>
      <c r="D66" s="67">
        <v>6391</v>
      </c>
      <c r="E66" s="68">
        <v>48.2</v>
      </c>
      <c r="F66" s="67">
        <v>2871</v>
      </c>
      <c r="G66" s="68">
        <v>21.7</v>
      </c>
      <c r="H66" s="67">
        <v>837</v>
      </c>
      <c r="I66" s="68">
        <v>29.2</v>
      </c>
      <c r="J66" s="11"/>
      <c r="K66" s="11"/>
      <c r="L66" s="12"/>
      <c r="N66" s="13"/>
    </row>
    <row r="67" spans="1:14" s="9" customFormat="1" ht="15" customHeight="1" x14ac:dyDescent="0.25">
      <c r="A67" s="27" t="s">
        <v>55</v>
      </c>
      <c r="B67" s="67">
        <v>8319</v>
      </c>
      <c r="C67" s="68">
        <v>1.8</v>
      </c>
      <c r="D67" s="67">
        <v>4413</v>
      </c>
      <c r="E67" s="68">
        <v>53</v>
      </c>
      <c r="F67" s="67">
        <v>1584</v>
      </c>
      <c r="G67" s="68">
        <v>19</v>
      </c>
      <c r="H67" s="67">
        <v>365</v>
      </c>
      <c r="I67" s="68">
        <v>23</v>
      </c>
      <c r="J67" s="11"/>
      <c r="K67" s="11"/>
      <c r="L67" s="12"/>
      <c r="N67" s="13"/>
    </row>
    <row r="68" spans="1:14" s="9" customFormat="1" ht="15" customHeight="1" x14ac:dyDescent="0.25">
      <c r="A68" s="27" t="s">
        <v>56</v>
      </c>
      <c r="B68" s="67">
        <v>18313</v>
      </c>
      <c r="C68" s="68">
        <v>1.9</v>
      </c>
      <c r="D68" s="67">
        <v>8626</v>
      </c>
      <c r="E68" s="68">
        <v>47.1</v>
      </c>
      <c r="F68" s="67">
        <v>3967</v>
      </c>
      <c r="G68" s="68">
        <v>21.7</v>
      </c>
      <c r="H68" s="67">
        <v>1038</v>
      </c>
      <c r="I68" s="68">
        <v>26.2</v>
      </c>
      <c r="J68" s="11"/>
      <c r="K68" s="11"/>
      <c r="L68" s="12"/>
      <c r="N68" s="13"/>
    </row>
    <row r="69" spans="1:14" s="9" customFormat="1" ht="15" customHeight="1" x14ac:dyDescent="0.25">
      <c r="A69" s="27" t="s">
        <v>57</v>
      </c>
      <c r="B69" s="67">
        <v>30117</v>
      </c>
      <c r="C69" s="68">
        <v>1.8</v>
      </c>
      <c r="D69" s="67">
        <v>16166</v>
      </c>
      <c r="E69" s="68">
        <v>53.7</v>
      </c>
      <c r="F69" s="67">
        <v>5060</v>
      </c>
      <c r="G69" s="68">
        <v>16.8</v>
      </c>
      <c r="H69" s="67">
        <v>1449</v>
      </c>
      <c r="I69" s="68">
        <v>28.6</v>
      </c>
      <c r="J69" s="11"/>
      <c r="K69" s="11"/>
      <c r="L69" s="12"/>
      <c r="N69" s="13"/>
    </row>
    <row r="70" spans="1:14" s="9" customFormat="1" ht="15" customHeight="1" x14ac:dyDescent="0.25">
      <c r="A70" s="27" t="s">
        <v>58</v>
      </c>
      <c r="B70" s="67">
        <v>9881</v>
      </c>
      <c r="C70" s="68">
        <v>2</v>
      </c>
      <c r="D70" s="67">
        <v>4614</v>
      </c>
      <c r="E70" s="68">
        <v>46.7</v>
      </c>
      <c r="F70" s="67">
        <v>2221</v>
      </c>
      <c r="G70" s="68">
        <v>22.5</v>
      </c>
      <c r="H70" s="67">
        <v>700</v>
      </c>
      <c r="I70" s="68">
        <v>31.5</v>
      </c>
      <c r="J70" s="11"/>
      <c r="K70" s="11"/>
      <c r="L70" s="12"/>
      <c r="N70" s="13"/>
    </row>
    <row r="71" spans="1:14" s="9" customFormat="1" ht="15" customHeight="1" x14ac:dyDescent="0.25">
      <c r="A71" s="27" t="s">
        <v>59</v>
      </c>
      <c r="B71" s="67">
        <v>5261</v>
      </c>
      <c r="C71" s="68">
        <v>2.1</v>
      </c>
      <c r="D71" s="67">
        <v>2152</v>
      </c>
      <c r="E71" s="68">
        <v>40.9</v>
      </c>
      <c r="F71" s="67">
        <v>1172</v>
      </c>
      <c r="G71" s="68">
        <v>22.3</v>
      </c>
      <c r="H71" s="67">
        <v>149</v>
      </c>
      <c r="I71" s="68">
        <v>12.7</v>
      </c>
      <c r="J71" s="11"/>
      <c r="K71" s="11"/>
      <c r="L71" s="12"/>
      <c r="N71" s="13"/>
    </row>
    <row r="72" spans="1:14" s="9" customFormat="1" ht="15" customHeight="1" x14ac:dyDescent="0.25">
      <c r="A72" s="27" t="s">
        <v>60</v>
      </c>
      <c r="B72" s="67">
        <v>11179</v>
      </c>
      <c r="C72" s="68">
        <v>2.2000000000000002</v>
      </c>
      <c r="D72" s="67">
        <v>4059</v>
      </c>
      <c r="E72" s="68">
        <v>36.299999999999997</v>
      </c>
      <c r="F72" s="67">
        <v>2678</v>
      </c>
      <c r="G72" s="68">
        <v>24</v>
      </c>
      <c r="H72" s="67">
        <v>356</v>
      </c>
      <c r="I72" s="68">
        <v>13.3</v>
      </c>
      <c r="J72" s="11"/>
      <c r="K72" s="11"/>
      <c r="L72" s="12"/>
      <c r="N72" s="13"/>
    </row>
    <row r="73" spans="1:14" s="9" customFormat="1" ht="15" customHeight="1" x14ac:dyDescent="0.25">
      <c r="A73" s="27" t="s">
        <v>61</v>
      </c>
      <c r="B73" s="67">
        <v>11322</v>
      </c>
      <c r="C73" s="68">
        <v>2</v>
      </c>
      <c r="D73" s="67">
        <v>4669</v>
      </c>
      <c r="E73" s="68">
        <v>41.2</v>
      </c>
      <c r="F73" s="67">
        <v>2337</v>
      </c>
      <c r="G73" s="68">
        <v>20.6</v>
      </c>
      <c r="H73" s="67">
        <v>371</v>
      </c>
      <c r="I73" s="68">
        <v>15.9</v>
      </c>
      <c r="J73" s="11"/>
      <c r="K73" s="11"/>
      <c r="L73" s="12"/>
      <c r="N73" s="13"/>
    </row>
    <row r="74" spans="1:14" s="9" customFormat="1" ht="15" customHeight="1" x14ac:dyDescent="0.25">
      <c r="A74" s="27" t="s">
        <v>62</v>
      </c>
      <c r="B74" s="67">
        <v>8822</v>
      </c>
      <c r="C74" s="68">
        <v>2</v>
      </c>
      <c r="D74" s="67">
        <v>3695</v>
      </c>
      <c r="E74" s="68">
        <v>41.9</v>
      </c>
      <c r="F74" s="67">
        <v>1894</v>
      </c>
      <c r="G74" s="68">
        <v>21.5</v>
      </c>
      <c r="H74" s="67">
        <v>477</v>
      </c>
      <c r="I74" s="68">
        <v>25.2</v>
      </c>
      <c r="J74" s="11"/>
      <c r="K74" s="11"/>
      <c r="L74" s="12"/>
      <c r="N74" s="13"/>
    </row>
    <row r="75" spans="1:14" s="9" customFormat="1" ht="15" customHeight="1" x14ac:dyDescent="0.25">
      <c r="A75" s="27" t="s">
        <v>63</v>
      </c>
      <c r="B75" s="67">
        <v>2988</v>
      </c>
      <c r="C75" s="68">
        <v>2.2999999999999998</v>
      </c>
      <c r="D75" s="67">
        <v>867</v>
      </c>
      <c r="E75" s="68">
        <v>29</v>
      </c>
      <c r="F75" s="67">
        <v>809</v>
      </c>
      <c r="G75" s="68">
        <v>27.1</v>
      </c>
      <c r="H75" s="67">
        <v>116</v>
      </c>
      <c r="I75" s="68">
        <v>14.3</v>
      </c>
      <c r="J75" s="11"/>
      <c r="K75" s="11"/>
      <c r="L75" s="12"/>
      <c r="N75" s="13"/>
    </row>
    <row r="76" spans="1:14" s="9" customFormat="1" ht="15" customHeight="1" x14ac:dyDescent="0.25">
      <c r="A76" s="27" t="s">
        <v>64</v>
      </c>
      <c r="B76" s="67">
        <v>2645</v>
      </c>
      <c r="C76" s="68">
        <v>2.2999999999999998</v>
      </c>
      <c r="D76" s="67">
        <v>822</v>
      </c>
      <c r="E76" s="68">
        <v>31.1</v>
      </c>
      <c r="F76" s="67">
        <v>745</v>
      </c>
      <c r="G76" s="68">
        <v>28.2</v>
      </c>
      <c r="H76" s="67">
        <v>146</v>
      </c>
      <c r="I76" s="68">
        <v>19.600000000000001</v>
      </c>
      <c r="J76" s="11"/>
      <c r="K76" s="11"/>
      <c r="L76" s="12"/>
      <c r="N76" s="13"/>
    </row>
    <row r="77" spans="1:14" s="9" customFormat="1" ht="15" customHeight="1" x14ac:dyDescent="0.25">
      <c r="A77" s="27" t="s">
        <v>65</v>
      </c>
      <c r="B77" s="67">
        <v>2094</v>
      </c>
      <c r="C77" s="68">
        <v>2.2999999999999998</v>
      </c>
      <c r="D77" s="67">
        <v>689</v>
      </c>
      <c r="E77" s="68">
        <v>32.9</v>
      </c>
      <c r="F77" s="67">
        <v>551</v>
      </c>
      <c r="G77" s="68">
        <v>26.3</v>
      </c>
      <c r="H77" s="67">
        <v>76</v>
      </c>
      <c r="I77" s="68">
        <v>13.8</v>
      </c>
      <c r="J77" s="11"/>
      <c r="K77" s="11"/>
      <c r="L77" s="12"/>
      <c r="N77" s="13"/>
    </row>
    <row r="78" spans="1:14" s="9" customFormat="1" ht="15" customHeight="1" x14ac:dyDescent="0.25">
      <c r="A78" s="27" t="s">
        <v>66</v>
      </c>
      <c r="B78" s="67">
        <v>4828</v>
      </c>
      <c r="C78" s="68">
        <v>2.1</v>
      </c>
      <c r="D78" s="67">
        <v>1877</v>
      </c>
      <c r="E78" s="68">
        <v>38.9</v>
      </c>
      <c r="F78" s="67">
        <v>1218</v>
      </c>
      <c r="G78" s="68">
        <v>25.2</v>
      </c>
      <c r="H78" s="67">
        <v>202</v>
      </c>
      <c r="I78" s="68">
        <v>16.600000000000001</v>
      </c>
      <c r="J78" s="11"/>
      <c r="K78" s="11"/>
      <c r="L78" s="12"/>
      <c r="N78" s="13"/>
    </row>
    <row r="79" spans="1:14" s="9" customFormat="1" ht="15" customHeight="1" x14ac:dyDescent="0.25">
      <c r="A79" s="27" t="s">
        <v>67</v>
      </c>
      <c r="B79" s="67">
        <v>9567</v>
      </c>
      <c r="C79" s="68">
        <v>2.1</v>
      </c>
      <c r="D79" s="67">
        <v>3650</v>
      </c>
      <c r="E79" s="68">
        <v>38.200000000000003</v>
      </c>
      <c r="F79" s="67">
        <v>2313</v>
      </c>
      <c r="G79" s="68">
        <v>24.2</v>
      </c>
      <c r="H79" s="67">
        <v>466</v>
      </c>
      <c r="I79" s="68">
        <v>20.100000000000001</v>
      </c>
      <c r="J79" s="11"/>
      <c r="K79" s="11"/>
      <c r="L79" s="12"/>
      <c r="N79" s="13"/>
    </row>
    <row r="80" spans="1:14" s="9" customFormat="1" ht="15" customHeight="1" x14ac:dyDescent="0.25">
      <c r="A80" s="27" t="s">
        <v>68</v>
      </c>
      <c r="B80" s="67">
        <v>46934</v>
      </c>
      <c r="C80" s="68">
        <v>1.9</v>
      </c>
      <c r="D80" s="67">
        <v>21693</v>
      </c>
      <c r="E80" s="68">
        <v>46.2</v>
      </c>
      <c r="F80" s="67">
        <v>9700</v>
      </c>
      <c r="G80" s="68">
        <v>20.7</v>
      </c>
      <c r="H80" s="67">
        <v>2624</v>
      </c>
      <c r="I80" s="68">
        <v>27.1</v>
      </c>
      <c r="J80" s="11"/>
      <c r="K80" s="11"/>
      <c r="L80" s="12"/>
      <c r="N80" s="13"/>
    </row>
    <row r="81" spans="1:14" s="9" customFormat="1" ht="15" customHeight="1" x14ac:dyDescent="0.25">
      <c r="A81" s="30" t="s">
        <v>105</v>
      </c>
      <c r="B81" s="69">
        <v>229120</v>
      </c>
      <c r="C81" s="70">
        <v>1.9</v>
      </c>
      <c r="D81" s="69">
        <v>111029</v>
      </c>
      <c r="E81" s="70">
        <v>48.5</v>
      </c>
      <c r="F81" s="69">
        <v>45052</v>
      </c>
      <c r="G81" s="70">
        <v>19.7</v>
      </c>
      <c r="H81" s="69">
        <v>10750</v>
      </c>
      <c r="I81" s="70">
        <v>23.9</v>
      </c>
      <c r="J81" s="25"/>
      <c r="K81" s="25"/>
      <c r="L81" s="26"/>
      <c r="N81" s="13"/>
    </row>
    <row r="82" spans="1:14" s="9" customFormat="1" ht="15" customHeight="1" x14ac:dyDescent="0.25">
      <c r="A82" s="27" t="s">
        <v>69</v>
      </c>
      <c r="B82" s="67">
        <v>21356</v>
      </c>
      <c r="C82" s="68">
        <v>1.9</v>
      </c>
      <c r="D82" s="67">
        <v>10373</v>
      </c>
      <c r="E82" s="68">
        <v>48.6</v>
      </c>
      <c r="F82" s="67">
        <v>3926</v>
      </c>
      <c r="G82" s="68">
        <v>18.399999999999999</v>
      </c>
      <c r="H82" s="67">
        <v>1112</v>
      </c>
      <c r="I82" s="68">
        <v>28.3</v>
      </c>
      <c r="J82" s="11"/>
      <c r="K82" s="11"/>
      <c r="L82" s="12"/>
      <c r="N82" s="13"/>
    </row>
    <row r="83" spans="1:14" s="9" customFormat="1" ht="15" customHeight="1" x14ac:dyDescent="0.25">
      <c r="A83" s="27" t="s">
        <v>70</v>
      </c>
      <c r="B83" s="67">
        <v>18412</v>
      </c>
      <c r="C83" s="68">
        <v>1.9</v>
      </c>
      <c r="D83" s="67">
        <v>9102</v>
      </c>
      <c r="E83" s="68">
        <v>49.4</v>
      </c>
      <c r="F83" s="67">
        <v>3598</v>
      </c>
      <c r="G83" s="68">
        <v>19.5</v>
      </c>
      <c r="H83" s="67">
        <v>916</v>
      </c>
      <c r="I83" s="68">
        <v>25.5</v>
      </c>
      <c r="J83" s="11"/>
      <c r="K83" s="11"/>
      <c r="L83" s="12"/>
      <c r="N83" s="13"/>
    </row>
    <row r="84" spans="1:14" s="9" customFormat="1" ht="15" customHeight="1" x14ac:dyDescent="0.25">
      <c r="A84" s="27" t="s">
        <v>71</v>
      </c>
      <c r="B84" s="67">
        <v>1636</v>
      </c>
      <c r="C84" s="68">
        <v>2.2000000000000002</v>
      </c>
      <c r="D84" s="67">
        <v>585</v>
      </c>
      <c r="E84" s="68">
        <v>35.799999999999997</v>
      </c>
      <c r="F84" s="67">
        <v>398</v>
      </c>
      <c r="G84" s="68">
        <v>24.3</v>
      </c>
      <c r="H84" s="67">
        <v>81</v>
      </c>
      <c r="I84" s="68">
        <v>20.399999999999999</v>
      </c>
      <c r="J84" s="11"/>
      <c r="K84" s="11"/>
      <c r="L84" s="12"/>
      <c r="N84" s="13"/>
    </row>
    <row r="85" spans="1:14" s="9" customFormat="1" ht="15" customHeight="1" x14ac:dyDescent="0.25">
      <c r="A85" s="27" t="s">
        <v>72</v>
      </c>
      <c r="B85" s="67">
        <v>1046</v>
      </c>
      <c r="C85" s="68">
        <v>2.2000000000000002</v>
      </c>
      <c r="D85" s="67">
        <v>368</v>
      </c>
      <c r="E85" s="68">
        <v>35.200000000000003</v>
      </c>
      <c r="F85" s="67">
        <v>265</v>
      </c>
      <c r="G85" s="68">
        <v>25.3</v>
      </c>
      <c r="H85" s="67">
        <v>44</v>
      </c>
      <c r="I85" s="68">
        <v>16.600000000000001</v>
      </c>
      <c r="J85" s="11"/>
      <c r="K85" s="11"/>
      <c r="L85" s="12"/>
      <c r="N85" s="13"/>
    </row>
    <row r="86" spans="1:14" s="2" customFormat="1" ht="15" customHeight="1" x14ac:dyDescent="0.25">
      <c r="A86" s="27" t="s">
        <v>73</v>
      </c>
      <c r="B86" s="67">
        <v>1716</v>
      </c>
      <c r="C86" s="68">
        <v>2.2000000000000002</v>
      </c>
      <c r="D86" s="67">
        <v>605</v>
      </c>
      <c r="E86" s="68">
        <v>35.299999999999997</v>
      </c>
      <c r="F86" s="67">
        <v>411</v>
      </c>
      <c r="G86" s="68">
        <v>24</v>
      </c>
      <c r="H86" s="67">
        <v>80</v>
      </c>
      <c r="I86" s="68">
        <v>19.5</v>
      </c>
      <c r="J86" s="11"/>
      <c r="K86" s="11"/>
      <c r="L86" s="12"/>
      <c r="N86" s="13"/>
    </row>
    <row r="87" spans="1:14" s="9" customFormat="1" ht="15" customHeight="1" x14ac:dyDescent="0.25">
      <c r="A87" s="27" t="s">
        <v>74</v>
      </c>
      <c r="B87" s="67">
        <v>4666</v>
      </c>
      <c r="C87" s="68">
        <v>2.2000000000000002</v>
      </c>
      <c r="D87" s="67">
        <v>1602</v>
      </c>
      <c r="E87" s="68">
        <v>34.299999999999997</v>
      </c>
      <c r="F87" s="67">
        <v>1115</v>
      </c>
      <c r="G87" s="68">
        <v>23.9</v>
      </c>
      <c r="H87" s="67">
        <v>193</v>
      </c>
      <c r="I87" s="68">
        <v>17.3</v>
      </c>
      <c r="J87" s="11"/>
      <c r="K87" s="11"/>
      <c r="L87" s="12"/>
      <c r="N87" s="13"/>
    </row>
    <row r="88" spans="1:14" s="9" customFormat="1" ht="15" customHeight="1" x14ac:dyDescent="0.25">
      <c r="A88" s="27" t="s">
        <v>75</v>
      </c>
      <c r="B88" s="67">
        <v>1355</v>
      </c>
      <c r="C88" s="68">
        <v>2.2000000000000002</v>
      </c>
      <c r="D88" s="67">
        <v>488</v>
      </c>
      <c r="E88" s="68">
        <v>36</v>
      </c>
      <c r="F88" s="67">
        <v>350</v>
      </c>
      <c r="G88" s="68">
        <v>25.8</v>
      </c>
      <c r="H88" s="67">
        <v>58</v>
      </c>
      <c r="I88" s="68">
        <v>16.600000000000001</v>
      </c>
      <c r="J88" s="11"/>
      <c r="K88" s="11"/>
      <c r="L88" s="12"/>
      <c r="N88" s="13"/>
    </row>
    <row r="89" spans="1:14" s="9" customFormat="1" ht="15" customHeight="1" x14ac:dyDescent="0.25">
      <c r="A89" s="27" t="s">
        <v>76</v>
      </c>
      <c r="B89" s="67">
        <v>248</v>
      </c>
      <c r="C89" s="68">
        <v>2.1</v>
      </c>
      <c r="D89" s="67">
        <v>101</v>
      </c>
      <c r="E89" s="68">
        <v>40.700000000000003</v>
      </c>
      <c r="F89" s="67">
        <v>42</v>
      </c>
      <c r="G89" s="68">
        <v>16.899999999999999</v>
      </c>
      <c r="H89" s="67">
        <v>2</v>
      </c>
      <c r="I89" s="68" t="s">
        <v>184</v>
      </c>
      <c r="J89" s="11"/>
      <c r="K89" s="11"/>
      <c r="L89" s="12"/>
      <c r="N89" s="13"/>
    </row>
    <row r="90" spans="1:14" s="9" customFormat="1" ht="15" customHeight="1" x14ac:dyDescent="0.25">
      <c r="A90" s="27" t="s">
        <v>77</v>
      </c>
      <c r="B90" s="67">
        <v>677</v>
      </c>
      <c r="C90" s="68">
        <v>2.1</v>
      </c>
      <c r="D90" s="67">
        <v>268</v>
      </c>
      <c r="E90" s="68">
        <v>39.6</v>
      </c>
      <c r="F90" s="67">
        <v>131</v>
      </c>
      <c r="G90" s="68">
        <v>19.399999999999999</v>
      </c>
      <c r="H90" s="67">
        <v>28</v>
      </c>
      <c r="I90" s="68">
        <v>21.4</v>
      </c>
      <c r="J90" s="11"/>
      <c r="K90" s="11"/>
      <c r="L90" s="12"/>
      <c r="N90" s="13"/>
    </row>
    <row r="91" spans="1:14" s="9" customFormat="1" ht="15" customHeight="1" x14ac:dyDescent="0.25">
      <c r="A91" s="27" t="s">
        <v>78</v>
      </c>
      <c r="B91" s="67">
        <v>1168</v>
      </c>
      <c r="C91" s="68">
        <v>2.6</v>
      </c>
      <c r="D91" s="67">
        <v>415</v>
      </c>
      <c r="E91" s="68">
        <v>35.5</v>
      </c>
      <c r="F91" s="67">
        <v>391</v>
      </c>
      <c r="G91" s="68">
        <v>33.5</v>
      </c>
      <c r="H91" s="67">
        <v>85</v>
      </c>
      <c r="I91" s="68">
        <v>21.7</v>
      </c>
      <c r="J91" s="11"/>
      <c r="K91" s="11"/>
      <c r="L91" s="12"/>
      <c r="N91" s="13"/>
    </row>
    <row r="92" spans="1:14" s="9" customFormat="1" ht="15" customHeight="1" x14ac:dyDescent="0.25">
      <c r="A92" s="27" t="s">
        <v>79</v>
      </c>
      <c r="B92" s="67">
        <v>597</v>
      </c>
      <c r="C92" s="68">
        <v>2</v>
      </c>
      <c r="D92" s="67">
        <v>270</v>
      </c>
      <c r="E92" s="68">
        <v>45.2</v>
      </c>
      <c r="F92" s="67">
        <v>114</v>
      </c>
      <c r="G92" s="68">
        <v>19.100000000000001</v>
      </c>
      <c r="H92" s="67">
        <v>19</v>
      </c>
      <c r="I92" s="68">
        <v>16.7</v>
      </c>
      <c r="J92" s="11"/>
      <c r="K92" s="11"/>
      <c r="L92" s="12"/>
      <c r="N92" s="13"/>
    </row>
    <row r="93" spans="1:14" s="9" customFormat="1" ht="15" customHeight="1" x14ac:dyDescent="0.25">
      <c r="A93" s="27" t="s">
        <v>80</v>
      </c>
      <c r="B93" s="67">
        <v>250</v>
      </c>
      <c r="C93" s="68">
        <v>2.2999999999999998</v>
      </c>
      <c r="D93" s="67">
        <v>81</v>
      </c>
      <c r="E93" s="68">
        <v>32.4</v>
      </c>
      <c r="F93" s="67">
        <v>66</v>
      </c>
      <c r="G93" s="68">
        <v>26.4</v>
      </c>
      <c r="H93" s="67">
        <v>8</v>
      </c>
      <c r="I93" s="68">
        <v>12.1</v>
      </c>
      <c r="J93" s="11"/>
      <c r="K93" s="11"/>
      <c r="L93" s="12"/>
      <c r="N93" s="13"/>
    </row>
    <row r="94" spans="1:14" s="9" customFormat="1" ht="15" customHeight="1" x14ac:dyDescent="0.25">
      <c r="A94" s="27" t="s">
        <v>81</v>
      </c>
      <c r="B94" s="67">
        <v>260</v>
      </c>
      <c r="C94" s="68">
        <v>2</v>
      </c>
      <c r="D94" s="67">
        <v>110</v>
      </c>
      <c r="E94" s="68">
        <v>42.3</v>
      </c>
      <c r="F94" s="67">
        <v>47</v>
      </c>
      <c r="G94" s="68">
        <v>18.100000000000001</v>
      </c>
      <c r="H94" s="67">
        <v>6</v>
      </c>
      <c r="I94" s="68" t="s">
        <v>184</v>
      </c>
      <c r="J94" s="11"/>
      <c r="K94" s="11"/>
      <c r="L94" s="12"/>
      <c r="N94" s="13"/>
    </row>
    <row r="95" spans="1:14" s="9" customFormat="1" ht="15" customHeight="1" x14ac:dyDescent="0.25">
      <c r="A95" s="27" t="s">
        <v>82</v>
      </c>
      <c r="B95" s="67">
        <v>9610</v>
      </c>
      <c r="C95" s="68">
        <v>2.4</v>
      </c>
      <c r="D95" s="67">
        <v>3023</v>
      </c>
      <c r="E95" s="68">
        <v>31.5</v>
      </c>
      <c r="F95" s="67">
        <v>3042</v>
      </c>
      <c r="G95" s="68">
        <v>31.7</v>
      </c>
      <c r="H95" s="67">
        <v>838</v>
      </c>
      <c r="I95" s="68">
        <v>27.5</v>
      </c>
      <c r="J95" s="11"/>
      <c r="K95" s="11"/>
      <c r="L95" s="12"/>
      <c r="N95" s="13"/>
    </row>
    <row r="96" spans="1:14" s="9" customFormat="1" ht="15" customHeight="1" x14ac:dyDescent="0.25">
      <c r="A96" s="30" t="s">
        <v>106</v>
      </c>
      <c r="B96" s="69">
        <v>62997</v>
      </c>
      <c r="C96" s="70">
        <v>2</v>
      </c>
      <c r="D96" s="69">
        <v>27391</v>
      </c>
      <c r="E96" s="70">
        <v>43.5</v>
      </c>
      <c r="F96" s="69">
        <v>13896</v>
      </c>
      <c r="G96" s="70">
        <v>22.1</v>
      </c>
      <c r="H96" s="69">
        <v>3470</v>
      </c>
      <c r="I96" s="70">
        <v>25</v>
      </c>
      <c r="J96" s="25"/>
      <c r="K96" s="25"/>
      <c r="L96" s="26"/>
      <c r="N96" s="13"/>
    </row>
    <row r="97" spans="1:14" s="9" customFormat="1" ht="15" customHeight="1" x14ac:dyDescent="0.25">
      <c r="A97" s="27" t="s">
        <v>83</v>
      </c>
      <c r="B97" s="67">
        <v>15044</v>
      </c>
      <c r="C97" s="68">
        <v>1.7</v>
      </c>
      <c r="D97" s="67">
        <v>9311</v>
      </c>
      <c r="E97" s="68">
        <v>61.9</v>
      </c>
      <c r="F97" s="67">
        <v>2341</v>
      </c>
      <c r="G97" s="68">
        <v>15.6</v>
      </c>
      <c r="H97" s="67">
        <v>697</v>
      </c>
      <c r="I97" s="68">
        <v>29.8</v>
      </c>
      <c r="J97" s="11"/>
      <c r="K97" s="11"/>
      <c r="L97" s="12"/>
      <c r="N97" s="13"/>
    </row>
    <row r="98" spans="1:14" s="9" customFormat="1" ht="15" customHeight="1" x14ac:dyDescent="0.25">
      <c r="A98" s="27" t="s">
        <v>115</v>
      </c>
      <c r="B98" s="67">
        <v>761</v>
      </c>
      <c r="C98" s="68">
        <v>2.2000000000000002</v>
      </c>
      <c r="D98" s="67">
        <v>334</v>
      </c>
      <c r="E98" s="68">
        <v>43.9</v>
      </c>
      <c r="F98" s="67">
        <v>184</v>
      </c>
      <c r="G98" s="68">
        <v>24.2</v>
      </c>
      <c r="H98" s="67">
        <v>28</v>
      </c>
      <c r="I98" s="68">
        <v>15.2</v>
      </c>
      <c r="J98" s="11"/>
      <c r="K98" s="11"/>
      <c r="L98" s="12"/>
      <c r="N98" s="13"/>
    </row>
    <row r="99" spans="1:14" s="9" customFormat="1" ht="15" customHeight="1" x14ac:dyDescent="0.25">
      <c r="A99" s="27" t="s">
        <v>84</v>
      </c>
      <c r="B99" s="67">
        <v>9450</v>
      </c>
      <c r="C99" s="68">
        <v>1.9</v>
      </c>
      <c r="D99" s="67">
        <v>5022</v>
      </c>
      <c r="E99" s="68">
        <v>53.1</v>
      </c>
      <c r="F99" s="67">
        <v>1863</v>
      </c>
      <c r="G99" s="68">
        <v>19.7</v>
      </c>
      <c r="H99" s="67">
        <v>444</v>
      </c>
      <c r="I99" s="68">
        <v>23.8</v>
      </c>
      <c r="J99" s="11"/>
      <c r="K99" s="11"/>
      <c r="L99" s="12"/>
      <c r="N99" s="13"/>
    </row>
    <row r="100" spans="1:14" s="9" customFormat="1" ht="15" customHeight="1" x14ac:dyDescent="0.25">
      <c r="A100" s="27" t="s">
        <v>85</v>
      </c>
      <c r="B100" s="67">
        <v>1574</v>
      </c>
      <c r="C100" s="68">
        <v>2.1</v>
      </c>
      <c r="D100" s="67">
        <v>634</v>
      </c>
      <c r="E100" s="68">
        <v>40.299999999999997</v>
      </c>
      <c r="F100" s="67">
        <v>348</v>
      </c>
      <c r="G100" s="68">
        <v>22.1</v>
      </c>
      <c r="H100" s="67">
        <v>64</v>
      </c>
      <c r="I100" s="68">
        <v>18.399999999999999</v>
      </c>
      <c r="J100" s="11"/>
      <c r="K100" s="11"/>
      <c r="L100" s="12"/>
      <c r="N100" s="13"/>
    </row>
    <row r="101" spans="1:14" s="2" customFormat="1" ht="15" customHeight="1" x14ac:dyDescent="0.25">
      <c r="A101" s="27" t="s">
        <v>86</v>
      </c>
      <c r="B101" s="67">
        <v>2023</v>
      </c>
      <c r="C101" s="68">
        <v>2</v>
      </c>
      <c r="D101" s="67">
        <v>791</v>
      </c>
      <c r="E101" s="68">
        <v>39.1</v>
      </c>
      <c r="F101" s="67">
        <v>408</v>
      </c>
      <c r="G101" s="68">
        <v>20.2</v>
      </c>
      <c r="H101" s="67">
        <v>108</v>
      </c>
      <c r="I101" s="68">
        <v>26.5</v>
      </c>
      <c r="J101" s="11"/>
      <c r="K101" s="11"/>
      <c r="L101" s="12"/>
      <c r="N101" s="13"/>
    </row>
    <row r="102" spans="1:14" s="9" customFormat="1" ht="15" customHeight="1" x14ac:dyDescent="0.25">
      <c r="A102" s="27" t="s">
        <v>87</v>
      </c>
      <c r="B102" s="67">
        <v>1776</v>
      </c>
      <c r="C102" s="68">
        <v>2.2000000000000002</v>
      </c>
      <c r="D102" s="67">
        <v>700</v>
      </c>
      <c r="E102" s="68">
        <v>39.4</v>
      </c>
      <c r="F102" s="67">
        <v>461</v>
      </c>
      <c r="G102" s="68">
        <v>26</v>
      </c>
      <c r="H102" s="67">
        <v>94</v>
      </c>
      <c r="I102" s="68">
        <v>20.399999999999999</v>
      </c>
      <c r="J102" s="11"/>
      <c r="K102" s="11"/>
      <c r="L102" s="12"/>
      <c r="N102" s="13"/>
    </row>
    <row r="103" spans="1:14" s="9" customFormat="1" ht="15" customHeight="1" x14ac:dyDescent="0.25">
      <c r="A103" s="27" t="s">
        <v>88</v>
      </c>
      <c r="B103" s="67">
        <v>4629</v>
      </c>
      <c r="C103" s="68">
        <v>2</v>
      </c>
      <c r="D103" s="67">
        <v>2016</v>
      </c>
      <c r="E103" s="68">
        <v>43.6</v>
      </c>
      <c r="F103" s="67">
        <v>864</v>
      </c>
      <c r="G103" s="68">
        <v>18.7</v>
      </c>
      <c r="H103" s="67">
        <v>192</v>
      </c>
      <c r="I103" s="68">
        <v>22.2</v>
      </c>
      <c r="J103" s="11"/>
      <c r="K103" s="11"/>
      <c r="L103" s="12"/>
      <c r="N103" s="13"/>
    </row>
    <row r="104" spans="1:14" s="9" customFormat="1" ht="15" customHeight="1" x14ac:dyDescent="0.25">
      <c r="A104" s="27" t="s">
        <v>89</v>
      </c>
      <c r="B104" s="67">
        <v>13302</v>
      </c>
      <c r="C104" s="68">
        <v>1.9</v>
      </c>
      <c r="D104" s="67">
        <v>6669</v>
      </c>
      <c r="E104" s="68">
        <v>50.1</v>
      </c>
      <c r="F104" s="67">
        <v>2544</v>
      </c>
      <c r="G104" s="68">
        <v>19.100000000000001</v>
      </c>
      <c r="H104" s="67">
        <v>613</v>
      </c>
      <c r="I104" s="68">
        <v>24.1</v>
      </c>
      <c r="J104" s="11"/>
      <c r="K104" s="11"/>
      <c r="L104" s="12"/>
      <c r="N104" s="13"/>
    </row>
    <row r="105" spans="1:14" s="9" customFormat="1" ht="15" customHeight="1" x14ac:dyDescent="0.25">
      <c r="A105" s="27" t="s">
        <v>90</v>
      </c>
      <c r="B105" s="67">
        <v>12311</v>
      </c>
      <c r="C105" s="68">
        <v>1.8</v>
      </c>
      <c r="D105" s="67">
        <v>6842</v>
      </c>
      <c r="E105" s="68">
        <v>55.6</v>
      </c>
      <c r="F105" s="67">
        <v>2283</v>
      </c>
      <c r="G105" s="68">
        <v>18.5</v>
      </c>
      <c r="H105" s="67">
        <v>570</v>
      </c>
      <c r="I105" s="68">
        <v>25</v>
      </c>
      <c r="J105" s="11"/>
      <c r="K105" s="11"/>
      <c r="L105" s="12"/>
      <c r="N105" s="13"/>
    </row>
    <row r="106" spans="1:14" s="9" customFormat="1" ht="15" customHeight="1" x14ac:dyDescent="0.25">
      <c r="A106" s="75" t="s">
        <v>114</v>
      </c>
      <c r="B106" s="76">
        <v>380</v>
      </c>
      <c r="C106" s="77">
        <v>1.9</v>
      </c>
      <c r="D106" s="76">
        <v>196</v>
      </c>
      <c r="E106" s="77">
        <v>51.6</v>
      </c>
      <c r="F106" s="76">
        <v>77</v>
      </c>
      <c r="G106" s="77">
        <v>20.3</v>
      </c>
      <c r="H106" s="76">
        <v>24</v>
      </c>
      <c r="I106" s="77">
        <v>31.2</v>
      </c>
      <c r="J106" s="11"/>
      <c r="K106" s="11"/>
      <c r="L106" s="12"/>
      <c r="N106" s="13"/>
    </row>
    <row r="107" spans="1:14" s="9" customFormat="1" ht="15" customHeight="1" x14ac:dyDescent="0.25">
      <c r="A107" s="27" t="s">
        <v>91</v>
      </c>
      <c r="B107" s="67">
        <v>7796</v>
      </c>
      <c r="C107" s="68">
        <v>2.2000000000000002</v>
      </c>
      <c r="D107" s="67">
        <v>2997</v>
      </c>
      <c r="E107" s="68">
        <v>38.4</v>
      </c>
      <c r="F107" s="67">
        <v>1895</v>
      </c>
      <c r="G107" s="68">
        <v>24.3</v>
      </c>
      <c r="H107" s="67">
        <v>452</v>
      </c>
      <c r="I107" s="68">
        <v>23.9</v>
      </c>
      <c r="J107" s="11"/>
      <c r="K107" s="11"/>
      <c r="L107" s="12"/>
      <c r="N107" s="13"/>
    </row>
    <row r="108" spans="1:14" s="9" customFormat="1" ht="15" customHeight="1" x14ac:dyDescent="0.25">
      <c r="A108" s="27" t="s">
        <v>92</v>
      </c>
      <c r="B108" s="67">
        <v>14489</v>
      </c>
      <c r="C108" s="68">
        <v>2.1</v>
      </c>
      <c r="D108" s="67">
        <v>5714</v>
      </c>
      <c r="E108" s="68">
        <v>39.4</v>
      </c>
      <c r="F108" s="67">
        <v>3563</v>
      </c>
      <c r="G108" s="68">
        <v>24.6</v>
      </c>
      <c r="H108" s="67">
        <v>804</v>
      </c>
      <c r="I108" s="68">
        <v>22.6</v>
      </c>
      <c r="J108" s="11"/>
      <c r="K108" s="11"/>
      <c r="L108" s="12"/>
      <c r="N108" s="13"/>
    </row>
    <row r="109" spans="1:14" s="9" customFormat="1" ht="15" customHeight="1" x14ac:dyDescent="0.25">
      <c r="A109" s="27" t="s">
        <v>93</v>
      </c>
      <c r="B109" s="67">
        <v>360</v>
      </c>
      <c r="C109" s="68">
        <v>2</v>
      </c>
      <c r="D109" s="67">
        <v>152</v>
      </c>
      <c r="E109" s="68">
        <v>42.2</v>
      </c>
      <c r="F109" s="67">
        <v>66</v>
      </c>
      <c r="G109" s="68">
        <v>18.3</v>
      </c>
      <c r="H109" s="67">
        <v>16</v>
      </c>
      <c r="I109" s="68">
        <v>24.2</v>
      </c>
      <c r="J109" s="11"/>
      <c r="K109" s="11"/>
      <c r="L109" s="12"/>
      <c r="N109" s="13"/>
    </row>
    <row r="110" spans="1:14" s="9" customFormat="1" ht="15" customHeight="1" x14ac:dyDescent="0.25">
      <c r="A110" s="27" t="s">
        <v>94</v>
      </c>
      <c r="B110" s="67">
        <v>2213</v>
      </c>
      <c r="C110" s="68">
        <v>2.2000000000000002</v>
      </c>
      <c r="D110" s="67">
        <v>981</v>
      </c>
      <c r="E110" s="68">
        <v>44.3</v>
      </c>
      <c r="F110" s="67">
        <v>530</v>
      </c>
      <c r="G110" s="68">
        <v>23.9</v>
      </c>
      <c r="H110" s="67">
        <v>109</v>
      </c>
      <c r="I110" s="68">
        <v>20.6</v>
      </c>
      <c r="J110" s="11"/>
      <c r="K110" s="11"/>
      <c r="L110" s="12"/>
      <c r="N110" s="13"/>
    </row>
    <row r="111" spans="1:14" s="9" customFormat="1" ht="15" customHeight="1" x14ac:dyDescent="0.25">
      <c r="A111" s="27" t="s">
        <v>95</v>
      </c>
      <c r="B111" s="67">
        <v>458</v>
      </c>
      <c r="C111" s="68">
        <v>1.8</v>
      </c>
      <c r="D111" s="67">
        <v>248</v>
      </c>
      <c r="E111" s="68">
        <v>54.1</v>
      </c>
      <c r="F111" s="67">
        <v>73</v>
      </c>
      <c r="G111" s="68">
        <v>15.9</v>
      </c>
      <c r="H111" s="67">
        <v>20</v>
      </c>
      <c r="I111" s="68">
        <v>27.4</v>
      </c>
      <c r="J111" s="11"/>
      <c r="K111" s="11"/>
      <c r="L111" s="12"/>
      <c r="N111" s="13"/>
    </row>
    <row r="112" spans="1:14" s="9" customFormat="1" ht="15" customHeight="1" x14ac:dyDescent="0.25">
      <c r="A112" s="30" t="s">
        <v>107</v>
      </c>
      <c r="B112" s="69">
        <v>86566</v>
      </c>
      <c r="C112" s="70">
        <v>1.9</v>
      </c>
      <c r="D112" s="69">
        <v>42607</v>
      </c>
      <c r="E112" s="70">
        <v>49.2</v>
      </c>
      <c r="F112" s="69">
        <v>17500</v>
      </c>
      <c r="G112" s="70">
        <v>20.2</v>
      </c>
      <c r="H112" s="69">
        <v>4235</v>
      </c>
      <c r="I112" s="70">
        <v>24.2</v>
      </c>
      <c r="J112" s="11"/>
      <c r="K112" s="11"/>
      <c r="L112" s="12"/>
      <c r="N112" s="13"/>
    </row>
    <row r="113" spans="1:14" s="9" customFormat="1" ht="15" customHeight="1" x14ac:dyDescent="0.25">
      <c r="A113" s="32" t="s">
        <v>96</v>
      </c>
      <c r="B113" s="71">
        <v>1041948</v>
      </c>
      <c r="C113" s="72">
        <v>1.8</v>
      </c>
      <c r="D113" s="73">
        <v>565577</v>
      </c>
      <c r="E113" s="72">
        <v>54.3</v>
      </c>
      <c r="F113" s="73">
        <v>187192</v>
      </c>
      <c r="G113" s="72">
        <v>18</v>
      </c>
      <c r="H113" s="73">
        <v>46024</v>
      </c>
      <c r="I113" s="72">
        <v>24.6</v>
      </c>
      <c r="J113" s="11"/>
      <c r="K113" s="11"/>
      <c r="L113" s="12"/>
      <c r="N113" s="13"/>
    </row>
    <row r="114" spans="1:14" ht="15" customHeight="1" x14ac:dyDescent="0.25">
      <c r="A114" s="5"/>
      <c r="B114" s="36"/>
      <c r="C114" s="7"/>
      <c r="D114" s="36"/>
      <c r="E114" s="7"/>
      <c r="F114" s="8"/>
      <c r="G114" s="7"/>
      <c r="H114" s="8"/>
      <c r="I114" s="7"/>
    </row>
    <row r="115" spans="1:14" x14ac:dyDescent="0.25">
      <c r="B115" s="67"/>
      <c r="C115" s="68"/>
      <c r="D115" s="67"/>
      <c r="E115" s="68"/>
      <c r="F115" s="67"/>
      <c r="G115" s="68"/>
      <c r="H115" s="67"/>
      <c r="I115" s="68"/>
    </row>
  </sheetData>
  <mergeCells count="7">
    <mergeCell ref="A1:I1"/>
    <mergeCell ref="F3:G3"/>
    <mergeCell ref="H3:I3"/>
    <mergeCell ref="A3:A5"/>
    <mergeCell ref="B3:B4"/>
    <mergeCell ref="D3:E3"/>
    <mergeCell ref="C3:C5"/>
  </mergeCells>
  <conditionalFormatting sqref="A6:I113">
    <cfRule type="expression" dxfId="6" priority="4">
      <formula>MOD(ROW(),2)=1</formula>
    </cfRule>
  </conditionalFormatting>
  <conditionalFormatting sqref="B115:I1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zoomScaleNormal="100" workbookViewId="0">
      <selection sqref="A1:J1"/>
    </sheetView>
  </sheetViews>
  <sheetFormatPr baseColWidth="10" defaultColWidth="13.7109375" defaultRowHeight="12.75" x14ac:dyDescent="0.25"/>
  <cols>
    <col min="1" max="1" width="22.7109375" style="9" customWidth="1"/>
    <col min="2" max="10" width="7" style="9" customWidth="1"/>
    <col min="11" max="12" width="13.7109375" style="9" customWidth="1"/>
    <col min="13" max="16384" width="13.7109375" style="9"/>
  </cols>
  <sheetData>
    <row r="1" spans="1:12" x14ac:dyDescent="0.25">
      <c r="A1" s="98" t="s">
        <v>173</v>
      </c>
      <c r="B1" s="98"/>
      <c r="C1" s="98"/>
      <c r="D1" s="98"/>
      <c r="E1" s="98"/>
      <c r="F1" s="98"/>
      <c r="G1" s="98"/>
      <c r="H1" s="98"/>
      <c r="I1" s="98"/>
      <c r="J1" s="98"/>
    </row>
    <row r="2" spans="1:12" x14ac:dyDescent="0.25">
      <c r="A2" s="98" t="s">
        <v>185</v>
      </c>
      <c r="B2" s="98"/>
      <c r="C2" s="98"/>
      <c r="D2" s="98"/>
      <c r="E2" s="98"/>
      <c r="F2" s="98"/>
      <c r="G2" s="98"/>
      <c r="H2" s="98"/>
      <c r="I2" s="98"/>
      <c r="J2" s="98"/>
    </row>
    <row r="3" spans="1:12" ht="12" customHeight="1" x14ac:dyDescent="0.25">
      <c r="A3" s="56"/>
      <c r="B3" s="56"/>
      <c r="C3" s="56"/>
      <c r="D3" s="56"/>
      <c r="E3" s="56"/>
      <c r="F3" s="56"/>
      <c r="G3" s="56"/>
      <c r="H3" s="56"/>
      <c r="I3" s="56"/>
      <c r="J3" s="56"/>
    </row>
    <row r="4" spans="1:12" s="10" customFormat="1" ht="25.5" customHeight="1" x14ac:dyDescent="0.25">
      <c r="A4" s="109" t="s">
        <v>159</v>
      </c>
      <c r="B4" s="33">
        <v>2011</v>
      </c>
      <c r="C4" s="33">
        <v>2012</v>
      </c>
      <c r="D4" s="33">
        <v>2013</v>
      </c>
      <c r="E4" s="33">
        <v>2014</v>
      </c>
      <c r="F4" s="33">
        <v>2015</v>
      </c>
      <c r="G4" s="33">
        <v>2016</v>
      </c>
      <c r="H4" s="33">
        <v>2017</v>
      </c>
      <c r="I4" s="33">
        <v>2018</v>
      </c>
      <c r="J4" s="61">
        <v>2019</v>
      </c>
      <c r="K4" s="9"/>
      <c r="L4" s="9"/>
    </row>
    <row r="5" spans="1:12" s="10" customFormat="1" ht="15" customHeight="1" x14ac:dyDescent="0.25">
      <c r="A5" s="110"/>
      <c r="B5" s="111" t="s">
        <v>167</v>
      </c>
      <c r="C5" s="111"/>
      <c r="D5" s="111"/>
      <c r="E5" s="111"/>
      <c r="F5" s="111"/>
      <c r="G5" s="111"/>
      <c r="H5" s="111"/>
      <c r="I5" s="111"/>
      <c r="J5" s="111"/>
      <c r="K5" s="9"/>
      <c r="L5" s="9"/>
    </row>
    <row r="6" spans="1:12" s="10" customFormat="1" ht="12" customHeight="1" x14ac:dyDescent="0.25">
      <c r="A6" s="27"/>
      <c r="B6" s="34"/>
      <c r="C6" s="35"/>
      <c r="D6" s="35"/>
      <c r="E6" s="35"/>
      <c r="F6" s="35"/>
      <c r="G6" s="34"/>
      <c r="H6" s="35"/>
      <c r="I6" s="35"/>
      <c r="J6" s="35"/>
      <c r="K6" s="9"/>
      <c r="L6" s="9"/>
    </row>
    <row r="7" spans="1:12" ht="15" customHeight="1" x14ac:dyDescent="0.25">
      <c r="A7" s="27" t="s">
        <v>1</v>
      </c>
      <c r="B7" s="68">
        <v>72.099999999999994</v>
      </c>
      <c r="C7" s="68">
        <v>71.900000000000006</v>
      </c>
      <c r="D7" s="68">
        <v>72.3</v>
      </c>
      <c r="E7" s="68">
        <v>70.8</v>
      </c>
      <c r="F7" s="68">
        <v>67.8</v>
      </c>
      <c r="G7" s="68">
        <v>61.5</v>
      </c>
      <c r="H7" s="68">
        <v>62.3</v>
      </c>
      <c r="I7" s="68">
        <v>62.6</v>
      </c>
      <c r="J7" s="68">
        <v>61.2</v>
      </c>
    </row>
    <row r="8" spans="1:12" ht="15" customHeight="1" x14ac:dyDescent="0.25">
      <c r="A8" s="27" t="s">
        <v>2</v>
      </c>
      <c r="B8" s="68">
        <v>41.3</v>
      </c>
      <c r="C8" s="68">
        <v>43.1</v>
      </c>
      <c r="D8" s="68">
        <v>46.5</v>
      </c>
      <c r="E8" s="68">
        <v>46.6</v>
      </c>
      <c r="F8" s="68">
        <v>46.9</v>
      </c>
      <c r="G8" s="68">
        <v>40.799999999999997</v>
      </c>
      <c r="H8" s="68">
        <v>40.5</v>
      </c>
      <c r="I8" s="68">
        <v>37.6</v>
      </c>
      <c r="J8" s="68">
        <v>36.6</v>
      </c>
    </row>
    <row r="9" spans="1:12" ht="15" customHeight="1" x14ac:dyDescent="0.25">
      <c r="A9" s="27" t="s">
        <v>3</v>
      </c>
      <c r="B9" s="68">
        <v>69.400000000000006</v>
      </c>
      <c r="C9" s="68">
        <v>69.3</v>
      </c>
      <c r="D9" s="68">
        <v>69.900000000000006</v>
      </c>
      <c r="E9" s="68">
        <v>69.599999999999994</v>
      </c>
      <c r="F9" s="68">
        <v>69.400000000000006</v>
      </c>
      <c r="G9" s="68">
        <v>69.400000000000006</v>
      </c>
      <c r="H9" s="68">
        <v>69</v>
      </c>
      <c r="I9" s="68">
        <v>69.400000000000006</v>
      </c>
      <c r="J9" s="68">
        <v>68.8</v>
      </c>
    </row>
    <row r="10" spans="1:12" ht="15" customHeight="1" x14ac:dyDescent="0.25">
      <c r="A10" s="27" t="s">
        <v>4</v>
      </c>
      <c r="B10" s="68">
        <v>69.400000000000006</v>
      </c>
      <c r="C10" s="68">
        <v>70</v>
      </c>
      <c r="D10" s="68">
        <v>69.3</v>
      </c>
      <c r="E10" s="68">
        <v>69.7</v>
      </c>
      <c r="F10" s="68">
        <v>69.3</v>
      </c>
      <c r="G10" s="68">
        <v>69</v>
      </c>
      <c r="H10" s="68">
        <v>69</v>
      </c>
      <c r="I10" s="68">
        <v>69.3</v>
      </c>
      <c r="J10" s="68">
        <v>69.099999999999994</v>
      </c>
    </row>
    <row r="11" spans="1:12" ht="15" customHeight="1" x14ac:dyDescent="0.25">
      <c r="A11" s="27" t="s">
        <v>5</v>
      </c>
      <c r="B11" s="68">
        <v>69.3</v>
      </c>
      <c r="C11" s="68">
        <v>70.400000000000006</v>
      </c>
      <c r="D11" s="68">
        <v>68.599999999999994</v>
      </c>
      <c r="E11" s="68">
        <v>68.400000000000006</v>
      </c>
      <c r="F11" s="68">
        <v>68.599999999999994</v>
      </c>
      <c r="G11" s="68">
        <v>68.5</v>
      </c>
      <c r="H11" s="68">
        <v>67.900000000000006</v>
      </c>
      <c r="I11" s="68">
        <v>67.2</v>
      </c>
      <c r="J11" s="68">
        <v>67.3</v>
      </c>
    </row>
    <row r="12" spans="1:12" ht="15" customHeight="1" x14ac:dyDescent="0.25">
      <c r="A12" s="27" t="s">
        <v>6</v>
      </c>
      <c r="B12" s="68">
        <v>74.900000000000006</v>
      </c>
      <c r="C12" s="68">
        <v>72.400000000000006</v>
      </c>
      <c r="D12" s="68">
        <v>73.3</v>
      </c>
      <c r="E12" s="68">
        <v>74.900000000000006</v>
      </c>
      <c r="F12" s="68">
        <v>76</v>
      </c>
      <c r="G12" s="68">
        <v>69.400000000000006</v>
      </c>
      <c r="H12" s="68">
        <v>65.400000000000006</v>
      </c>
      <c r="I12" s="68">
        <v>61.5</v>
      </c>
      <c r="J12" s="68">
        <v>54.5</v>
      </c>
    </row>
    <row r="13" spans="1:12" ht="15" customHeight="1" x14ac:dyDescent="0.25">
      <c r="A13" s="27" t="s">
        <v>7</v>
      </c>
      <c r="B13" s="68">
        <v>67.5</v>
      </c>
      <c r="C13" s="68">
        <v>71.900000000000006</v>
      </c>
      <c r="D13" s="68">
        <v>70.3</v>
      </c>
      <c r="E13" s="68">
        <v>70.599999999999994</v>
      </c>
      <c r="F13" s="68">
        <v>70.599999999999994</v>
      </c>
      <c r="G13" s="68">
        <v>70.400000000000006</v>
      </c>
      <c r="H13" s="68">
        <v>68.7</v>
      </c>
      <c r="I13" s="68">
        <v>68.599999999999994</v>
      </c>
      <c r="J13" s="68">
        <v>66.099999999999994</v>
      </c>
    </row>
    <row r="14" spans="1:12" ht="15" customHeight="1" x14ac:dyDescent="0.25">
      <c r="A14" s="27" t="s">
        <v>8</v>
      </c>
      <c r="B14" s="68">
        <v>67.5</v>
      </c>
      <c r="C14" s="68">
        <v>68.599999999999994</v>
      </c>
      <c r="D14" s="68">
        <v>68.400000000000006</v>
      </c>
      <c r="E14" s="68">
        <v>68.3</v>
      </c>
      <c r="F14" s="68">
        <v>68.099999999999994</v>
      </c>
      <c r="G14" s="68">
        <v>68.099999999999994</v>
      </c>
      <c r="H14" s="68">
        <v>68</v>
      </c>
      <c r="I14" s="68">
        <v>68.099999999999994</v>
      </c>
      <c r="J14" s="68">
        <v>67.900000000000006</v>
      </c>
    </row>
    <row r="15" spans="1:12" ht="15" customHeight="1" x14ac:dyDescent="0.25">
      <c r="A15" s="27" t="s">
        <v>9</v>
      </c>
      <c r="B15" s="68">
        <v>57.2</v>
      </c>
      <c r="C15" s="68">
        <v>58.2</v>
      </c>
      <c r="D15" s="68">
        <v>58.5</v>
      </c>
      <c r="E15" s="68">
        <v>58.7</v>
      </c>
      <c r="F15" s="68">
        <v>58.5</v>
      </c>
      <c r="G15" s="68">
        <v>59.1</v>
      </c>
      <c r="H15" s="68">
        <v>59.5</v>
      </c>
      <c r="I15" s="68">
        <v>59.8</v>
      </c>
      <c r="J15" s="68">
        <v>59.6</v>
      </c>
    </row>
    <row r="16" spans="1:12" ht="15" customHeight="1" x14ac:dyDescent="0.25">
      <c r="A16" s="27" t="s">
        <v>10</v>
      </c>
      <c r="B16" s="68">
        <v>44.8</v>
      </c>
      <c r="C16" s="68">
        <v>45</v>
      </c>
      <c r="D16" s="68">
        <v>45.4</v>
      </c>
      <c r="E16" s="68">
        <v>45.5</v>
      </c>
      <c r="F16" s="68">
        <v>45.6</v>
      </c>
      <c r="G16" s="68">
        <v>45.9</v>
      </c>
      <c r="H16" s="68">
        <v>46.7</v>
      </c>
      <c r="I16" s="68">
        <v>47.1</v>
      </c>
      <c r="J16" s="68">
        <v>47.3</v>
      </c>
    </row>
    <row r="17" spans="1:12" ht="15" customHeight="1" x14ac:dyDescent="0.25">
      <c r="A17" s="27" t="s">
        <v>11</v>
      </c>
      <c r="B17" s="68">
        <v>67.3</v>
      </c>
      <c r="C17" s="68">
        <v>60.5</v>
      </c>
      <c r="D17" s="68">
        <v>59</v>
      </c>
      <c r="E17" s="68">
        <v>60.3</v>
      </c>
      <c r="F17" s="68">
        <v>62.9</v>
      </c>
      <c r="G17" s="68">
        <v>65.599999999999994</v>
      </c>
      <c r="H17" s="68">
        <v>73.900000000000006</v>
      </c>
      <c r="I17" s="68">
        <v>77.5</v>
      </c>
      <c r="J17" s="68">
        <v>53.8</v>
      </c>
    </row>
    <row r="18" spans="1:12" ht="15" customHeight="1" x14ac:dyDescent="0.25">
      <c r="A18" s="27" t="s">
        <v>12</v>
      </c>
      <c r="B18" s="68">
        <v>56.9</v>
      </c>
      <c r="C18" s="68">
        <v>57.5</v>
      </c>
      <c r="D18" s="68">
        <v>58.3</v>
      </c>
      <c r="E18" s="68">
        <v>58</v>
      </c>
      <c r="F18" s="68">
        <v>58.9</v>
      </c>
      <c r="G18" s="68">
        <v>59.4</v>
      </c>
      <c r="H18" s="68">
        <v>59.7</v>
      </c>
      <c r="I18" s="68">
        <v>59.2</v>
      </c>
      <c r="J18" s="68">
        <v>59</v>
      </c>
    </row>
    <row r="19" spans="1:12" ht="15" customHeight="1" x14ac:dyDescent="0.25">
      <c r="A19" s="27" t="s">
        <v>13</v>
      </c>
      <c r="B19" s="68">
        <v>58.2</v>
      </c>
      <c r="C19" s="68">
        <v>59.5</v>
      </c>
      <c r="D19" s="68">
        <v>58.7</v>
      </c>
      <c r="E19" s="68">
        <v>57.8</v>
      </c>
      <c r="F19" s="68">
        <v>58.3</v>
      </c>
      <c r="G19" s="68">
        <v>57.8</v>
      </c>
      <c r="H19" s="68">
        <v>57.1</v>
      </c>
      <c r="I19" s="68">
        <v>56.7</v>
      </c>
      <c r="J19" s="68">
        <v>55.3</v>
      </c>
    </row>
    <row r="20" spans="1:12" ht="15" customHeight="1" x14ac:dyDescent="0.25">
      <c r="A20" s="27" t="s">
        <v>14</v>
      </c>
      <c r="B20" s="68">
        <v>48</v>
      </c>
      <c r="C20" s="68">
        <v>48.5</v>
      </c>
      <c r="D20" s="68">
        <v>48.5</v>
      </c>
      <c r="E20" s="68">
        <v>48.5</v>
      </c>
      <c r="F20" s="68">
        <v>48.5</v>
      </c>
      <c r="G20" s="68">
        <v>48.6</v>
      </c>
      <c r="H20" s="68">
        <v>49.1</v>
      </c>
      <c r="I20" s="68">
        <v>49.6</v>
      </c>
      <c r="J20" s="68">
        <v>49.4</v>
      </c>
    </row>
    <row r="21" spans="1:12" ht="15" customHeight="1" x14ac:dyDescent="0.25">
      <c r="A21" s="27" t="s">
        <v>112</v>
      </c>
      <c r="B21" s="68">
        <v>74.5</v>
      </c>
      <c r="C21" s="68">
        <v>78.599999999999994</v>
      </c>
      <c r="D21" s="68">
        <v>78.5</v>
      </c>
      <c r="E21" s="68">
        <v>80.099999999999994</v>
      </c>
      <c r="F21" s="68">
        <v>79.099999999999994</v>
      </c>
      <c r="G21" s="68">
        <v>79.400000000000006</v>
      </c>
      <c r="H21" s="68">
        <v>78</v>
      </c>
      <c r="I21" s="68">
        <v>77.900000000000006</v>
      </c>
      <c r="J21" s="68">
        <v>77</v>
      </c>
    </row>
    <row r="22" spans="1:12" ht="15" customHeight="1" x14ac:dyDescent="0.25">
      <c r="A22" s="27" t="s">
        <v>113</v>
      </c>
      <c r="B22" s="68">
        <v>47.4</v>
      </c>
      <c r="C22" s="68">
        <v>48.3</v>
      </c>
      <c r="D22" s="68">
        <v>49.3</v>
      </c>
      <c r="E22" s="68">
        <v>49.9</v>
      </c>
      <c r="F22" s="68">
        <v>49.8</v>
      </c>
      <c r="G22" s="68">
        <v>50.2</v>
      </c>
      <c r="H22" s="68">
        <v>50.8</v>
      </c>
      <c r="I22" s="68">
        <v>50.9</v>
      </c>
      <c r="J22" s="68">
        <v>50.5</v>
      </c>
    </row>
    <row r="23" spans="1:12" s="2" customFormat="1" ht="15" customHeight="1" x14ac:dyDescent="0.25">
      <c r="A23" s="28" t="s">
        <v>102</v>
      </c>
      <c r="B23" s="70">
        <v>57.4</v>
      </c>
      <c r="C23" s="70">
        <v>58.1</v>
      </c>
      <c r="D23" s="70">
        <v>58</v>
      </c>
      <c r="E23" s="70">
        <v>58.1</v>
      </c>
      <c r="F23" s="70">
        <v>58</v>
      </c>
      <c r="G23" s="70">
        <v>58</v>
      </c>
      <c r="H23" s="70">
        <v>58.2</v>
      </c>
      <c r="I23" s="70">
        <v>58.3</v>
      </c>
      <c r="J23" s="70">
        <v>57.9</v>
      </c>
      <c r="K23" s="9"/>
      <c r="L23" s="9"/>
    </row>
    <row r="24" spans="1:12" s="2" customFormat="1" ht="15" customHeight="1" x14ac:dyDescent="0.25">
      <c r="A24" s="29" t="s">
        <v>15</v>
      </c>
      <c r="B24" s="68">
        <v>63.3</v>
      </c>
      <c r="C24" s="68">
        <v>63.1</v>
      </c>
      <c r="D24" s="68">
        <v>63.5</v>
      </c>
      <c r="E24" s="68">
        <v>62.9</v>
      </c>
      <c r="F24" s="68">
        <v>62.7</v>
      </c>
      <c r="G24" s="68">
        <v>62.6</v>
      </c>
      <c r="H24" s="68">
        <v>62.7</v>
      </c>
      <c r="I24" s="68">
        <v>62.4</v>
      </c>
      <c r="J24" s="68">
        <v>62.5</v>
      </c>
      <c r="K24" s="9"/>
      <c r="L24" s="9"/>
    </row>
    <row r="25" spans="1:12" ht="15" customHeight="1" x14ac:dyDescent="0.25">
      <c r="A25" s="27" t="s">
        <v>16</v>
      </c>
      <c r="B25" s="68">
        <v>65.8</v>
      </c>
      <c r="C25" s="68">
        <v>67.400000000000006</v>
      </c>
      <c r="D25" s="68">
        <v>66.8</v>
      </c>
      <c r="E25" s="68">
        <v>67.3</v>
      </c>
      <c r="F25" s="68">
        <v>67.599999999999994</v>
      </c>
      <c r="G25" s="68">
        <v>67.3</v>
      </c>
      <c r="H25" s="68">
        <v>67.5</v>
      </c>
      <c r="I25" s="68">
        <v>67.900000000000006</v>
      </c>
      <c r="J25" s="68">
        <v>67.599999999999994</v>
      </c>
    </row>
    <row r="26" spans="1:12" ht="15" customHeight="1" x14ac:dyDescent="0.25">
      <c r="A26" s="27" t="s">
        <v>17</v>
      </c>
      <c r="B26" s="68">
        <v>63.2</v>
      </c>
      <c r="C26" s="68">
        <v>63.3</v>
      </c>
      <c r="D26" s="68">
        <v>63.5</v>
      </c>
      <c r="E26" s="68">
        <v>64</v>
      </c>
      <c r="F26" s="68">
        <v>63.8</v>
      </c>
      <c r="G26" s="68">
        <v>63.4</v>
      </c>
      <c r="H26" s="68">
        <v>62.7</v>
      </c>
      <c r="I26" s="68">
        <v>61</v>
      </c>
      <c r="J26" s="68">
        <v>60.1</v>
      </c>
    </row>
    <row r="27" spans="1:12" ht="15" customHeight="1" x14ac:dyDescent="0.25">
      <c r="A27" s="27" t="s">
        <v>18</v>
      </c>
      <c r="B27" s="68">
        <v>60.8</v>
      </c>
      <c r="C27" s="68">
        <v>61</v>
      </c>
      <c r="D27" s="68">
        <v>61.1</v>
      </c>
      <c r="E27" s="68">
        <v>61</v>
      </c>
      <c r="F27" s="68">
        <v>60.8</v>
      </c>
      <c r="G27" s="68">
        <v>60.9</v>
      </c>
      <c r="H27" s="68">
        <v>61.4</v>
      </c>
      <c r="I27" s="68">
        <v>61.4</v>
      </c>
      <c r="J27" s="68">
        <v>61.1</v>
      </c>
    </row>
    <row r="28" spans="1:12" ht="15" customHeight="1" x14ac:dyDescent="0.25">
      <c r="A28" s="27" t="s">
        <v>19</v>
      </c>
      <c r="B28" s="68">
        <v>58.8</v>
      </c>
      <c r="C28" s="68">
        <v>59</v>
      </c>
      <c r="D28" s="68">
        <v>59.4</v>
      </c>
      <c r="E28" s="68">
        <v>59.6</v>
      </c>
      <c r="F28" s="68">
        <v>59.5</v>
      </c>
      <c r="G28" s="68">
        <v>59.3</v>
      </c>
      <c r="H28" s="68">
        <v>58.7</v>
      </c>
      <c r="I28" s="68">
        <v>58.6</v>
      </c>
      <c r="J28" s="68">
        <v>58.8</v>
      </c>
    </row>
    <row r="29" spans="1:12" ht="15" customHeight="1" x14ac:dyDescent="0.25">
      <c r="A29" s="27" t="s">
        <v>20</v>
      </c>
      <c r="B29" s="68">
        <v>45.3</v>
      </c>
      <c r="C29" s="68">
        <v>43.9</v>
      </c>
      <c r="D29" s="68">
        <v>43</v>
      </c>
      <c r="E29" s="68">
        <v>43.1</v>
      </c>
      <c r="F29" s="68">
        <v>43.1</v>
      </c>
      <c r="G29" s="68">
        <v>42.7</v>
      </c>
      <c r="H29" s="68">
        <v>43.3</v>
      </c>
      <c r="I29" s="68">
        <v>43.3</v>
      </c>
      <c r="J29" s="68">
        <v>43.3</v>
      </c>
    </row>
    <row r="30" spans="1:12" ht="15" customHeight="1" x14ac:dyDescent="0.25">
      <c r="A30" s="27" t="s">
        <v>21</v>
      </c>
      <c r="B30" s="68">
        <v>45.2</v>
      </c>
      <c r="C30" s="68">
        <v>44.9</v>
      </c>
      <c r="D30" s="68">
        <v>44.9</v>
      </c>
      <c r="E30" s="68">
        <v>42.3</v>
      </c>
      <c r="F30" s="68">
        <v>41.5</v>
      </c>
      <c r="G30" s="68">
        <v>41.7</v>
      </c>
      <c r="H30" s="68">
        <v>41.8</v>
      </c>
      <c r="I30" s="68">
        <v>41.5</v>
      </c>
      <c r="J30" s="68">
        <v>41.2</v>
      </c>
    </row>
    <row r="31" spans="1:12" ht="15" customHeight="1" x14ac:dyDescent="0.25">
      <c r="A31" s="27" t="s">
        <v>22</v>
      </c>
      <c r="B31" s="68">
        <v>43.3</v>
      </c>
      <c r="C31" s="68">
        <v>43.7</v>
      </c>
      <c r="D31" s="68">
        <v>43.7</v>
      </c>
      <c r="E31" s="68">
        <v>44.5</v>
      </c>
      <c r="F31" s="68">
        <v>44.7</v>
      </c>
      <c r="G31" s="68">
        <v>44.5</v>
      </c>
      <c r="H31" s="68">
        <v>45</v>
      </c>
      <c r="I31" s="68">
        <v>45.3</v>
      </c>
      <c r="J31" s="68">
        <v>45.2</v>
      </c>
    </row>
    <row r="32" spans="1:12" ht="15" customHeight="1" x14ac:dyDescent="0.25">
      <c r="A32" s="27" t="s">
        <v>23</v>
      </c>
      <c r="B32" s="68">
        <v>44.8</v>
      </c>
      <c r="C32" s="68">
        <v>45.3</v>
      </c>
      <c r="D32" s="68">
        <v>45.3</v>
      </c>
      <c r="E32" s="68">
        <v>45.8</v>
      </c>
      <c r="F32" s="68">
        <v>46.3</v>
      </c>
      <c r="G32" s="68">
        <v>46.6</v>
      </c>
      <c r="H32" s="68">
        <v>46.8</v>
      </c>
      <c r="I32" s="68">
        <v>46.5</v>
      </c>
      <c r="J32" s="68">
        <v>46.7</v>
      </c>
    </row>
    <row r="33" spans="1:12" ht="15" customHeight="1" x14ac:dyDescent="0.25">
      <c r="A33" s="27" t="s">
        <v>24</v>
      </c>
      <c r="B33" s="68">
        <v>42.1</v>
      </c>
      <c r="C33" s="68">
        <v>43.4</v>
      </c>
      <c r="D33" s="68">
        <v>43.9</v>
      </c>
      <c r="E33" s="68">
        <v>42.8</v>
      </c>
      <c r="F33" s="68">
        <v>43.6</v>
      </c>
      <c r="G33" s="68">
        <v>43.5</v>
      </c>
      <c r="H33" s="68">
        <v>43.6</v>
      </c>
      <c r="I33" s="68">
        <v>43.7</v>
      </c>
      <c r="J33" s="68">
        <v>43.8</v>
      </c>
    </row>
    <row r="34" spans="1:12" ht="15" customHeight="1" x14ac:dyDescent="0.25">
      <c r="A34" s="27" t="s">
        <v>25</v>
      </c>
      <c r="B34" s="68">
        <v>46.5</v>
      </c>
      <c r="C34" s="68">
        <v>46</v>
      </c>
      <c r="D34" s="68">
        <v>45.9</v>
      </c>
      <c r="E34" s="68">
        <v>45.3</v>
      </c>
      <c r="F34" s="68">
        <v>45.3</v>
      </c>
      <c r="G34" s="68">
        <v>45.3</v>
      </c>
      <c r="H34" s="68">
        <v>45.7</v>
      </c>
      <c r="I34" s="68">
        <v>45.5</v>
      </c>
      <c r="J34" s="68">
        <v>45.2</v>
      </c>
    </row>
    <row r="35" spans="1:12" ht="15" customHeight="1" x14ac:dyDescent="0.25">
      <c r="A35" s="27" t="s">
        <v>26</v>
      </c>
      <c r="B35" s="68">
        <v>44.5</v>
      </c>
      <c r="C35" s="68">
        <v>46.1</v>
      </c>
      <c r="D35" s="68">
        <v>46.1</v>
      </c>
      <c r="E35" s="68">
        <v>46.4</v>
      </c>
      <c r="F35" s="68">
        <v>45.3</v>
      </c>
      <c r="G35" s="68">
        <v>44.9</v>
      </c>
      <c r="H35" s="68">
        <v>45</v>
      </c>
      <c r="I35" s="68">
        <v>45.6</v>
      </c>
      <c r="J35" s="68">
        <v>45.5</v>
      </c>
    </row>
    <row r="36" spans="1:12" ht="15" customHeight="1" x14ac:dyDescent="0.25">
      <c r="A36" s="27" t="s">
        <v>27</v>
      </c>
      <c r="B36" s="68">
        <v>45.4</v>
      </c>
      <c r="C36" s="68">
        <v>45.6</v>
      </c>
      <c r="D36" s="68">
        <v>45.3</v>
      </c>
      <c r="E36" s="68">
        <v>45.7</v>
      </c>
      <c r="F36" s="68">
        <v>46.1</v>
      </c>
      <c r="G36" s="68">
        <v>46</v>
      </c>
      <c r="H36" s="68">
        <v>46.5</v>
      </c>
      <c r="I36" s="68">
        <v>46.2</v>
      </c>
      <c r="J36" s="68">
        <v>46.7</v>
      </c>
    </row>
    <row r="37" spans="1:12" ht="15" customHeight="1" x14ac:dyDescent="0.25">
      <c r="A37" s="27" t="s">
        <v>28</v>
      </c>
      <c r="B37" s="68">
        <v>44.5</v>
      </c>
      <c r="C37" s="68">
        <v>45</v>
      </c>
      <c r="D37" s="68">
        <v>45.2</v>
      </c>
      <c r="E37" s="68">
        <v>44.8</v>
      </c>
      <c r="F37" s="68">
        <v>44.8</v>
      </c>
      <c r="G37" s="68">
        <v>45.3</v>
      </c>
      <c r="H37" s="68">
        <v>45.4</v>
      </c>
      <c r="I37" s="68">
        <v>45</v>
      </c>
      <c r="J37" s="68">
        <v>45.5</v>
      </c>
    </row>
    <row r="38" spans="1:12" ht="15" customHeight="1" x14ac:dyDescent="0.25">
      <c r="A38" s="30" t="s">
        <v>101</v>
      </c>
      <c r="B38" s="70">
        <v>53.3</v>
      </c>
      <c r="C38" s="70">
        <v>53.6</v>
      </c>
      <c r="D38" s="70">
        <v>53.7</v>
      </c>
      <c r="E38" s="70">
        <v>53.6</v>
      </c>
      <c r="F38" s="70">
        <v>53.6</v>
      </c>
      <c r="G38" s="70">
        <v>53.5</v>
      </c>
      <c r="H38" s="70">
        <v>53.6</v>
      </c>
      <c r="I38" s="70">
        <v>53.4</v>
      </c>
      <c r="J38" s="70">
        <v>53.3</v>
      </c>
    </row>
    <row r="39" spans="1:12" ht="15" customHeight="1" x14ac:dyDescent="0.25">
      <c r="A39" s="27" t="s">
        <v>29</v>
      </c>
      <c r="B39" s="68">
        <v>67.400000000000006</v>
      </c>
      <c r="C39" s="68">
        <v>68.099999999999994</v>
      </c>
      <c r="D39" s="68">
        <v>68</v>
      </c>
      <c r="E39" s="68">
        <v>68</v>
      </c>
      <c r="F39" s="68">
        <v>68</v>
      </c>
      <c r="G39" s="68">
        <v>67.599999999999994</v>
      </c>
      <c r="H39" s="68">
        <v>67.400000000000006</v>
      </c>
      <c r="I39" s="68">
        <v>67.3</v>
      </c>
      <c r="J39" s="68">
        <v>67.099999999999994</v>
      </c>
    </row>
    <row r="40" spans="1:12" s="2" customFormat="1" ht="15" customHeight="1" x14ac:dyDescent="0.25">
      <c r="A40" s="31" t="s">
        <v>30</v>
      </c>
      <c r="B40" s="68">
        <v>63.6</v>
      </c>
      <c r="C40" s="68">
        <v>64.7</v>
      </c>
      <c r="D40" s="68">
        <v>65</v>
      </c>
      <c r="E40" s="68">
        <v>64.900000000000006</v>
      </c>
      <c r="F40" s="68">
        <v>65.2</v>
      </c>
      <c r="G40" s="68">
        <v>64.900000000000006</v>
      </c>
      <c r="H40" s="68">
        <v>64.599999999999994</v>
      </c>
      <c r="I40" s="68">
        <v>65</v>
      </c>
      <c r="J40" s="68">
        <v>64.5</v>
      </c>
      <c r="K40" s="9"/>
      <c r="L40" s="9"/>
    </row>
    <row r="41" spans="1:12" ht="15" customHeight="1" x14ac:dyDescent="0.25">
      <c r="A41" s="27" t="s">
        <v>31</v>
      </c>
      <c r="B41" s="68">
        <v>59.4</v>
      </c>
      <c r="C41" s="68">
        <v>59.5</v>
      </c>
      <c r="D41" s="68">
        <v>59.6</v>
      </c>
      <c r="E41" s="68">
        <v>59.2</v>
      </c>
      <c r="F41" s="68">
        <v>59.2</v>
      </c>
      <c r="G41" s="68">
        <v>59.6</v>
      </c>
      <c r="H41" s="68">
        <v>59.4</v>
      </c>
      <c r="I41" s="68">
        <v>59.6</v>
      </c>
      <c r="J41" s="68">
        <v>59.5</v>
      </c>
    </row>
    <row r="42" spans="1:12" ht="15" customHeight="1" x14ac:dyDescent="0.25">
      <c r="A42" s="27" t="s">
        <v>32</v>
      </c>
      <c r="B42" s="68">
        <v>65.400000000000006</v>
      </c>
      <c r="C42" s="68">
        <v>65.599999999999994</v>
      </c>
      <c r="D42" s="68">
        <v>65.900000000000006</v>
      </c>
      <c r="E42" s="68">
        <v>65.8</v>
      </c>
      <c r="F42" s="68">
        <v>66.3</v>
      </c>
      <c r="G42" s="68">
        <v>66.099999999999994</v>
      </c>
      <c r="H42" s="68">
        <v>66.2</v>
      </c>
      <c r="I42" s="68">
        <v>66.099999999999994</v>
      </c>
      <c r="J42" s="68">
        <v>65.5</v>
      </c>
    </row>
    <row r="43" spans="1:12" ht="15" customHeight="1" x14ac:dyDescent="0.25">
      <c r="A43" s="27" t="s">
        <v>33</v>
      </c>
      <c r="B43" s="68">
        <v>54.1</v>
      </c>
      <c r="C43" s="68">
        <v>54.4</v>
      </c>
      <c r="D43" s="68">
        <v>53.7</v>
      </c>
      <c r="E43" s="68">
        <v>53.6</v>
      </c>
      <c r="F43" s="68">
        <v>53.8</v>
      </c>
      <c r="G43" s="68">
        <v>54</v>
      </c>
      <c r="H43" s="68">
        <v>54.3</v>
      </c>
      <c r="I43" s="68">
        <v>54.4</v>
      </c>
      <c r="J43" s="68">
        <v>53.9</v>
      </c>
    </row>
    <row r="44" spans="1:12" ht="15" customHeight="1" x14ac:dyDescent="0.25">
      <c r="A44" s="27" t="s">
        <v>34</v>
      </c>
      <c r="B44" s="68">
        <v>45.7</v>
      </c>
      <c r="C44" s="68">
        <v>46.7</v>
      </c>
      <c r="D44" s="68">
        <v>46.9</v>
      </c>
      <c r="E44" s="68">
        <v>46.8</v>
      </c>
      <c r="F44" s="68">
        <v>47.1</v>
      </c>
      <c r="G44" s="68">
        <v>47.4</v>
      </c>
      <c r="H44" s="68">
        <v>47.7</v>
      </c>
      <c r="I44" s="68">
        <v>48.2</v>
      </c>
      <c r="J44" s="68">
        <v>48.4</v>
      </c>
    </row>
    <row r="45" spans="1:12" ht="15" customHeight="1" x14ac:dyDescent="0.25">
      <c r="A45" s="27" t="s">
        <v>35</v>
      </c>
      <c r="B45" s="68">
        <v>42</v>
      </c>
      <c r="C45" s="68">
        <v>42.3</v>
      </c>
      <c r="D45" s="68">
        <v>42.6</v>
      </c>
      <c r="E45" s="68">
        <v>42.4</v>
      </c>
      <c r="F45" s="68">
        <v>42.4</v>
      </c>
      <c r="G45" s="68">
        <v>42.9</v>
      </c>
      <c r="H45" s="68">
        <v>43.5</v>
      </c>
      <c r="I45" s="68">
        <v>44.1</v>
      </c>
      <c r="J45" s="68">
        <v>43.6</v>
      </c>
    </row>
    <row r="46" spans="1:12" ht="15" customHeight="1" x14ac:dyDescent="0.25">
      <c r="A46" s="27" t="s">
        <v>36</v>
      </c>
      <c r="B46" s="68">
        <v>47.9</v>
      </c>
      <c r="C46" s="68">
        <v>48.6</v>
      </c>
      <c r="D46" s="68">
        <v>49</v>
      </c>
      <c r="E46" s="68">
        <v>48.9</v>
      </c>
      <c r="F46" s="68">
        <v>49.2</v>
      </c>
      <c r="G46" s="68">
        <v>49.4</v>
      </c>
      <c r="H46" s="68">
        <v>49.2</v>
      </c>
      <c r="I46" s="68">
        <v>49.6</v>
      </c>
      <c r="J46" s="68">
        <v>48.8</v>
      </c>
    </row>
    <row r="47" spans="1:12" ht="15" customHeight="1" x14ac:dyDescent="0.25">
      <c r="A47" s="27" t="s">
        <v>37</v>
      </c>
      <c r="B47" s="68">
        <v>57.1</v>
      </c>
      <c r="C47" s="68">
        <v>57.2</v>
      </c>
      <c r="D47" s="68">
        <v>57.7</v>
      </c>
      <c r="E47" s="68">
        <v>57.3</v>
      </c>
      <c r="F47" s="68">
        <v>57.4</v>
      </c>
      <c r="G47" s="68">
        <v>57.6</v>
      </c>
      <c r="H47" s="68">
        <v>57.5</v>
      </c>
      <c r="I47" s="68">
        <v>57.5</v>
      </c>
      <c r="J47" s="68">
        <v>56.8</v>
      </c>
    </row>
    <row r="48" spans="1:12" ht="15" customHeight="1" x14ac:dyDescent="0.25">
      <c r="A48" s="30" t="s">
        <v>103</v>
      </c>
      <c r="B48" s="70">
        <v>56.5</v>
      </c>
      <c r="C48" s="70">
        <v>57.1</v>
      </c>
      <c r="D48" s="70">
        <v>57.2</v>
      </c>
      <c r="E48" s="70">
        <v>57</v>
      </c>
      <c r="F48" s="70">
        <v>57.1</v>
      </c>
      <c r="G48" s="70">
        <v>57.1</v>
      </c>
      <c r="H48" s="70">
        <v>57.2</v>
      </c>
      <c r="I48" s="70">
        <v>57.4</v>
      </c>
      <c r="J48" s="70">
        <v>57</v>
      </c>
    </row>
    <row r="49" spans="1:12" ht="15" customHeight="1" x14ac:dyDescent="0.25">
      <c r="A49" s="27" t="s">
        <v>38</v>
      </c>
      <c r="B49" s="68">
        <v>63.6</v>
      </c>
      <c r="C49" s="68">
        <v>63.5</v>
      </c>
      <c r="D49" s="68">
        <v>63.5</v>
      </c>
      <c r="E49" s="68">
        <v>63.9</v>
      </c>
      <c r="F49" s="68">
        <v>64</v>
      </c>
      <c r="G49" s="68">
        <v>63.5</v>
      </c>
      <c r="H49" s="68">
        <v>62.9</v>
      </c>
      <c r="I49" s="68">
        <v>62.5</v>
      </c>
      <c r="J49" s="68">
        <v>62</v>
      </c>
    </row>
    <row r="50" spans="1:12" ht="15" customHeight="1" x14ac:dyDescent="0.25">
      <c r="A50" s="27" t="s">
        <v>39</v>
      </c>
      <c r="B50" s="68">
        <v>62.3</v>
      </c>
      <c r="C50" s="68">
        <v>62.6</v>
      </c>
      <c r="D50" s="68">
        <v>62.9</v>
      </c>
      <c r="E50" s="68">
        <v>61.7</v>
      </c>
      <c r="F50" s="68">
        <v>61.8</v>
      </c>
      <c r="G50" s="68">
        <v>62.1</v>
      </c>
      <c r="H50" s="68">
        <v>61.9</v>
      </c>
      <c r="I50" s="68">
        <v>61.9</v>
      </c>
      <c r="J50" s="68">
        <v>61.4</v>
      </c>
    </row>
    <row r="51" spans="1:12" s="2" customFormat="1" ht="15" customHeight="1" x14ac:dyDescent="0.25">
      <c r="A51" s="27" t="s">
        <v>40</v>
      </c>
      <c r="B51" s="68">
        <v>55.4</v>
      </c>
      <c r="C51" s="68">
        <v>56.1</v>
      </c>
      <c r="D51" s="68">
        <v>56.1</v>
      </c>
      <c r="E51" s="68">
        <v>55.7</v>
      </c>
      <c r="F51" s="68">
        <v>55.7</v>
      </c>
      <c r="G51" s="68">
        <v>55.3</v>
      </c>
      <c r="H51" s="68">
        <v>56.3</v>
      </c>
      <c r="I51" s="68">
        <v>55.9</v>
      </c>
      <c r="J51" s="68">
        <v>52.9</v>
      </c>
      <c r="K51" s="9"/>
      <c r="L51" s="9"/>
    </row>
    <row r="52" spans="1:12" ht="15" customHeight="1" x14ac:dyDescent="0.25">
      <c r="A52" s="27" t="s">
        <v>41</v>
      </c>
      <c r="B52" s="68">
        <v>54.4</v>
      </c>
      <c r="C52" s="68">
        <v>54.6</v>
      </c>
      <c r="D52" s="68">
        <v>54.4</v>
      </c>
      <c r="E52" s="68">
        <v>53.8</v>
      </c>
      <c r="F52" s="68">
        <v>53.8</v>
      </c>
      <c r="G52" s="68">
        <v>53.7</v>
      </c>
      <c r="H52" s="68">
        <v>53.7</v>
      </c>
      <c r="I52" s="68">
        <v>54.4</v>
      </c>
      <c r="J52" s="68">
        <v>54.2</v>
      </c>
    </row>
    <row r="53" spans="1:12" ht="15" customHeight="1" x14ac:dyDescent="0.25">
      <c r="A53" s="27" t="s">
        <v>42</v>
      </c>
      <c r="B53" s="68">
        <v>66.2</v>
      </c>
      <c r="C53" s="68">
        <v>67</v>
      </c>
      <c r="D53" s="68">
        <v>66.7</v>
      </c>
      <c r="E53" s="68">
        <v>66.099999999999994</v>
      </c>
      <c r="F53" s="68">
        <v>65.400000000000006</v>
      </c>
      <c r="G53" s="68">
        <v>65.2</v>
      </c>
      <c r="H53" s="68">
        <v>65.099999999999994</v>
      </c>
      <c r="I53" s="68">
        <v>65</v>
      </c>
      <c r="J53" s="68">
        <v>64.900000000000006</v>
      </c>
    </row>
    <row r="54" spans="1:12" ht="15" customHeight="1" x14ac:dyDescent="0.25">
      <c r="A54" s="27" t="s">
        <v>43</v>
      </c>
      <c r="B54" s="68">
        <v>64.099999999999994</v>
      </c>
      <c r="C54" s="68">
        <v>64.400000000000006</v>
      </c>
      <c r="D54" s="68">
        <v>64.2</v>
      </c>
      <c r="E54" s="68">
        <v>63.7</v>
      </c>
      <c r="F54" s="68">
        <v>63.5</v>
      </c>
      <c r="G54" s="68">
        <v>63</v>
      </c>
      <c r="H54" s="68">
        <v>62.3</v>
      </c>
      <c r="I54" s="68">
        <v>62.2</v>
      </c>
      <c r="J54" s="68">
        <v>61.9</v>
      </c>
    </row>
    <row r="55" spans="1:12" ht="15" customHeight="1" x14ac:dyDescent="0.25">
      <c r="A55" s="27" t="s">
        <v>44</v>
      </c>
      <c r="B55" s="68">
        <v>66.8</v>
      </c>
      <c r="C55" s="68">
        <v>67.099999999999994</v>
      </c>
      <c r="D55" s="68">
        <v>67.7</v>
      </c>
      <c r="E55" s="68">
        <v>67.5</v>
      </c>
      <c r="F55" s="68">
        <v>66.5</v>
      </c>
      <c r="G55" s="68">
        <v>65.3</v>
      </c>
      <c r="H55" s="68">
        <v>65.900000000000006</v>
      </c>
      <c r="I55" s="68">
        <v>66.3</v>
      </c>
      <c r="J55" s="68">
        <v>66.599999999999994</v>
      </c>
    </row>
    <row r="56" spans="1:12" ht="15" customHeight="1" x14ac:dyDescent="0.25">
      <c r="A56" s="27" t="s">
        <v>45</v>
      </c>
      <c r="B56" s="68">
        <v>69.099999999999994</v>
      </c>
      <c r="C56" s="68">
        <v>69.8</v>
      </c>
      <c r="D56" s="68">
        <v>69.7</v>
      </c>
      <c r="E56" s="68">
        <v>69.599999999999994</v>
      </c>
      <c r="F56" s="68">
        <v>69.400000000000006</v>
      </c>
      <c r="G56" s="68">
        <v>68.8</v>
      </c>
      <c r="H56" s="68">
        <v>68.900000000000006</v>
      </c>
      <c r="I56" s="68">
        <v>68.900000000000006</v>
      </c>
      <c r="J56" s="68">
        <v>68.8</v>
      </c>
    </row>
    <row r="57" spans="1:12" ht="15" customHeight="1" x14ac:dyDescent="0.25">
      <c r="A57" s="27" t="s">
        <v>46</v>
      </c>
      <c r="B57" s="68">
        <v>68.8</v>
      </c>
      <c r="C57" s="68">
        <v>70.099999999999994</v>
      </c>
      <c r="D57" s="68">
        <v>70.3</v>
      </c>
      <c r="E57" s="68">
        <v>70.8</v>
      </c>
      <c r="F57" s="68">
        <v>71.2</v>
      </c>
      <c r="G57" s="68">
        <v>71.3</v>
      </c>
      <c r="H57" s="68">
        <v>71</v>
      </c>
      <c r="I57" s="68">
        <v>71.5</v>
      </c>
      <c r="J57" s="68">
        <v>71.7</v>
      </c>
    </row>
    <row r="58" spans="1:12" ht="15" customHeight="1" x14ac:dyDescent="0.25">
      <c r="A58" s="27" t="s">
        <v>47</v>
      </c>
      <c r="B58" s="68">
        <v>71.2</v>
      </c>
      <c r="C58" s="68">
        <v>71.400000000000006</v>
      </c>
      <c r="D58" s="68">
        <v>71</v>
      </c>
      <c r="E58" s="68">
        <v>71.099999999999994</v>
      </c>
      <c r="F58" s="68">
        <v>70.900000000000006</v>
      </c>
      <c r="G58" s="68">
        <v>70.5</v>
      </c>
      <c r="H58" s="68">
        <v>70.5</v>
      </c>
      <c r="I58" s="68">
        <v>70.3</v>
      </c>
      <c r="J58" s="68">
        <v>70.2</v>
      </c>
    </row>
    <row r="59" spans="1:12" ht="15" customHeight="1" x14ac:dyDescent="0.25">
      <c r="A59" s="27" t="s">
        <v>48</v>
      </c>
      <c r="B59" s="68">
        <v>56.9</v>
      </c>
      <c r="C59" s="68">
        <v>57.9</v>
      </c>
      <c r="D59" s="68">
        <v>57.8</v>
      </c>
      <c r="E59" s="68">
        <v>57.2</v>
      </c>
      <c r="F59" s="68">
        <v>56.4</v>
      </c>
      <c r="G59" s="68">
        <v>56.3</v>
      </c>
      <c r="H59" s="68">
        <v>55.9</v>
      </c>
      <c r="I59" s="68">
        <v>55.7</v>
      </c>
      <c r="J59" s="68">
        <v>55.2</v>
      </c>
    </row>
    <row r="60" spans="1:12" ht="15" customHeight="1" x14ac:dyDescent="0.25">
      <c r="A60" s="27" t="s">
        <v>49</v>
      </c>
      <c r="B60" s="68">
        <v>54.4</v>
      </c>
      <c r="C60" s="68">
        <v>54.1</v>
      </c>
      <c r="D60" s="68">
        <v>54.5</v>
      </c>
      <c r="E60" s="68">
        <v>54.9</v>
      </c>
      <c r="F60" s="68">
        <v>54.9</v>
      </c>
      <c r="G60" s="68">
        <v>54.8</v>
      </c>
      <c r="H60" s="68">
        <v>54.5</v>
      </c>
      <c r="I60" s="68">
        <v>54.5</v>
      </c>
      <c r="J60" s="68">
        <v>54.5</v>
      </c>
    </row>
    <row r="61" spans="1:12" ht="15" customHeight="1" x14ac:dyDescent="0.25">
      <c r="A61" s="27" t="s">
        <v>50</v>
      </c>
      <c r="B61" s="68">
        <v>47.9</v>
      </c>
      <c r="C61" s="68">
        <v>48.1</v>
      </c>
      <c r="D61" s="68">
        <v>48.4</v>
      </c>
      <c r="E61" s="68">
        <v>48.3</v>
      </c>
      <c r="F61" s="68">
        <v>48.2</v>
      </c>
      <c r="G61" s="68">
        <v>48.1</v>
      </c>
      <c r="H61" s="68">
        <v>48.3</v>
      </c>
      <c r="I61" s="68">
        <v>48.4</v>
      </c>
      <c r="J61" s="68">
        <v>48.2</v>
      </c>
    </row>
    <row r="62" spans="1:12" ht="15" customHeight="1" x14ac:dyDescent="0.25">
      <c r="A62" s="30" t="s">
        <v>104</v>
      </c>
      <c r="B62" s="70">
        <v>63.1</v>
      </c>
      <c r="C62" s="70">
        <v>63.7</v>
      </c>
      <c r="D62" s="70">
        <v>63.6</v>
      </c>
      <c r="E62" s="70">
        <v>63.4</v>
      </c>
      <c r="F62" s="70">
        <v>63.1</v>
      </c>
      <c r="G62" s="70">
        <v>62.9</v>
      </c>
      <c r="H62" s="70">
        <v>62.7</v>
      </c>
      <c r="I62" s="70">
        <v>62.7</v>
      </c>
      <c r="J62" s="70">
        <v>62.5</v>
      </c>
    </row>
    <row r="63" spans="1:12" ht="15" customHeight="1" x14ac:dyDescent="0.25">
      <c r="A63" s="27" t="s">
        <v>51</v>
      </c>
      <c r="B63" s="68">
        <v>66.2</v>
      </c>
      <c r="C63" s="68">
        <v>66.599999999999994</v>
      </c>
      <c r="D63" s="68">
        <v>67.099999999999994</v>
      </c>
      <c r="E63" s="68">
        <v>67.099999999999994</v>
      </c>
      <c r="F63" s="68">
        <v>66.599999999999994</v>
      </c>
      <c r="G63" s="68">
        <v>66.3</v>
      </c>
      <c r="H63" s="68">
        <v>65.7</v>
      </c>
      <c r="I63" s="68">
        <v>65.599999999999994</v>
      </c>
      <c r="J63" s="68">
        <v>65.599999999999994</v>
      </c>
    </row>
    <row r="64" spans="1:12" ht="15" customHeight="1" x14ac:dyDescent="0.25">
      <c r="A64" s="27" t="s">
        <v>52</v>
      </c>
      <c r="B64" s="68">
        <v>60.5</v>
      </c>
      <c r="C64" s="68">
        <v>61.1</v>
      </c>
      <c r="D64" s="68">
        <v>61.4</v>
      </c>
      <c r="E64" s="68">
        <v>61.4</v>
      </c>
      <c r="F64" s="68">
        <v>61.5</v>
      </c>
      <c r="G64" s="68">
        <v>61.2</v>
      </c>
      <c r="H64" s="68">
        <v>61.3</v>
      </c>
      <c r="I64" s="68">
        <v>61.2</v>
      </c>
      <c r="J64" s="68">
        <v>61.1</v>
      </c>
    </row>
    <row r="65" spans="1:12" ht="15" customHeight="1" x14ac:dyDescent="0.25">
      <c r="A65" s="27" t="s">
        <v>53</v>
      </c>
      <c r="B65" s="68">
        <v>52.2</v>
      </c>
      <c r="C65" s="68">
        <v>52.4</v>
      </c>
      <c r="D65" s="68">
        <v>52.9</v>
      </c>
      <c r="E65" s="68">
        <v>52.9</v>
      </c>
      <c r="F65" s="68">
        <v>53</v>
      </c>
      <c r="G65" s="68">
        <v>52.5</v>
      </c>
      <c r="H65" s="68">
        <v>52.2</v>
      </c>
      <c r="I65" s="68">
        <v>52.7</v>
      </c>
      <c r="J65" s="68">
        <v>52</v>
      </c>
    </row>
    <row r="66" spans="1:12" s="2" customFormat="1" ht="15" customHeight="1" x14ac:dyDescent="0.25">
      <c r="A66" s="27" t="s">
        <v>54</v>
      </c>
      <c r="B66" s="68">
        <v>46.1</v>
      </c>
      <c r="C66" s="68">
        <v>47.2</v>
      </c>
      <c r="D66" s="68">
        <v>47.3</v>
      </c>
      <c r="E66" s="68">
        <v>47.3</v>
      </c>
      <c r="F66" s="68">
        <v>48.5</v>
      </c>
      <c r="G66" s="68">
        <v>48</v>
      </c>
      <c r="H66" s="68">
        <v>48.2</v>
      </c>
      <c r="I66" s="68">
        <v>48.6</v>
      </c>
      <c r="J66" s="68">
        <v>48.2</v>
      </c>
      <c r="K66" s="9"/>
      <c r="L66" s="9"/>
    </row>
    <row r="67" spans="1:12" ht="15" customHeight="1" x14ac:dyDescent="0.25">
      <c r="A67" s="27" t="s">
        <v>55</v>
      </c>
      <c r="B67" s="68">
        <v>52.1</v>
      </c>
      <c r="C67" s="68">
        <v>52.7</v>
      </c>
      <c r="D67" s="68">
        <v>53</v>
      </c>
      <c r="E67" s="68">
        <v>52.6</v>
      </c>
      <c r="F67" s="68">
        <v>52.4</v>
      </c>
      <c r="G67" s="68">
        <v>51.8</v>
      </c>
      <c r="H67" s="68">
        <v>51.8</v>
      </c>
      <c r="I67" s="68">
        <v>52.2</v>
      </c>
      <c r="J67" s="68">
        <v>53</v>
      </c>
    </row>
    <row r="68" spans="1:12" ht="15" customHeight="1" x14ac:dyDescent="0.25">
      <c r="A68" s="27" t="s">
        <v>56</v>
      </c>
      <c r="B68" s="68">
        <v>45.8</v>
      </c>
      <c r="C68" s="68">
        <v>46.1</v>
      </c>
      <c r="D68" s="68">
        <v>46.1</v>
      </c>
      <c r="E68" s="68">
        <v>46.2</v>
      </c>
      <c r="F68" s="68">
        <v>46.7</v>
      </c>
      <c r="G68" s="68">
        <v>47.2</v>
      </c>
      <c r="H68" s="68">
        <v>47.7</v>
      </c>
      <c r="I68" s="68">
        <v>47.7</v>
      </c>
      <c r="J68" s="68">
        <v>47.1</v>
      </c>
    </row>
    <row r="69" spans="1:12" ht="15" customHeight="1" x14ac:dyDescent="0.25">
      <c r="A69" s="27" t="s">
        <v>57</v>
      </c>
      <c r="B69" s="68">
        <v>51.4</v>
      </c>
      <c r="C69" s="68">
        <v>52.2</v>
      </c>
      <c r="D69" s="68">
        <v>52.9</v>
      </c>
      <c r="E69" s="68">
        <v>53</v>
      </c>
      <c r="F69" s="68">
        <v>53.3</v>
      </c>
      <c r="G69" s="68">
        <v>53.4</v>
      </c>
      <c r="H69" s="68">
        <v>53.5</v>
      </c>
      <c r="I69" s="68">
        <v>53.6</v>
      </c>
      <c r="J69" s="68">
        <v>53.7</v>
      </c>
    </row>
    <row r="70" spans="1:12" ht="15" customHeight="1" x14ac:dyDescent="0.25">
      <c r="A70" s="27" t="s">
        <v>58</v>
      </c>
      <c r="B70" s="68">
        <v>43.6</v>
      </c>
      <c r="C70" s="68">
        <v>44.9</v>
      </c>
      <c r="D70" s="68">
        <v>45.4</v>
      </c>
      <c r="E70" s="68">
        <v>45.7</v>
      </c>
      <c r="F70" s="68">
        <v>46.1</v>
      </c>
      <c r="G70" s="68">
        <v>46.6</v>
      </c>
      <c r="H70" s="68">
        <v>46.4</v>
      </c>
      <c r="I70" s="68">
        <v>46.7</v>
      </c>
      <c r="J70" s="68">
        <v>46.7</v>
      </c>
    </row>
    <row r="71" spans="1:12" ht="15" customHeight="1" x14ac:dyDescent="0.25">
      <c r="A71" s="27" t="s">
        <v>59</v>
      </c>
      <c r="B71" s="68">
        <v>39.9</v>
      </c>
      <c r="C71" s="68">
        <v>40.9</v>
      </c>
      <c r="D71" s="68">
        <v>41.1</v>
      </c>
      <c r="E71" s="68">
        <v>40.700000000000003</v>
      </c>
      <c r="F71" s="68">
        <v>40.700000000000003</v>
      </c>
      <c r="G71" s="68">
        <v>40.700000000000003</v>
      </c>
      <c r="H71" s="68">
        <v>41</v>
      </c>
      <c r="I71" s="68">
        <v>41</v>
      </c>
      <c r="J71" s="68">
        <v>40.9</v>
      </c>
    </row>
    <row r="72" spans="1:12" ht="15" customHeight="1" x14ac:dyDescent="0.25">
      <c r="A72" s="27" t="s">
        <v>60</v>
      </c>
      <c r="B72" s="68">
        <v>35.9</v>
      </c>
      <c r="C72" s="68">
        <v>36</v>
      </c>
      <c r="D72" s="68">
        <v>36.5</v>
      </c>
      <c r="E72" s="68">
        <v>36.200000000000003</v>
      </c>
      <c r="F72" s="68">
        <v>36.700000000000003</v>
      </c>
      <c r="G72" s="68">
        <v>36.700000000000003</v>
      </c>
      <c r="H72" s="68">
        <v>36.700000000000003</v>
      </c>
      <c r="I72" s="68">
        <v>36.299999999999997</v>
      </c>
      <c r="J72" s="68">
        <v>36.299999999999997</v>
      </c>
    </row>
    <row r="73" spans="1:12" ht="15" customHeight="1" x14ac:dyDescent="0.25">
      <c r="A73" s="27" t="s">
        <v>61</v>
      </c>
      <c r="B73" s="68">
        <v>39.9</v>
      </c>
      <c r="C73" s="68">
        <v>40.200000000000003</v>
      </c>
      <c r="D73" s="68">
        <v>40.6</v>
      </c>
      <c r="E73" s="68">
        <v>40.6</v>
      </c>
      <c r="F73" s="68">
        <v>40.9</v>
      </c>
      <c r="G73" s="68">
        <v>40.6</v>
      </c>
      <c r="H73" s="68">
        <v>40.799999999999997</v>
      </c>
      <c r="I73" s="68">
        <v>40.799999999999997</v>
      </c>
      <c r="J73" s="68">
        <v>41.2</v>
      </c>
    </row>
    <row r="74" spans="1:12" ht="15" customHeight="1" x14ac:dyDescent="0.25">
      <c r="A74" s="27" t="s">
        <v>62</v>
      </c>
      <c r="B74" s="68">
        <v>40.9</v>
      </c>
      <c r="C74" s="68">
        <v>41.2</v>
      </c>
      <c r="D74" s="68">
        <v>41.3</v>
      </c>
      <c r="E74" s="68">
        <v>41.5</v>
      </c>
      <c r="F74" s="68">
        <v>42.4</v>
      </c>
      <c r="G74" s="68">
        <v>42.4</v>
      </c>
      <c r="H74" s="68">
        <v>42.6</v>
      </c>
      <c r="I74" s="68">
        <v>42.3</v>
      </c>
      <c r="J74" s="68">
        <v>41.9</v>
      </c>
    </row>
    <row r="75" spans="1:12" ht="15" customHeight="1" x14ac:dyDescent="0.25">
      <c r="A75" s="27" t="s">
        <v>63</v>
      </c>
      <c r="B75" s="68">
        <v>26.3</v>
      </c>
      <c r="C75" s="68">
        <v>27.3</v>
      </c>
      <c r="D75" s="68">
        <v>28</v>
      </c>
      <c r="E75" s="68">
        <v>27.8</v>
      </c>
      <c r="F75" s="68">
        <v>28.2</v>
      </c>
      <c r="G75" s="68">
        <v>28.5</v>
      </c>
      <c r="H75" s="68">
        <v>29.5</v>
      </c>
      <c r="I75" s="68">
        <v>29.8</v>
      </c>
      <c r="J75" s="68">
        <v>29</v>
      </c>
    </row>
    <row r="76" spans="1:12" ht="15" customHeight="1" x14ac:dyDescent="0.25">
      <c r="A76" s="27" t="s">
        <v>64</v>
      </c>
      <c r="B76" s="68">
        <v>28.3</v>
      </c>
      <c r="C76" s="68">
        <v>27.8</v>
      </c>
      <c r="D76" s="68">
        <v>28.3</v>
      </c>
      <c r="E76" s="68">
        <v>28.8</v>
      </c>
      <c r="F76" s="68">
        <v>29.3</v>
      </c>
      <c r="G76" s="68">
        <v>30</v>
      </c>
      <c r="H76" s="68">
        <v>30.4</v>
      </c>
      <c r="I76" s="68">
        <v>31.2</v>
      </c>
      <c r="J76" s="68">
        <v>31.1</v>
      </c>
    </row>
    <row r="77" spans="1:12" ht="15" customHeight="1" x14ac:dyDescent="0.25">
      <c r="A77" s="27" t="s">
        <v>65</v>
      </c>
      <c r="B77" s="68">
        <v>29.5</v>
      </c>
      <c r="C77" s="68">
        <v>31.4</v>
      </c>
      <c r="D77" s="68">
        <v>30.8</v>
      </c>
      <c r="E77" s="68">
        <v>30.3</v>
      </c>
      <c r="F77" s="68">
        <v>30.2</v>
      </c>
      <c r="G77" s="68">
        <v>30.7</v>
      </c>
      <c r="H77" s="68">
        <v>30.9</v>
      </c>
      <c r="I77" s="68">
        <v>31.5</v>
      </c>
      <c r="J77" s="68">
        <v>32.9</v>
      </c>
    </row>
    <row r="78" spans="1:12" ht="15" customHeight="1" x14ac:dyDescent="0.25">
      <c r="A78" s="27" t="s">
        <v>66</v>
      </c>
      <c r="B78" s="68">
        <v>34.6</v>
      </c>
      <c r="C78" s="68">
        <v>34.799999999999997</v>
      </c>
      <c r="D78" s="68">
        <v>35.6</v>
      </c>
      <c r="E78" s="68">
        <v>35.9</v>
      </c>
      <c r="F78" s="68">
        <v>36.799999999999997</v>
      </c>
      <c r="G78" s="68">
        <v>36.799999999999997</v>
      </c>
      <c r="H78" s="68">
        <v>38.299999999999997</v>
      </c>
      <c r="I78" s="68">
        <v>39.1</v>
      </c>
      <c r="J78" s="68">
        <v>38.9</v>
      </c>
    </row>
    <row r="79" spans="1:12" ht="15" customHeight="1" x14ac:dyDescent="0.25">
      <c r="A79" s="27" t="s">
        <v>67</v>
      </c>
      <c r="B79" s="68">
        <v>36</v>
      </c>
      <c r="C79" s="68">
        <v>36.700000000000003</v>
      </c>
      <c r="D79" s="68">
        <v>36.6</v>
      </c>
      <c r="E79" s="68">
        <v>36.700000000000003</v>
      </c>
      <c r="F79" s="68">
        <v>36.9</v>
      </c>
      <c r="G79" s="68">
        <v>37.1</v>
      </c>
      <c r="H79" s="68">
        <v>37.700000000000003</v>
      </c>
      <c r="I79" s="68">
        <v>37.9</v>
      </c>
      <c r="J79" s="68">
        <v>38.200000000000003</v>
      </c>
    </row>
    <row r="80" spans="1:12" ht="15" customHeight="1" x14ac:dyDescent="0.25">
      <c r="A80" s="27" t="s">
        <v>68</v>
      </c>
      <c r="B80" s="68">
        <v>43.8</v>
      </c>
      <c r="C80" s="68">
        <v>44.7</v>
      </c>
      <c r="D80" s="68">
        <v>45.2</v>
      </c>
      <c r="E80" s="68">
        <v>45.6</v>
      </c>
      <c r="F80" s="68">
        <v>45.8</v>
      </c>
      <c r="G80" s="68">
        <v>46.1</v>
      </c>
      <c r="H80" s="68">
        <v>46.3</v>
      </c>
      <c r="I80" s="68">
        <v>46.4</v>
      </c>
      <c r="J80" s="68">
        <v>46.2</v>
      </c>
    </row>
    <row r="81" spans="1:12" ht="15" customHeight="1" x14ac:dyDescent="0.25">
      <c r="A81" s="30" t="s">
        <v>105</v>
      </c>
      <c r="B81" s="70">
        <v>46.8</v>
      </c>
      <c r="C81" s="70">
        <v>47.5</v>
      </c>
      <c r="D81" s="70">
        <v>47.9</v>
      </c>
      <c r="E81" s="70">
        <v>48</v>
      </c>
      <c r="F81" s="70">
        <v>48.2</v>
      </c>
      <c r="G81" s="70">
        <v>48.3</v>
      </c>
      <c r="H81" s="70">
        <v>48.4</v>
      </c>
      <c r="I81" s="70">
        <v>48.5</v>
      </c>
      <c r="J81" s="70">
        <v>48.5</v>
      </c>
    </row>
    <row r="82" spans="1:12" ht="15" customHeight="1" x14ac:dyDescent="0.25">
      <c r="A82" s="27" t="s">
        <v>69</v>
      </c>
      <c r="B82" s="68">
        <v>45.3</v>
      </c>
      <c r="C82" s="68">
        <v>46.6</v>
      </c>
      <c r="D82" s="68">
        <v>47.1</v>
      </c>
      <c r="E82" s="68">
        <v>47.4</v>
      </c>
      <c r="F82" s="68">
        <v>48.1</v>
      </c>
      <c r="G82" s="68">
        <v>48.3</v>
      </c>
      <c r="H82" s="68">
        <v>48.6</v>
      </c>
      <c r="I82" s="68">
        <v>48.9</v>
      </c>
      <c r="J82" s="68">
        <v>48.6</v>
      </c>
    </row>
    <row r="83" spans="1:12" ht="15" customHeight="1" x14ac:dyDescent="0.25">
      <c r="A83" s="27" t="s">
        <v>70</v>
      </c>
      <c r="B83" s="68">
        <v>48.5</v>
      </c>
      <c r="C83" s="68">
        <v>49.1</v>
      </c>
      <c r="D83" s="68">
        <v>49.6</v>
      </c>
      <c r="E83" s="68">
        <v>49.8</v>
      </c>
      <c r="F83" s="68">
        <v>49.6</v>
      </c>
      <c r="G83" s="68">
        <v>49.2</v>
      </c>
      <c r="H83" s="68">
        <v>48.9</v>
      </c>
      <c r="I83" s="68">
        <v>49.1</v>
      </c>
      <c r="J83" s="68">
        <v>49.4</v>
      </c>
    </row>
    <row r="84" spans="1:12" ht="15" customHeight="1" x14ac:dyDescent="0.25">
      <c r="A84" s="27" t="s">
        <v>71</v>
      </c>
      <c r="B84" s="68">
        <v>34.4</v>
      </c>
      <c r="C84" s="68">
        <v>33.200000000000003</v>
      </c>
      <c r="D84" s="68">
        <v>33.9</v>
      </c>
      <c r="E84" s="68">
        <v>33.6</v>
      </c>
      <c r="F84" s="68">
        <v>34.5</v>
      </c>
      <c r="G84" s="68">
        <v>35.1</v>
      </c>
      <c r="H84" s="68">
        <v>34.5</v>
      </c>
      <c r="I84" s="68">
        <v>35.6</v>
      </c>
      <c r="J84" s="68">
        <v>35.799999999999997</v>
      </c>
    </row>
    <row r="85" spans="1:12" ht="15" customHeight="1" x14ac:dyDescent="0.25">
      <c r="A85" s="27" t="s">
        <v>72</v>
      </c>
      <c r="B85" s="68">
        <v>30.5</v>
      </c>
      <c r="C85" s="68">
        <v>31.2</v>
      </c>
      <c r="D85" s="68">
        <v>31.5</v>
      </c>
      <c r="E85" s="68">
        <v>32.700000000000003</v>
      </c>
      <c r="F85" s="68">
        <v>33.1</v>
      </c>
      <c r="G85" s="68">
        <v>33.700000000000003</v>
      </c>
      <c r="H85" s="68">
        <v>33.1</v>
      </c>
      <c r="I85" s="68">
        <v>34.4</v>
      </c>
      <c r="J85" s="68">
        <v>35.200000000000003</v>
      </c>
    </row>
    <row r="86" spans="1:12" s="2" customFormat="1" ht="15" customHeight="1" x14ac:dyDescent="0.25">
      <c r="A86" s="27" t="s">
        <v>73</v>
      </c>
      <c r="B86" s="68">
        <v>32.5</v>
      </c>
      <c r="C86" s="68">
        <v>33.6</v>
      </c>
      <c r="D86" s="68">
        <v>34</v>
      </c>
      <c r="E86" s="68">
        <v>33.5</v>
      </c>
      <c r="F86" s="68">
        <v>33.9</v>
      </c>
      <c r="G86" s="68">
        <v>34</v>
      </c>
      <c r="H86" s="68">
        <v>34.200000000000003</v>
      </c>
      <c r="I86" s="68">
        <v>34.1</v>
      </c>
      <c r="J86" s="68">
        <v>35.299999999999997</v>
      </c>
      <c r="K86" s="9"/>
      <c r="L86" s="9"/>
    </row>
    <row r="87" spans="1:12" ht="15" customHeight="1" x14ac:dyDescent="0.25">
      <c r="A87" s="27" t="s">
        <v>74</v>
      </c>
      <c r="B87" s="68">
        <v>30.4</v>
      </c>
      <c r="C87" s="68">
        <v>31.4</v>
      </c>
      <c r="D87" s="68">
        <v>32.9</v>
      </c>
      <c r="E87" s="68">
        <v>32.4</v>
      </c>
      <c r="F87" s="68">
        <v>33.299999999999997</v>
      </c>
      <c r="G87" s="68">
        <v>33.9</v>
      </c>
      <c r="H87" s="68">
        <v>34.6</v>
      </c>
      <c r="I87" s="68">
        <v>34.200000000000003</v>
      </c>
      <c r="J87" s="68">
        <v>34.299999999999997</v>
      </c>
    </row>
    <row r="88" spans="1:12" ht="15" customHeight="1" x14ac:dyDescent="0.25">
      <c r="A88" s="27" t="s">
        <v>75</v>
      </c>
      <c r="B88" s="68">
        <v>35.1</v>
      </c>
      <c r="C88" s="68">
        <v>34.799999999999997</v>
      </c>
      <c r="D88" s="68">
        <v>34.799999999999997</v>
      </c>
      <c r="E88" s="68">
        <v>34.299999999999997</v>
      </c>
      <c r="F88" s="68">
        <v>36.1</v>
      </c>
      <c r="G88" s="68">
        <v>36.700000000000003</v>
      </c>
      <c r="H88" s="68">
        <v>37.9</v>
      </c>
      <c r="I88" s="68">
        <v>36.299999999999997</v>
      </c>
      <c r="J88" s="68">
        <v>36</v>
      </c>
    </row>
    <row r="89" spans="1:12" ht="15" customHeight="1" x14ac:dyDescent="0.25">
      <c r="A89" s="27" t="s">
        <v>76</v>
      </c>
      <c r="B89" s="68">
        <v>37.1</v>
      </c>
      <c r="C89" s="68">
        <v>35.200000000000003</v>
      </c>
      <c r="D89" s="68">
        <v>39.1</v>
      </c>
      <c r="E89" s="68">
        <v>41.4</v>
      </c>
      <c r="F89" s="68">
        <v>44.1</v>
      </c>
      <c r="G89" s="68">
        <v>47</v>
      </c>
      <c r="H89" s="68">
        <v>46.8</v>
      </c>
      <c r="I89" s="68">
        <v>41.8</v>
      </c>
      <c r="J89" s="68">
        <v>40.700000000000003</v>
      </c>
    </row>
    <row r="90" spans="1:12" ht="15" customHeight="1" x14ac:dyDescent="0.25">
      <c r="A90" s="27" t="s">
        <v>77</v>
      </c>
      <c r="B90" s="68">
        <v>34.9</v>
      </c>
      <c r="C90" s="68">
        <v>35.299999999999997</v>
      </c>
      <c r="D90" s="68">
        <v>37.1</v>
      </c>
      <c r="E90" s="68">
        <v>39</v>
      </c>
      <c r="F90" s="68">
        <v>41.1</v>
      </c>
      <c r="G90" s="68">
        <v>38.9</v>
      </c>
      <c r="H90" s="68">
        <v>40</v>
      </c>
      <c r="I90" s="68">
        <v>42.6</v>
      </c>
      <c r="J90" s="68">
        <v>39.6</v>
      </c>
    </row>
    <row r="91" spans="1:12" ht="15" customHeight="1" x14ac:dyDescent="0.25">
      <c r="A91" s="27" t="s">
        <v>78</v>
      </c>
      <c r="B91" s="68">
        <v>42.9</v>
      </c>
      <c r="C91" s="68">
        <v>44.7</v>
      </c>
      <c r="D91" s="68">
        <v>45.8</v>
      </c>
      <c r="E91" s="68">
        <v>47.3</v>
      </c>
      <c r="F91" s="68">
        <v>51.3</v>
      </c>
      <c r="G91" s="68">
        <v>50.2</v>
      </c>
      <c r="H91" s="68">
        <v>28.5</v>
      </c>
      <c r="I91" s="68">
        <v>31</v>
      </c>
      <c r="J91" s="68">
        <v>35.5</v>
      </c>
    </row>
    <row r="92" spans="1:12" ht="15" customHeight="1" x14ac:dyDescent="0.25">
      <c r="A92" s="27" t="s">
        <v>79</v>
      </c>
      <c r="B92" s="68">
        <v>44.1</v>
      </c>
      <c r="C92" s="68">
        <v>42.2</v>
      </c>
      <c r="D92" s="68">
        <v>44.2</v>
      </c>
      <c r="E92" s="68">
        <v>44.2</v>
      </c>
      <c r="F92" s="68">
        <v>44.2</v>
      </c>
      <c r="G92" s="68">
        <v>43.7</v>
      </c>
      <c r="H92" s="68">
        <v>45.5</v>
      </c>
      <c r="I92" s="68">
        <v>46.2</v>
      </c>
      <c r="J92" s="68">
        <v>45.2</v>
      </c>
    </row>
    <row r="93" spans="1:12" ht="15" customHeight="1" x14ac:dyDescent="0.25">
      <c r="A93" s="27" t="s">
        <v>80</v>
      </c>
      <c r="B93" s="68">
        <v>30.8</v>
      </c>
      <c r="C93" s="68">
        <v>30.5</v>
      </c>
      <c r="D93" s="68">
        <v>29.3</v>
      </c>
      <c r="E93" s="68">
        <v>31.7</v>
      </c>
      <c r="F93" s="68">
        <v>32.200000000000003</v>
      </c>
      <c r="G93" s="68">
        <v>33.700000000000003</v>
      </c>
      <c r="H93" s="68">
        <v>35.1</v>
      </c>
      <c r="I93" s="68">
        <v>35.200000000000003</v>
      </c>
      <c r="J93" s="68">
        <v>32.4</v>
      </c>
    </row>
    <row r="94" spans="1:12" ht="15" customHeight="1" x14ac:dyDescent="0.25">
      <c r="A94" s="27" t="s">
        <v>81</v>
      </c>
      <c r="B94" s="68">
        <v>28.6</v>
      </c>
      <c r="C94" s="68">
        <v>32.299999999999997</v>
      </c>
      <c r="D94" s="68">
        <v>34.700000000000003</v>
      </c>
      <c r="E94" s="68">
        <v>37.1</v>
      </c>
      <c r="F94" s="68">
        <v>35</v>
      </c>
      <c r="G94" s="68">
        <v>36.6</v>
      </c>
      <c r="H94" s="68">
        <v>37</v>
      </c>
      <c r="I94" s="68">
        <v>41</v>
      </c>
      <c r="J94" s="68">
        <v>42.3</v>
      </c>
    </row>
    <row r="95" spans="1:12" ht="15" customHeight="1" x14ac:dyDescent="0.25">
      <c r="A95" s="27" t="s">
        <v>82</v>
      </c>
      <c r="B95" s="68">
        <v>27</v>
      </c>
      <c r="C95" s="68">
        <v>27.4</v>
      </c>
      <c r="D95" s="68">
        <v>28</v>
      </c>
      <c r="E95" s="68">
        <v>29</v>
      </c>
      <c r="F95" s="68">
        <v>29.5</v>
      </c>
      <c r="G95" s="68">
        <v>29.9</v>
      </c>
      <c r="H95" s="68">
        <v>30.1</v>
      </c>
      <c r="I95" s="68">
        <v>31.2</v>
      </c>
      <c r="J95" s="68">
        <v>31.5</v>
      </c>
    </row>
    <row r="96" spans="1:12" ht="15" customHeight="1" x14ac:dyDescent="0.25">
      <c r="A96" s="30" t="s">
        <v>106</v>
      </c>
      <c r="B96" s="70">
        <v>40.9</v>
      </c>
      <c r="C96" s="70">
        <v>41.7</v>
      </c>
      <c r="D96" s="70">
        <v>42.3</v>
      </c>
      <c r="E96" s="70">
        <v>42.6</v>
      </c>
      <c r="F96" s="70">
        <v>43.1</v>
      </c>
      <c r="G96" s="70">
        <v>43.2</v>
      </c>
      <c r="H96" s="70">
        <v>42.9</v>
      </c>
      <c r="I96" s="70">
        <v>43.3</v>
      </c>
      <c r="J96" s="70">
        <v>43.5</v>
      </c>
    </row>
    <row r="97" spans="1:12" ht="15" customHeight="1" x14ac:dyDescent="0.25">
      <c r="A97" s="27" t="s">
        <v>83</v>
      </c>
      <c r="B97" s="68">
        <v>62.6</v>
      </c>
      <c r="C97" s="68">
        <v>62.9</v>
      </c>
      <c r="D97" s="68">
        <v>63.4</v>
      </c>
      <c r="E97" s="68">
        <v>63.1</v>
      </c>
      <c r="F97" s="68">
        <v>63</v>
      </c>
      <c r="G97" s="68">
        <v>62.1</v>
      </c>
      <c r="H97" s="68">
        <v>61.5</v>
      </c>
      <c r="I97" s="68">
        <v>61.3</v>
      </c>
      <c r="J97" s="68">
        <v>61.9</v>
      </c>
    </row>
    <row r="98" spans="1:12" ht="15" customHeight="1" x14ac:dyDescent="0.25">
      <c r="A98" s="27" t="s">
        <v>115</v>
      </c>
      <c r="B98" s="68">
        <v>42.3</v>
      </c>
      <c r="C98" s="68">
        <v>43.1</v>
      </c>
      <c r="D98" s="68">
        <v>41</v>
      </c>
      <c r="E98" s="68">
        <v>42</v>
      </c>
      <c r="F98" s="68">
        <v>39.9</v>
      </c>
      <c r="G98" s="68">
        <v>39.4</v>
      </c>
      <c r="H98" s="68">
        <v>40.5</v>
      </c>
      <c r="I98" s="68">
        <v>42.3</v>
      </c>
      <c r="J98" s="68">
        <v>43.9</v>
      </c>
    </row>
    <row r="99" spans="1:12" ht="15" customHeight="1" x14ac:dyDescent="0.25">
      <c r="A99" s="27" t="s">
        <v>84</v>
      </c>
      <c r="B99" s="68">
        <v>51.7</v>
      </c>
      <c r="C99" s="68">
        <v>52.5</v>
      </c>
      <c r="D99" s="68">
        <v>52.7</v>
      </c>
      <c r="E99" s="68">
        <v>52.7</v>
      </c>
      <c r="F99" s="68">
        <v>53.5</v>
      </c>
      <c r="G99" s="68">
        <v>53.3</v>
      </c>
      <c r="H99" s="68">
        <v>52.9</v>
      </c>
      <c r="I99" s="68">
        <v>52.8</v>
      </c>
      <c r="J99" s="68">
        <v>53.1</v>
      </c>
    </row>
    <row r="100" spans="1:12" ht="15" customHeight="1" x14ac:dyDescent="0.25">
      <c r="A100" s="27" t="s">
        <v>85</v>
      </c>
      <c r="B100" s="68">
        <v>37.9</v>
      </c>
      <c r="C100" s="68">
        <v>38.1</v>
      </c>
      <c r="D100" s="68">
        <v>38.299999999999997</v>
      </c>
      <c r="E100" s="68">
        <v>37.5</v>
      </c>
      <c r="F100" s="68">
        <v>37.799999999999997</v>
      </c>
      <c r="G100" s="68">
        <v>37.9</v>
      </c>
      <c r="H100" s="68">
        <v>38.1</v>
      </c>
      <c r="I100" s="68">
        <v>39.5</v>
      </c>
      <c r="J100" s="68">
        <v>40.299999999999997</v>
      </c>
    </row>
    <row r="101" spans="1:12" s="2" customFormat="1" ht="15" customHeight="1" x14ac:dyDescent="0.25">
      <c r="A101" s="27" t="s">
        <v>86</v>
      </c>
      <c r="B101" s="68">
        <v>36.5</v>
      </c>
      <c r="C101" s="68">
        <v>38</v>
      </c>
      <c r="D101" s="68">
        <v>38.6</v>
      </c>
      <c r="E101" s="68">
        <v>38.1</v>
      </c>
      <c r="F101" s="68">
        <v>37.799999999999997</v>
      </c>
      <c r="G101" s="68">
        <v>38.299999999999997</v>
      </c>
      <c r="H101" s="68">
        <v>38.1</v>
      </c>
      <c r="I101" s="68">
        <v>38.9</v>
      </c>
      <c r="J101" s="68">
        <v>39.1</v>
      </c>
      <c r="K101" s="9"/>
      <c r="L101" s="9"/>
    </row>
    <row r="102" spans="1:12" ht="15" customHeight="1" x14ac:dyDescent="0.25">
      <c r="A102" s="27" t="s">
        <v>87</v>
      </c>
      <c r="B102" s="68">
        <v>37.6</v>
      </c>
      <c r="C102" s="68">
        <v>39.5</v>
      </c>
      <c r="D102" s="68">
        <v>39.700000000000003</v>
      </c>
      <c r="E102" s="68">
        <v>41.2</v>
      </c>
      <c r="F102" s="68">
        <v>41</v>
      </c>
      <c r="G102" s="68">
        <v>41.4</v>
      </c>
      <c r="H102" s="68">
        <v>38</v>
      </c>
      <c r="I102" s="68">
        <v>39</v>
      </c>
      <c r="J102" s="68">
        <v>39.4</v>
      </c>
    </row>
    <row r="103" spans="1:12" ht="15" customHeight="1" x14ac:dyDescent="0.25">
      <c r="A103" s="27" t="s">
        <v>88</v>
      </c>
      <c r="B103" s="68">
        <v>40.4</v>
      </c>
      <c r="C103" s="68">
        <v>41.1</v>
      </c>
      <c r="D103" s="68">
        <v>41.3</v>
      </c>
      <c r="E103" s="68">
        <v>42</v>
      </c>
      <c r="F103" s="68">
        <v>42.9</v>
      </c>
      <c r="G103" s="68">
        <v>43.1</v>
      </c>
      <c r="H103" s="68">
        <v>42.9</v>
      </c>
      <c r="I103" s="68">
        <v>43.3</v>
      </c>
      <c r="J103" s="68">
        <v>43.6</v>
      </c>
    </row>
    <row r="104" spans="1:12" ht="15" customHeight="1" x14ac:dyDescent="0.25">
      <c r="A104" s="27" t="s">
        <v>89</v>
      </c>
      <c r="B104" s="68">
        <v>47.8</v>
      </c>
      <c r="C104" s="68">
        <v>48.1</v>
      </c>
      <c r="D104" s="68">
        <v>48.7</v>
      </c>
      <c r="E104" s="68">
        <v>48.6</v>
      </c>
      <c r="F104" s="68">
        <v>49.3</v>
      </c>
      <c r="G104" s="68">
        <v>49.6</v>
      </c>
      <c r="H104" s="68">
        <v>49.9</v>
      </c>
      <c r="I104" s="68">
        <v>49.8</v>
      </c>
      <c r="J104" s="68">
        <v>50.1</v>
      </c>
    </row>
    <row r="105" spans="1:12" ht="15" customHeight="1" x14ac:dyDescent="0.25">
      <c r="A105" s="27" t="s">
        <v>90</v>
      </c>
      <c r="B105" s="68">
        <v>54.5</v>
      </c>
      <c r="C105" s="68">
        <v>55.4</v>
      </c>
      <c r="D105" s="68">
        <v>55.5</v>
      </c>
      <c r="E105" s="68">
        <v>55.6</v>
      </c>
      <c r="F105" s="68">
        <v>55.2</v>
      </c>
      <c r="G105" s="68">
        <v>55.2</v>
      </c>
      <c r="H105" s="68">
        <v>55.7</v>
      </c>
      <c r="I105" s="68">
        <v>55.7</v>
      </c>
      <c r="J105" s="68">
        <v>55.6</v>
      </c>
    </row>
    <row r="106" spans="1:12" ht="15" customHeight="1" x14ac:dyDescent="0.25">
      <c r="A106" s="75" t="s">
        <v>114</v>
      </c>
      <c r="B106" s="77">
        <v>47.8</v>
      </c>
      <c r="C106" s="77">
        <v>48</v>
      </c>
      <c r="D106" s="77">
        <v>46.9</v>
      </c>
      <c r="E106" s="77">
        <v>45.1</v>
      </c>
      <c r="F106" s="77">
        <v>46.6</v>
      </c>
      <c r="G106" s="77">
        <v>45.4</v>
      </c>
      <c r="H106" s="77">
        <v>48.4</v>
      </c>
      <c r="I106" s="77">
        <v>49.9</v>
      </c>
      <c r="J106" s="77">
        <v>51.6</v>
      </c>
    </row>
    <row r="107" spans="1:12" ht="15" customHeight="1" x14ac:dyDescent="0.25">
      <c r="A107" s="27" t="s">
        <v>91</v>
      </c>
      <c r="B107" s="68">
        <v>33.700000000000003</v>
      </c>
      <c r="C107" s="68">
        <v>33.799999999999997</v>
      </c>
      <c r="D107" s="68">
        <v>34.9</v>
      </c>
      <c r="E107" s="68">
        <v>35.4</v>
      </c>
      <c r="F107" s="68">
        <v>36.4</v>
      </c>
      <c r="G107" s="68">
        <v>36.6</v>
      </c>
      <c r="H107" s="68">
        <v>37.4</v>
      </c>
      <c r="I107" s="68">
        <v>38.1</v>
      </c>
      <c r="J107" s="68">
        <v>38.4</v>
      </c>
    </row>
    <row r="108" spans="1:12" ht="15" customHeight="1" x14ac:dyDescent="0.25">
      <c r="A108" s="27" t="s">
        <v>92</v>
      </c>
      <c r="B108" s="68">
        <v>37.1</v>
      </c>
      <c r="C108" s="68">
        <v>37.799999999999997</v>
      </c>
      <c r="D108" s="68">
        <v>38.200000000000003</v>
      </c>
      <c r="E108" s="68">
        <v>38.299999999999997</v>
      </c>
      <c r="F108" s="68">
        <v>38.799999999999997</v>
      </c>
      <c r="G108" s="68">
        <v>38.9</v>
      </c>
      <c r="H108" s="68">
        <v>39.6</v>
      </c>
      <c r="I108" s="68">
        <v>39.6</v>
      </c>
      <c r="J108" s="68">
        <v>39.4</v>
      </c>
    </row>
    <row r="109" spans="1:12" ht="15" customHeight="1" x14ac:dyDescent="0.25">
      <c r="A109" s="27" t="s">
        <v>93</v>
      </c>
      <c r="B109" s="68">
        <v>38.4</v>
      </c>
      <c r="C109" s="68">
        <v>39.1</v>
      </c>
      <c r="D109" s="68">
        <v>39.799999999999997</v>
      </c>
      <c r="E109" s="68">
        <v>39.299999999999997</v>
      </c>
      <c r="F109" s="68">
        <v>36.5</v>
      </c>
      <c r="G109" s="68">
        <v>37.799999999999997</v>
      </c>
      <c r="H109" s="68">
        <v>38.700000000000003</v>
      </c>
      <c r="I109" s="68">
        <v>42</v>
      </c>
      <c r="J109" s="68">
        <v>42.2</v>
      </c>
    </row>
    <row r="110" spans="1:12" ht="15" customHeight="1" x14ac:dyDescent="0.25">
      <c r="A110" s="27" t="s">
        <v>94</v>
      </c>
      <c r="B110" s="68">
        <v>35.5</v>
      </c>
      <c r="C110" s="68">
        <v>38.4</v>
      </c>
      <c r="D110" s="68">
        <v>37.4</v>
      </c>
      <c r="E110" s="68">
        <v>38.299999999999997</v>
      </c>
      <c r="F110" s="68">
        <v>40.6</v>
      </c>
      <c r="G110" s="68">
        <v>41.7</v>
      </c>
      <c r="H110" s="68">
        <v>43.4</v>
      </c>
      <c r="I110" s="68">
        <v>42.9</v>
      </c>
      <c r="J110" s="68">
        <v>44.3</v>
      </c>
    </row>
    <row r="111" spans="1:12" ht="15" customHeight="1" x14ac:dyDescent="0.25">
      <c r="A111" s="27" t="s">
        <v>95</v>
      </c>
      <c r="B111" s="68">
        <v>48.8</v>
      </c>
      <c r="C111" s="68">
        <v>48.8</v>
      </c>
      <c r="D111" s="68">
        <v>50.4</v>
      </c>
      <c r="E111" s="68">
        <v>51.2</v>
      </c>
      <c r="F111" s="68">
        <v>51.8</v>
      </c>
      <c r="G111" s="68">
        <v>55</v>
      </c>
      <c r="H111" s="68">
        <v>57</v>
      </c>
      <c r="I111" s="68">
        <v>56.6</v>
      </c>
      <c r="J111" s="68">
        <v>54.1</v>
      </c>
    </row>
    <row r="112" spans="1:12" ht="15" customHeight="1" x14ac:dyDescent="0.25">
      <c r="A112" s="30" t="s">
        <v>107</v>
      </c>
      <c r="B112" s="70">
        <v>47.2</v>
      </c>
      <c r="C112" s="70">
        <v>47.8</v>
      </c>
      <c r="D112" s="70">
        <v>48.2</v>
      </c>
      <c r="E112" s="70">
        <v>48.3</v>
      </c>
      <c r="F112" s="70">
        <v>48.7</v>
      </c>
      <c r="G112" s="70">
        <v>48.7</v>
      </c>
      <c r="H112" s="70">
        <v>48.9</v>
      </c>
      <c r="I112" s="70">
        <v>49</v>
      </c>
      <c r="J112" s="70">
        <v>49.2</v>
      </c>
    </row>
    <row r="113" spans="1:12" ht="15" customHeight="1" x14ac:dyDescent="0.25">
      <c r="A113" s="32" t="s">
        <v>96</v>
      </c>
      <c r="B113" s="72">
        <v>53.6</v>
      </c>
      <c r="C113" s="72">
        <v>54.2</v>
      </c>
      <c r="D113" s="72">
        <v>54.3</v>
      </c>
      <c r="E113" s="72">
        <v>54.3</v>
      </c>
      <c r="F113" s="72">
        <v>54.4</v>
      </c>
      <c r="G113" s="72">
        <v>54.4</v>
      </c>
      <c r="H113" s="72">
        <v>54.4</v>
      </c>
      <c r="I113" s="72">
        <v>54.5</v>
      </c>
      <c r="J113" s="72">
        <v>54.3</v>
      </c>
    </row>
    <row r="114" spans="1:12" ht="9.75" customHeight="1" x14ac:dyDescent="0.2">
      <c r="A114" s="3"/>
      <c r="B114" s="6"/>
      <c r="C114" s="6"/>
      <c r="D114" s="14"/>
      <c r="E114" s="6"/>
      <c r="F114" s="6"/>
      <c r="G114" s="14"/>
      <c r="H114" s="14"/>
      <c r="I114" s="6"/>
      <c r="J114" s="6"/>
    </row>
    <row r="115" spans="1:12" x14ac:dyDescent="0.25">
      <c r="B115" s="68"/>
      <c r="C115" s="68"/>
      <c r="D115" s="68"/>
      <c r="E115" s="68"/>
      <c r="F115" s="68"/>
      <c r="G115" s="68"/>
      <c r="H115" s="68"/>
      <c r="I115" s="68"/>
      <c r="J115" s="68"/>
    </row>
    <row r="116" spans="1:12" ht="15" x14ac:dyDescent="0.25">
      <c r="B116" s="15"/>
      <c r="C116" s="15"/>
      <c r="D116" s="17"/>
      <c r="E116" s="15"/>
      <c r="F116" s="15"/>
      <c r="G116" s="16"/>
      <c r="H116" s="16"/>
      <c r="I116" s="15"/>
      <c r="J116" s="15"/>
    </row>
    <row r="117" spans="1:12" ht="15" x14ac:dyDescent="0.25">
      <c r="B117" s="15"/>
      <c r="C117" s="15"/>
      <c r="D117" s="17"/>
      <c r="E117" s="15"/>
      <c r="F117" s="15"/>
      <c r="G117" s="16"/>
      <c r="H117" s="16"/>
      <c r="I117" s="15"/>
      <c r="J117" s="15"/>
    </row>
    <row r="118" spans="1:12" ht="15" x14ac:dyDescent="0.25">
      <c r="B118" s="15"/>
      <c r="C118" s="15"/>
      <c r="D118" s="17"/>
      <c r="E118" s="15"/>
      <c r="F118" s="15"/>
      <c r="G118" s="16"/>
      <c r="H118" s="16"/>
      <c r="I118" s="15"/>
      <c r="J118" s="15"/>
    </row>
    <row r="119" spans="1:12" ht="15" x14ac:dyDescent="0.25">
      <c r="B119" s="15"/>
      <c r="C119" s="15"/>
      <c r="D119" s="17"/>
      <c r="E119" s="15"/>
      <c r="F119" s="15"/>
      <c r="G119" s="16"/>
      <c r="H119" s="16"/>
      <c r="I119" s="15"/>
      <c r="J119" s="15"/>
    </row>
    <row r="120" spans="1:12" ht="15" x14ac:dyDescent="0.25">
      <c r="B120" s="15"/>
      <c r="C120" s="15"/>
      <c r="D120" s="17"/>
      <c r="E120" s="15"/>
      <c r="F120" s="15"/>
      <c r="G120" s="16"/>
      <c r="H120" s="16"/>
      <c r="I120" s="15"/>
      <c r="J120" s="15"/>
    </row>
    <row r="121" spans="1:12" ht="15" x14ac:dyDescent="0.25">
      <c r="B121" s="15"/>
      <c r="C121" s="15"/>
      <c r="D121" s="17"/>
      <c r="E121" s="15"/>
      <c r="F121" s="15"/>
      <c r="G121" s="16"/>
      <c r="H121" s="16"/>
      <c r="I121" s="15"/>
      <c r="J121" s="15"/>
    </row>
    <row r="122" spans="1:12" ht="15" x14ac:dyDescent="0.25">
      <c r="E122" s="18"/>
      <c r="F122" s="19"/>
      <c r="G122" s="19"/>
      <c r="H122" s="19"/>
      <c r="I122" s="19"/>
      <c r="J122" s="19"/>
      <c r="K122" s="19"/>
      <c r="L122" s="19"/>
    </row>
    <row r="123" spans="1:12" ht="15" customHeight="1" x14ac:dyDescent="0.25"/>
    <row r="124" spans="1:12" x14ac:dyDescent="0.25">
      <c r="B124" s="13"/>
      <c r="C124" s="13"/>
      <c r="D124" s="13"/>
      <c r="E124" s="13"/>
      <c r="F124" s="13"/>
      <c r="G124" s="13"/>
      <c r="H124" s="13"/>
      <c r="I124" s="13"/>
      <c r="J124" s="13"/>
      <c r="K124" s="13"/>
      <c r="L124" s="13"/>
    </row>
    <row r="125" spans="1:12" x14ac:dyDescent="0.25">
      <c r="B125" s="13"/>
      <c r="C125" s="13"/>
      <c r="D125" s="13"/>
      <c r="E125" s="13"/>
      <c r="F125" s="13"/>
      <c r="G125" s="13"/>
      <c r="H125" s="13"/>
      <c r="I125" s="13"/>
      <c r="J125" s="13"/>
      <c r="K125" s="13"/>
      <c r="L125" s="13"/>
    </row>
    <row r="126" spans="1:12" x14ac:dyDescent="0.25">
      <c r="B126" s="13"/>
      <c r="C126" s="13"/>
      <c r="D126" s="13"/>
      <c r="E126" s="13"/>
      <c r="F126" s="13"/>
      <c r="G126" s="13"/>
      <c r="H126" s="13"/>
      <c r="I126" s="13"/>
      <c r="J126" s="13"/>
      <c r="K126" s="13"/>
      <c r="L126" s="13"/>
    </row>
    <row r="127" spans="1:12" x14ac:dyDescent="0.25">
      <c r="B127" s="13"/>
      <c r="C127" s="13"/>
      <c r="D127" s="13"/>
      <c r="E127" s="13"/>
      <c r="F127" s="13"/>
      <c r="G127" s="13"/>
      <c r="H127" s="13"/>
      <c r="I127" s="13"/>
      <c r="J127" s="13"/>
      <c r="K127" s="13"/>
      <c r="L127" s="13"/>
    </row>
    <row r="128" spans="1:12" x14ac:dyDescent="0.25">
      <c r="B128" s="13"/>
      <c r="C128" s="13"/>
      <c r="D128" s="13"/>
      <c r="E128" s="13"/>
      <c r="F128" s="13"/>
      <c r="G128" s="13"/>
      <c r="H128" s="13"/>
      <c r="I128" s="13"/>
      <c r="J128" s="13"/>
      <c r="K128" s="13"/>
      <c r="L128" s="13"/>
    </row>
    <row r="129" spans="2:12" x14ac:dyDescent="0.25">
      <c r="B129" s="13"/>
      <c r="C129" s="13"/>
      <c r="D129" s="13"/>
      <c r="E129" s="13"/>
      <c r="F129" s="13"/>
      <c r="G129" s="13"/>
      <c r="H129" s="13"/>
      <c r="I129" s="13"/>
      <c r="J129" s="13"/>
      <c r="K129" s="13"/>
      <c r="L129" s="13"/>
    </row>
    <row r="130" spans="2:12" x14ac:dyDescent="0.25">
      <c r="B130" s="13"/>
      <c r="C130" s="13"/>
      <c r="D130" s="13"/>
      <c r="E130" s="13"/>
      <c r="F130" s="13"/>
      <c r="G130" s="13"/>
      <c r="H130" s="13"/>
      <c r="I130" s="13"/>
      <c r="J130" s="13"/>
      <c r="K130" s="13"/>
      <c r="L130" s="13"/>
    </row>
    <row r="131" spans="2:12" x14ac:dyDescent="0.25">
      <c r="B131" s="13"/>
      <c r="C131" s="13"/>
      <c r="D131" s="13"/>
      <c r="E131" s="13"/>
      <c r="F131" s="13"/>
      <c r="G131" s="13"/>
      <c r="H131" s="13"/>
      <c r="I131" s="13"/>
      <c r="J131" s="13"/>
      <c r="K131" s="13"/>
      <c r="L131" s="13"/>
    </row>
  </sheetData>
  <mergeCells count="4">
    <mergeCell ref="A2:J2"/>
    <mergeCell ref="A1:J1"/>
    <mergeCell ref="A4:A5"/>
    <mergeCell ref="B5:J5"/>
  </mergeCells>
  <conditionalFormatting sqref="A7:J113">
    <cfRule type="expression" dxfId="4" priority="4">
      <formula>MOD(ROW(),2)=1</formula>
    </cfRule>
  </conditionalFormatting>
  <conditionalFormatting sqref="A6:J6">
    <cfRule type="expression" dxfId="3" priority="2">
      <formula>MOD(ROW(),2)=1</formula>
    </cfRule>
  </conditionalFormatting>
  <conditionalFormatting sqref="B115:J11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workbookViewId="0">
      <selection sqref="A1:J1"/>
    </sheetView>
  </sheetViews>
  <sheetFormatPr baseColWidth="10" defaultColWidth="13.7109375" defaultRowHeight="12.75" x14ac:dyDescent="0.25"/>
  <cols>
    <col min="1" max="1" width="21.7109375" style="9" customWidth="1"/>
    <col min="2" max="2" width="9.7109375" style="9" customWidth="1"/>
    <col min="3" max="6" width="6.28515625" style="9" customWidth="1"/>
    <col min="7" max="7" width="8.7109375" style="9" customWidth="1"/>
    <col min="8" max="8" width="6.28515625" style="9" customWidth="1"/>
    <col min="9" max="9" width="6.7109375" style="9" customWidth="1"/>
    <col min="10" max="10" width="7.7109375" style="9" customWidth="1"/>
    <col min="11" max="11" width="13.7109375" style="9"/>
    <col min="12" max="19" width="3.28515625" style="9" customWidth="1"/>
    <col min="20" max="16384" width="13.7109375" style="9"/>
  </cols>
  <sheetData>
    <row r="1" spans="1:11" x14ac:dyDescent="0.25">
      <c r="A1" s="98" t="s">
        <v>180</v>
      </c>
      <c r="B1" s="98"/>
      <c r="C1" s="98"/>
      <c r="D1" s="98"/>
      <c r="E1" s="98"/>
      <c r="F1" s="98"/>
      <c r="G1" s="98"/>
      <c r="H1" s="98"/>
      <c r="I1" s="98"/>
      <c r="J1" s="98"/>
    </row>
    <row r="2" spans="1:11" ht="12" customHeight="1" x14ac:dyDescent="0.25">
      <c r="A2" s="57"/>
      <c r="B2" s="57"/>
      <c r="C2" s="57"/>
      <c r="D2" s="57"/>
      <c r="E2" s="57"/>
      <c r="F2" s="57"/>
      <c r="G2" s="57"/>
      <c r="H2" s="57"/>
      <c r="I2" s="57"/>
      <c r="J2" s="57"/>
    </row>
    <row r="3" spans="1:11" ht="24.75" customHeight="1" x14ac:dyDescent="0.25">
      <c r="A3" s="109" t="s">
        <v>159</v>
      </c>
      <c r="B3" s="115" t="s">
        <v>108</v>
      </c>
      <c r="C3" s="112" t="s">
        <v>169</v>
      </c>
      <c r="D3" s="111"/>
      <c r="E3" s="111"/>
      <c r="F3" s="113"/>
      <c r="G3" s="112" t="s">
        <v>171</v>
      </c>
      <c r="H3" s="111"/>
      <c r="I3" s="111"/>
      <c r="J3" s="111"/>
    </row>
    <row r="4" spans="1:11" ht="40.5" customHeight="1" x14ac:dyDescent="0.25">
      <c r="A4" s="114"/>
      <c r="B4" s="116"/>
      <c r="C4" s="33">
        <v>1</v>
      </c>
      <c r="D4" s="33">
        <v>2</v>
      </c>
      <c r="E4" s="33">
        <v>3</v>
      </c>
      <c r="F4" s="33" t="s">
        <v>170</v>
      </c>
      <c r="G4" s="66" t="s">
        <v>165</v>
      </c>
      <c r="H4" s="33">
        <v>1</v>
      </c>
      <c r="I4" s="33">
        <v>2</v>
      </c>
      <c r="J4" s="61" t="s">
        <v>172</v>
      </c>
    </row>
    <row r="5" spans="1:11" s="10" customFormat="1" ht="12" customHeight="1" x14ac:dyDescent="0.25">
      <c r="A5" s="110"/>
      <c r="B5" s="62" t="s">
        <v>0</v>
      </c>
      <c r="C5" s="112" t="s">
        <v>167</v>
      </c>
      <c r="D5" s="111"/>
      <c r="E5" s="111"/>
      <c r="F5" s="113"/>
      <c r="G5" s="33" t="s">
        <v>0</v>
      </c>
      <c r="H5" s="112" t="s">
        <v>167</v>
      </c>
      <c r="I5" s="111"/>
      <c r="J5" s="111"/>
      <c r="K5" s="9"/>
    </row>
    <row r="6" spans="1:11" s="10" customFormat="1" ht="12" customHeight="1" x14ac:dyDescent="0.25">
      <c r="A6" s="27"/>
      <c r="B6" s="34"/>
      <c r="C6" s="35"/>
      <c r="D6" s="35"/>
      <c r="E6" s="35"/>
      <c r="F6" s="35"/>
      <c r="G6" s="34"/>
      <c r="H6" s="35"/>
      <c r="I6" s="35"/>
      <c r="J6" s="35"/>
      <c r="K6" s="9"/>
    </row>
    <row r="7" spans="1:11" ht="15" customHeight="1" x14ac:dyDescent="0.25">
      <c r="A7" s="27" t="s">
        <v>1</v>
      </c>
      <c r="B7" s="67">
        <v>1510</v>
      </c>
      <c r="C7" s="68">
        <v>61.192050000000002</v>
      </c>
      <c r="D7" s="68">
        <v>24.503309999999999</v>
      </c>
      <c r="E7" s="68">
        <v>8.1456999999999997</v>
      </c>
      <c r="F7" s="68">
        <v>6.1589400000000003</v>
      </c>
      <c r="G7" s="67">
        <v>200</v>
      </c>
      <c r="H7" s="68">
        <v>64.5</v>
      </c>
      <c r="I7" s="68">
        <v>27</v>
      </c>
      <c r="J7" s="68">
        <v>8.5</v>
      </c>
    </row>
    <row r="8" spans="1:11" ht="15" customHeight="1" x14ac:dyDescent="0.25">
      <c r="A8" s="27" t="s">
        <v>2</v>
      </c>
      <c r="B8" s="67">
        <v>2069</v>
      </c>
      <c r="C8" s="68">
        <v>36.587719999999997</v>
      </c>
      <c r="D8" s="68">
        <v>37.312710000000003</v>
      </c>
      <c r="E8" s="68">
        <v>14.113099999999999</v>
      </c>
      <c r="F8" s="68">
        <v>11.986470000000001</v>
      </c>
      <c r="G8" s="67">
        <v>468</v>
      </c>
      <c r="H8" s="68">
        <v>56.2</v>
      </c>
      <c r="I8" s="68">
        <v>37.61</v>
      </c>
      <c r="J8" s="68">
        <v>6.2</v>
      </c>
    </row>
    <row r="9" spans="1:11" ht="15" customHeight="1" x14ac:dyDescent="0.25">
      <c r="A9" s="27" t="s">
        <v>3</v>
      </c>
      <c r="B9" s="67">
        <v>8708</v>
      </c>
      <c r="C9" s="68">
        <v>68.787319999999994</v>
      </c>
      <c r="D9" s="68">
        <v>18.89068</v>
      </c>
      <c r="E9" s="68">
        <v>7.3380799999999997</v>
      </c>
      <c r="F9" s="68">
        <v>4.9839200000000003</v>
      </c>
      <c r="G9" s="67">
        <v>1024</v>
      </c>
      <c r="H9" s="68">
        <v>63.87</v>
      </c>
      <c r="I9" s="68">
        <v>29.69</v>
      </c>
      <c r="J9" s="68">
        <v>6.45</v>
      </c>
    </row>
    <row r="10" spans="1:11" ht="15" customHeight="1" x14ac:dyDescent="0.25">
      <c r="A10" s="27" t="s">
        <v>4</v>
      </c>
      <c r="B10" s="67">
        <v>14854</v>
      </c>
      <c r="C10" s="68">
        <v>69.099230000000006</v>
      </c>
      <c r="D10" s="68">
        <v>17.49024</v>
      </c>
      <c r="E10" s="68">
        <v>7.1697899999999999</v>
      </c>
      <c r="F10" s="68">
        <v>6.2407399999999997</v>
      </c>
      <c r="G10" s="67">
        <v>1927</v>
      </c>
      <c r="H10" s="68">
        <v>59.89</v>
      </c>
      <c r="I10" s="68">
        <v>30.25</v>
      </c>
      <c r="J10" s="68">
        <v>9.86</v>
      </c>
    </row>
    <row r="11" spans="1:11" ht="15" customHeight="1" x14ac:dyDescent="0.25">
      <c r="A11" s="27" t="s">
        <v>5</v>
      </c>
      <c r="B11" s="67">
        <v>7338</v>
      </c>
      <c r="C11" s="68">
        <v>67.266289999999998</v>
      </c>
      <c r="D11" s="68">
        <v>20.291630000000001</v>
      </c>
      <c r="E11" s="68">
        <v>6.93649</v>
      </c>
      <c r="F11" s="68">
        <v>5.5055899999999998</v>
      </c>
      <c r="G11" s="67">
        <v>774</v>
      </c>
      <c r="H11" s="68">
        <v>58.53</v>
      </c>
      <c r="I11" s="68">
        <v>33.46</v>
      </c>
      <c r="J11" s="68">
        <v>8.01</v>
      </c>
    </row>
    <row r="12" spans="1:11" ht="15" customHeight="1" x14ac:dyDescent="0.25">
      <c r="A12" s="27" t="s">
        <v>6</v>
      </c>
      <c r="B12" s="67">
        <v>2283</v>
      </c>
      <c r="C12" s="68">
        <v>54.53351</v>
      </c>
      <c r="D12" s="68">
        <v>30.880420000000001</v>
      </c>
      <c r="E12" s="68">
        <v>7.62155</v>
      </c>
      <c r="F12" s="68">
        <v>6.9645200000000003</v>
      </c>
      <c r="G12" s="67">
        <v>286</v>
      </c>
      <c r="H12" s="68">
        <v>63.64</v>
      </c>
      <c r="I12" s="68">
        <v>27.97</v>
      </c>
      <c r="J12" s="68">
        <v>8.39</v>
      </c>
    </row>
    <row r="13" spans="1:11" ht="15" customHeight="1" x14ac:dyDescent="0.25">
      <c r="A13" s="27" t="s">
        <v>7</v>
      </c>
      <c r="B13" s="67">
        <v>4627</v>
      </c>
      <c r="C13" s="68">
        <v>66.111949999999993</v>
      </c>
      <c r="D13" s="68">
        <v>21.331320000000002</v>
      </c>
      <c r="E13" s="68">
        <v>6.63497</v>
      </c>
      <c r="F13" s="68">
        <v>5.9217599999999999</v>
      </c>
      <c r="G13" s="67">
        <v>531</v>
      </c>
      <c r="H13" s="68">
        <v>57.82</v>
      </c>
      <c r="I13" s="68">
        <v>30.32</v>
      </c>
      <c r="J13" s="68">
        <v>11.86</v>
      </c>
    </row>
    <row r="14" spans="1:11" ht="15" customHeight="1" x14ac:dyDescent="0.25">
      <c r="A14" s="27" t="s">
        <v>8</v>
      </c>
      <c r="B14" s="67">
        <v>25781</v>
      </c>
      <c r="C14" s="68">
        <v>67.891080000000002</v>
      </c>
      <c r="D14" s="68">
        <v>20.612079999999999</v>
      </c>
      <c r="E14" s="68">
        <v>6.6405500000000002</v>
      </c>
      <c r="F14" s="68">
        <v>4.8562900000000004</v>
      </c>
      <c r="G14" s="67">
        <v>2885</v>
      </c>
      <c r="H14" s="68">
        <v>61.94</v>
      </c>
      <c r="I14" s="68">
        <v>29.71</v>
      </c>
      <c r="J14" s="68">
        <v>8.35</v>
      </c>
    </row>
    <row r="15" spans="1:11" ht="15" customHeight="1" x14ac:dyDescent="0.25">
      <c r="A15" s="27" t="s">
        <v>9</v>
      </c>
      <c r="B15" s="67">
        <v>22737</v>
      </c>
      <c r="C15" s="68">
        <v>59.625279999999997</v>
      </c>
      <c r="D15" s="68">
        <v>22.74267</v>
      </c>
      <c r="E15" s="68">
        <v>8.7346599999999999</v>
      </c>
      <c r="F15" s="68">
        <v>8.8973899999999997</v>
      </c>
      <c r="G15" s="67">
        <v>3611</v>
      </c>
      <c r="H15" s="68">
        <v>54.06</v>
      </c>
      <c r="I15" s="68">
        <v>32.46</v>
      </c>
      <c r="J15" s="68">
        <v>13.49</v>
      </c>
    </row>
    <row r="16" spans="1:11" ht="15" customHeight="1" x14ac:dyDescent="0.25">
      <c r="A16" s="27" t="s">
        <v>10</v>
      </c>
      <c r="B16" s="67">
        <v>35081</v>
      </c>
      <c r="C16" s="68">
        <v>47.290559999999999</v>
      </c>
      <c r="D16" s="68">
        <v>26.373249999999999</v>
      </c>
      <c r="E16" s="68">
        <v>12.317209999999999</v>
      </c>
      <c r="F16" s="68">
        <v>14.018980000000001</v>
      </c>
      <c r="G16" s="67">
        <v>7730</v>
      </c>
      <c r="H16" s="68">
        <v>48.8</v>
      </c>
      <c r="I16" s="68">
        <v>35.020000000000003</v>
      </c>
      <c r="J16" s="68">
        <v>16.18</v>
      </c>
    </row>
    <row r="17" spans="1:11" ht="15" customHeight="1" x14ac:dyDescent="0.25">
      <c r="A17" s="27" t="s">
        <v>11</v>
      </c>
      <c r="B17" s="67">
        <v>494</v>
      </c>
      <c r="C17" s="68">
        <v>53.846150000000002</v>
      </c>
      <c r="D17" s="68">
        <v>18.218620000000001</v>
      </c>
      <c r="E17" s="68">
        <v>7.2874499999999998</v>
      </c>
      <c r="F17" s="68">
        <v>20.647770000000001</v>
      </c>
      <c r="G17" s="67">
        <v>125</v>
      </c>
      <c r="H17" s="68">
        <v>28.8</v>
      </c>
      <c r="I17" s="68">
        <v>26.4</v>
      </c>
      <c r="J17" s="68">
        <v>44.8</v>
      </c>
    </row>
    <row r="18" spans="1:11" ht="15" customHeight="1" x14ac:dyDescent="0.25">
      <c r="A18" s="27" t="s">
        <v>12</v>
      </c>
      <c r="B18" s="67">
        <v>5193</v>
      </c>
      <c r="C18" s="68">
        <v>59.002499999999998</v>
      </c>
      <c r="D18" s="68">
        <v>21.028310000000001</v>
      </c>
      <c r="E18" s="68">
        <v>9.8786799999999992</v>
      </c>
      <c r="F18" s="68">
        <v>10.09051</v>
      </c>
      <c r="G18" s="67">
        <v>914</v>
      </c>
      <c r="H18" s="68">
        <v>49.67</v>
      </c>
      <c r="I18" s="68">
        <v>32.28</v>
      </c>
      <c r="J18" s="68">
        <v>18.05</v>
      </c>
    </row>
    <row r="19" spans="1:11" ht="15" customHeight="1" x14ac:dyDescent="0.25">
      <c r="A19" s="27" t="s">
        <v>13</v>
      </c>
      <c r="B19" s="67">
        <v>2356</v>
      </c>
      <c r="C19" s="68">
        <v>55.348050000000001</v>
      </c>
      <c r="D19" s="68">
        <v>20.543289999999999</v>
      </c>
      <c r="E19" s="68">
        <v>9.9745299999999997</v>
      </c>
      <c r="F19" s="68">
        <v>14.134130000000001</v>
      </c>
      <c r="G19" s="67">
        <v>500</v>
      </c>
      <c r="H19" s="68">
        <v>46.6</v>
      </c>
      <c r="I19" s="68">
        <v>35.4</v>
      </c>
      <c r="J19" s="68">
        <v>18</v>
      </c>
    </row>
    <row r="20" spans="1:11" ht="15" customHeight="1" x14ac:dyDescent="0.25">
      <c r="A20" s="27" t="s">
        <v>14</v>
      </c>
      <c r="B20" s="67">
        <v>25955</v>
      </c>
      <c r="C20" s="68">
        <v>49.408589999999997</v>
      </c>
      <c r="D20" s="68">
        <v>23.062989999999999</v>
      </c>
      <c r="E20" s="68">
        <v>11.650930000000001</v>
      </c>
      <c r="F20" s="68">
        <v>15.87748</v>
      </c>
      <c r="G20" s="67">
        <v>5927</v>
      </c>
      <c r="H20" s="68">
        <v>46.26</v>
      </c>
      <c r="I20" s="68">
        <v>34.549999999999997</v>
      </c>
      <c r="J20" s="68">
        <v>19.18</v>
      </c>
    </row>
    <row r="21" spans="1:11" ht="15" customHeight="1" x14ac:dyDescent="0.25">
      <c r="A21" s="27" t="s">
        <v>112</v>
      </c>
      <c r="B21" s="67">
        <v>887</v>
      </c>
      <c r="C21" s="68">
        <v>77.001130000000003</v>
      </c>
      <c r="D21" s="68">
        <v>17.474630000000001</v>
      </c>
      <c r="E21" s="68">
        <v>3.4949300000000001</v>
      </c>
      <c r="F21" s="68">
        <v>2.0293100000000002</v>
      </c>
      <c r="G21" s="67">
        <v>42</v>
      </c>
      <c r="H21" s="68" t="s">
        <v>186</v>
      </c>
      <c r="I21" s="68" t="s">
        <v>186</v>
      </c>
      <c r="J21" s="68" t="s">
        <v>186</v>
      </c>
    </row>
    <row r="22" spans="1:11" ht="15" customHeight="1" x14ac:dyDescent="0.25">
      <c r="A22" s="27" t="s">
        <v>113</v>
      </c>
      <c r="B22" s="67">
        <v>6278</v>
      </c>
      <c r="C22" s="68">
        <v>50.461930000000002</v>
      </c>
      <c r="D22" s="68">
        <v>26.63269</v>
      </c>
      <c r="E22" s="68">
        <v>11.548260000000001</v>
      </c>
      <c r="F22" s="68">
        <v>11.35712</v>
      </c>
      <c r="G22" s="67">
        <v>1176</v>
      </c>
      <c r="H22" s="68">
        <v>52.3</v>
      </c>
      <c r="I22" s="68">
        <v>34.86</v>
      </c>
      <c r="J22" s="68">
        <v>12.84</v>
      </c>
    </row>
    <row r="23" spans="1:11" s="2" customFormat="1" ht="15" customHeight="1" x14ac:dyDescent="0.25">
      <c r="A23" s="28" t="s">
        <v>102</v>
      </c>
      <c r="B23" s="69">
        <v>166151</v>
      </c>
      <c r="C23" s="70">
        <v>57.85942</v>
      </c>
      <c r="D23" s="70">
        <v>22.739560000000001</v>
      </c>
      <c r="E23" s="70">
        <v>9.4444199999999991</v>
      </c>
      <c r="F23" s="70">
        <v>9.9566099999999995</v>
      </c>
      <c r="G23" s="69">
        <v>28120</v>
      </c>
      <c r="H23" s="70">
        <v>52.48</v>
      </c>
      <c r="I23" s="70">
        <v>33.17</v>
      </c>
      <c r="J23" s="70">
        <v>14.35</v>
      </c>
      <c r="K23" s="9"/>
    </row>
    <row r="24" spans="1:11" s="2" customFormat="1" ht="15" customHeight="1" x14ac:dyDescent="0.25">
      <c r="A24" s="29" t="s">
        <v>15</v>
      </c>
      <c r="B24" s="67">
        <v>17856</v>
      </c>
      <c r="C24" s="68">
        <v>62.516800000000003</v>
      </c>
      <c r="D24" s="68">
        <v>20.721329999999998</v>
      </c>
      <c r="E24" s="68">
        <v>8.8597699999999993</v>
      </c>
      <c r="F24" s="68">
        <v>7.9021100000000004</v>
      </c>
      <c r="G24" s="67">
        <v>2868</v>
      </c>
      <c r="H24" s="68">
        <v>57.53</v>
      </c>
      <c r="I24" s="68">
        <v>33.96</v>
      </c>
      <c r="J24" s="68">
        <v>8.51</v>
      </c>
      <c r="K24" s="9"/>
    </row>
    <row r="25" spans="1:11" ht="15" customHeight="1" x14ac:dyDescent="0.25">
      <c r="A25" s="27" t="s">
        <v>16</v>
      </c>
      <c r="B25" s="67">
        <v>5248</v>
      </c>
      <c r="C25" s="68">
        <v>67.606710000000007</v>
      </c>
      <c r="D25" s="68">
        <v>18.102129999999999</v>
      </c>
      <c r="E25" s="68">
        <v>7.2980200000000002</v>
      </c>
      <c r="F25" s="68">
        <v>6.9931400000000004</v>
      </c>
      <c r="G25" s="67">
        <v>774</v>
      </c>
      <c r="H25" s="68">
        <v>59.56</v>
      </c>
      <c r="I25" s="68">
        <v>32.43</v>
      </c>
      <c r="J25" s="68">
        <v>8.01</v>
      </c>
    </row>
    <row r="26" spans="1:11" ht="15" customHeight="1" x14ac:dyDescent="0.25">
      <c r="A26" s="27" t="s">
        <v>17</v>
      </c>
      <c r="B26" s="67">
        <v>14534</v>
      </c>
      <c r="C26" s="68">
        <v>60.066049999999997</v>
      </c>
      <c r="D26" s="68">
        <v>21.391220000000001</v>
      </c>
      <c r="E26" s="68">
        <v>9.85276</v>
      </c>
      <c r="F26" s="68">
        <v>8.6899700000000006</v>
      </c>
      <c r="G26" s="67">
        <v>2584</v>
      </c>
      <c r="H26" s="68">
        <v>57.2</v>
      </c>
      <c r="I26" s="68">
        <v>35.72</v>
      </c>
      <c r="J26" s="68">
        <v>7.08</v>
      </c>
    </row>
    <row r="27" spans="1:11" ht="15" customHeight="1" x14ac:dyDescent="0.25">
      <c r="A27" s="27" t="s">
        <v>18</v>
      </c>
      <c r="B27" s="67">
        <v>21685</v>
      </c>
      <c r="C27" s="68">
        <v>61.074480000000001</v>
      </c>
      <c r="D27" s="68">
        <v>21.563289999999999</v>
      </c>
      <c r="E27" s="68">
        <v>9.1168999999999993</v>
      </c>
      <c r="F27" s="68">
        <v>8.2453299999999992</v>
      </c>
      <c r="G27" s="67">
        <v>3726</v>
      </c>
      <c r="H27" s="68">
        <v>57.17</v>
      </c>
      <c r="I27" s="68">
        <v>36.119999999999997</v>
      </c>
      <c r="J27" s="68">
        <v>6.71</v>
      </c>
    </row>
    <row r="28" spans="1:11" ht="15" customHeight="1" x14ac:dyDescent="0.25">
      <c r="A28" s="27" t="s">
        <v>19</v>
      </c>
      <c r="B28" s="67">
        <v>17012</v>
      </c>
      <c r="C28" s="68">
        <v>58.805549999999997</v>
      </c>
      <c r="D28" s="68">
        <v>22.307780000000001</v>
      </c>
      <c r="E28" s="68">
        <v>9.2816799999999997</v>
      </c>
      <c r="F28" s="68">
        <v>9.6049799999999994</v>
      </c>
      <c r="G28" s="67">
        <v>2956</v>
      </c>
      <c r="H28" s="68">
        <v>54.63</v>
      </c>
      <c r="I28" s="68">
        <v>36.57</v>
      </c>
      <c r="J28" s="68">
        <v>8.8000000000000007</v>
      </c>
    </row>
    <row r="29" spans="1:11" ht="15" customHeight="1" x14ac:dyDescent="0.25">
      <c r="A29" s="27" t="s">
        <v>20</v>
      </c>
      <c r="B29" s="67">
        <v>5300</v>
      </c>
      <c r="C29" s="68">
        <v>43.30189</v>
      </c>
      <c r="D29" s="68">
        <v>26.867920000000002</v>
      </c>
      <c r="E29" s="68">
        <v>12.98113</v>
      </c>
      <c r="F29" s="68">
        <v>16.849060000000001</v>
      </c>
      <c r="G29" s="67">
        <v>1283</v>
      </c>
      <c r="H29" s="68">
        <v>43.02</v>
      </c>
      <c r="I29" s="68">
        <v>44.04</v>
      </c>
      <c r="J29" s="68">
        <v>12.94</v>
      </c>
    </row>
    <row r="30" spans="1:11" ht="15" customHeight="1" x14ac:dyDescent="0.25">
      <c r="A30" s="27" t="s">
        <v>21</v>
      </c>
      <c r="B30" s="67">
        <v>7455</v>
      </c>
      <c r="C30" s="68">
        <v>41.220660000000002</v>
      </c>
      <c r="D30" s="68">
        <v>28.638500000000001</v>
      </c>
      <c r="E30" s="68">
        <v>14.232060000000001</v>
      </c>
      <c r="F30" s="68">
        <v>15.90879</v>
      </c>
      <c r="G30" s="67">
        <v>1890</v>
      </c>
      <c r="H30" s="68">
        <v>47.78</v>
      </c>
      <c r="I30" s="68">
        <v>41.32</v>
      </c>
      <c r="J30" s="68">
        <v>10.9</v>
      </c>
    </row>
    <row r="31" spans="1:11" ht="15" customHeight="1" x14ac:dyDescent="0.25">
      <c r="A31" s="27" t="s">
        <v>22</v>
      </c>
      <c r="B31" s="67">
        <v>17788</v>
      </c>
      <c r="C31" s="68">
        <v>45.221499999999999</v>
      </c>
      <c r="D31" s="68">
        <v>26.832699999999999</v>
      </c>
      <c r="E31" s="68">
        <v>13.21678</v>
      </c>
      <c r="F31" s="68">
        <v>14.72903</v>
      </c>
      <c r="G31" s="67">
        <v>4228</v>
      </c>
      <c r="H31" s="68">
        <v>47.78</v>
      </c>
      <c r="I31" s="68">
        <v>37.39</v>
      </c>
      <c r="J31" s="68">
        <v>14.83</v>
      </c>
    </row>
    <row r="32" spans="1:11" ht="15" customHeight="1" x14ac:dyDescent="0.25">
      <c r="A32" s="27" t="s">
        <v>23</v>
      </c>
      <c r="B32" s="67">
        <v>13150</v>
      </c>
      <c r="C32" s="68">
        <v>46.68441</v>
      </c>
      <c r="D32" s="68">
        <v>27.239540000000002</v>
      </c>
      <c r="E32" s="68">
        <v>11.809889999999999</v>
      </c>
      <c r="F32" s="68">
        <v>14.266159999999999</v>
      </c>
      <c r="G32" s="67">
        <v>3038</v>
      </c>
      <c r="H32" s="68">
        <v>45.62</v>
      </c>
      <c r="I32" s="68">
        <v>38.869999999999997</v>
      </c>
      <c r="J32" s="68">
        <v>15.5</v>
      </c>
    </row>
    <row r="33" spans="1:11" ht="15" customHeight="1" x14ac:dyDescent="0.25">
      <c r="A33" s="27" t="s">
        <v>24</v>
      </c>
      <c r="B33" s="67">
        <v>3513</v>
      </c>
      <c r="C33" s="68">
        <v>43.837179999999996</v>
      </c>
      <c r="D33" s="68">
        <v>27.156279999999999</v>
      </c>
      <c r="E33" s="68">
        <v>12.553369999999999</v>
      </c>
      <c r="F33" s="68">
        <v>16.45317</v>
      </c>
      <c r="G33" s="67">
        <v>815</v>
      </c>
      <c r="H33" s="68">
        <v>44.91</v>
      </c>
      <c r="I33" s="68">
        <v>41.47</v>
      </c>
      <c r="J33" s="68">
        <v>13.62</v>
      </c>
    </row>
    <row r="34" spans="1:11" ht="15" customHeight="1" x14ac:dyDescent="0.25">
      <c r="A34" s="27" t="s">
        <v>25</v>
      </c>
      <c r="B34" s="67">
        <v>7049</v>
      </c>
      <c r="C34" s="68">
        <v>45.212090000000003</v>
      </c>
      <c r="D34" s="68">
        <v>28.8126</v>
      </c>
      <c r="E34" s="68">
        <v>11.43425</v>
      </c>
      <c r="F34" s="68">
        <v>14.541069999999999</v>
      </c>
      <c r="G34" s="67">
        <v>1471</v>
      </c>
      <c r="H34" s="68">
        <v>45.21</v>
      </c>
      <c r="I34" s="68">
        <v>41.33</v>
      </c>
      <c r="J34" s="68">
        <v>13.46</v>
      </c>
    </row>
    <row r="35" spans="1:11" ht="15" customHeight="1" x14ac:dyDescent="0.25">
      <c r="A35" s="27" t="s">
        <v>26</v>
      </c>
      <c r="B35" s="67">
        <v>5682</v>
      </c>
      <c r="C35" s="68">
        <v>45.476939999999999</v>
      </c>
      <c r="D35" s="68">
        <v>28.599080000000001</v>
      </c>
      <c r="E35" s="68">
        <v>12.4604</v>
      </c>
      <c r="F35" s="68">
        <v>13.463570000000001</v>
      </c>
      <c r="G35" s="67">
        <v>1262</v>
      </c>
      <c r="H35" s="68">
        <v>47.78</v>
      </c>
      <c r="I35" s="68">
        <v>42.08</v>
      </c>
      <c r="J35" s="68">
        <v>10.14</v>
      </c>
    </row>
    <row r="36" spans="1:11" ht="15" customHeight="1" x14ac:dyDescent="0.25">
      <c r="A36" s="27" t="s">
        <v>27</v>
      </c>
      <c r="B36" s="67">
        <v>4529</v>
      </c>
      <c r="C36" s="68">
        <v>46.743209999999998</v>
      </c>
      <c r="D36" s="68">
        <v>26.429680000000001</v>
      </c>
      <c r="E36" s="68">
        <v>11.967320000000001</v>
      </c>
      <c r="F36" s="68">
        <v>14.85979</v>
      </c>
      <c r="G36" s="67">
        <v>1008</v>
      </c>
      <c r="H36" s="68">
        <v>45.34</v>
      </c>
      <c r="I36" s="68">
        <v>42.66</v>
      </c>
      <c r="J36" s="68">
        <v>12</v>
      </c>
    </row>
    <row r="37" spans="1:11" ht="15" customHeight="1" x14ac:dyDescent="0.25">
      <c r="A37" s="27" t="s">
        <v>28</v>
      </c>
      <c r="B37" s="67">
        <v>7866</v>
      </c>
      <c r="C37" s="68">
        <v>45.47419</v>
      </c>
      <c r="D37" s="68">
        <v>28.680399999999999</v>
      </c>
      <c r="E37" s="68">
        <v>11.428929999999999</v>
      </c>
      <c r="F37" s="68">
        <v>14.41648</v>
      </c>
      <c r="G37" s="67">
        <v>1671</v>
      </c>
      <c r="H37" s="68">
        <v>43.51</v>
      </c>
      <c r="I37" s="68">
        <v>44.23</v>
      </c>
      <c r="J37" s="68">
        <v>12.27</v>
      </c>
    </row>
    <row r="38" spans="1:11" ht="15" customHeight="1" x14ac:dyDescent="0.25">
      <c r="A38" s="30" t="s">
        <v>101</v>
      </c>
      <c r="B38" s="69">
        <v>148667</v>
      </c>
      <c r="C38" s="70">
        <v>53.303690000000003</v>
      </c>
      <c r="D38" s="70">
        <v>24.354430000000001</v>
      </c>
      <c r="E38" s="70">
        <v>10.76365</v>
      </c>
      <c r="F38" s="70">
        <v>11.57823</v>
      </c>
      <c r="G38" s="69">
        <v>29574</v>
      </c>
      <c r="H38" s="70">
        <v>50.76</v>
      </c>
      <c r="I38" s="70">
        <v>38.31</v>
      </c>
      <c r="J38" s="70">
        <v>10.93</v>
      </c>
    </row>
    <row r="39" spans="1:11" ht="15" customHeight="1" x14ac:dyDescent="0.25">
      <c r="A39" s="27" t="s">
        <v>29</v>
      </c>
      <c r="B39" s="67">
        <v>38823</v>
      </c>
      <c r="C39" s="68">
        <v>67.053039999999996</v>
      </c>
      <c r="D39" s="68">
        <v>19.671330000000001</v>
      </c>
      <c r="E39" s="68">
        <v>7.5161600000000002</v>
      </c>
      <c r="F39" s="68">
        <v>5.7594700000000003</v>
      </c>
      <c r="G39" s="67">
        <v>5086</v>
      </c>
      <c r="H39" s="68">
        <v>59.89</v>
      </c>
      <c r="I39" s="68">
        <v>34.130000000000003</v>
      </c>
      <c r="J39" s="68">
        <v>5.98</v>
      </c>
    </row>
    <row r="40" spans="1:11" s="2" customFormat="1" ht="15" customHeight="1" x14ac:dyDescent="0.25">
      <c r="A40" s="31" t="s">
        <v>30</v>
      </c>
      <c r="B40" s="67">
        <v>10904</v>
      </c>
      <c r="C40" s="68">
        <v>64.480919999999998</v>
      </c>
      <c r="D40" s="68">
        <v>20.616289999999999</v>
      </c>
      <c r="E40" s="68">
        <v>7.7953000000000001</v>
      </c>
      <c r="F40" s="68">
        <v>7.1074799999999998</v>
      </c>
      <c r="G40" s="67">
        <v>1480</v>
      </c>
      <c r="H40" s="68">
        <v>55</v>
      </c>
      <c r="I40" s="68">
        <v>37.36</v>
      </c>
      <c r="J40" s="68">
        <v>7.64</v>
      </c>
      <c r="K40" s="9"/>
    </row>
    <row r="41" spans="1:11" ht="15" customHeight="1" x14ac:dyDescent="0.25">
      <c r="A41" s="27" t="s">
        <v>31</v>
      </c>
      <c r="B41" s="67">
        <v>10873</v>
      </c>
      <c r="C41" s="68">
        <v>59.450009999999999</v>
      </c>
      <c r="D41" s="68">
        <v>22.339739999999999</v>
      </c>
      <c r="E41" s="68">
        <v>9.6569500000000001</v>
      </c>
      <c r="F41" s="68">
        <v>8.5533000000000001</v>
      </c>
      <c r="G41" s="67">
        <v>1663</v>
      </c>
      <c r="H41" s="68">
        <v>54</v>
      </c>
      <c r="I41" s="68">
        <v>35.72</v>
      </c>
      <c r="J41" s="68">
        <v>10.28</v>
      </c>
    </row>
    <row r="42" spans="1:11" ht="15" customHeight="1" x14ac:dyDescent="0.25">
      <c r="A42" s="27" t="s">
        <v>32</v>
      </c>
      <c r="B42" s="67">
        <v>8912</v>
      </c>
      <c r="C42" s="68">
        <v>65.540840000000003</v>
      </c>
      <c r="D42" s="68">
        <v>21.083929999999999</v>
      </c>
      <c r="E42" s="68">
        <v>7.8321399999999999</v>
      </c>
      <c r="F42" s="68">
        <v>5.5430900000000003</v>
      </c>
      <c r="G42" s="67">
        <v>1174</v>
      </c>
      <c r="H42" s="68">
        <v>63.71</v>
      </c>
      <c r="I42" s="68">
        <v>31.26</v>
      </c>
      <c r="J42" s="68">
        <v>5.03</v>
      </c>
    </row>
    <row r="43" spans="1:11" ht="15" customHeight="1" x14ac:dyDescent="0.25">
      <c r="A43" s="27" t="s">
        <v>33</v>
      </c>
      <c r="B43" s="67">
        <v>15838</v>
      </c>
      <c r="C43" s="68">
        <v>53.895690000000002</v>
      </c>
      <c r="D43" s="68">
        <v>24.422280000000001</v>
      </c>
      <c r="E43" s="68">
        <v>10.5632</v>
      </c>
      <c r="F43" s="68">
        <v>11.118830000000001</v>
      </c>
      <c r="G43" s="67">
        <v>3048</v>
      </c>
      <c r="H43" s="68">
        <v>51.35</v>
      </c>
      <c r="I43" s="68">
        <v>38.85</v>
      </c>
      <c r="J43" s="68">
        <v>9.81</v>
      </c>
    </row>
    <row r="44" spans="1:11" ht="15" customHeight="1" x14ac:dyDescent="0.25">
      <c r="A44" s="27" t="s">
        <v>34</v>
      </c>
      <c r="B44" s="67">
        <v>21968</v>
      </c>
      <c r="C44" s="68">
        <v>48.41133</v>
      </c>
      <c r="D44" s="68">
        <v>29.806989999999999</v>
      </c>
      <c r="E44" s="68">
        <v>11.16169</v>
      </c>
      <c r="F44" s="68">
        <v>10.61999</v>
      </c>
      <c r="G44" s="67">
        <v>3984</v>
      </c>
      <c r="H44" s="68">
        <v>52.54</v>
      </c>
      <c r="I44" s="68">
        <v>39.01</v>
      </c>
      <c r="J44" s="68">
        <v>8.4600000000000009</v>
      </c>
    </row>
    <row r="45" spans="1:11" ht="15" customHeight="1" x14ac:dyDescent="0.25">
      <c r="A45" s="27" t="s">
        <v>35</v>
      </c>
      <c r="B45" s="67">
        <v>14477</v>
      </c>
      <c r="C45" s="68">
        <v>43.61401</v>
      </c>
      <c r="D45" s="68">
        <v>28.81813</v>
      </c>
      <c r="E45" s="68">
        <v>13.517989999999999</v>
      </c>
      <c r="F45" s="68">
        <v>14.04987</v>
      </c>
      <c r="G45" s="67">
        <v>3276</v>
      </c>
      <c r="H45" s="68">
        <v>49.85</v>
      </c>
      <c r="I45" s="68">
        <v>38.46</v>
      </c>
      <c r="J45" s="68">
        <v>11.69</v>
      </c>
    </row>
    <row r="46" spans="1:11" ht="15" customHeight="1" x14ac:dyDescent="0.25">
      <c r="A46" s="27" t="s">
        <v>36</v>
      </c>
      <c r="B46" s="67">
        <v>17717</v>
      </c>
      <c r="C46" s="68">
        <v>48.80059</v>
      </c>
      <c r="D46" s="68">
        <v>27.87154</v>
      </c>
      <c r="E46" s="68">
        <v>11.768359999999999</v>
      </c>
      <c r="F46" s="68">
        <v>11.559519999999999</v>
      </c>
      <c r="G46" s="67">
        <v>3551</v>
      </c>
      <c r="H46" s="68">
        <v>52.01</v>
      </c>
      <c r="I46" s="68">
        <v>36.69</v>
      </c>
      <c r="J46" s="68">
        <v>11.29</v>
      </c>
    </row>
    <row r="47" spans="1:11" ht="15" customHeight="1" x14ac:dyDescent="0.25">
      <c r="A47" s="27" t="s">
        <v>37</v>
      </c>
      <c r="B47" s="67">
        <v>14898</v>
      </c>
      <c r="C47" s="68">
        <v>56.759300000000003</v>
      </c>
      <c r="D47" s="68">
        <v>25.59404</v>
      </c>
      <c r="E47" s="68">
        <v>9.1488800000000001</v>
      </c>
      <c r="F47" s="68">
        <v>8.4977800000000006</v>
      </c>
      <c r="G47" s="67">
        <v>2342</v>
      </c>
      <c r="H47" s="68">
        <v>54.06</v>
      </c>
      <c r="I47" s="68">
        <v>36.93</v>
      </c>
      <c r="J47" s="68">
        <v>9.01</v>
      </c>
    </row>
    <row r="48" spans="1:11" ht="15" customHeight="1" x14ac:dyDescent="0.25">
      <c r="A48" s="30" t="s">
        <v>103</v>
      </c>
      <c r="B48" s="69">
        <v>154410</v>
      </c>
      <c r="C48" s="70">
        <v>56.961979999999997</v>
      </c>
      <c r="D48" s="70">
        <v>24.306719999999999</v>
      </c>
      <c r="E48" s="70">
        <v>9.7441899999999997</v>
      </c>
      <c r="F48" s="70">
        <v>8.9871099999999995</v>
      </c>
      <c r="G48" s="69">
        <v>25604</v>
      </c>
      <c r="H48" s="70">
        <v>54.33</v>
      </c>
      <c r="I48" s="70">
        <v>36.78</v>
      </c>
      <c r="J48" s="70">
        <v>8.9</v>
      </c>
    </row>
    <row r="49" spans="1:11" ht="15" customHeight="1" x14ac:dyDescent="0.25">
      <c r="A49" s="27" t="s">
        <v>38</v>
      </c>
      <c r="B49" s="67">
        <v>6232</v>
      </c>
      <c r="C49" s="68">
        <v>62.002569999999999</v>
      </c>
      <c r="D49" s="68">
        <v>23.010269999999998</v>
      </c>
      <c r="E49" s="68">
        <v>8.3279800000000002</v>
      </c>
      <c r="F49" s="68">
        <v>6.6591800000000001</v>
      </c>
      <c r="G49" s="67">
        <v>888</v>
      </c>
      <c r="H49" s="68">
        <v>61.6</v>
      </c>
      <c r="I49" s="68">
        <v>32.43</v>
      </c>
      <c r="J49" s="68">
        <v>5.97</v>
      </c>
    </row>
    <row r="50" spans="1:11" ht="15" customHeight="1" x14ac:dyDescent="0.25">
      <c r="A50" s="27" t="s">
        <v>39</v>
      </c>
      <c r="B50" s="67">
        <v>15429</v>
      </c>
      <c r="C50" s="68">
        <v>61.410330000000002</v>
      </c>
      <c r="D50" s="68">
        <v>22.574369999999998</v>
      </c>
      <c r="E50" s="68">
        <v>8.5099499999999999</v>
      </c>
      <c r="F50" s="68">
        <v>7.50535</v>
      </c>
      <c r="G50" s="67">
        <v>2287</v>
      </c>
      <c r="H50" s="68">
        <v>55.57</v>
      </c>
      <c r="I50" s="68">
        <v>36.03</v>
      </c>
      <c r="J50" s="68">
        <v>8.4</v>
      </c>
    </row>
    <row r="51" spans="1:11" s="2" customFormat="1" ht="15" customHeight="1" x14ac:dyDescent="0.25">
      <c r="A51" s="27" t="s">
        <v>40</v>
      </c>
      <c r="B51" s="67">
        <v>4905</v>
      </c>
      <c r="C51" s="68">
        <v>52.945970000000003</v>
      </c>
      <c r="D51" s="68">
        <v>25.60652</v>
      </c>
      <c r="E51" s="68">
        <v>10.560650000000001</v>
      </c>
      <c r="F51" s="68">
        <v>10.886850000000001</v>
      </c>
      <c r="G51" s="67">
        <v>933</v>
      </c>
      <c r="H51" s="68">
        <v>51.45</v>
      </c>
      <c r="I51" s="68">
        <v>38.159999999999997</v>
      </c>
      <c r="J51" s="68">
        <v>10.4</v>
      </c>
      <c r="K51" s="9"/>
    </row>
    <row r="52" spans="1:11" ht="15" customHeight="1" x14ac:dyDescent="0.25">
      <c r="A52" s="27" t="s">
        <v>41</v>
      </c>
      <c r="B52" s="67">
        <v>8085</v>
      </c>
      <c r="C52" s="68">
        <v>54.211500000000001</v>
      </c>
      <c r="D52" s="68">
        <v>25.318490000000001</v>
      </c>
      <c r="E52" s="68">
        <v>10.21645</v>
      </c>
      <c r="F52" s="68">
        <v>10.25356</v>
      </c>
      <c r="G52" s="67">
        <v>1471</v>
      </c>
      <c r="H52" s="68">
        <v>52.07</v>
      </c>
      <c r="I52" s="68">
        <v>38.07</v>
      </c>
      <c r="J52" s="68">
        <v>9.86</v>
      </c>
    </row>
    <row r="53" spans="1:11" ht="15" customHeight="1" x14ac:dyDescent="0.25">
      <c r="A53" s="27" t="s">
        <v>42</v>
      </c>
      <c r="B53" s="67">
        <v>35725</v>
      </c>
      <c r="C53" s="68">
        <v>64.876140000000007</v>
      </c>
      <c r="D53" s="68">
        <v>21.130859999999998</v>
      </c>
      <c r="E53" s="68">
        <v>7.8432500000000003</v>
      </c>
      <c r="F53" s="68">
        <v>6.1497599999999997</v>
      </c>
      <c r="G53" s="67">
        <v>4715</v>
      </c>
      <c r="H53" s="68">
        <v>59.09</v>
      </c>
      <c r="I53" s="68">
        <v>34.06</v>
      </c>
      <c r="J53" s="68">
        <v>6.85</v>
      </c>
    </row>
    <row r="54" spans="1:11" ht="15" customHeight="1" x14ac:dyDescent="0.25">
      <c r="A54" s="27" t="s">
        <v>43</v>
      </c>
      <c r="B54" s="67">
        <v>11542</v>
      </c>
      <c r="C54" s="68">
        <v>61.947670000000002</v>
      </c>
      <c r="D54" s="68">
        <v>22.795010000000001</v>
      </c>
      <c r="E54" s="68">
        <v>8.23081</v>
      </c>
      <c r="F54" s="68">
        <v>7.02651</v>
      </c>
      <c r="G54" s="67">
        <v>1616</v>
      </c>
      <c r="H54" s="68">
        <v>57.8</v>
      </c>
      <c r="I54" s="68">
        <v>36.32</v>
      </c>
      <c r="J54" s="68">
        <v>5.88</v>
      </c>
    </row>
    <row r="55" spans="1:11" ht="15" customHeight="1" x14ac:dyDescent="0.25">
      <c r="A55" s="27" t="s">
        <v>44</v>
      </c>
      <c r="B55" s="67">
        <v>6392</v>
      </c>
      <c r="C55" s="68">
        <v>66.567580000000007</v>
      </c>
      <c r="D55" s="68">
        <v>21.041930000000001</v>
      </c>
      <c r="E55" s="68">
        <v>6.6958700000000002</v>
      </c>
      <c r="F55" s="68">
        <v>5.6946199999999996</v>
      </c>
      <c r="G55" s="67">
        <v>718</v>
      </c>
      <c r="H55" s="68">
        <v>55.85</v>
      </c>
      <c r="I55" s="68">
        <v>34.68</v>
      </c>
      <c r="J55" s="68">
        <v>9.4700000000000006</v>
      </c>
    </row>
    <row r="56" spans="1:11" ht="15" customHeight="1" x14ac:dyDescent="0.25">
      <c r="A56" s="27" t="s">
        <v>45</v>
      </c>
      <c r="B56" s="67">
        <v>24329</v>
      </c>
      <c r="C56" s="68">
        <v>68.835549999999998</v>
      </c>
      <c r="D56" s="68">
        <v>20.11591</v>
      </c>
      <c r="E56" s="68">
        <v>6.5230800000000002</v>
      </c>
      <c r="F56" s="68">
        <v>4.5254599999999998</v>
      </c>
      <c r="G56" s="67">
        <v>2622</v>
      </c>
      <c r="H56" s="68">
        <v>63.65</v>
      </c>
      <c r="I56" s="68">
        <v>30.47</v>
      </c>
      <c r="J56" s="68">
        <v>5.87</v>
      </c>
    </row>
    <row r="57" spans="1:11" ht="15" customHeight="1" x14ac:dyDescent="0.25">
      <c r="A57" s="27" t="s">
        <v>46</v>
      </c>
      <c r="B57" s="67">
        <v>11930</v>
      </c>
      <c r="C57" s="68">
        <v>71.651300000000006</v>
      </c>
      <c r="D57" s="68">
        <v>17.28416</v>
      </c>
      <c r="E57" s="68">
        <v>5.8843300000000003</v>
      </c>
      <c r="F57" s="68">
        <v>5.1802200000000003</v>
      </c>
      <c r="G57" s="67">
        <v>1302</v>
      </c>
      <c r="H57" s="68">
        <v>57.68</v>
      </c>
      <c r="I57" s="68">
        <v>30.57</v>
      </c>
      <c r="J57" s="68">
        <v>11.75</v>
      </c>
    </row>
    <row r="58" spans="1:11" ht="15" customHeight="1" x14ac:dyDescent="0.25">
      <c r="A58" s="27" t="s">
        <v>47</v>
      </c>
      <c r="B58" s="67">
        <v>29219</v>
      </c>
      <c r="C58" s="68">
        <v>70.187209999999993</v>
      </c>
      <c r="D58" s="68">
        <v>19.394909999999999</v>
      </c>
      <c r="E58" s="68">
        <v>6.1638000000000002</v>
      </c>
      <c r="F58" s="68">
        <v>4.2540800000000001</v>
      </c>
      <c r="G58" s="67">
        <v>3083</v>
      </c>
      <c r="H58" s="68">
        <v>64.39</v>
      </c>
      <c r="I58" s="68">
        <v>29.74</v>
      </c>
      <c r="J58" s="68">
        <v>5.87</v>
      </c>
    </row>
    <row r="59" spans="1:11" ht="15" customHeight="1" x14ac:dyDescent="0.25">
      <c r="A59" s="27" t="s">
        <v>48</v>
      </c>
      <c r="B59" s="67">
        <v>9339</v>
      </c>
      <c r="C59" s="68">
        <v>55.198630000000001</v>
      </c>
      <c r="D59" s="68">
        <v>24.927720000000001</v>
      </c>
      <c r="E59" s="68">
        <v>9.6691299999999991</v>
      </c>
      <c r="F59" s="68">
        <v>10.20452</v>
      </c>
      <c r="G59" s="67">
        <v>1683</v>
      </c>
      <c r="H59" s="68">
        <v>50.21</v>
      </c>
      <c r="I59" s="68">
        <v>39.22</v>
      </c>
      <c r="J59" s="68">
        <v>10.58</v>
      </c>
    </row>
    <row r="60" spans="1:11" ht="15" customHeight="1" x14ac:dyDescent="0.25">
      <c r="A60" s="27" t="s">
        <v>49</v>
      </c>
      <c r="B60" s="67">
        <v>7370</v>
      </c>
      <c r="C60" s="68">
        <v>54.531889999999997</v>
      </c>
      <c r="D60" s="68">
        <v>25.400269999999999</v>
      </c>
      <c r="E60" s="68">
        <v>10.09498</v>
      </c>
      <c r="F60" s="68">
        <v>9.9728600000000007</v>
      </c>
      <c r="G60" s="67">
        <v>1338</v>
      </c>
      <c r="H60" s="68">
        <v>52.39</v>
      </c>
      <c r="I60" s="68">
        <v>36.619999999999997</v>
      </c>
      <c r="J60" s="68">
        <v>10.99</v>
      </c>
    </row>
    <row r="61" spans="1:11" ht="15" customHeight="1" x14ac:dyDescent="0.25">
      <c r="A61" s="27" t="s">
        <v>50</v>
      </c>
      <c r="B61" s="67">
        <v>23540</v>
      </c>
      <c r="C61" s="68">
        <v>48.164830000000002</v>
      </c>
      <c r="D61" s="68">
        <v>28.186070000000001</v>
      </c>
      <c r="E61" s="68">
        <v>11.703480000000001</v>
      </c>
      <c r="F61" s="68">
        <v>11.94562</v>
      </c>
      <c r="G61" s="67">
        <v>4790</v>
      </c>
      <c r="H61" s="68">
        <v>51.23</v>
      </c>
      <c r="I61" s="68">
        <v>38.1</v>
      </c>
      <c r="J61" s="68">
        <v>10.67</v>
      </c>
    </row>
    <row r="62" spans="1:11" ht="15" customHeight="1" x14ac:dyDescent="0.25">
      <c r="A62" s="30" t="s">
        <v>104</v>
      </c>
      <c r="B62" s="69">
        <v>194037</v>
      </c>
      <c r="C62" s="70">
        <v>62.470559999999999</v>
      </c>
      <c r="D62" s="70">
        <v>22.265339999999998</v>
      </c>
      <c r="E62" s="70">
        <v>8.16751</v>
      </c>
      <c r="F62" s="70">
        <v>7.0965800000000003</v>
      </c>
      <c r="G62" s="69">
        <v>27446</v>
      </c>
      <c r="H62" s="70">
        <v>56.8</v>
      </c>
      <c r="I62" s="70">
        <v>34.83</v>
      </c>
      <c r="J62" s="70">
        <v>8.3699999999999992</v>
      </c>
    </row>
    <row r="63" spans="1:11" ht="15" customHeight="1" x14ac:dyDescent="0.25">
      <c r="A63" s="27" t="s">
        <v>51</v>
      </c>
      <c r="B63" s="67">
        <v>14637</v>
      </c>
      <c r="C63" s="68">
        <v>65.56671</v>
      </c>
      <c r="D63" s="68">
        <v>21.725760000000001</v>
      </c>
      <c r="E63" s="68">
        <v>7.2077600000000004</v>
      </c>
      <c r="F63" s="68">
        <v>5.4997600000000002</v>
      </c>
      <c r="G63" s="67">
        <v>1720</v>
      </c>
      <c r="H63" s="68">
        <v>57.38</v>
      </c>
      <c r="I63" s="68">
        <v>35.29</v>
      </c>
      <c r="J63" s="68">
        <v>7.33</v>
      </c>
    </row>
    <row r="64" spans="1:11" ht="15" customHeight="1" x14ac:dyDescent="0.25">
      <c r="A64" s="27" t="s">
        <v>52</v>
      </c>
      <c r="B64" s="67">
        <v>21779</v>
      </c>
      <c r="C64" s="68">
        <v>61.11392</v>
      </c>
      <c r="D64" s="68">
        <v>23.67877</v>
      </c>
      <c r="E64" s="68">
        <v>8.5495199999999993</v>
      </c>
      <c r="F64" s="68">
        <v>6.6577900000000003</v>
      </c>
      <c r="G64" s="67">
        <v>2943</v>
      </c>
      <c r="H64" s="68">
        <v>59.63</v>
      </c>
      <c r="I64" s="68">
        <v>32.25</v>
      </c>
      <c r="J64" s="68">
        <v>8.1199999999999992</v>
      </c>
    </row>
    <row r="65" spans="1:11" ht="15" customHeight="1" x14ac:dyDescent="0.25">
      <c r="A65" s="27" t="s">
        <v>53</v>
      </c>
      <c r="B65" s="67">
        <v>7184</v>
      </c>
      <c r="C65" s="68">
        <v>52.046210000000002</v>
      </c>
      <c r="D65" s="68">
        <v>27.255009999999999</v>
      </c>
      <c r="E65" s="68">
        <v>10.8157</v>
      </c>
      <c r="F65" s="68">
        <v>9.88307</v>
      </c>
      <c r="G65" s="67">
        <v>1269</v>
      </c>
      <c r="H65" s="68">
        <v>52.72</v>
      </c>
      <c r="I65" s="68">
        <v>38.22</v>
      </c>
      <c r="J65" s="68">
        <v>9.06</v>
      </c>
    </row>
    <row r="66" spans="1:11" s="2" customFormat="1" ht="15" customHeight="1" x14ac:dyDescent="0.25">
      <c r="A66" s="27" t="s">
        <v>54</v>
      </c>
      <c r="B66" s="67">
        <v>13250</v>
      </c>
      <c r="C66" s="68">
        <v>48.233960000000003</v>
      </c>
      <c r="D66" s="68">
        <v>25.75094</v>
      </c>
      <c r="E66" s="68">
        <v>12.33962</v>
      </c>
      <c r="F66" s="68">
        <v>13.675470000000001</v>
      </c>
      <c r="G66" s="67">
        <v>2871</v>
      </c>
      <c r="H66" s="68">
        <v>48.97</v>
      </c>
      <c r="I66" s="68">
        <v>34.450000000000003</v>
      </c>
      <c r="J66" s="68">
        <v>16.579999999999998</v>
      </c>
      <c r="K66" s="9"/>
    </row>
    <row r="67" spans="1:11" ht="15" customHeight="1" x14ac:dyDescent="0.25">
      <c r="A67" s="27" t="s">
        <v>55</v>
      </c>
      <c r="B67" s="67">
        <v>8319</v>
      </c>
      <c r="C67" s="68">
        <v>53.047240000000002</v>
      </c>
      <c r="D67" s="68">
        <v>25.38767</v>
      </c>
      <c r="E67" s="68">
        <v>10.16949</v>
      </c>
      <c r="F67" s="68">
        <v>11.3956</v>
      </c>
      <c r="G67" s="67">
        <v>1584</v>
      </c>
      <c r="H67" s="68">
        <v>49.75</v>
      </c>
      <c r="I67" s="68">
        <v>39.08</v>
      </c>
      <c r="J67" s="68">
        <v>11.17</v>
      </c>
    </row>
    <row r="68" spans="1:11" ht="15" customHeight="1" x14ac:dyDescent="0.25">
      <c r="A68" s="27" t="s">
        <v>56</v>
      </c>
      <c r="B68" s="67">
        <v>18313</v>
      </c>
      <c r="C68" s="68">
        <v>47.103149999999999</v>
      </c>
      <c r="D68" s="68">
        <v>28.37875</v>
      </c>
      <c r="E68" s="68">
        <v>12.70682</v>
      </c>
      <c r="F68" s="68">
        <v>11.81128</v>
      </c>
      <c r="G68" s="67">
        <v>3967</v>
      </c>
      <c r="H68" s="68">
        <v>53.64</v>
      </c>
      <c r="I68" s="68">
        <v>36.450000000000003</v>
      </c>
      <c r="J68" s="68">
        <v>9.91</v>
      </c>
    </row>
    <row r="69" spans="1:11" ht="15" customHeight="1" x14ac:dyDescent="0.25">
      <c r="A69" s="27" t="s">
        <v>57</v>
      </c>
      <c r="B69" s="67">
        <v>30117</v>
      </c>
      <c r="C69" s="68">
        <v>53.677329999999998</v>
      </c>
      <c r="D69" s="68">
        <v>27.42305</v>
      </c>
      <c r="E69" s="68">
        <v>10.2301</v>
      </c>
      <c r="F69" s="68">
        <v>8.6695200000000003</v>
      </c>
      <c r="G69" s="67">
        <v>5060</v>
      </c>
      <c r="H69" s="68">
        <v>56.92</v>
      </c>
      <c r="I69" s="68">
        <v>34.619999999999997</v>
      </c>
      <c r="J69" s="68">
        <v>8.4600000000000009</v>
      </c>
    </row>
    <row r="70" spans="1:11" ht="15" customHeight="1" x14ac:dyDescent="0.25">
      <c r="A70" s="27" t="s">
        <v>58</v>
      </c>
      <c r="B70" s="67">
        <v>9881</v>
      </c>
      <c r="C70" s="68">
        <v>46.695680000000003</v>
      </c>
      <c r="D70" s="68">
        <v>26.515529999999998</v>
      </c>
      <c r="E70" s="68">
        <v>11.72958</v>
      </c>
      <c r="F70" s="68">
        <v>15.059200000000001</v>
      </c>
      <c r="G70" s="67">
        <v>2221</v>
      </c>
      <c r="H70" s="68">
        <v>45.48</v>
      </c>
      <c r="I70" s="68">
        <v>34.619999999999997</v>
      </c>
      <c r="J70" s="68">
        <v>19.899999999999999</v>
      </c>
    </row>
    <row r="71" spans="1:11" ht="15" customHeight="1" x14ac:dyDescent="0.25">
      <c r="A71" s="27" t="s">
        <v>59</v>
      </c>
      <c r="B71" s="67">
        <v>5261</v>
      </c>
      <c r="C71" s="68">
        <v>40.904769999999999</v>
      </c>
      <c r="D71" s="68">
        <v>31.47691</v>
      </c>
      <c r="E71" s="68">
        <v>12.94431</v>
      </c>
      <c r="F71" s="68">
        <v>14.674020000000001</v>
      </c>
      <c r="G71" s="67">
        <v>1172</v>
      </c>
      <c r="H71" s="68">
        <v>46.25</v>
      </c>
      <c r="I71" s="68">
        <v>42.58</v>
      </c>
      <c r="J71" s="68">
        <v>11.18</v>
      </c>
    </row>
    <row r="72" spans="1:11" ht="15" customHeight="1" x14ac:dyDescent="0.25">
      <c r="A72" s="27" t="s">
        <v>60</v>
      </c>
      <c r="B72" s="67">
        <v>11179</v>
      </c>
      <c r="C72" s="68">
        <v>36.309150000000002</v>
      </c>
      <c r="D72" s="68">
        <v>32.856250000000003</v>
      </c>
      <c r="E72" s="68">
        <v>13.99052</v>
      </c>
      <c r="F72" s="68">
        <v>16.844080000000002</v>
      </c>
      <c r="G72" s="67">
        <v>2678</v>
      </c>
      <c r="H72" s="68">
        <v>43.73</v>
      </c>
      <c r="I72" s="68">
        <v>45.22</v>
      </c>
      <c r="J72" s="68">
        <v>11.05</v>
      </c>
    </row>
    <row r="73" spans="1:11" ht="15" customHeight="1" x14ac:dyDescent="0.25">
      <c r="A73" s="27" t="s">
        <v>61</v>
      </c>
      <c r="B73" s="67">
        <v>11322</v>
      </c>
      <c r="C73" s="68">
        <v>41.238300000000002</v>
      </c>
      <c r="D73" s="68">
        <v>32.697400000000002</v>
      </c>
      <c r="E73" s="68">
        <v>12.409470000000001</v>
      </c>
      <c r="F73" s="68">
        <v>13.65483</v>
      </c>
      <c r="G73" s="67">
        <v>2337</v>
      </c>
      <c r="H73" s="68">
        <v>47.24</v>
      </c>
      <c r="I73" s="68">
        <v>43.22</v>
      </c>
      <c r="J73" s="68">
        <v>9.5399999999999991</v>
      </c>
    </row>
    <row r="74" spans="1:11" ht="15" customHeight="1" x14ac:dyDescent="0.25">
      <c r="A74" s="27" t="s">
        <v>62</v>
      </c>
      <c r="B74" s="67">
        <v>8822</v>
      </c>
      <c r="C74" s="68">
        <v>41.883929999999999</v>
      </c>
      <c r="D74" s="68">
        <v>32.135570000000001</v>
      </c>
      <c r="E74" s="68">
        <v>12.86556</v>
      </c>
      <c r="F74" s="68">
        <v>13.114940000000001</v>
      </c>
      <c r="G74" s="67">
        <v>1894</v>
      </c>
      <c r="H74" s="68">
        <v>49.31</v>
      </c>
      <c r="I74" s="68">
        <v>39.76</v>
      </c>
      <c r="J74" s="68">
        <v>10.93</v>
      </c>
    </row>
    <row r="75" spans="1:11" ht="15" customHeight="1" x14ac:dyDescent="0.25">
      <c r="A75" s="27" t="s">
        <v>63</v>
      </c>
      <c r="B75" s="67">
        <v>2988</v>
      </c>
      <c r="C75" s="68">
        <v>29.01606</v>
      </c>
      <c r="D75" s="68">
        <v>34.805889999999998</v>
      </c>
      <c r="E75" s="68">
        <v>17.001339999999999</v>
      </c>
      <c r="F75" s="68">
        <v>19.17671</v>
      </c>
      <c r="G75" s="67">
        <v>809</v>
      </c>
      <c r="H75" s="68">
        <v>45.36</v>
      </c>
      <c r="I75" s="68">
        <v>42.89</v>
      </c>
      <c r="J75" s="68">
        <v>11.74</v>
      </c>
    </row>
    <row r="76" spans="1:11" ht="15" customHeight="1" x14ac:dyDescent="0.25">
      <c r="A76" s="27" t="s">
        <v>64</v>
      </c>
      <c r="B76" s="67">
        <v>2645</v>
      </c>
      <c r="C76" s="68">
        <v>31.077500000000001</v>
      </c>
      <c r="D76" s="68">
        <v>32.55198</v>
      </c>
      <c r="E76" s="68">
        <v>16.294899999999998</v>
      </c>
      <c r="F76" s="68">
        <v>20.075610000000001</v>
      </c>
      <c r="G76" s="67">
        <v>745</v>
      </c>
      <c r="H76" s="68">
        <v>46.17</v>
      </c>
      <c r="I76" s="68">
        <v>40.130000000000003</v>
      </c>
      <c r="J76" s="68">
        <v>13.69</v>
      </c>
    </row>
    <row r="77" spans="1:11" ht="15" customHeight="1" x14ac:dyDescent="0.25">
      <c r="A77" s="27" t="s">
        <v>65</v>
      </c>
      <c r="B77" s="67">
        <v>2094</v>
      </c>
      <c r="C77" s="68">
        <v>32.903530000000003</v>
      </c>
      <c r="D77" s="68">
        <v>32.234960000000001</v>
      </c>
      <c r="E77" s="68">
        <v>15.568289999999999</v>
      </c>
      <c r="F77" s="68">
        <v>19.293220000000002</v>
      </c>
      <c r="G77" s="67">
        <v>551</v>
      </c>
      <c r="H77" s="68">
        <v>45.19</v>
      </c>
      <c r="I77" s="68">
        <v>40.47</v>
      </c>
      <c r="J77" s="68">
        <v>14.34</v>
      </c>
    </row>
    <row r="78" spans="1:11" ht="15" customHeight="1" x14ac:dyDescent="0.25">
      <c r="A78" s="27" t="s">
        <v>66</v>
      </c>
      <c r="B78" s="67">
        <v>4828</v>
      </c>
      <c r="C78" s="68">
        <v>38.877380000000002</v>
      </c>
      <c r="D78" s="68">
        <v>29.784590000000001</v>
      </c>
      <c r="E78" s="68">
        <v>14.208780000000001</v>
      </c>
      <c r="F78" s="68">
        <v>17.129249999999999</v>
      </c>
      <c r="G78" s="67">
        <v>1218</v>
      </c>
      <c r="H78" s="68">
        <v>44.66</v>
      </c>
      <c r="I78" s="68">
        <v>43.43</v>
      </c>
      <c r="J78" s="68">
        <v>11.9</v>
      </c>
    </row>
    <row r="79" spans="1:11" ht="15" customHeight="1" x14ac:dyDescent="0.25">
      <c r="A79" s="27" t="s">
        <v>67</v>
      </c>
      <c r="B79" s="67">
        <v>9567</v>
      </c>
      <c r="C79" s="68">
        <v>38.151980000000002</v>
      </c>
      <c r="D79" s="68">
        <v>31.221910000000001</v>
      </c>
      <c r="E79" s="68">
        <v>13.73471</v>
      </c>
      <c r="F79" s="68">
        <v>16.891400000000001</v>
      </c>
      <c r="G79" s="67">
        <v>2313</v>
      </c>
      <c r="H79" s="68">
        <v>43.19</v>
      </c>
      <c r="I79" s="68">
        <v>43.58</v>
      </c>
      <c r="J79" s="68">
        <v>13.23</v>
      </c>
    </row>
    <row r="80" spans="1:11" ht="15" customHeight="1" x14ac:dyDescent="0.25">
      <c r="A80" s="27" t="s">
        <v>68</v>
      </c>
      <c r="B80" s="67">
        <v>46934</v>
      </c>
      <c r="C80" s="68">
        <v>46.220219999999998</v>
      </c>
      <c r="D80" s="68">
        <v>29.71407</v>
      </c>
      <c r="E80" s="68">
        <v>12.38335</v>
      </c>
      <c r="F80" s="68">
        <v>11.682359999999999</v>
      </c>
      <c r="G80" s="67">
        <v>9700</v>
      </c>
      <c r="H80" s="68">
        <v>53.16</v>
      </c>
      <c r="I80" s="68">
        <v>36.159999999999997</v>
      </c>
      <c r="J80" s="68">
        <v>10.67</v>
      </c>
    </row>
    <row r="81" spans="1:11" ht="15" customHeight="1" x14ac:dyDescent="0.25">
      <c r="A81" s="30" t="s">
        <v>105</v>
      </c>
      <c r="B81" s="69">
        <v>229120</v>
      </c>
      <c r="C81" s="70">
        <v>48.458889999999997</v>
      </c>
      <c r="D81" s="70">
        <v>28.241969999999998</v>
      </c>
      <c r="E81" s="70">
        <v>11.61138</v>
      </c>
      <c r="F81" s="70">
        <v>11.687760000000001</v>
      </c>
      <c r="G81" s="69">
        <v>45052</v>
      </c>
      <c r="H81" s="70">
        <v>51.13</v>
      </c>
      <c r="I81" s="70">
        <v>37.74</v>
      </c>
      <c r="J81" s="70">
        <v>11.13</v>
      </c>
    </row>
    <row r="82" spans="1:11" ht="15" customHeight="1" x14ac:dyDescent="0.25">
      <c r="A82" s="27" t="s">
        <v>69</v>
      </c>
      <c r="B82" s="67">
        <v>21356</v>
      </c>
      <c r="C82" s="68">
        <v>48.571829999999999</v>
      </c>
      <c r="D82" s="68">
        <v>29.420300000000001</v>
      </c>
      <c r="E82" s="68">
        <v>10.91028</v>
      </c>
      <c r="F82" s="68">
        <v>11.097580000000001</v>
      </c>
      <c r="G82" s="67">
        <v>3926</v>
      </c>
      <c r="H82" s="68">
        <v>54.28</v>
      </c>
      <c r="I82" s="68">
        <v>35.43</v>
      </c>
      <c r="J82" s="68">
        <v>10.29</v>
      </c>
    </row>
    <row r="83" spans="1:11" ht="15" customHeight="1" x14ac:dyDescent="0.25">
      <c r="A83" s="27" t="s">
        <v>70</v>
      </c>
      <c r="B83" s="67">
        <v>18412</v>
      </c>
      <c r="C83" s="68">
        <v>49.43515</v>
      </c>
      <c r="D83" s="68">
        <v>27.95459</v>
      </c>
      <c r="E83" s="68">
        <v>11.62829</v>
      </c>
      <c r="F83" s="68">
        <v>10.98197</v>
      </c>
      <c r="G83" s="67">
        <v>3598</v>
      </c>
      <c r="H83" s="68">
        <v>52.25</v>
      </c>
      <c r="I83" s="68">
        <v>37.19</v>
      </c>
      <c r="J83" s="68">
        <v>10.56</v>
      </c>
    </row>
    <row r="84" spans="1:11" ht="15" customHeight="1" x14ac:dyDescent="0.25">
      <c r="A84" s="27" t="s">
        <v>71</v>
      </c>
      <c r="B84" s="67">
        <v>1636</v>
      </c>
      <c r="C84" s="68">
        <v>35.757950000000001</v>
      </c>
      <c r="D84" s="68">
        <v>32.701709999999999</v>
      </c>
      <c r="E84" s="68">
        <v>16.442540000000001</v>
      </c>
      <c r="F84" s="68">
        <v>15.097799999999999</v>
      </c>
      <c r="G84" s="67">
        <v>398</v>
      </c>
      <c r="H84" s="68">
        <v>56.28</v>
      </c>
      <c r="I84" s="68">
        <v>33.67</v>
      </c>
      <c r="J84" s="68">
        <v>10.050000000000001</v>
      </c>
    </row>
    <row r="85" spans="1:11" ht="15" customHeight="1" x14ac:dyDescent="0.25">
      <c r="A85" s="27" t="s">
        <v>72</v>
      </c>
      <c r="B85" s="67">
        <v>1046</v>
      </c>
      <c r="C85" s="68">
        <v>35.181640000000002</v>
      </c>
      <c r="D85" s="68">
        <v>30.497129999999999</v>
      </c>
      <c r="E85" s="68">
        <v>18.451239999999999</v>
      </c>
      <c r="F85" s="68">
        <v>15.86998</v>
      </c>
      <c r="G85" s="67">
        <v>265</v>
      </c>
      <c r="H85" s="68">
        <v>49.06</v>
      </c>
      <c r="I85" s="68">
        <v>42.26</v>
      </c>
      <c r="J85" s="68">
        <v>8.68</v>
      </c>
    </row>
    <row r="86" spans="1:11" s="2" customFormat="1" ht="15" customHeight="1" x14ac:dyDescent="0.25">
      <c r="A86" s="27" t="s">
        <v>73</v>
      </c>
      <c r="B86" s="67">
        <v>1716</v>
      </c>
      <c r="C86" s="68">
        <v>35.256410000000002</v>
      </c>
      <c r="D86" s="68">
        <v>32.634030000000003</v>
      </c>
      <c r="E86" s="68">
        <v>16.317019999999999</v>
      </c>
      <c r="F86" s="68">
        <v>15.792540000000001</v>
      </c>
      <c r="G86" s="67">
        <v>411</v>
      </c>
      <c r="H86" s="68">
        <v>51.82</v>
      </c>
      <c r="I86" s="68">
        <v>38.93</v>
      </c>
      <c r="J86" s="68">
        <v>9.25</v>
      </c>
      <c r="K86" s="9"/>
    </row>
    <row r="87" spans="1:11" ht="15" customHeight="1" x14ac:dyDescent="0.25">
      <c r="A87" s="27" t="s">
        <v>74</v>
      </c>
      <c r="B87" s="67">
        <v>4666</v>
      </c>
      <c r="C87" s="68">
        <v>34.333480000000002</v>
      </c>
      <c r="D87" s="68">
        <v>33.947710000000001</v>
      </c>
      <c r="E87" s="68">
        <v>16.202310000000001</v>
      </c>
      <c r="F87" s="68">
        <v>15.516500000000001</v>
      </c>
      <c r="G87" s="67">
        <v>1115</v>
      </c>
      <c r="H87" s="68">
        <v>50.85</v>
      </c>
      <c r="I87" s="68">
        <v>39.01</v>
      </c>
      <c r="J87" s="68">
        <v>10.130000000000001</v>
      </c>
    </row>
    <row r="88" spans="1:11" ht="15" customHeight="1" x14ac:dyDescent="0.25">
      <c r="A88" s="27" t="s">
        <v>75</v>
      </c>
      <c r="B88" s="67">
        <v>1355</v>
      </c>
      <c r="C88" s="68">
        <v>36.014760000000003</v>
      </c>
      <c r="D88" s="68">
        <v>31.73432</v>
      </c>
      <c r="E88" s="68">
        <v>15.79336</v>
      </c>
      <c r="F88" s="68">
        <v>16.457560000000001</v>
      </c>
      <c r="G88" s="67">
        <v>350</v>
      </c>
      <c r="H88" s="68">
        <v>48.29</v>
      </c>
      <c r="I88" s="68">
        <v>42.57</v>
      </c>
      <c r="J88" s="68">
        <v>9.14</v>
      </c>
    </row>
    <row r="89" spans="1:11" ht="15" customHeight="1" x14ac:dyDescent="0.25">
      <c r="A89" s="27" t="s">
        <v>76</v>
      </c>
      <c r="B89" s="67">
        <v>248</v>
      </c>
      <c r="C89" s="68">
        <v>40.725810000000003</v>
      </c>
      <c r="D89" s="68">
        <v>31.854839999999999</v>
      </c>
      <c r="E89" s="68">
        <v>11.290319999999999</v>
      </c>
      <c r="F89" s="68">
        <v>16.12903</v>
      </c>
      <c r="G89" s="67">
        <v>42</v>
      </c>
      <c r="H89" s="68" t="s">
        <v>186</v>
      </c>
      <c r="I89" s="68" t="s">
        <v>186</v>
      </c>
      <c r="J89" s="68" t="s">
        <v>186</v>
      </c>
    </row>
    <row r="90" spans="1:11" ht="15" customHeight="1" x14ac:dyDescent="0.25">
      <c r="A90" s="27" t="s">
        <v>77</v>
      </c>
      <c r="B90" s="67">
        <v>677</v>
      </c>
      <c r="C90" s="68">
        <v>39.586410000000001</v>
      </c>
      <c r="D90" s="68">
        <v>31.905470000000001</v>
      </c>
      <c r="E90" s="68">
        <v>14.327920000000001</v>
      </c>
      <c r="F90" s="68">
        <v>14.180210000000001</v>
      </c>
      <c r="G90" s="67">
        <v>131</v>
      </c>
      <c r="H90" s="68">
        <v>51.91</v>
      </c>
      <c r="I90" s="68">
        <v>37.4</v>
      </c>
      <c r="J90" s="68">
        <v>10.69</v>
      </c>
    </row>
    <row r="91" spans="1:11" ht="15" customHeight="1" x14ac:dyDescent="0.25">
      <c r="A91" s="27" t="s">
        <v>78</v>
      </c>
      <c r="B91" s="67">
        <v>1168</v>
      </c>
      <c r="C91" s="68">
        <v>35.530819999999999</v>
      </c>
      <c r="D91" s="68">
        <v>23.20205</v>
      </c>
      <c r="E91" s="68">
        <v>13.69863</v>
      </c>
      <c r="F91" s="68">
        <v>27.568490000000001</v>
      </c>
      <c r="G91" s="67">
        <v>391</v>
      </c>
      <c r="H91" s="68">
        <v>34.270000000000003</v>
      </c>
      <c r="I91" s="68">
        <v>34.270000000000003</v>
      </c>
      <c r="J91" s="68">
        <v>31.46</v>
      </c>
    </row>
    <row r="92" spans="1:11" ht="15" customHeight="1" x14ac:dyDescent="0.25">
      <c r="A92" s="27" t="s">
        <v>79</v>
      </c>
      <c r="B92" s="67">
        <v>597</v>
      </c>
      <c r="C92" s="68">
        <v>45.226129999999998</v>
      </c>
      <c r="D92" s="68">
        <v>29.815750000000001</v>
      </c>
      <c r="E92" s="68">
        <v>12.22781</v>
      </c>
      <c r="F92" s="68">
        <v>12.730320000000001</v>
      </c>
      <c r="G92" s="67">
        <v>114</v>
      </c>
      <c r="H92" s="68">
        <v>52.63</v>
      </c>
      <c r="I92" s="68">
        <v>42.98</v>
      </c>
      <c r="J92" s="68">
        <v>4.3899999999999997</v>
      </c>
    </row>
    <row r="93" spans="1:11" ht="15" customHeight="1" x14ac:dyDescent="0.25">
      <c r="A93" s="27" t="s">
        <v>80</v>
      </c>
      <c r="B93" s="67">
        <v>250</v>
      </c>
      <c r="C93" s="68">
        <v>32.4</v>
      </c>
      <c r="D93" s="68">
        <v>30.4</v>
      </c>
      <c r="E93" s="68">
        <v>20</v>
      </c>
      <c r="F93" s="68">
        <v>17.2</v>
      </c>
      <c r="G93" s="67">
        <v>66</v>
      </c>
      <c r="H93" s="68">
        <v>51.52</v>
      </c>
      <c r="I93" s="68">
        <v>42.42</v>
      </c>
      <c r="J93" s="68">
        <v>6.06</v>
      </c>
    </row>
    <row r="94" spans="1:11" ht="15" customHeight="1" x14ac:dyDescent="0.25">
      <c r="A94" s="27" t="s">
        <v>81</v>
      </c>
      <c r="B94" s="67">
        <v>260</v>
      </c>
      <c r="C94" s="68">
        <v>42.307690000000001</v>
      </c>
      <c r="D94" s="68">
        <v>32.692309999999999</v>
      </c>
      <c r="E94" s="68">
        <v>11.538460000000001</v>
      </c>
      <c r="F94" s="68">
        <v>13.461539999999999</v>
      </c>
      <c r="G94" s="67">
        <v>47</v>
      </c>
      <c r="H94" s="68" t="s">
        <v>186</v>
      </c>
      <c r="I94" s="68" t="s">
        <v>186</v>
      </c>
      <c r="J94" s="68" t="s">
        <v>186</v>
      </c>
    </row>
    <row r="95" spans="1:11" ht="15" customHeight="1" x14ac:dyDescent="0.25">
      <c r="A95" s="27" t="s">
        <v>82</v>
      </c>
      <c r="B95" s="67">
        <v>9610</v>
      </c>
      <c r="C95" s="68">
        <v>31.45682</v>
      </c>
      <c r="D95" s="68">
        <v>29.885539999999999</v>
      </c>
      <c r="E95" s="68">
        <v>18.220600000000001</v>
      </c>
      <c r="F95" s="68">
        <v>20.43704</v>
      </c>
      <c r="G95" s="67">
        <v>3042</v>
      </c>
      <c r="H95" s="68">
        <v>48.06</v>
      </c>
      <c r="I95" s="68">
        <v>38.03</v>
      </c>
      <c r="J95" s="68">
        <v>13.91</v>
      </c>
    </row>
    <row r="96" spans="1:11" ht="15" customHeight="1" x14ac:dyDescent="0.25">
      <c r="A96" s="30" t="s">
        <v>106</v>
      </c>
      <c r="B96" s="69">
        <v>62997</v>
      </c>
      <c r="C96" s="70">
        <v>43.479849999999999</v>
      </c>
      <c r="D96" s="70">
        <v>29.580770000000001</v>
      </c>
      <c r="E96" s="70">
        <v>13.28952</v>
      </c>
      <c r="F96" s="70">
        <v>13.64986</v>
      </c>
      <c r="G96" s="69">
        <v>13896</v>
      </c>
      <c r="H96" s="70">
        <v>51.23</v>
      </c>
      <c r="I96" s="70">
        <v>37.22</v>
      </c>
      <c r="J96" s="70">
        <v>11.55</v>
      </c>
    </row>
    <row r="97" spans="1:11" ht="15" customHeight="1" x14ac:dyDescent="0.25">
      <c r="A97" s="27" t="s">
        <v>83</v>
      </c>
      <c r="B97" s="67">
        <v>15044</v>
      </c>
      <c r="C97" s="68">
        <v>61.891779999999997</v>
      </c>
      <c r="D97" s="68">
        <v>21.131350000000001</v>
      </c>
      <c r="E97" s="68">
        <v>8.3355499999999996</v>
      </c>
      <c r="F97" s="68">
        <v>8.6413200000000003</v>
      </c>
      <c r="G97" s="67">
        <v>2341</v>
      </c>
      <c r="H97" s="68">
        <v>52.67</v>
      </c>
      <c r="I97" s="68">
        <v>31.78</v>
      </c>
      <c r="J97" s="68">
        <v>15.55</v>
      </c>
    </row>
    <row r="98" spans="1:11" ht="15" customHeight="1" x14ac:dyDescent="0.25">
      <c r="A98" s="27" t="s">
        <v>115</v>
      </c>
      <c r="B98" s="67">
        <v>761</v>
      </c>
      <c r="C98" s="68">
        <v>43.889620000000001</v>
      </c>
      <c r="D98" s="68">
        <v>24.178709999999999</v>
      </c>
      <c r="E98" s="68">
        <v>14.586069999999999</v>
      </c>
      <c r="F98" s="68">
        <v>17.345600000000001</v>
      </c>
      <c r="G98" s="67">
        <v>184</v>
      </c>
      <c r="H98" s="68">
        <v>47.83</v>
      </c>
      <c r="I98" s="68">
        <v>34.24</v>
      </c>
      <c r="J98" s="68">
        <v>17.93</v>
      </c>
    </row>
    <row r="99" spans="1:11" ht="15" customHeight="1" x14ac:dyDescent="0.25">
      <c r="A99" s="27" t="s">
        <v>84</v>
      </c>
      <c r="B99" s="67">
        <v>9450</v>
      </c>
      <c r="C99" s="68">
        <v>53.142859999999999</v>
      </c>
      <c r="D99" s="68">
        <v>24.539680000000001</v>
      </c>
      <c r="E99" s="68">
        <v>10.8254</v>
      </c>
      <c r="F99" s="68">
        <v>11.49206</v>
      </c>
      <c r="G99" s="67">
        <v>1863</v>
      </c>
      <c r="H99" s="68">
        <v>50.13</v>
      </c>
      <c r="I99" s="68">
        <v>35.64</v>
      </c>
      <c r="J99" s="68">
        <v>14.22</v>
      </c>
    </row>
    <row r="100" spans="1:11" ht="15" customHeight="1" x14ac:dyDescent="0.25">
      <c r="A100" s="27" t="s">
        <v>85</v>
      </c>
      <c r="B100" s="67">
        <v>1574</v>
      </c>
      <c r="C100" s="68">
        <v>40.279539999999997</v>
      </c>
      <c r="D100" s="68">
        <v>29.542570000000001</v>
      </c>
      <c r="E100" s="68">
        <v>14.104189999999999</v>
      </c>
      <c r="F100" s="68">
        <v>16.073699999999999</v>
      </c>
      <c r="G100" s="67">
        <v>348</v>
      </c>
      <c r="H100" s="68">
        <v>46.55</v>
      </c>
      <c r="I100" s="68">
        <v>41.38</v>
      </c>
      <c r="J100" s="68">
        <v>12.07</v>
      </c>
    </row>
    <row r="101" spans="1:11" s="2" customFormat="1" ht="15" customHeight="1" x14ac:dyDescent="0.25">
      <c r="A101" s="27" t="s">
        <v>86</v>
      </c>
      <c r="B101" s="67">
        <v>2023</v>
      </c>
      <c r="C101" s="68">
        <v>39.100349999999999</v>
      </c>
      <c r="D101" s="68">
        <v>34.552639999999997</v>
      </c>
      <c r="E101" s="68">
        <v>14.631740000000001</v>
      </c>
      <c r="F101" s="68">
        <v>11.71527</v>
      </c>
      <c r="G101" s="67">
        <v>408</v>
      </c>
      <c r="H101" s="68">
        <v>55.39</v>
      </c>
      <c r="I101" s="68">
        <v>35.78</v>
      </c>
      <c r="J101" s="68">
        <v>8.82</v>
      </c>
      <c r="K101" s="9"/>
    </row>
    <row r="102" spans="1:11" ht="15" customHeight="1" x14ac:dyDescent="0.25">
      <c r="A102" s="27" t="s">
        <v>87</v>
      </c>
      <c r="B102" s="67">
        <v>1776</v>
      </c>
      <c r="C102" s="68">
        <v>39.414409999999997</v>
      </c>
      <c r="D102" s="68">
        <v>28.94144</v>
      </c>
      <c r="E102" s="68">
        <v>14.80856</v>
      </c>
      <c r="F102" s="68">
        <v>16.83559</v>
      </c>
      <c r="G102" s="67">
        <v>461</v>
      </c>
      <c r="H102" s="68">
        <v>50.54</v>
      </c>
      <c r="I102" s="68">
        <v>35.79</v>
      </c>
      <c r="J102" s="68">
        <v>13.67</v>
      </c>
    </row>
    <row r="103" spans="1:11" ht="15" customHeight="1" x14ac:dyDescent="0.25">
      <c r="A103" s="27" t="s">
        <v>88</v>
      </c>
      <c r="B103" s="67">
        <v>4629</v>
      </c>
      <c r="C103" s="68">
        <v>43.551519999999996</v>
      </c>
      <c r="D103" s="68">
        <v>32.512419999999999</v>
      </c>
      <c r="E103" s="68">
        <v>12.16245</v>
      </c>
      <c r="F103" s="68">
        <v>11.7736</v>
      </c>
      <c r="G103" s="67">
        <v>864</v>
      </c>
      <c r="H103" s="68">
        <v>51.39</v>
      </c>
      <c r="I103" s="68">
        <v>38.89</v>
      </c>
      <c r="J103" s="68">
        <v>9.7200000000000006</v>
      </c>
    </row>
    <row r="104" spans="1:11" ht="15" customHeight="1" x14ac:dyDescent="0.25">
      <c r="A104" s="27" t="s">
        <v>89</v>
      </c>
      <c r="B104" s="67">
        <v>13302</v>
      </c>
      <c r="C104" s="68">
        <v>50.13532</v>
      </c>
      <c r="D104" s="68">
        <v>27.071120000000001</v>
      </c>
      <c r="E104" s="68">
        <v>11.411820000000001</v>
      </c>
      <c r="F104" s="68">
        <v>11.38175</v>
      </c>
      <c r="G104" s="67">
        <v>2544</v>
      </c>
      <c r="H104" s="68">
        <v>50.51</v>
      </c>
      <c r="I104" s="68">
        <v>36.479999999999997</v>
      </c>
      <c r="J104" s="68">
        <v>13.01</v>
      </c>
    </row>
    <row r="105" spans="1:11" ht="15" customHeight="1" x14ac:dyDescent="0.25">
      <c r="A105" s="27" t="s">
        <v>90</v>
      </c>
      <c r="B105" s="67">
        <v>12311</v>
      </c>
      <c r="C105" s="68">
        <v>55.576309999999999</v>
      </c>
      <c r="D105" s="68">
        <v>23.539919999999999</v>
      </c>
      <c r="E105" s="68">
        <v>10.3241</v>
      </c>
      <c r="F105" s="68">
        <v>10.559659999999999</v>
      </c>
      <c r="G105" s="67">
        <v>2283</v>
      </c>
      <c r="H105" s="68">
        <v>53.22</v>
      </c>
      <c r="I105" s="68">
        <v>33.200000000000003</v>
      </c>
      <c r="J105" s="68">
        <v>13.58</v>
      </c>
    </row>
    <row r="106" spans="1:11" ht="15" customHeight="1" x14ac:dyDescent="0.25">
      <c r="A106" s="75" t="s">
        <v>114</v>
      </c>
      <c r="B106" s="76">
        <v>380</v>
      </c>
      <c r="C106" s="77">
        <v>51.578949999999999</v>
      </c>
      <c r="D106" s="77">
        <v>23.68421</v>
      </c>
      <c r="E106" s="77">
        <v>10.263159999999999</v>
      </c>
      <c r="F106" s="77">
        <v>14.47368</v>
      </c>
      <c r="G106" s="76">
        <v>77</v>
      </c>
      <c r="H106" s="77">
        <v>38.96</v>
      </c>
      <c r="I106" s="77">
        <v>49.35</v>
      </c>
      <c r="J106" s="77">
        <v>11.69</v>
      </c>
    </row>
    <row r="107" spans="1:11" ht="15" customHeight="1" x14ac:dyDescent="0.25">
      <c r="A107" s="27" t="s">
        <v>91</v>
      </c>
      <c r="B107" s="67">
        <v>7796</v>
      </c>
      <c r="C107" s="68">
        <v>38.442790000000002</v>
      </c>
      <c r="D107" s="68">
        <v>30.028220000000001</v>
      </c>
      <c r="E107" s="68">
        <v>15.0077</v>
      </c>
      <c r="F107" s="68">
        <v>16.52129</v>
      </c>
      <c r="G107" s="67">
        <v>1895</v>
      </c>
      <c r="H107" s="68">
        <v>49.23</v>
      </c>
      <c r="I107" s="68">
        <v>35.78</v>
      </c>
      <c r="J107" s="68">
        <v>14.99</v>
      </c>
    </row>
    <row r="108" spans="1:11" ht="15" customHeight="1" x14ac:dyDescent="0.25">
      <c r="A108" s="27" t="s">
        <v>92</v>
      </c>
      <c r="B108" s="67">
        <v>14489</v>
      </c>
      <c r="C108" s="68">
        <v>39.436810000000001</v>
      </c>
      <c r="D108" s="68">
        <v>30.80958</v>
      </c>
      <c r="E108" s="68">
        <v>13.465389999999999</v>
      </c>
      <c r="F108" s="68">
        <v>16.288219999999999</v>
      </c>
      <c r="G108" s="67">
        <v>3563</v>
      </c>
      <c r="H108" s="68">
        <v>46.37</v>
      </c>
      <c r="I108" s="68">
        <v>39.630000000000003</v>
      </c>
      <c r="J108" s="68">
        <v>14.01</v>
      </c>
    </row>
    <row r="109" spans="1:11" ht="15" customHeight="1" x14ac:dyDescent="0.25">
      <c r="A109" s="27" t="s">
        <v>93</v>
      </c>
      <c r="B109" s="67">
        <v>360</v>
      </c>
      <c r="C109" s="68">
        <v>42.22222</v>
      </c>
      <c r="D109" s="68">
        <v>29.72222</v>
      </c>
      <c r="E109" s="68">
        <v>13.88889</v>
      </c>
      <c r="F109" s="68">
        <v>14.16667</v>
      </c>
      <c r="G109" s="67">
        <v>66</v>
      </c>
      <c r="H109" s="68">
        <v>45.45</v>
      </c>
      <c r="I109" s="68">
        <v>46.97</v>
      </c>
      <c r="J109" s="68">
        <v>7.58</v>
      </c>
    </row>
    <row r="110" spans="1:11" ht="15" customHeight="1" x14ac:dyDescent="0.25">
      <c r="A110" s="27" t="s">
        <v>94</v>
      </c>
      <c r="B110" s="67">
        <v>2213</v>
      </c>
      <c r="C110" s="68">
        <v>44.328969999999998</v>
      </c>
      <c r="D110" s="68">
        <v>24.58202</v>
      </c>
      <c r="E110" s="68">
        <v>12.878450000000001</v>
      </c>
      <c r="F110" s="68">
        <v>18.210570000000001</v>
      </c>
      <c r="G110" s="67">
        <v>530</v>
      </c>
      <c r="H110" s="68">
        <v>40.380000000000003</v>
      </c>
      <c r="I110" s="68">
        <v>36.6</v>
      </c>
      <c r="J110" s="68">
        <v>23.02</v>
      </c>
    </row>
    <row r="111" spans="1:11" ht="15" customHeight="1" x14ac:dyDescent="0.25">
      <c r="A111" s="27" t="s">
        <v>95</v>
      </c>
      <c r="B111" s="67">
        <v>458</v>
      </c>
      <c r="C111" s="68">
        <v>54.148470000000003</v>
      </c>
      <c r="D111" s="68">
        <v>26.200869999999998</v>
      </c>
      <c r="E111" s="68">
        <v>10.48035</v>
      </c>
      <c r="F111" s="68">
        <v>9.1703100000000006</v>
      </c>
      <c r="G111" s="67">
        <v>73</v>
      </c>
      <c r="H111" s="68">
        <v>54.79</v>
      </c>
      <c r="I111" s="68">
        <v>31.51</v>
      </c>
      <c r="J111" s="68">
        <v>13.7</v>
      </c>
    </row>
    <row r="112" spans="1:11" ht="15" customHeight="1" x14ac:dyDescent="0.25">
      <c r="A112" s="30" t="s">
        <v>107</v>
      </c>
      <c r="B112" s="69">
        <v>86566</v>
      </c>
      <c r="C112" s="70">
        <v>49.219090000000001</v>
      </c>
      <c r="D112" s="70">
        <v>26.60398</v>
      </c>
      <c r="E112" s="70">
        <v>11.62581</v>
      </c>
      <c r="F112" s="70">
        <v>12.551119999999999</v>
      </c>
      <c r="G112" s="69">
        <v>17500</v>
      </c>
      <c r="H112" s="70">
        <v>49.82</v>
      </c>
      <c r="I112" s="70">
        <v>36.14</v>
      </c>
      <c r="J112" s="70">
        <v>14.04</v>
      </c>
    </row>
    <row r="113" spans="1:11" ht="15" customHeight="1" x14ac:dyDescent="0.25">
      <c r="A113" s="32" t="s">
        <v>96</v>
      </c>
      <c r="B113" s="73">
        <v>1041948</v>
      </c>
      <c r="C113" s="72">
        <v>54.280729999999998</v>
      </c>
      <c r="D113" s="72">
        <v>25.058540000000001</v>
      </c>
      <c r="E113" s="72">
        <v>10.329499999999999</v>
      </c>
      <c r="F113" s="72">
        <v>10.33123</v>
      </c>
      <c r="G113" s="73">
        <v>187192</v>
      </c>
      <c r="H113" s="72">
        <v>52.43</v>
      </c>
      <c r="I113" s="72">
        <v>36.4</v>
      </c>
      <c r="J113" s="72">
        <v>11.18</v>
      </c>
    </row>
    <row r="114" spans="1:11" x14ac:dyDescent="0.2">
      <c r="A114" s="3"/>
      <c r="B114" s="6"/>
      <c r="C114" s="6"/>
      <c r="D114" s="14"/>
      <c r="E114" s="6"/>
      <c r="F114" s="6"/>
      <c r="G114" s="14"/>
      <c r="H114" s="14"/>
      <c r="I114" s="6"/>
      <c r="J114" s="6"/>
    </row>
    <row r="115" spans="1:11" ht="15" x14ac:dyDescent="0.25">
      <c r="B115" s="15"/>
      <c r="C115" s="15"/>
      <c r="D115" s="17"/>
      <c r="E115" s="15"/>
      <c r="F115" s="15"/>
      <c r="G115" s="16"/>
      <c r="H115" s="16"/>
      <c r="I115" s="15"/>
      <c r="J115" s="15"/>
    </row>
    <row r="116" spans="1:11" ht="15" x14ac:dyDescent="0.25">
      <c r="B116" s="15"/>
      <c r="C116" s="15"/>
      <c r="D116" s="17"/>
      <c r="E116" s="15"/>
      <c r="F116" s="15"/>
      <c r="G116" s="16"/>
      <c r="H116" s="16"/>
      <c r="I116" s="15"/>
      <c r="J116" s="15"/>
    </row>
    <row r="117" spans="1:11" ht="15" x14ac:dyDescent="0.25">
      <c r="B117" s="15"/>
      <c r="C117" s="15"/>
      <c r="D117" s="17"/>
      <c r="E117" s="15"/>
      <c r="F117" s="15"/>
      <c r="G117" s="16"/>
      <c r="H117" s="16"/>
      <c r="I117" s="15"/>
      <c r="J117" s="15"/>
    </row>
    <row r="118" spans="1:11" ht="15" x14ac:dyDescent="0.25">
      <c r="B118" s="15"/>
      <c r="C118" s="15"/>
      <c r="D118" s="17"/>
      <c r="E118" s="15"/>
      <c r="F118" s="15"/>
      <c r="G118" s="16"/>
      <c r="H118" s="16"/>
      <c r="I118" s="15"/>
      <c r="J118" s="15"/>
    </row>
    <row r="119" spans="1:11" ht="15" x14ac:dyDescent="0.25">
      <c r="B119" s="15"/>
      <c r="C119" s="15"/>
      <c r="D119" s="17"/>
      <c r="E119" s="15"/>
      <c r="F119" s="15"/>
      <c r="G119" s="16"/>
      <c r="H119" s="16"/>
      <c r="I119" s="15"/>
      <c r="J119" s="15"/>
    </row>
    <row r="120" spans="1:11" ht="15" x14ac:dyDescent="0.25">
      <c r="B120" s="15"/>
      <c r="C120" s="15"/>
      <c r="D120" s="17"/>
      <c r="E120" s="15"/>
      <c r="F120" s="15"/>
      <c r="G120" s="16"/>
      <c r="H120" s="16"/>
      <c r="I120" s="15"/>
      <c r="J120" s="15"/>
    </row>
    <row r="121" spans="1:11" ht="15" x14ac:dyDescent="0.25">
      <c r="B121" s="15"/>
      <c r="C121" s="15"/>
      <c r="D121" s="17"/>
      <c r="E121" s="15"/>
      <c r="F121" s="15"/>
      <c r="G121" s="16"/>
      <c r="H121" s="16"/>
      <c r="I121" s="15"/>
      <c r="J121" s="15"/>
    </row>
    <row r="122" spans="1:11" ht="15" x14ac:dyDescent="0.25">
      <c r="B122" s="15"/>
      <c r="C122" s="15"/>
      <c r="D122" s="17"/>
      <c r="E122" s="15"/>
      <c r="F122" s="15"/>
      <c r="G122" s="16"/>
      <c r="H122" s="16"/>
      <c r="I122" s="15"/>
      <c r="J122" s="15"/>
    </row>
    <row r="123" spans="1:11" ht="15" x14ac:dyDescent="0.25">
      <c r="E123" s="18"/>
      <c r="F123" s="19"/>
      <c r="G123" s="19"/>
      <c r="H123" s="19"/>
      <c r="I123" s="19"/>
      <c r="J123" s="19"/>
      <c r="K123" s="19"/>
    </row>
    <row r="125" spans="1:11" x14ac:dyDescent="0.25">
      <c r="B125" s="13"/>
      <c r="C125" s="13"/>
      <c r="D125" s="13"/>
      <c r="E125" s="13"/>
      <c r="F125" s="13"/>
      <c r="G125" s="13"/>
      <c r="H125" s="13"/>
      <c r="I125" s="13"/>
      <c r="J125" s="13"/>
      <c r="K125" s="13"/>
    </row>
    <row r="126" spans="1:11" x14ac:dyDescent="0.25">
      <c r="B126" s="13"/>
      <c r="C126" s="13"/>
      <c r="D126" s="13"/>
      <c r="E126" s="13"/>
      <c r="F126" s="13"/>
      <c r="G126" s="13"/>
      <c r="H126" s="13"/>
      <c r="I126" s="13"/>
      <c r="J126" s="13"/>
      <c r="K126" s="13"/>
    </row>
    <row r="127" spans="1:11" x14ac:dyDescent="0.25">
      <c r="B127" s="13"/>
      <c r="C127" s="13"/>
      <c r="D127" s="13"/>
      <c r="E127" s="13"/>
      <c r="F127" s="13"/>
      <c r="G127" s="13"/>
      <c r="H127" s="13"/>
      <c r="I127" s="13"/>
      <c r="J127" s="13"/>
      <c r="K127" s="13"/>
    </row>
    <row r="128" spans="1:11" x14ac:dyDescent="0.25">
      <c r="B128" s="13"/>
      <c r="C128" s="13"/>
      <c r="D128" s="13"/>
      <c r="E128" s="13"/>
      <c r="F128" s="13"/>
      <c r="G128" s="13"/>
      <c r="H128" s="13"/>
      <c r="I128" s="13"/>
      <c r="J128" s="13"/>
      <c r="K128" s="13"/>
    </row>
    <row r="129" spans="2:11" x14ac:dyDescent="0.25">
      <c r="B129" s="13"/>
      <c r="C129" s="13"/>
      <c r="D129" s="13"/>
      <c r="E129" s="13"/>
      <c r="F129" s="13"/>
      <c r="G129" s="13"/>
      <c r="H129" s="13"/>
      <c r="I129" s="13"/>
      <c r="J129" s="13"/>
      <c r="K129" s="13"/>
    </row>
    <row r="130" spans="2:11" x14ac:dyDescent="0.25">
      <c r="B130" s="13"/>
      <c r="C130" s="13"/>
      <c r="D130" s="13"/>
      <c r="E130" s="13"/>
      <c r="F130" s="13"/>
      <c r="G130" s="13"/>
      <c r="H130" s="13"/>
      <c r="I130" s="13"/>
      <c r="J130" s="13"/>
      <c r="K130" s="13"/>
    </row>
    <row r="131" spans="2:11" x14ac:dyDescent="0.25">
      <c r="B131" s="13"/>
      <c r="C131" s="13"/>
      <c r="D131" s="13"/>
      <c r="E131" s="13"/>
      <c r="F131" s="13"/>
      <c r="G131" s="13"/>
      <c r="H131" s="13"/>
      <c r="I131" s="13"/>
      <c r="J131" s="13"/>
      <c r="K131" s="13"/>
    </row>
    <row r="132" spans="2:11" x14ac:dyDescent="0.25">
      <c r="B132" s="13"/>
      <c r="C132" s="13"/>
      <c r="D132" s="13"/>
      <c r="E132" s="13"/>
      <c r="F132" s="13"/>
      <c r="G132" s="13"/>
      <c r="H132" s="13"/>
      <c r="I132" s="13"/>
      <c r="J132" s="13"/>
      <c r="K132" s="13"/>
    </row>
  </sheetData>
  <mergeCells count="7">
    <mergeCell ref="A1:J1"/>
    <mergeCell ref="C5:F5"/>
    <mergeCell ref="H5:J5"/>
    <mergeCell ref="A3:A5"/>
    <mergeCell ref="B3:B4"/>
    <mergeCell ref="C3:F3"/>
    <mergeCell ref="G3:J3"/>
  </mergeCells>
  <conditionalFormatting sqref="A7:J113">
    <cfRule type="expression" dxfId="1" priority="5">
      <formula>MOD(ROW(),2)=1</formula>
    </cfRule>
  </conditionalFormatting>
  <conditionalFormatting sqref="A6:J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
  <sheetViews>
    <sheetView showWhiteSpace="0" view="pageLayout" zoomScaleNormal="100" workbookViewId="0"/>
  </sheetViews>
  <sheetFormatPr baseColWidth="10" defaultRowHeight="15" x14ac:dyDescent="0.25"/>
  <cols>
    <col min="1" max="1" width="20.7109375" customWidth="1"/>
  </cols>
  <sheetData>
    <row r="2" spans="1:6" x14ac:dyDescent="0.25">
      <c r="A2" s="117" t="s">
        <v>181</v>
      </c>
      <c r="B2" s="117"/>
      <c r="C2" s="117"/>
      <c r="D2" s="117"/>
      <c r="E2" s="117"/>
      <c r="F2" s="117"/>
    </row>
    <row r="3" spans="1:6" x14ac:dyDescent="0.25">
      <c r="A3" s="118" t="s">
        <v>174</v>
      </c>
      <c r="B3" s="118"/>
      <c r="C3" s="118"/>
      <c r="D3" s="118"/>
      <c r="E3" s="118"/>
      <c r="F3" s="118"/>
    </row>
  </sheetData>
  <mergeCells count="2">
    <mergeCell ref="A2:F2"/>
    <mergeCell ref="A3:F3"/>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2:P101"/>
  <sheetViews>
    <sheetView zoomScaleNormal="100" workbookViewId="0"/>
  </sheetViews>
  <sheetFormatPr baseColWidth="10" defaultColWidth="11.42578125" defaultRowHeight="12.75" x14ac:dyDescent="0.2"/>
  <cols>
    <col min="1" max="1" width="20.5703125" style="20" customWidth="1"/>
    <col min="2" max="2" width="12.140625" style="20" customWidth="1"/>
    <col min="3" max="3" width="11.7109375" style="20" customWidth="1"/>
    <col min="4" max="4" width="12.28515625" style="20" customWidth="1"/>
    <col min="5" max="5" width="12.5703125" style="20" customWidth="1"/>
    <col min="6" max="6" width="12.7109375" style="20" customWidth="1"/>
    <col min="7" max="11" width="14.28515625" style="20" customWidth="1"/>
    <col min="12" max="26" width="14.7109375" style="20" customWidth="1"/>
    <col min="27" max="16384" width="11.42578125" style="20"/>
  </cols>
  <sheetData>
    <row r="2" spans="1:16" x14ac:dyDescent="0.2">
      <c r="A2" s="118"/>
      <c r="B2" s="118"/>
      <c r="C2" s="118"/>
      <c r="D2" s="118"/>
      <c r="E2" s="118"/>
      <c r="F2" s="118"/>
      <c r="M2" s="20" t="s">
        <v>160</v>
      </c>
      <c r="N2" s="20" t="s">
        <v>161</v>
      </c>
      <c r="O2" s="20" t="s">
        <v>162</v>
      </c>
      <c r="P2" s="20" t="s">
        <v>175</v>
      </c>
    </row>
    <row r="3" spans="1:16" ht="15" x14ac:dyDescent="0.25">
      <c r="I3" s="20" t="str">
        <f>Tabelle3_1!A7</f>
        <v>Hamburg-Altstadt</v>
      </c>
      <c r="J3" s="20">
        <f>Tabelle3_1!C7</f>
        <v>61.192050000000002</v>
      </c>
      <c r="L3" s="20" t="str">
        <f>INDEX(I$3:I$101,MATCH(M3,J$3:J$101,0))</f>
        <v>Kl. Grasbrook/Steinwerder</v>
      </c>
      <c r="M3" s="37">
        <f>LARGE(J$3:J$101,1)</f>
        <v>77.001130000000003</v>
      </c>
      <c r="N3" s="38">
        <f>INDEX(Tabelle3_1!D$7:D$111,MATCH(L3,Tabelle3_1!$A$7:$A$111,0))</f>
        <v>17.474630000000001</v>
      </c>
      <c r="O3" s="38">
        <f>INDEX(Tabelle3_1!E$7:E$111,MATCH(L3,Tabelle3_1!$A$7:$A$111,0))</f>
        <v>3.4949300000000001</v>
      </c>
      <c r="P3" s="38">
        <f>INDEX(Tabelle3_1!F$7:F$111,MATCH(L3,Tabelle3_1!$A$7:$A$111,0))</f>
        <v>2.0293100000000002</v>
      </c>
    </row>
    <row r="4" spans="1:16" ht="15" x14ac:dyDescent="0.25">
      <c r="I4" s="20" t="str">
        <f>Tabelle3_1!A8</f>
        <v>HafenCity</v>
      </c>
      <c r="J4" s="20">
        <f>Tabelle3_1!C8</f>
        <v>36.587719999999997</v>
      </c>
      <c r="L4" s="20" t="str">
        <f t="shared" ref="L4:L22" si="0">INDEX(I$3:I$101,MATCH(M4,J$3:J$101,0))</f>
        <v>Dulsberg</v>
      </c>
      <c r="M4" s="37">
        <f>LARGE(J$3:J$101,2)</f>
        <v>71.651300000000006</v>
      </c>
      <c r="N4" s="38">
        <f>INDEX(Tabelle3_1!D$7:D$111,MATCH(L4,Tabelle3_1!$A$7:$A$111,0))</f>
        <v>17.28416</v>
      </c>
      <c r="O4" s="38">
        <f>INDEX(Tabelle3_1!E$7:E$111,MATCH(L4,Tabelle3_1!$A$7:$A$111,0))</f>
        <v>5.8843300000000003</v>
      </c>
      <c r="P4" s="38">
        <f>INDEX(Tabelle3_1!F$7:F$111,MATCH(L4,Tabelle3_1!$A$7:$A$111,0))</f>
        <v>5.1802200000000003</v>
      </c>
    </row>
    <row r="5" spans="1:16" ht="15" x14ac:dyDescent="0.25">
      <c r="I5" s="20" t="str">
        <f>Tabelle3_1!A9</f>
        <v>Neustadt</v>
      </c>
      <c r="J5" s="20">
        <f>Tabelle3_1!C9</f>
        <v>68.787319999999994</v>
      </c>
      <c r="L5" s="20" t="str">
        <f t="shared" si="0"/>
        <v>Barmbek-Nord</v>
      </c>
      <c r="M5" s="37">
        <f>LARGE(J$3:J$101,3)</f>
        <v>70.187209999999993</v>
      </c>
      <c r="N5" s="38">
        <f>INDEX(Tabelle3_1!D$7:D$111,MATCH(L5,Tabelle3_1!$A$7:$A$111,0))</f>
        <v>19.394909999999999</v>
      </c>
      <c r="O5" s="38">
        <f>INDEX(Tabelle3_1!E$7:E$111,MATCH(L5,Tabelle3_1!$A$7:$A$111,0))</f>
        <v>6.1638000000000002</v>
      </c>
      <c r="P5" s="38">
        <f>INDEX(Tabelle3_1!F$7:F$111,MATCH(L5,Tabelle3_1!$A$7:$A$111,0))</f>
        <v>4.2540800000000001</v>
      </c>
    </row>
    <row r="6" spans="1:16" ht="15" x14ac:dyDescent="0.25">
      <c r="I6" s="20" t="str">
        <f>Tabelle3_1!A10</f>
        <v>St.Pauli</v>
      </c>
      <c r="J6" s="20">
        <f>Tabelle3_1!C10</f>
        <v>69.099230000000006</v>
      </c>
      <c r="L6" s="20" t="str">
        <f t="shared" si="0"/>
        <v>St.Pauli</v>
      </c>
      <c r="M6" s="37">
        <f>LARGE(J$3:J$101,4)</f>
        <v>69.099230000000006</v>
      </c>
      <c r="N6" s="38">
        <f>INDEX(Tabelle3_1!D$7:D$111,MATCH(L6,Tabelle3_1!$A$7:$A$111,0))</f>
        <v>17.49024</v>
      </c>
      <c r="O6" s="38">
        <f>INDEX(Tabelle3_1!E$7:E$111,MATCH(L6,Tabelle3_1!$A$7:$A$111,0))</f>
        <v>7.1697899999999999</v>
      </c>
      <c r="P6" s="38">
        <f>INDEX(Tabelle3_1!F$7:F$111,MATCH(L6,Tabelle3_1!$A$7:$A$111,0))</f>
        <v>6.2407399999999997</v>
      </c>
    </row>
    <row r="7" spans="1:16" ht="15" x14ac:dyDescent="0.25">
      <c r="I7" s="20" t="str">
        <f>Tabelle3_1!A11</f>
        <v>St.Georg</v>
      </c>
      <c r="J7" s="20">
        <f>Tabelle3_1!C11</f>
        <v>67.266289999999998</v>
      </c>
      <c r="L7" s="20" t="str">
        <f t="shared" si="0"/>
        <v>Barmbek-Süd</v>
      </c>
      <c r="M7" s="37">
        <f>LARGE(J$3:J$101,5)</f>
        <v>68.835549999999998</v>
      </c>
      <c r="N7" s="38">
        <f>INDEX(Tabelle3_1!D$7:D$111,MATCH(L7,Tabelle3_1!$A$7:$A$111,0))</f>
        <v>20.11591</v>
      </c>
      <c r="O7" s="38">
        <f>INDEX(Tabelle3_1!E$7:E$111,MATCH(L7,Tabelle3_1!$A$7:$A$111,0))</f>
        <v>6.5230800000000002</v>
      </c>
      <c r="P7" s="38">
        <f>INDEX(Tabelle3_1!F$7:F$111,MATCH(L7,Tabelle3_1!$A$7:$A$111,0))</f>
        <v>4.5254599999999998</v>
      </c>
    </row>
    <row r="8" spans="1:16" ht="15" x14ac:dyDescent="0.25">
      <c r="I8" s="20" t="str">
        <f>Tabelle3_1!A12</f>
        <v>Hammerbrook</v>
      </c>
      <c r="J8" s="20">
        <f>Tabelle3_1!C12</f>
        <v>54.53351</v>
      </c>
      <c r="L8" s="20" t="str">
        <f t="shared" si="0"/>
        <v>Neustadt</v>
      </c>
      <c r="M8" s="37">
        <f>LARGE(J$3:J$101,6)</f>
        <v>68.787319999999994</v>
      </c>
      <c r="N8" s="38">
        <f>INDEX(Tabelle3_1!D$7:D$111,MATCH(L8,Tabelle3_1!$A$7:$A$111,0))</f>
        <v>18.89068</v>
      </c>
      <c r="O8" s="38">
        <f>INDEX(Tabelle3_1!E$7:E$111,MATCH(L8,Tabelle3_1!$A$7:$A$111,0))</f>
        <v>7.3380799999999997</v>
      </c>
      <c r="P8" s="38">
        <f>INDEX(Tabelle3_1!F$7:F$111,MATCH(L8,Tabelle3_1!$A$7:$A$111,0))</f>
        <v>4.9839200000000003</v>
      </c>
    </row>
    <row r="9" spans="1:16" ht="15" x14ac:dyDescent="0.25">
      <c r="I9" s="20" t="str">
        <f>Tabelle3_1!A13</f>
        <v>Borgfelde</v>
      </c>
      <c r="J9" s="20">
        <f>Tabelle3_1!C13</f>
        <v>66.111949999999993</v>
      </c>
      <c r="L9" s="20" t="str">
        <f t="shared" si="0"/>
        <v>Hamm</v>
      </c>
      <c r="M9" s="37">
        <f>LARGE(J$3:J$101,7)</f>
        <v>67.891080000000002</v>
      </c>
      <c r="N9" s="38">
        <f>INDEX(Tabelle3_1!D$7:D$111,MATCH(L9,Tabelle3_1!$A$7:$A$111,0))</f>
        <v>20.612079999999999</v>
      </c>
      <c r="O9" s="38">
        <f>INDEX(Tabelle3_1!E$7:E$111,MATCH(L9,Tabelle3_1!$A$7:$A$111,0))</f>
        <v>6.6405500000000002</v>
      </c>
      <c r="P9" s="38">
        <f>INDEX(Tabelle3_1!F$7:F$111,MATCH(L9,Tabelle3_1!$A$7:$A$111,0))</f>
        <v>4.8562900000000004</v>
      </c>
    </row>
    <row r="10" spans="1:16" ht="15" x14ac:dyDescent="0.25">
      <c r="I10" s="20" t="str">
        <f>Tabelle3_1!A14</f>
        <v>Hamm</v>
      </c>
      <c r="J10" s="20">
        <f>Tabelle3_1!C14</f>
        <v>67.891080000000002</v>
      </c>
      <c r="L10" s="20" t="str">
        <f t="shared" si="0"/>
        <v>Sternschanze</v>
      </c>
      <c r="M10" s="37">
        <f>LARGE(J$3:J$101,8)</f>
        <v>67.606710000000007</v>
      </c>
      <c r="N10" s="38">
        <f>INDEX(Tabelle3_1!D$7:D$111,MATCH(L10,Tabelle3_1!$A$7:$A$111,0))</f>
        <v>18.102129999999999</v>
      </c>
      <c r="O10" s="38">
        <f>INDEX(Tabelle3_1!E$7:E$111,MATCH(L10,Tabelle3_1!$A$7:$A$111,0))</f>
        <v>7.2980200000000002</v>
      </c>
      <c r="P10" s="38">
        <f>INDEX(Tabelle3_1!F$7:F$111,MATCH(L10,Tabelle3_1!$A$7:$A$111,0))</f>
        <v>6.9931400000000004</v>
      </c>
    </row>
    <row r="11" spans="1:16" ht="15" x14ac:dyDescent="0.25">
      <c r="I11" s="20" t="str">
        <f>Tabelle3_1!A15</f>
        <v>Horn</v>
      </c>
      <c r="J11" s="20">
        <f>Tabelle3_1!C15</f>
        <v>59.625279999999997</v>
      </c>
      <c r="L11" s="20" t="str">
        <f t="shared" si="0"/>
        <v>St.Georg</v>
      </c>
      <c r="M11" s="37">
        <f>LARGE(J$3:J$101,9)</f>
        <v>67.266289999999998</v>
      </c>
      <c r="N11" s="38">
        <f>INDEX(Tabelle3_1!D$7:D$111,MATCH(L11,Tabelle3_1!$A$7:$A$111,0))</f>
        <v>20.291630000000001</v>
      </c>
      <c r="O11" s="38">
        <f>INDEX(Tabelle3_1!E$7:E$111,MATCH(L11,Tabelle3_1!$A$7:$A$111,0))</f>
        <v>6.93649</v>
      </c>
      <c r="P11" s="38">
        <f>INDEX(Tabelle3_1!F$7:F$111,MATCH(L11,Tabelle3_1!$A$7:$A$111,0))</f>
        <v>5.5055899999999998</v>
      </c>
    </row>
    <row r="12" spans="1:16" ht="15" x14ac:dyDescent="0.25">
      <c r="I12" s="20" t="str">
        <f>Tabelle3_1!A16</f>
        <v>Billstedt</v>
      </c>
      <c r="J12" s="20">
        <f>Tabelle3_1!C16</f>
        <v>47.290559999999999</v>
      </c>
      <c r="L12" s="20" t="str">
        <f t="shared" si="0"/>
        <v>Eimsbüttel</v>
      </c>
      <c r="M12" s="37">
        <f>LARGE(J$3:J$101,10)</f>
        <v>67.053039999999996</v>
      </c>
      <c r="N12" s="38">
        <f>INDEX(Tabelle3_1!D$7:D$111,MATCH(L12,Tabelle3_1!$A$7:$A$111,0))</f>
        <v>19.671330000000001</v>
      </c>
      <c r="O12" s="38">
        <f>INDEX(Tabelle3_1!E$7:E$111,MATCH(L12,Tabelle3_1!$A$7:$A$111,0))</f>
        <v>7.5161600000000002</v>
      </c>
      <c r="P12" s="38">
        <f>INDEX(Tabelle3_1!F$7:F$111,MATCH(L12,Tabelle3_1!$A$7:$A$111,0))</f>
        <v>5.7594700000000003</v>
      </c>
    </row>
    <row r="13" spans="1:16" ht="15" x14ac:dyDescent="0.25">
      <c r="I13" s="20" t="str">
        <f>Tabelle3_1!A17</f>
        <v>Billbrook</v>
      </c>
      <c r="J13" s="20">
        <f>Tabelle3_1!C17</f>
        <v>53.846150000000002</v>
      </c>
      <c r="L13" s="20" t="str">
        <f t="shared" si="0"/>
        <v>Hohenfelde</v>
      </c>
      <c r="M13" s="37">
        <f>LARGE(J$3:J$101,11)</f>
        <v>66.567580000000007</v>
      </c>
      <c r="N13" s="38">
        <f>INDEX(Tabelle3_1!D$7:D$111,MATCH(L13,Tabelle3_1!$A$7:$A$111,0))</f>
        <v>21.041930000000001</v>
      </c>
      <c r="O13" s="38">
        <f>INDEX(Tabelle3_1!E$7:E$111,MATCH(L13,Tabelle3_1!$A$7:$A$111,0))</f>
        <v>6.6958700000000002</v>
      </c>
      <c r="P13" s="38">
        <f>INDEX(Tabelle3_1!F$7:F$111,MATCH(L13,Tabelle3_1!$A$7:$A$111,0))</f>
        <v>5.6946199999999996</v>
      </c>
    </row>
    <row r="14" spans="1:16" ht="15" x14ac:dyDescent="0.25">
      <c r="I14" s="20" t="str">
        <f>Tabelle3_1!A18</f>
        <v>Rothenburgsort</v>
      </c>
      <c r="J14" s="20">
        <f>Tabelle3_1!C18</f>
        <v>59.002499999999998</v>
      </c>
      <c r="L14" s="20" t="str">
        <f t="shared" si="0"/>
        <v>Borgfelde</v>
      </c>
      <c r="M14" s="37">
        <f>LARGE(J$3:J$101,12)</f>
        <v>66.111949999999993</v>
      </c>
      <c r="N14" s="38">
        <f>INDEX(Tabelle3_1!D$7:D$111,MATCH(L14,Tabelle3_1!$A$7:$A$111,0))</f>
        <v>21.331320000000002</v>
      </c>
      <c r="O14" s="38">
        <f>INDEX(Tabelle3_1!E$7:E$111,MATCH(L14,Tabelle3_1!$A$7:$A$111,0))</f>
        <v>6.63497</v>
      </c>
      <c r="P14" s="38">
        <f>INDEX(Tabelle3_1!F$7:F$111,MATCH(L14,Tabelle3_1!$A$7:$A$111,0))</f>
        <v>5.9217599999999999</v>
      </c>
    </row>
    <row r="15" spans="1:16" ht="15" x14ac:dyDescent="0.25">
      <c r="I15" s="20" t="str">
        <f>Tabelle3_1!A19</f>
        <v>Veddel</v>
      </c>
      <c r="J15" s="20">
        <f>Tabelle3_1!C19</f>
        <v>55.348050000000001</v>
      </c>
      <c r="L15" s="20" t="str">
        <f t="shared" si="0"/>
        <v>Eilbek</v>
      </c>
      <c r="M15" s="37">
        <f>LARGE(J$3:J$101,13)</f>
        <v>65.56671</v>
      </c>
      <c r="N15" s="38">
        <f>INDEX(Tabelle3_1!D$7:D$111,MATCH(L15,Tabelle3_1!$A$7:$A$111,0))</f>
        <v>21.725760000000001</v>
      </c>
      <c r="O15" s="38">
        <f>INDEX(Tabelle3_1!E$7:E$111,MATCH(L15,Tabelle3_1!$A$7:$A$111,0))</f>
        <v>7.2077600000000004</v>
      </c>
      <c r="P15" s="38">
        <f>INDEX(Tabelle3_1!F$7:F$111,MATCH(L15,Tabelle3_1!$A$7:$A$111,0))</f>
        <v>5.4997600000000002</v>
      </c>
    </row>
    <row r="16" spans="1:16" ht="15" x14ac:dyDescent="0.25">
      <c r="I16" s="20" t="str">
        <f>Tabelle3_1!A20</f>
        <v>Wilhelmsburg</v>
      </c>
      <c r="J16" s="20">
        <f>Tabelle3_1!C20</f>
        <v>49.408589999999997</v>
      </c>
      <c r="L16" s="20" t="str">
        <f t="shared" si="0"/>
        <v>Hoheluft-West</v>
      </c>
      <c r="M16" s="37">
        <f>LARGE(J$3:J$101,14)</f>
        <v>65.540840000000003</v>
      </c>
      <c r="N16" s="38">
        <f>INDEX(Tabelle3_1!D$7:D$111,MATCH(L16,Tabelle3_1!$A$7:$A$111,0))</f>
        <v>21.083929999999999</v>
      </c>
      <c r="O16" s="38">
        <f>INDEX(Tabelle3_1!E$7:E$111,MATCH(L16,Tabelle3_1!$A$7:$A$111,0))</f>
        <v>7.8321399999999999</v>
      </c>
      <c r="P16" s="38">
        <f>INDEX(Tabelle3_1!F$7:F$111,MATCH(L16,Tabelle3_1!$A$7:$A$111,0))</f>
        <v>5.5430900000000003</v>
      </c>
    </row>
    <row r="17" spans="1:16" ht="15" x14ac:dyDescent="0.25">
      <c r="I17" s="20" t="str">
        <f>Tabelle3_1!A21</f>
        <v>Kl. Grasbrook/Steinwerder</v>
      </c>
      <c r="J17" s="20">
        <f>Tabelle3_1!C21</f>
        <v>77.001130000000003</v>
      </c>
      <c r="L17" s="20" t="str">
        <f t="shared" si="0"/>
        <v>Winterhude</v>
      </c>
      <c r="M17" s="37">
        <f>LARGE(J$3:J$101,15)</f>
        <v>64.876140000000007</v>
      </c>
      <c r="N17" s="38">
        <f>INDEX(Tabelle3_1!D$7:D$111,MATCH(L17,Tabelle3_1!$A$7:$A$111,0))</f>
        <v>21.130859999999998</v>
      </c>
      <c r="O17" s="38">
        <f>INDEX(Tabelle3_1!E$7:E$111,MATCH(L17,Tabelle3_1!$A$7:$A$111,0))</f>
        <v>7.8432500000000003</v>
      </c>
      <c r="P17" s="38">
        <f>INDEX(Tabelle3_1!F$7:F$111,MATCH(L17,Tabelle3_1!$A$7:$A$111,0))</f>
        <v>6.1497599999999997</v>
      </c>
    </row>
    <row r="18" spans="1:16" ht="15" x14ac:dyDescent="0.25">
      <c r="I18" s="20" t="str">
        <f>Tabelle3_1!A22</f>
        <v>Finkenwerder/Waltershof</v>
      </c>
      <c r="J18" s="20">
        <f>Tabelle3_1!C22</f>
        <v>50.461930000000002</v>
      </c>
      <c r="L18" s="20" t="str">
        <f t="shared" si="0"/>
        <v>Rotherbaum</v>
      </c>
      <c r="M18" s="37">
        <f>LARGE(J$3:J$101,16)</f>
        <v>64.480919999999998</v>
      </c>
      <c r="N18" s="38">
        <f>INDEX(Tabelle3_1!D$7:D$111,MATCH(L18,Tabelle3_1!$A$7:$A$111,0))</f>
        <v>20.616289999999999</v>
      </c>
      <c r="O18" s="38">
        <f>INDEX(Tabelle3_1!E$7:E$111,MATCH(L18,Tabelle3_1!$A$7:$A$111,0))</f>
        <v>7.7953000000000001</v>
      </c>
      <c r="P18" s="38">
        <f>INDEX(Tabelle3_1!F$7:F$111,MATCH(L18,Tabelle3_1!$A$7:$A$111,0))</f>
        <v>7.1074799999999998</v>
      </c>
    </row>
    <row r="19" spans="1:16" ht="15" x14ac:dyDescent="0.25">
      <c r="I19" s="20" t="str">
        <f>Tabelle3_1!A24</f>
        <v>Altona-Altstadt</v>
      </c>
      <c r="J19" s="20">
        <f>Tabelle3_1!C24</f>
        <v>62.516800000000003</v>
      </c>
      <c r="L19" s="20" t="str">
        <f t="shared" si="0"/>
        <v>Altona-Altstadt</v>
      </c>
      <c r="M19" s="37">
        <f>LARGE(J$3:J$101,17)</f>
        <v>62.516800000000003</v>
      </c>
      <c r="N19" s="38">
        <f>INDEX(Tabelle3_1!D$7:D$111,MATCH(L19,Tabelle3_1!$A$7:$A$111,0))</f>
        <v>20.721329999999998</v>
      </c>
      <c r="O19" s="38">
        <f>INDEX(Tabelle3_1!E$7:E$111,MATCH(L19,Tabelle3_1!$A$7:$A$111,0))</f>
        <v>8.8597699999999993</v>
      </c>
      <c r="P19" s="38">
        <f>INDEX(Tabelle3_1!F$7:F$111,MATCH(L19,Tabelle3_1!$A$7:$A$111,0))</f>
        <v>7.9021100000000004</v>
      </c>
    </row>
    <row r="20" spans="1:16" ht="15" x14ac:dyDescent="0.25">
      <c r="I20" s="20" t="str">
        <f>Tabelle3_1!A25</f>
        <v>Sternschanze</v>
      </c>
      <c r="J20" s="20">
        <f>Tabelle3_1!C25</f>
        <v>67.606710000000007</v>
      </c>
      <c r="L20" s="20" t="str">
        <f t="shared" si="0"/>
        <v>Hoheluft-Ost</v>
      </c>
      <c r="M20" s="37">
        <f>LARGE(J$3:J$101,18)</f>
        <v>62.002569999999999</v>
      </c>
      <c r="N20" s="38">
        <f>INDEX(Tabelle3_1!D$7:D$111,MATCH(L20,Tabelle3_1!$A$7:$A$111,0))</f>
        <v>23.010269999999998</v>
      </c>
      <c r="O20" s="38">
        <f>INDEX(Tabelle3_1!E$7:E$111,MATCH(L20,Tabelle3_1!$A$7:$A$111,0))</f>
        <v>8.3279800000000002</v>
      </c>
      <c r="P20" s="38">
        <f>INDEX(Tabelle3_1!F$7:F$111,MATCH(L20,Tabelle3_1!$A$7:$A$111,0))</f>
        <v>6.6591800000000001</v>
      </c>
    </row>
    <row r="21" spans="1:16" ht="15" x14ac:dyDescent="0.25">
      <c r="I21" s="20" t="str">
        <f>Tabelle3_1!A26</f>
        <v>Altona-Nord</v>
      </c>
      <c r="J21" s="20">
        <f>Tabelle3_1!C26</f>
        <v>60.066049999999997</v>
      </c>
      <c r="L21" s="20" t="str">
        <f t="shared" si="0"/>
        <v>Uhlenhorst</v>
      </c>
      <c r="M21" s="37">
        <f>LARGE(J$3:J$101,19)</f>
        <v>61.947670000000002</v>
      </c>
      <c r="N21" s="38">
        <f>INDEX(Tabelle3_1!D$7:D$111,MATCH(L21,Tabelle3_1!$A$7:$A$111,0))</f>
        <v>22.795010000000001</v>
      </c>
      <c r="O21" s="38">
        <f>INDEX(Tabelle3_1!E$7:E$111,MATCH(L21,Tabelle3_1!$A$7:$A$111,0))</f>
        <v>8.23081</v>
      </c>
      <c r="P21" s="38">
        <f>INDEX(Tabelle3_1!F$7:F$111,MATCH(L21,Tabelle3_1!$A$7:$A$111,0))</f>
        <v>7.02651</v>
      </c>
    </row>
    <row r="22" spans="1:16" ht="15" x14ac:dyDescent="0.25">
      <c r="I22" s="20" t="str">
        <f>Tabelle3_1!A27</f>
        <v>Ottensen</v>
      </c>
      <c r="J22" s="20">
        <f>Tabelle3_1!C27</f>
        <v>61.074480000000001</v>
      </c>
      <c r="L22" s="20" t="str">
        <f t="shared" si="0"/>
        <v>Harburg</v>
      </c>
      <c r="M22" s="37">
        <f>LARGE(J$3:J$101,20)</f>
        <v>61.891779999999997</v>
      </c>
      <c r="N22" s="38">
        <f>INDEX(Tabelle3_1!D$7:D$111,MATCH(L22,Tabelle3_1!$A$7:$A$111,0))</f>
        <v>21.131350000000001</v>
      </c>
      <c r="O22" s="38">
        <f>INDEX(Tabelle3_1!E$7:E$111,MATCH(L22,Tabelle3_1!$A$7:$A$111,0))</f>
        <v>8.3355499999999996</v>
      </c>
      <c r="P22" s="38">
        <f>INDEX(Tabelle3_1!F$7:F$111,MATCH(L22,Tabelle3_1!$A$7:$A$111,0))</f>
        <v>8.6413200000000003</v>
      </c>
    </row>
    <row r="23" spans="1:16" ht="15" x14ac:dyDescent="0.25">
      <c r="I23" s="20" t="str">
        <f>Tabelle3_1!A28</f>
        <v>Bahrenfeld</v>
      </c>
      <c r="J23" s="20">
        <f>Tabelle3_1!C28</f>
        <v>58.805549999999997</v>
      </c>
      <c r="L23" s="20" t="str">
        <f>INDEX(I$3:I$101,MATCH(M23,J$3:J$101,0))</f>
        <v>Eppendorf</v>
      </c>
      <c r="M23" s="37">
        <f>LARGE(J$3:J$101,21)</f>
        <v>61.410330000000002</v>
      </c>
      <c r="N23" s="38">
        <f>INDEX(Tabelle3_1!D$7:D$111,MATCH(L23,Tabelle3_1!$A$7:$A$111,0))</f>
        <v>22.574369999999998</v>
      </c>
      <c r="O23" s="38">
        <f>INDEX(Tabelle3_1!E$7:E$111,MATCH(L23,Tabelle3_1!$A$7:$A$111,0))</f>
        <v>8.5099499999999999</v>
      </c>
      <c r="P23" s="38">
        <f>INDEX(Tabelle3_1!F$7:F$111,MATCH(L23,Tabelle3_1!$A$7:$A$111,0))</f>
        <v>7.50535</v>
      </c>
    </row>
    <row r="24" spans="1:16" ht="15" x14ac:dyDescent="0.25">
      <c r="I24" s="20" t="str">
        <f>Tabelle3_1!A29</f>
        <v>Groß Flottbek</v>
      </c>
      <c r="J24" s="20">
        <f>Tabelle3_1!C29</f>
        <v>43.30189</v>
      </c>
      <c r="L24" s="20" t="str">
        <f t="shared" ref="L24:L32" si="1">INDEX(I$3:I$101,MATCH(M24,J$3:J$101,0))</f>
        <v>Hamburg-Altstadt</v>
      </c>
      <c r="M24" s="37">
        <f>LARGE(J$3:J$101,22)</f>
        <v>61.192050000000002</v>
      </c>
      <c r="N24" s="38">
        <f>INDEX(Tabelle3_1!D$7:D$111,MATCH(L24,Tabelle3_1!$A$7:$A$111,0))</f>
        <v>24.503309999999999</v>
      </c>
      <c r="O24" s="38">
        <f>INDEX(Tabelle3_1!E$7:E$111,MATCH(L24,Tabelle3_1!$A$7:$A$111,0))</f>
        <v>8.1456999999999997</v>
      </c>
      <c r="P24" s="38">
        <f>INDEX(Tabelle3_1!F$7:F$111,MATCH(L24,Tabelle3_1!$A$7:$A$111,0))</f>
        <v>6.1589400000000003</v>
      </c>
    </row>
    <row r="25" spans="1:16" ht="15" x14ac:dyDescent="0.25">
      <c r="I25" s="20" t="str">
        <f>Tabelle3_1!A30</f>
        <v>Othmarschen</v>
      </c>
      <c r="J25" s="20">
        <f>Tabelle3_1!C30</f>
        <v>41.220660000000002</v>
      </c>
      <c r="L25" s="20" t="str">
        <f t="shared" si="1"/>
        <v>Wandsbek</v>
      </c>
      <c r="M25" s="37">
        <f>LARGE(J$3:J$101,23)</f>
        <v>61.11392</v>
      </c>
      <c r="N25" s="38">
        <f>INDEX(Tabelle3_1!D$7:D$111,MATCH(L25,Tabelle3_1!$A$7:$A$111,0))</f>
        <v>23.67877</v>
      </c>
      <c r="O25" s="38">
        <f>INDEX(Tabelle3_1!E$7:E$111,MATCH(L25,Tabelle3_1!$A$7:$A$111,0))</f>
        <v>8.5495199999999993</v>
      </c>
      <c r="P25" s="38">
        <f>INDEX(Tabelle3_1!F$7:F$111,MATCH(L25,Tabelle3_1!$A$7:$A$111,0))</f>
        <v>6.6577900000000003</v>
      </c>
    </row>
    <row r="26" spans="1:16" ht="15" x14ac:dyDescent="0.25">
      <c r="I26" s="20" t="str">
        <f>Tabelle3_1!A31</f>
        <v>Lurup</v>
      </c>
      <c r="J26" s="20">
        <f>Tabelle3_1!C31</f>
        <v>45.221499999999999</v>
      </c>
      <c r="L26" s="20" t="str">
        <f t="shared" si="1"/>
        <v>Ottensen</v>
      </c>
      <c r="M26" s="37">
        <f>LARGE(J$3:J$101,24)</f>
        <v>61.074480000000001</v>
      </c>
      <c r="N26" s="38">
        <f>INDEX(Tabelle3_1!D$7:D$111,MATCH(L26,Tabelle3_1!$A$7:$A$111,0))</f>
        <v>21.563289999999999</v>
      </c>
      <c r="O26" s="38">
        <f>INDEX(Tabelle3_1!E$7:E$111,MATCH(L26,Tabelle3_1!$A$7:$A$111,0))</f>
        <v>9.1168999999999993</v>
      </c>
      <c r="P26" s="38">
        <f>INDEX(Tabelle3_1!F$7:F$111,MATCH(L26,Tabelle3_1!$A$7:$A$111,0))</f>
        <v>8.2453299999999992</v>
      </c>
    </row>
    <row r="27" spans="1:16" ht="15" x14ac:dyDescent="0.25">
      <c r="I27" s="20" t="str">
        <f>Tabelle3_1!A32</f>
        <v>Osdorf</v>
      </c>
      <c r="J27" s="20">
        <f>Tabelle3_1!C32</f>
        <v>46.68441</v>
      </c>
      <c r="L27" s="20" t="str">
        <f t="shared" si="1"/>
        <v>Altona-Nord</v>
      </c>
      <c r="M27" s="37">
        <f>LARGE(J$3:J$101,25)</f>
        <v>60.066049999999997</v>
      </c>
      <c r="N27" s="38">
        <f>INDEX(Tabelle3_1!D$7:D$111,MATCH(L27,Tabelle3_1!$A$7:$A$111,0))</f>
        <v>21.391220000000001</v>
      </c>
      <c r="O27" s="38">
        <f>INDEX(Tabelle3_1!E$7:E$111,MATCH(L27,Tabelle3_1!$A$7:$A$111,0))</f>
        <v>9.85276</v>
      </c>
      <c r="P27" s="38">
        <f>INDEX(Tabelle3_1!F$7:F$111,MATCH(L27,Tabelle3_1!$A$7:$A$111,0))</f>
        <v>8.6899700000000006</v>
      </c>
    </row>
    <row r="28" spans="1:16" ht="15" x14ac:dyDescent="0.25">
      <c r="I28" s="20" t="str">
        <f>Tabelle3_1!A33</f>
        <v>Nienstedten</v>
      </c>
      <c r="J28" s="20">
        <f>Tabelle3_1!C33</f>
        <v>43.837179999999996</v>
      </c>
      <c r="L28" s="20" t="str">
        <f t="shared" si="1"/>
        <v>Horn</v>
      </c>
      <c r="M28" s="37">
        <f>LARGE(J$3:J$101,26)</f>
        <v>59.625279999999997</v>
      </c>
      <c r="N28" s="38">
        <f>INDEX(Tabelle3_1!D$7:D$111,MATCH(L28,Tabelle3_1!$A$7:$A$111,0))</f>
        <v>22.74267</v>
      </c>
      <c r="O28" s="38">
        <f>INDEX(Tabelle3_1!E$7:E$111,MATCH(L28,Tabelle3_1!$A$7:$A$111,0))</f>
        <v>8.7346599999999999</v>
      </c>
      <c r="P28" s="38">
        <f>INDEX(Tabelle3_1!F$7:F$111,MATCH(L28,Tabelle3_1!$A$7:$A$111,0))</f>
        <v>8.8973899999999997</v>
      </c>
    </row>
    <row r="29" spans="1:16" ht="15" x14ac:dyDescent="0.25">
      <c r="I29" s="20" t="str">
        <f>Tabelle3_1!A34</f>
        <v>Blankenese</v>
      </c>
      <c r="J29" s="20">
        <f>Tabelle3_1!C34</f>
        <v>45.212090000000003</v>
      </c>
      <c r="L29" s="20" t="str">
        <f t="shared" si="1"/>
        <v>Harvestehude</v>
      </c>
      <c r="M29" s="37">
        <f>LARGE(J$3:J$101,27)</f>
        <v>59.450009999999999</v>
      </c>
      <c r="N29" s="38">
        <f>INDEX(Tabelle3_1!D$7:D$111,MATCH(L29,Tabelle3_1!$A$7:$A$111,0))</f>
        <v>22.339739999999999</v>
      </c>
      <c r="O29" s="38">
        <f>INDEX(Tabelle3_1!E$7:E$111,MATCH(L29,Tabelle3_1!$A$7:$A$111,0))</f>
        <v>9.6569500000000001</v>
      </c>
      <c r="P29" s="38">
        <f>INDEX(Tabelle3_1!F$7:F$111,MATCH(L29,Tabelle3_1!$A$7:$A$111,0))</f>
        <v>8.5533000000000001</v>
      </c>
    </row>
    <row r="30" spans="1:16" ht="15" x14ac:dyDescent="0.25">
      <c r="A30" s="119"/>
      <c r="B30" s="119"/>
      <c r="C30" s="119"/>
      <c r="D30" s="119"/>
      <c r="E30" s="119"/>
      <c r="F30" s="119"/>
      <c r="I30" s="20" t="str">
        <f>Tabelle3_1!A35</f>
        <v>Iserbrook</v>
      </c>
      <c r="J30" s="20">
        <f>Tabelle3_1!C35</f>
        <v>45.476939999999999</v>
      </c>
      <c r="L30" s="20" t="str">
        <f t="shared" si="1"/>
        <v>Rothenburgsort</v>
      </c>
      <c r="M30" s="37">
        <f>LARGE(J$3:J$101,28)</f>
        <v>59.002499999999998</v>
      </c>
      <c r="N30" s="38">
        <f>INDEX(Tabelle3_1!D$7:D$111,MATCH(L30,Tabelle3_1!$A$7:$A$111,0))</f>
        <v>21.028310000000001</v>
      </c>
      <c r="O30" s="38">
        <f>INDEX(Tabelle3_1!E$7:E$111,MATCH(L30,Tabelle3_1!$A$7:$A$111,0))</f>
        <v>9.8786799999999992</v>
      </c>
      <c r="P30" s="38">
        <f>INDEX(Tabelle3_1!F$7:F$111,MATCH(L30,Tabelle3_1!$A$7:$A$111,0))</f>
        <v>10.09051</v>
      </c>
    </row>
    <row r="31" spans="1:16" ht="15" x14ac:dyDescent="0.25">
      <c r="A31" s="118"/>
      <c r="B31" s="118"/>
      <c r="C31" s="118"/>
      <c r="D31" s="118"/>
      <c r="E31" s="118"/>
      <c r="F31" s="118"/>
      <c r="I31" s="20" t="str">
        <f>Tabelle3_1!A36</f>
        <v>Sülldorf</v>
      </c>
      <c r="J31" s="20">
        <f>Tabelle3_1!C36</f>
        <v>46.743209999999998</v>
      </c>
      <c r="L31" s="20" t="str">
        <f t="shared" si="1"/>
        <v>Bahrenfeld</v>
      </c>
      <c r="M31" s="37">
        <f>LARGE(J$3:J$101,29)</f>
        <v>58.805549999999997</v>
      </c>
      <c r="N31" s="38">
        <f>INDEX(Tabelle3_1!D$7:D$111,MATCH(L31,Tabelle3_1!$A$7:$A$111,0))</f>
        <v>22.307780000000001</v>
      </c>
      <c r="O31" s="38">
        <f>INDEX(Tabelle3_1!E$7:E$111,MATCH(L31,Tabelle3_1!$A$7:$A$111,0))</f>
        <v>9.2816799999999997</v>
      </c>
      <c r="P31" s="38">
        <f>INDEX(Tabelle3_1!F$7:F$111,MATCH(L31,Tabelle3_1!$A$7:$A$111,0))</f>
        <v>9.6049799999999994</v>
      </c>
    </row>
    <row r="32" spans="1:16" ht="15" x14ac:dyDescent="0.25">
      <c r="I32" s="20" t="str">
        <f>Tabelle3_1!A37</f>
        <v>Rissen</v>
      </c>
      <c r="J32" s="20">
        <f>Tabelle3_1!C37</f>
        <v>45.47419</v>
      </c>
      <c r="L32" s="20" t="str">
        <f t="shared" si="1"/>
        <v>Stellingen</v>
      </c>
      <c r="M32" s="37">
        <f>LARGE(J$3:J$101,30)</f>
        <v>56.759300000000003</v>
      </c>
      <c r="N32" s="38">
        <f>INDEX(Tabelle3_1!D$7:D$111,MATCH(L32,Tabelle3_1!$A$7:$A$111,0))</f>
        <v>25.59404</v>
      </c>
      <c r="O32" s="38">
        <f>INDEX(Tabelle3_1!E$7:E$111,MATCH(L32,Tabelle3_1!$A$7:$A$111,0))</f>
        <v>9.1488800000000001</v>
      </c>
      <c r="P32" s="38">
        <f>INDEX(Tabelle3_1!F$7:F$111,MATCH(L32,Tabelle3_1!$A$7:$A$111,0))</f>
        <v>8.4977800000000006</v>
      </c>
    </row>
    <row r="33" spans="9:13" ht="15" x14ac:dyDescent="0.25">
      <c r="I33" s="20" t="str">
        <f>Tabelle3_1!A39</f>
        <v>Eimsbüttel</v>
      </c>
      <c r="J33" s="20">
        <f>Tabelle3_1!C39</f>
        <v>67.053039999999996</v>
      </c>
      <c r="M33"/>
    </row>
    <row r="34" spans="9:13" ht="15" x14ac:dyDescent="0.25">
      <c r="I34" s="20" t="str">
        <f>Tabelle3_1!A40</f>
        <v>Rotherbaum</v>
      </c>
      <c r="J34" s="20">
        <f>Tabelle3_1!C40</f>
        <v>64.480919999999998</v>
      </c>
      <c r="M34"/>
    </row>
    <row r="35" spans="9:13" ht="15" x14ac:dyDescent="0.25">
      <c r="I35" s="20" t="str">
        <f>Tabelle3_1!A41</f>
        <v>Harvestehude</v>
      </c>
      <c r="J35" s="20">
        <f>Tabelle3_1!C41</f>
        <v>59.450009999999999</v>
      </c>
      <c r="M35"/>
    </row>
    <row r="36" spans="9:13" ht="15" x14ac:dyDescent="0.25">
      <c r="I36" s="20" t="str">
        <f>Tabelle3_1!A42</f>
        <v>Hoheluft-West</v>
      </c>
      <c r="J36" s="20">
        <f>Tabelle3_1!C42</f>
        <v>65.540840000000003</v>
      </c>
      <c r="M36"/>
    </row>
    <row r="37" spans="9:13" ht="15" x14ac:dyDescent="0.25">
      <c r="I37" s="20" t="str">
        <f>Tabelle3_1!A43</f>
        <v>Lokstedt</v>
      </c>
      <c r="J37" s="20">
        <f>Tabelle3_1!C43</f>
        <v>53.895690000000002</v>
      </c>
      <c r="M37"/>
    </row>
    <row r="38" spans="9:13" ht="15" x14ac:dyDescent="0.25">
      <c r="I38" s="20" t="str">
        <f>Tabelle3_1!A44</f>
        <v>Niendorf</v>
      </c>
      <c r="J38" s="20">
        <f>Tabelle3_1!C44</f>
        <v>48.41133</v>
      </c>
      <c r="M38"/>
    </row>
    <row r="39" spans="9:13" ht="15" x14ac:dyDescent="0.25">
      <c r="I39" s="20" t="str">
        <f>Tabelle3_1!A45</f>
        <v>Schnelsen</v>
      </c>
      <c r="J39" s="20">
        <f>Tabelle3_1!C45</f>
        <v>43.61401</v>
      </c>
      <c r="M39"/>
    </row>
    <row r="40" spans="9:13" ht="15" x14ac:dyDescent="0.25">
      <c r="I40" s="20" t="str">
        <f>Tabelle3_1!A46</f>
        <v>Eidelstedt</v>
      </c>
      <c r="J40" s="20">
        <f>Tabelle3_1!C46</f>
        <v>48.80059</v>
      </c>
      <c r="M40"/>
    </row>
    <row r="41" spans="9:13" ht="15" x14ac:dyDescent="0.25">
      <c r="I41" s="20" t="str">
        <f>Tabelle3_1!A47</f>
        <v>Stellingen</v>
      </c>
      <c r="J41" s="20">
        <f>Tabelle3_1!C47</f>
        <v>56.759300000000003</v>
      </c>
      <c r="M41"/>
    </row>
    <row r="42" spans="9:13" ht="15" x14ac:dyDescent="0.25">
      <c r="I42" s="20" t="str">
        <f>Tabelle3_1!A49</f>
        <v>Hoheluft-Ost</v>
      </c>
      <c r="J42" s="20">
        <f>Tabelle3_1!C49</f>
        <v>62.002569999999999</v>
      </c>
      <c r="M42"/>
    </row>
    <row r="43" spans="9:13" ht="15" x14ac:dyDescent="0.25">
      <c r="I43" s="20" t="str">
        <f>Tabelle3_1!A50</f>
        <v>Eppendorf</v>
      </c>
      <c r="J43" s="20">
        <f>Tabelle3_1!C50</f>
        <v>61.410330000000002</v>
      </c>
      <c r="M43"/>
    </row>
    <row r="44" spans="9:13" ht="15" x14ac:dyDescent="0.25">
      <c r="I44" s="20" t="str">
        <f>Tabelle3_1!A51</f>
        <v>Groß Borstel</v>
      </c>
      <c r="J44" s="20">
        <f>Tabelle3_1!C51</f>
        <v>52.945970000000003</v>
      </c>
      <c r="M44"/>
    </row>
    <row r="45" spans="9:13" ht="15" x14ac:dyDescent="0.25">
      <c r="I45" s="20" t="str">
        <f>Tabelle3_1!A52</f>
        <v>Alsterdorf</v>
      </c>
      <c r="J45" s="20">
        <f>Tabelle3_1!C52</f>
        <v>54.211500000000001</v>
      </c>
      <c r="M45"/>
    </row>
    <row r="46" spans="9:13" ht="15" x14ac:dyDescent="0.25">
      <c r="I46" s="20" t="str">
        <f>Tabelle3_1!A53</f>
        <v>Winterhude</v>
      </c>
      <c r="J46" s="20">
        <f>Tabelle3_1!C53</f>
        <v>64.876140000000007</v>
      </c>
      <c r="M46"/>
    </row>
    <row r="47" spans="9:13" ht="15" x14ac:dyDescent="0.25">
      <c r="I47" s="20" t="str">
        <f>Tabelle3_1!A54</f>
        <v>Uhlenhorst</v>
      </c>
      <c r="J47" s="20">
        <f>Tabelle3_1!C54</f>
        <v>61.947670000000002</v>
      </c>
      <c r="M47"/>
    </row>
    <row r="48" spans="9:13" ht="15" x14ac:dyDescent="0.25">
      <c r="I48" s="20" t="str">
        <f>Tabelle3_1!A55</f>
        <v>Hohenfelde</v>
      </c>
      <c r="J48" s="20">
        <f>Tabelle3_1!C55</f>
        <v>66.567580000000007</v>
      </c>
      <c r="M48"/>
    </row>
    <row r="49" spans="9:10" x14ac:dyDescent="0.2">
      <c r="I49" s="20" t="str">
        <f>Tabelle3_1!A56</f>
        <v>Barmbek-Süd</v>
      </c>
      <c r="J49" s="20">
        <f>Tabelle3_1!C56</f>
        <v>68.835549999999998</v>
      </c>
    </row>
    <row r="50" spans="9:10" x14ac:dyDescent="0.2">
      <c r="I50" s="20" t="str">
        <f>Tabelle3_1!A57</f>
        <v>Dulsberg</v>
      </c>
      <c r="J50" s="20">
        <f>Tabelle3_1!C57</f>
        <v>71.651300000000006</v>
      </c>
    </row>
    <row r="51" spans="9:10" x14ac:dyDescent="0.2">
      <c r="I51" s="20" t="str">
        <f>Tabelle3_1!A58</f>
        <v>Barmbek-Nord</v>
      </c>
      <c r="J51" s="20">
        <f>Tabelle3_1!C58</f>
        <v>70.187209999999993</v>
      </c>
    </row>
    <row r="52" spans="9:10" x14ac:dyDescent="0.2">
      <c r="I52" s="20" t="str">
        <f>Tabelle3_1!A59</f>
        <v>Ohlsdorf</v>
      </c>
      <c r="J52" s="20">
        <f>Tabelle3_1!C59</f>
        <v>55.198630000000001</v>
      </c>
    </row>
    <row r="53" spans="9:10" x14ac:dyDescent="0.2">
      <c r="I53" s="20" t="str">
        <f>Tabelle3_1!A60</f>
        <v>Fuhlsbüttel</v>
      </c>
      <c r="J53" s="20">
        <f>Tabelle3_1!C60</f>
        <v>54.531889999999997</v>
      </c>
    </row>
    <row r="54" spans="9:10" x14ac:dyDescent="0.2">
      <c r="I54" s="20" t="str">
        <f>Tabelle3_1!A61</f>
        <v>Langenhorn</v>
      </c>
      <c r="J54" s="20">
        <f>Tabelle3_1!C61</f>
        <v>48.164830000000002</v>
      </c>
    </row>
    <row r="55" spans="9:10" x14ac:dyDescent="0.2">
      <c r="I55" s="20" t="str">
        <f>Tabelle3_1!A63</f>
        <v>Eilbek</v>
      </c>
      <c r="J55" s="20">
        <f>Tabelle3_1!C63</f>
        <v>65.56671</v>
      </c>
    </row>
    <row r="56" spans="9:10" x14ac:dyDescent="0.2">
      <c r="I56" s="20" t="str">
        <f>Tabelle3_1!A64</f>
        <v>Wandsbek</v>
      </c>
      <c r="J56" s="20">
        <f>Tabelle3_1!C64</f>
        <v>61.11392</v>
      </c>
    </row>
    <row r="57" spans="9:10" x14ac:dyDescent="0.2">
      <c r="I57" s="20" t="str">
        <f>Tabelle3_1!A65</f>
        <v>Marienthal</v>
      </c>
      <c r="J57" s="20">
        <f>Tabelle3_1!C65</f>
        <v>52.046210000000002</v>
      </c>
    </row>
    <row r="58" spans="9:10" x14ac:dyDescent="0.2">
      <c r="I58" s="20" t="str">
        <f>Tabelle3_1!A66</f>
        <v>Jenfeld</v>
      </c>
      <c r="J58" s="20">
        <f>Tabelle3_1!C66</f>
        <v>48.233960000000003</v>
      </c>
    </row>
    <row r="59" spans="9:10" x14ac:dyDescent="0.2">
      <c r="I59" s="20" t="str">
        <f>Tabelle3_1!A67</f>
        <v>Tonndorf</v>
      </c>
      <c r="J59" s="20">
        <f>Tabelle3_1!C67</f>
        <v>53.047240000000002</v>
      </c>
    </row>
    <row r="60" spans="9:10" x14ac:dyDescent="0.2">
      <c r="I60" s="20" t="str">
        <f>Tabelle3_1!A68</f>
        <v>Farmsen-Berne</v>
      </c>
      <c r="J60" s="20">
        <f>Tabelle3_1!C68</f>
        <v>47.103149999999999</v>
      </c>
    </row>
    <row r="61" spans="9:10" x14ac:dyDescent="0.2">
      <c r="I61" s="20" t="str">
        <f>Tabelle3_1!A69</f>
        <v>Bramfeld</v>
      </c>
      <c r="J61" s="20">
        <f>Tabelle3_1!C69</f>
        <v>53.677329999999998</v>
      </c>
    </row>
    <row r="62" spans="9:10" x14ac:dyDescent="0.2">
      <c r="I62" s="20" t="str">
        <f>Tabelle3_1!A70</f>
        <v>Steilshoop</v>
      </c>
      <c r="J62" s="20">
        <f>Tabelle3_1!C70</f>
        <v>46.695680000000003</v>
      </c>
    </row>
    <row r="63" spans="9:10" x14ac:dyDescent="0.2">
      <c r="I63" s="20" t="str">
        <f>Tabelle3_1!A71</f>
        <v>Wellingsbüttel</v>
      </c>
      <c r="J63" s="20">
        <f>Tabelle3_1!C71</f>
        <v>40.904769999999999</v>
      </c>
    </row>
    <row r="64" spans="9:10" x14ac:dyDescent="0.2">
      <c r="I64" s="20" t="str">
        <f>Tabelle3_1!A72</f>
        <v>Sasel</v>
      </c>
      <c r="J64" s="20">
        <f>Tabelle3_1!C72</f>
        <v>36.309150000000002</v>
      </c>
    </row>
    <row r="65" spans="9:10" x14ac:dyDescent="0.2">
      <c r="I65" s="20" t="str">
        <f>Tabelle3_1!A73</f>
        <v>Poppenbüttel</v>
      </c>
      <c r="J65" s="20">
        <f>Tabelle3_1!C73</f>
        <v>41.238300000000002</v>
      </c>
    </row>
    <row r="66" spans="9:10" x14ac:dyDescent="0.2">
      <c r="I66" s="20" t="str">
        <f>Tabelle3_1!A74</f>
        <v>Hummelsbüttel</v>
      </c>
      <c r="J66" s="20">
        <f>Tabelle3_1!C74</f>
        <v>41.883929999999999</v>
      </c>
    </row>
    <row r="67" spans="9:10" x14ac:dyDescent="0.2">
      <c r="I67" s="20" t="str">
        <f>Tabelle3_1!A75</f>
        <v>Lemsahl-Mellingstedt</v>
      </c>
      <c r="J67" s="20">
        <f>Tabelle3_1!C75</f>
        <v>29.01606</v>
      </c>
    </row>
    <row r="68" spans="9:10" x14ac:dyDescent="0.2">
      <c r="I68" s="20" t="str">
        <f>Tabelle3_1!A76</f>
        <v>Duvenstedt</v>
      </c>
      <c r="J68" s="20">
        <f>Tabelle3_1!C76</f>
        <v>31.077500000000001</v>
      </c>
    </row>
    <row r="69" spans="9:10" x14ac:dyDescent="0.2">
      <c r="I69" s="20" t="str">
        <f>Tabelle3_1!A77</f>
        <v>Wohldorf-Ohlstedt</v>
      </c>
      <c r="J69" s="20">
        <f>Tabelle3_1!C77</f>
        <v>32.903530000000003</v>
      </c>
    </row>
    <row r="70" spans="9:10" x14ac:dyDescent="0.2">
      <c r="I70" s="20" t="str">
        <f>Tabelle3_1!A78</f>
        <v>Bergstedt</v>
      </c>
      <c r="J70" s="20">
        <f>Tabelle3_1!C78</f>
        <v>38.877380000000002</v>
      </c>
    </row>
    <row r="71" spans="9:10" x14ac:dyDescent="0.2">
      <c r="I71" s="20" t="str">
        <f>Tabelle3_1!A79</f>
        <v>Volksdorf</v>
      </c>
      <c r="J71" s="20">
        <f>Tabelle3_1!C79</f>
        <v>38.151980000000002</v>
      </c>
    </row>
    <row r="72" spans="9:10" x14ac:dyDescent="0.2">
      <c r="I72" s="20" t="str">
        <f>Tabelle3_1!A80</f>
        <v>Rahlstedt</v>
      </c>
      <c r="J72" s="20">
        <f>Tabelle3_1!C80</f>
        <v>46.220219999999998</v>
      </c>
    </row>
    <row r="73" spans="9:10" x14ac:dyDescent="0.2">
      <c r="I73" s="20" t="str">
        <f>Tabelle3_1!A82</f>
        <v>Lohbrügge</v>
      </c>
      <c r="J73" s="20">
        <f>Tabelle3_1!C82</f>
        <v>48.571829999999999</v>
      </c>
    </row>
    <row r="74" spans="9:10" x14ac:dyDescent="0.2">
      <c r="I74" s="20" t="str">
        <f>Tabelle3_1!A83</f>
        <v>Bergedorf</v>
      </c>
      <c r="J74" s="20">
        <f>Tabelle3_1!C83</f>
        <v>49.43515</v>
      </c>
    </row>
    <row r="75" spans="9:10" x14ac:dyDescent="0.2">
      <c r="I75" s="20" t="str">
        <f>Tabelle3_1!A84</f>
        <v>Curslack</v>
      </c>
      <c r="J75" s="20">
        <f>Tabelle3_1!C84</f>
        <v>35.757950000000001</v>
      </c>
    </row>
    <row r="76" spans="9:10" x14ac:dyDescent="0.2">
      <c r="I76" s="20" t="str">
        <f>Tabelle3_1!A85</f>
        <v>Altengamme</v>
      </c>
      <c r="J76" s="20">
        <f>Tabelle3_1!C85</f>
        <v>35.181640000000002</v>
      </c>
    </row>
    <row r="77" spans="9:10" x14ac:dyDescent="0.2">
      <c r="I77" s="20" t="str">
        <f>Tabelle3_1!A86</f>
        <v>Neuengamme</v>
      </c>
      <c r="J77" s="20">
        <f>Tabelle3_1!C86</f>
        <v>35.256410000000002</v>
      </c>
    </row>
    <row r="78" spans="9:10" x14ac:dyDescent="0.2">
      <c r="I78" s="20" t="str">
        <f>Tabelle3_1!A87</f>
        <v>Kirchwerder</v>
      </c>
      <c r="J78" s="20">
        <f>Tabelle3_1!C87</f>
        <v>34.333480000000002</v>
      </c>
    </row>
    <row r="79" spans="9:10" x14ac:dyDescent="0.2">
      <c r="I79" s="20" t="str">
        <f>Tabelle3_1!A88</f>
        <v>Ochsenwerder</v>
      </c>
      <c r="J79" s="20">
        <f>Tabelle3_1!C88</f>
        <v>36.014760000000003</v>
      </c>
    </row>
    <row r="80" spans="9:10" x14ac:dyDescent="0.2">
      <c r="I80" s="20" t="str">
        <f>Tabelle3_1!A89</f>
        <v>Reitbrook</v>
      </c>
      <c r="J80" s="20">
        <f>Tabelle3_1!C89</f>
        <v>40.725810000000003</v>
      </c>
    </row>
    <row r="81" spans="9:10" x14ac:dyDescent="0.2">
      <c r="I81" s="20" t="str">
        <f>Tabelle3_1!A90</f>
        <v>Allermöhe</v>
      </c>
      <c r="J81" s="20">
        <f>Tabelle3_1!C90</f>
        <v>39.586410000000001</v>
      </c>
    </row>
    <row r="82" spans="9:10" x14ac:dyDescent="0.2">
      <c r="I82" s="20" t="str">
        <f>Tabelle3_1!A91</f>
        <v>Billwerder</v>
      </c>
      <c r="J82" s="20">
        <f>Tabelle3_1!C91</f>
        <v>35.530819999999999</v>
      </c>
    </row>
    <row r="83" spans="9:10" x14ac:dyDescent="0.2">
      <c r="I83" s="20" t="str">
        <f>Tabelle3_1!A92</f>
        <v>Moorfleet</v>
      </c>
      <c r="J83" s="20">
        <f>Tabelle3_1!C92</f>
        <v>45.226129999999998</v>
      </c>
    </row>
    <row r="84" spans="9:10" x14ac:dyDescent="0.2">
      <c r="I84" s="20" t="str">
        <f>Tabelle3_1!A93</f>
        <v>Tatenberg</v>
      </c>
      <c r="J84" s="20">
        <f>Tabelle3_1!C93</f>
        <v>32.4</v>
      </c>
    </row>
    <row r="85" spans="9:10" x14ac:dyDescent="0.2">
      <c r="I85" s="20" t="str">
        <f>Tabelle3_1!A94</f>
        <v>Spadenland</v>
      </c>
      <c r="J85" s="20">
        <f>Tabelle3_1!C94</f>
        <v>42.307690000000001</v>
      </c>
    </row>
    <row r="86" spans="9:10" x14ac:dyDescent="0.2">
      <c r="I86" s="20" t="str">
        <f>Tabelle3_1!A95</f>
        <v>Neuallermöhe</v>
      </c>
      <c r="J86" s="20">
        <f>Tabelle3_1!C95</f>
        <v>31.45682</v>
      </c>
    </row>
    <row r="87" spans="9:10" x14ac:dyDescent="0.2">
      <c r="I87" s="20" t="str">
        <f>Tabelle3_1!A97</f>
        <v>Harburg</v>
      </c>
      <c r="J87" s="20">
        <f>Tabelle3_1!C97</f>
        <v>61.891779999999997</v>
      </c>
    </row>
    <row r="88" spans="9:10" x14ac:dyDescent="0.2">
      <c r="I88" s="20" t="str">
        <f>Tabelle3_1!A98</f>
        <v>Neuland/Gut Moor</v>
      </c>
      <c r="J88" s="20">
        <f>Tabelle3_1!C98</f>
        <v>43.889620000000001</v>
      </c>
    </row>
    <row r="89" spans="9:10" x14ac:dyDescent="0.2">
      <c r="I89" s="20" t="str">
        <f>Tabelle3_1!A99</f>
        <v>Wilstorf</v>
      </c>
      <c r="J89" s="20">
        <f>Tabelle3_1!C99</f>
        <v>53.142859999999999</v>
      </c>
    </row>
    <row r="90" spans="9:10" x14ac:dyDescent="0.2">
      <c r="I90" s="20" t="str">
        <f>Tabelle3_1!A100</f>
        <v>Rönneburg</v>
      </c>
      <c r="J90" s="20">
        <f>Tabelle3_1!C100</f>
        <v>40.279539999999997</v>
      </c>
    </row>
    <row r="91" spans="9:10" x14ac:dyDescent="0.2">
      <c r="I91" s="20" t="str">
        <f>Tabelle3_1!A101</f>
        <v>Langenbek</v>
      </c>
      <c r="J91" s="20">
        <f>Tabelle3_1!C101</f>
        <v>39.100349999999999</v>
      </c>
    </row>
    <row r="92" spans="9:10" x14ac:dyDescent="0.2">
      <c r="I92" s="20" t="str">
        <f>Tabelle3_1!A102</f>
        <v>Sinstorf</v>
      </c>
      <c r="J92" s="20">
        <f>Tabelle3_1!C102</f>
        <v>39.414409999999997</v>
      </c>
    </row>
    <row r="93" spans="9:10" x14ac:dyDescent="0.2">
      <c r="I93" s="20" t="str">
        <f>Tabelle3_1!A103</f>
        <v>Marmstorf</v>
      </c>
      <c r="J93" s="20">
        <f>Tabelle3_1!C103</f>
        <v>43.551519999999996</v>
      </c>
    </row>
    <row r="94" spans="9:10" x14ac:dyDescent="0.2">
      <c r="I94" s="20" t="str">
        <f>Tabelle3_1!A104</f>
        <v>Eißendorf</v>
      </c>
      <c r="J94" s="20">
        <f>Tabelle3_1!C104</f>
        <v>50.13532</v>
      </c>
    </row>
    <row r="95" spans="9:10" x14ac:dyDescent="0.2">
      <c r="I95" s="20" t="str">
        <f>Tabelle3_1!A105</f>
        <v>Heimfeld</v>
      </c>
      <c r="J95" s="20">
        <f>Tabelle3_1!C105</f>
        <v>55.576309999999999</v>
      </c>
    </row>
    <row r="96" spans="9:10" x14ac:dyDescent="0.2">
      <c r="I96" s="20" t="str">
        <f>Tabelle3_1!A106</f>
        <v>Moorburg/Altenwerder</v>
      </c>
      <c r="J96" s="20">
        <f>Tabelle3_1!C106</f>
        <v>51.578949999999999</v>
      </c>
    </row>
    <row r="97" spans="9:10" x14ac:dyDescent="0.2">
      <c r="I97" s="20" t="str">
        <f>Tabelle3_1!A107</f>
        <v>Hausbruch</v>
      </c>
      <c r="J97" s="20">
        <f>Tabelle3_1!C107</f>
        <v>38.442790000000002</v>
      </c>
    </row>
    <row r="98" spans="9:10" x14ac:dyDescent="0.2">
      <c r="I98" s="20" t="str">
        <f>Tabelle3_1!A108</f>
        <v>Neugraben-Fischbek</v>
      </c>
      <c r="J98" s="20">
        <f>Tabelle3_1!C108</f>
        <v>39.436810000000001</v>
      </c>
    </row>
    <row r="99" spans="9:10" x14ac:dyDescent="0.2">
      <c r="I99" s="20" t="str">
        <f>Tabelle3_1!A109</f>
        <v>Francop</v>
      </c>
      <c r="J99" s="20">
        <f>Tabelle3_1!C109</f>
        <v>42.22222</v>
      </c>
    </row>
    <row r="100" spans="9:10" x14ac:dyDescent="0.2">
      <c r="I100" s="20" t="str">
        <f>Tabelle3_1!A110</f>
        <v>Neuenfelde</v>
      </c>
      <c r="J100" s="20">
        <f>Tabelle3_1!C110</f>
        <v>44.328969999999998</v>
      </c>
    </row>
    <row r="101" spans="9:10" x14ac:dyDescent="0.2">
      <c r="I101" s="20" t="str">
        <f>Tabelle3_1!A111</f>
        <v>Cranz</v>
      </c>
      <c r="J101" s="20">
        <f>Tabelle3_1!C111</f>
        <v>54.148470000000003</v>
      </c>
    </row>
  </sheetData>
  <mergeCells count="3">
    <mergeCell ref="A2:F2"/>
    <mergeCell ref="A30:F30"/>
    <mergeCell ref="A31:F31"/>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V0_1</vt:lpstr>
      <vt:lpstr>V0_2</vt:lpstr>
      <vt:lpstr>V0_3</vt:lpstr>
      <vt:lpstr>V0_4</vt:lpstr>
      <vt:lpstr>Tabelle1_1</vt:lpstr>
      <vt:lpstr>Tabelle2_1</vt:lpstr>
      <vt:lpstr>Tabelle3_1</vt:lpstr>
      <vt:lpstr>Grafik1_1</vt:lpstr>
      <vt:lpstr>Grafiktabelle4_1</vt:lpstr>
      <vt:lpstr>Karte1_1</vt:lpstr>
      <vt:lpstr>Karte2_1</vt:lpstr>
      <vt:lpstr>Tabelle1_1!Drucktitel</vt:lpstr>
      <vt:lpstr>Tabelle2_1!Drucktitel</vt:lpstr>
      <vt:lpstr>Tabelle3_1!Drucktitel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2020-10-27T14:04:49Z</cp:lastPrinted>
  <dcterms:created xsi:type="dcterms:W3CDTF">2019-09-17T09:35:47Z</dcterms:created>
  <dcterms:modified xsi:type="dcterms:W3CDTF">2020-10-27T14:04:54Z</dcterms:modified>
  <cp:category>LIS-Bericht</cp:category>
</cp:coreProperties>
</file>