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D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D20" i="5" s="1"/>
  <c r="B20" i="5"/>
  <c r="G19" i="5"/>
  <c r="D19" i="5"/>
  <c r="G18" i="5"/>
  <c r="D18" i="5"/>
  <c r="G17" i="5"/>
  <c r="D17" i="5"/>
  <c r="G15" i="5"/>
  <c r="D15" i="5"/>
  <c r="G14" i="5"/>
  <c r="D14" i="5"/>
  <c r="F13" i="5"/>
  <c r="G13" i="5" s="1"/>
  <c r="E13" i="5"/>
  <c r="C13" i="5"/>
  <c r="B13" i="5"/>
  <c r="D13" i="5" s="1"/>
  <c r="G12" i="5"/>
  <c r="D12" i="5"/>
  <c r="G11" i="5"/>
  <c r="D11" i="5"/>
  <c r="G9" i="5"/>
  <c r="D9" i="5"/>
  <c r="B22" i="4"/>
  <c r="H21" i="4"/>
  <c r="H22" i="4" s="1"/>
  <c r="F21" i="4"/>
  <c r="F22" i="4" s="1"/>
  <c r="E21" i="4"/>
  <c r="G21" i="4" s="1"/>
  <c r="D21" i="4"/>
  <c r="D22" i="4" s="1"/>
  <c r="C21" i="4"/>
  <c r="C22" i="4" s="1"/>
  <c r="B21" i="4"/>
  <c r="G20" i="4"/>
  <c r="G18" i="4"/>
  <c r="G16" i="4"/>
  <c r="G14" i="4"/>
  <c r="G13" i="4"/>
  <c r="G12" i="4"/>
  <c r="G11" i="4"/>
  <c r="G10" i="4"/>
  <c r="G9" i="4"/>
  <c r="G8" i="4"/>
  <c r="G20" i="5" l="1"/>
  <c r="G27" i="5"/>
  <c r="G34" i="5"/>
  <c r="D50" i="5"/>
  <c r="D34" i="5"/>
  <c r="G42" i="5"/>
  <c r="D42" i="5"/>
  <c r="D27" i="5"/>
  <c r="F35" i="5"/>
  <c r="G35" i="5" s="1"/>
  <c r="G22" i="4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<sst xmlns="http://schemas.openxmlformats.org/spreadsheetml/2006/main" count="147" uniqueCount="123">
  <si>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</si>
  <si>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</si>
  <si>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</si>
  <si>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</si>
  <si>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</si>
  <si>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</si>
  <si>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</si>
  <si>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</si>
  <si>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</si>
  <si>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</si>
  <si>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</si>
  <si>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</si>
  <si>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</si>
  <si>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</si>
  <si>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</si>
  <si>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</si>
  <si>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</si>
  <si>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</si>
  <si>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</si>
  <si>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</si>
  <si>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</si>
  <si>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</si>
  <si>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</si>
  <si>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</si>
  <si>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</si>
  <si>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</si>
  <si>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</si>
  <si>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</si>
  <si>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</si>
  <si>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</si>
  <si>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</si>
  <si>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</si>
  <si>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</si>
  <si>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</si>
  <si>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</si>
  <si>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</si>
  <si>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</si>
  <si>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</si>
  <si>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</si>
  <si>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</si>
  <si>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</si>
  <si>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</si>
  <si>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</si>
  <si>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</si>
  <si>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</si>
  <si>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</si>
  <si>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</si>
  <si>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</si>
  <si>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</si>
  <si>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</si>
  <si>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</si>
  <si>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</si>
  <si>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</si>
  <si>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</si>
  <si>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</si>
  <si>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</si>
  <si>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</si>
  <si>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</si>
  <si>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</si>
  <si>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</si>
  <si>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</si>
  <si>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</si>
  <si>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</si>
  <si>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</si>
  <si>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</si>
  <si>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</si>
  <si>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</si>
  <si>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</si>
  <si>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</si>
  <si>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</si>
  <si>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</si>
  <si>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</si>
  <si>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</si>
  <si>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</si>
  <si>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</si>
  <si>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</si>
  <si>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</si>
  <si>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</si>
  <si>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</si>
  <si>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</si>
  <si>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</si>
  <si>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</si>
  <si>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</si>
  <si>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</si>
  <si>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</si>
  <si>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</si>
  <si>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</si>
  <si>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</si>
  <si>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</si>
  <si>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</si>
  <si>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</si>
  <si>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</si>
  <si>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</si>
  <si>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</si>
  <si>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</si>
  <si>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</si>
  <si>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Juli 2016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</si>
  <si>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Juli 2016</t>
    </r>
  </si>
  <si>
    <t>Januar bis Juli 2016</t>
  </si>
  <si>
    <t>Januar bis Juli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</si>
  <si>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Juli 2016</t>
    </r>
  </si>
  <si>
    <t>Juli 
2016</t>
  </si>
  <si>
    <t>Juli 
2015</t>
  </si>
  <si>
    <t xml:space="preserve">Januar bis Juli </t>
  </si>
  <si>
    <t>Stand: Juli 2016</t>
  </si>
  <si>
    <t>Baugenehmigungen für Wohngebäude insgesamt 
ab Juli 2016</t>
  </si>
  <si>
    <t>Juli 2016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</si>
  <si>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</si>
  <si>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</si>
  <si>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</si>
  <si>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</si>
  <si>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</si>
  <si>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</si>
  <si>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</si>
  <si>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</si>
  <si>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</si>
  <si>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</si>
  <si>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</si>
  <si>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</si>
  <si>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Baugenehmigungen für Wohnungen ab Juli 2016</t>
  </si>
  <si>
    <t>Kennziffer: F II 1 - m 7/16 HH</t>
  </si>
  <si>
    <t>Herausgegeben am: 23. September 2016</t>
  </si>
  <si>
    <t xml:space="preserve">© Statistisches Amt für Hamburg und Schleswig-Holstein, Hamburg 2016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</si>
</sst>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258</c:v>
                </c:pt>
                <c:pt idx="1">
                  <c:v>269</c:v>
                </c:pt>
                <c:pt idx="2">
                  <c:v>359</c:v>
                </c:pt>
                <c:pt idx="3">
                  <c:v>170</c:v>
                </c:pt>
                <c:pt idx="4">
                  <c:v>182</c:v>
                </c:pt>
                <c:pt idx="5">
                  <c:v>317</c:v>
                </c:pt>
                <c:pt idx="6">
                  <c:v>157</c:v>
                </c:pt>
                <c:pt idx="7">
                  <c:v>122</c:v>
                </c:pt>
                <c:pt idx="8">
                  <c:v>113</c:v>
                </c:pt>
                <c:pt idx="9">
                  <c:v>268</c:v>
                </c:pt>
                <c:pt idx="10">
                  <c:v>217</c:v>
                </c:pt>
                <c:pt idx="11">
                  <c:v>183</c:v>
                </c:pt>
                <c:pt idx="12">
                  <c:v>206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1387</c:v>
                </c:pt>
                <c:pt idx="1">
                  <c:v>939</c:v>
                </c:pt>
                <c:pt idx="2">
                  <c:v>966</c:v>
                </c:pt>
                <c:pt idx="3">
                  <c:v>455</c:v>
                </c:pt>
                <c:pt idx="4">
                  <c:v>583</c:v>
                </c:pt>
                <c:pt idx="5">
                  <c:v>858</c:v>
                </c:pt>
                <c:pt idx="6">
                  <c:v>685</c:v>
                </c:pt>
                <c:pt idx="7">
                  <c:v>353</c:v>
                </c:pt>
                <c:pt idx="8">
                  <c:v>383</c:v>
                </c:pt>
                <c:pt idx="9">
                  <c:v>742</c:v>
                </c:pt>
                <c:pt idx="10">
                  <c:v>755</c:v>
                </c:pt>
                <c:pt idx="11">
                  <c:v>603</c:v>
                </c:pt>
                <c:pt idx="12">
                  <c:v>764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9641728"/>
        <c:axId val="69643264"/>
      </c:lineChart>
      <c:catAx>
        <c:axId val="69641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9643264"/>
        <c:crosses val="autoZero"/>
        <c:auto val="1"/>
        <c:lblAlgn val="ctr"/>
        <c:lblOffset val="100"/>
        <c:noMultiLvlLbl val="0"/>
      </c:catAx>
      <c:valAx>
        <c:axId val="6964326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96417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7</xdr:col>
      <xdr:colOff>778687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76196</xdr:rowOff>
    </xdr:from>
    <xdr:to>
      <xdr:col>7</xdr:col>
      <xdr:colOff>744822</xdr:colOff>
      <xdr:row>53</xdr:row>
      <xdr:rowOff>143050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674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120</v>
      </c>
    </row>
    <row r="17" spans="1:8" x14ac:dyDescent="0.2">
      <c r="G17" s="8"/>
    </row>
    <row r="18" spans="1:8" ht="34.5" x14ac:dyDescent="0.45">
      <c r="H18" s="78" t="s">
        <v>83</v>
      </c>
    </row>
    <row r="19" spans="1:8" ht="34.5" x14ac:dyDescent="0.45">
      <c r="H19" s="78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121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3</v>
      </c>
      <c r="B1" s="94"/>
      <c r="C1" s="94"/>
      <c r="D1" s="94"/>
      <c r="E1" s="94"/>
      <c r="F1" s="94"/>
      <c r="G1" s="94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5" t="s">
        <v>4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2" t="s">
        <v>5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x14ac:dyDescent="0.2">
      <c r="A11" s="100" t="s">
        <v>9</v>
      </c>
      <c r="B11" s="99"/>
      <c r="C11" s="99"/>
      <c r="D11" s="99"/>
      <c r="E11" s="99"/>
      <c r="F11" s="99"/>
      <c r="G11" s="99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8" t="s">
        <v>10</v>
      </c>
      <c r="B15" s="99"/>
      <c r="C15" s="99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0" t="s">
        <v>11</v>
      </c>
      <c r="B17" s="99"/>
      <c r="C17" s="99"/>
      <c r="D17" s="14"/>
      <c r="E17" s="14"/>
      <c r="F17" s="14"/>
      <c r="G17" s="14"/>
    </row>
    <row r="18" spans="1:7" x14ac:dyDescent="0.2">
      <c r="A18" s="14" t="s">
        <v>12</v>
      </c>
      <c r="B18" s="101" t="s">
        <v>94</v>
      </c>
      <c r="C18" s="99"/>
      <c r="D18" s="14"/>
      <c r="E18" s="14"/>
      <c r="F18" s="14"/>
      <c r="G18" s="14"/>
    </row>
    <row r="19" spans="1:7" x14ac:dyDescent="0.2">
      <c r="A19" s="14" t="s">
        <v>13</v>
      </c>
      <c r="B19" s="102" t="s">
        <v>14</v>
      </c>
      <c r="C19" s="99"/>
      <c r="D19" s="99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8" t="s">
        <v>15</v>
      </c>
      <c r="B21" s="99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16</v>
      </c>
      <c r="B23" s="100" t="s">
        <v>17</v>
      </c>
      <c r="C23" s="99"/>
      <c r="D23" s="14"/>
      <c r="E23" s="14"/>
      <c r="F23" s="14"/>
      <c r="G23" s="14"/>
    </row>
    <row r="24" spans="1:7" x14ac:dyDescent="0.2">
      <c r="A24" s="14" t="s">
        <v>18</v>
      </c>
      <c r="B24" s="100" t="s">
        <v>19</v>
      </c>
      <c r="C24" s="99"/>
      <c r="D24" s="14"/>
      <c r="E24" s="14"/>
      <c r="F24" s="14"/>
      <c r="G24" s="14"/>
    </row>
    <row r="25" spans="1:7" x14ac:dyDescent="0.2">
      <c r="A25" s="14"/>
      <c r="B25" s="99" t="s">
        <v>20</v>
      </c>
      <c r="C25" s="99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21</v>
      </c>
      <c r="B27" s="11" t="s">
        <v>22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1" t="s">
        <v>122</v>
      </c>
      <c r="B29" s="99"/>
      <c r="C29" s="99"/>
      <c r="D29" s="99"/>
      <c r="E29" s="99"/>
      <c r="F29" s="99"/>
      <c r="G29" s="99"/>
    </row>
    <row r="30" spans="1:7" s="79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7" t="s">
        <v>24</v>
      </c>
      <c r="B41" s="97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25</v>
      </c>
      <c r="C43" s="11"/>
      <c r="D43" s="11"/>
      <c r="E43" s="11"/>
      <c r="F43" s="11"/>
      <c r="G43" s="11"/>
    </row>
    <row r="44" spans="1:7" x14ac:dyDescent="0.2">
      <c r="A44" s="18" t="s">
        <v>26</v>
      </c>
      <c r="B44" s="18" t="s">
        <v>27</v>
      </c>
      <c r="C44" s="11"/>
      <c r="D44" s="11"/>
      <c r="E44" s="11"/>
      <c r="F44" s="11"/>
      <c r="G44" s="11"/>
    </row>
    <row r="45" spans="1:7" x14ac:dyDescent="0.2">
      <c r="A45" s="19" t="s">
        <v>28</v>
      </c>
      <c r="B45" s="18" t="s">
        <v>29</v>
      </c>
      <c r="C45" s="11"/>
      <c r="D45" s="11"/>
      <c r="E45" s="11"/>
      <c r="F45" s="11"/>
      <c r="G45" s="11"/>
    </row>
    <row r="46" spans="1:7" x14ac:dyDescent="0.2">
      <c r="A46" s="19" t="s">
        <v>30</v>
      </c>
      <c r="B46" s="18" t="s">
        <v>31</v>
      </c>
      <c r="C46" s="11"/>
      <c r="D46" s="11"/>
      <c r="E46" s="11"/>
      <c r="F46" s="11"/>
      <c r="G46" s="11"/>
    </row>
    <row r="47" spans="1:7" x14ac:dyDescent="0.2">
      <c r="A47" s="18" t="s">
        <v>32</v>
      </c>
      <c r="B47" s="18" t="s">
        <v>33</v>
      </c>
      <c r="C47" s="11"/>
      <c r="D47" s="11"/>
      <c r="E47" s="11"/>
      <c r="F47" s="11"/>
      <c r="G47" s="11"/>
    </row>
    <row r="48" spans="1:7" x14ac:dyDescent="0.2">
      <c r="A48" s="18" t="s">
        <v>34</v>
      </c>
      <c r="B48" s="18" t="s">
        <v>35</v>
      </c>
      <c r="C48" s="11"/>
      <c r="D48" s="11"/>
      <c r="E48" s="11"/>
      <c r="F48" s="11"/>
      <c r="G48" s="11"/>
    </row>
    <row r="49" spans="1:7" x14ac:dyDescent="0.2">
      <c r="A49" s="18" t="s">
        <v>36</v>
      </c>
      <c r="B49" s="18" t="s">
        <v>37</v>
      </c>
      <c r="C49" s="11"/>
      <c r="D49" s="11"/>
      <c r="E49" s="11"/>
      <c r="F49" s="11"/>
      <c r="G49" s="11"/>
    </row>
    <row r="50" spans="1:7" x14ac:dyDescent="0.2">
      <c r="A50" s="11" t="s">
        <v>38</v>
      </c>
      <c r="B50" s="11" t="s">
        <v>39</v>
      </c>
      <c r="C50" s="11"/>
      <c r="D50" s="11"/>
      <c r="E50" s="11"/>
      <c r="F50" s="11"/>
      <c r="G50" s="11"/>
    </row>
    <row r="51" spans="1:7" x14ac:dyDescent="0.2">
      <c r="A51" s="18" t="s">
        <v>40</v>
      </c>
      <c r="B51" s="20" t="s">
        <v>41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7/16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97</v>
      </c>
      <c r="B1" s="104"/>
      <c r="C1" s="104"/>
      <c r="D1" s="104"/>
      <c r="E1" s="104"/>
      <c r="F1" s="104"/>
      <c r="G1" s="104"/>
      <c r="H1" s="10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2"/>
      <c r="F4" s="22"/>
      <c r="G4" s="118" t="s">
        <v>46</v>
      </c>
      <c r="H4" s="11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60" customHeight="1" x14ac:dyDescent="0.2">
      <c r="A5" s="108"/>
      <c r="B5" s="112"/>
      <c r="C5" s="114"/>
      <c r="D5" s="114"/>
      <c r="E5" s="25" t="s">
        <v>47</v>
      </c>
      <c r="F5" s="25" t="s">
        <v>48</v>
      </c>
      <c r="G5" s="25" t="s">
        <v>49</v>
      </c>
      <c r="H5" s="26" t="s">
        <v>50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09"/>
      <c r="B6" s="27" t="s">
        <v>51</v>
      </c>
      <c r="C6" s="27" t="s">
        <v>51</v>
      </c>
      <c r="D6" s="27" t="s">
        <v>51</v>
      </c>
      <c r="E6" s="28"/>
      <c r="F6" s="28"/>
      <c r="G6" s="29" t="s">
        <v>51</v>
      </c>
      <c r="H6" s="28" t="s">
        <v>51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84</v>
      </c>
      <c r="B8" s="80">
        <v>17</v>
      </c>
      <c r="C8" s="80">
        <v>21</v>
      </c>
      <c r="D8" s="80">
        <v>66</v>
      </c>
      <c r="E8" s="80">
        <v>2</v>
      </c>
      <c r="F8" s="80">
        <v>2</v>
      </c>
      <c r="G8" s="80">
        <f t="shared" ref="G8:G14" si="0">E8+F8</f>
        <v>4</v>
      </c>
      <c r="H8" s="80">
        <v>29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85</v>
      </c>
      <c r="B9" s="80">
        <v>37</v>
      </c>
      <c r="C9" s="80">
        <v>2</v>
      </c>
      <c r="D9" s="80">
        <v>64</v>
      </c>
      <c r="E9" s="80">
        <v>25</v>
      </c>
      <c r="F9" s="80">
        <v>0</v>
      </c>
      <c r="G9" s="80">
        <f t="shared" si="0"/>
        <v>25</v>
      </c>
      <c r="H9" s="80">
        <v>26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86</v>
      </c>
      <c r="B10" s="80">
        <v>11</v>
      </c>
      <c r="C10" s="80">
        <v>1</v>
      </c>
      <c r="D10" s="80">
        <v>111</v>
      </c>
      <c r="E10" s="80">
        <v>2</v>
      </c>
      <c r="F10" s="80">
        <v>0</v>
      </c>
      <c r="G10" s="80">
        <f t="shared" si="0"/>
        <v>2</v>
      </c>
      <c r="H10" s="80">
        <v>105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87</v>
      </c>
      <c r="B11" s="80">
        <v>61</v>
      </c>
      <c r="C11" s="80">
        <v>10</v>
      </c>
      <c r="D11" s="80">
        <v>324</v>
      </c>
      <c r="E11" s="80">
        <v>3</v>
      </c>
      <c r="F11" s="80">
        <v>48</v>
      </c>
      <c r="G11" s="80">
        <f t="shared" si="0"/>
        <v>51</v>
      </c>
      <c r="H11" s="80">
        <v>148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3" t="s">
        <v>88</v>
      </c>
      <c r="B12" s="80">
        <v>29</v>
      </c>
      <c r="C12" s="80">
        <v>2</v>
      </c>
      <c r="D12" s="80">
        <v>55</v>
      </c>
      <c r="E12" s="80">
        <v>13</v>
      </c>
      <c r="F12" s="80">
        <v>8</v>
      </c>
      <c r="G12" s="80">
        <f t="shared" si="0"/>
        <v>21</v>
      </c>
      <c r="H12" s="80">
        <v>29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6" t="s">
        <v>89</v>
      </c>
      <c r="B13" s="80">
        <v>25</v>
      </c>
      <c r="C13" s="80">
        <v>3</v>
      </c>
      <c r="D13" s="80">
        <v>102</v>
      </c>
      <c r="E13" s="80">
        <v>14</v>
      </c>
      <c r="F13" s="80">
        <v>0</v>
      </c>
      <c r="G13" s="80">
        <f t="shared" si="0"/>
        <v>14</v>
      </c>
      <c r="H13" s="80">
        <v>83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6" t="s">
        <v>90</v>
      </c>
      <c r="B14" s="80">
        <v>26</v>
      </c>
      <c r="C14" s="80">
        <v>5</v>
      </c>
      <c r="D14" s="80">
        <v>42</v>
      </c>
      <c r="E14" s="80">
        <v>7</v>
      </c>
      <c r="F14" s="80">
        <v>10</v>
      </c>
      <c r="G14" s="80">
        <f t="shared" si="0"/>
        <v>17</v>
      </c>
      <c r="H14" s="80">
        <v>17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6"/>
      <c r="B15" s="34"/>
      <c r="C15" s="34"/>
      <c r="D15" s="34"/>
      <c r="E15" s="34"/>
      <c r="F15" s="34"/>
      <c r="G15" s="34"/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92</v>
      </c>
      <c r="B16" s="80">
        <v>206</v>
      </c>
      <c r="C16" s="80">
        <v>44</v>
      </c>
      <c r="D16" s="80">
        <v>764</v>
      </c>
      <c r="E16" s="80">
        <v>66</v>
      </c>
      <c r="F16" s="80">
        <v>68</v>
      </c>
      <c r="G16" s="80">
        <f>E16+F16</f>
        <v>134</v>
      </c>
      <c r="H16" s="80">
        <v>437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8"/>
      <c r="B17" s="34"/>
      <c r="C17" s="34"/>
      <c r="D17" s="34"/>
      <c r="E17" s="34"/>
      <c r="F17" s="34"/>
      <c r="G17" s="34"/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9" t="s">
        <v>98</v>
      </c>
      <c r="B18" s="80">
        <v>1266</v>
      </c>
      <c r="C18" s="80">
        <v>158</v>
      </c>
      <c r="D18" s="80">
        <v>4285</v>
      </c>
      <c r="E18" s="80">
        <v>529</v>
      </c>
      <c r="F18" s="80">
        <v>156</v>
      </c>
      <c r="G18" s="80">
        <f>E18+F18</f>
        <v>685</v>
      </c>
      <c r="H18" s="80">
        <v>2983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9" t="s">
        <v>52</v>
      </c>
      <c r="B19" s="34"/>
      <c r="C19" s="34"/>
      <c r="D19" s="34"/>
      <c r="E19" s="34"/>
      <c r="F19" s="34"/>
      <c r="G19" s="34"/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40" t="s">
        <v>99</v>
      </c>
      <c r="B20" s="80">
        <v>1262</v>
      </c>
      <c r="C20" s="80">
        <v>134</v>
      </c>
      <c r="D20" s="80">
        <v>4833</v>
      </c>
      <c r="E20" s="80">
        <v>501</v>
      </c>
      <c r="F20" s="80">
        <v>128</v>
      </c>
      <c r="G20" s="80">
        <f>E20+F20</f>
        <v>629</v>
      </c>
      <c r="H20" s="80">
        <v>3656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40" t="s">
        <v>53</v>
      </c>
      <c r="B21" s="80">
        <f>(B18)-(B20)</f>
        <v>4</v>
      </c>
      <c r="C21" s="80">
        <f>(C18)-(C20)</f>
        <v>24</v>
      </c>
      <c r="D21" s="80">
        <f>(D18)-(D20)</f>
        <v>-548</v>
      </c>
      <c r="E21" s="80">
        <f>(E18)-(E20)</f>
        <v>28</v>
      </c>
      <c r="F21" s="80">
        <f>(F18)-(F20)</f>
        <v>28</v>
      </c>
      <c r="G21" s="80">
        <f>E21+F21</f>
        <v>56</v>
      </c>
      <c r="H21" s="80">
        <f>(H18)-(H20)</f>
        <v>-673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41" t="s">
        <v>54</v>
      </c>
      <c r="B22" s="81">
        <f t="shared" ref="B22:H22" si="1">((B21/B20)*100)</f>
        <v>0.31695721077654515</v>
      </c>
      <c r="C22" s="81">
        <f t="shared" si="1"/>
        <v>17.910447761194028</v>
      </c>
      <c r="D22" s="81">
        <f t="shared" si="1"/>
        <v>-11.338713014690669</v>
      </c>
      <c r="E22" s="81">
        <f t="shared" si="1"/>
        <v>5.5888223552894214</v>
      </c>
      <c r="F22" s="81">
        <f t="shared" si="1"/>
        <v>21.875</v>
      </c>
      <c r="G22" s="81">
        <f t="shared" si="1"/>
        <v>8.9030206677265493</v>
      </c>
      <c r="H22" s="81">
        <f t="shared" si="1"/>
        <v>-18.408096280087527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24"/>
      <c r="B23" s="24"/>
      <c r="C23" s="24"/>
      <c r="D23" s="24"/>
      <c r="E23" s="24"/>
      <c r="F23" s="24"/>
      <c r="G23" s="24"/>
      <c r="H23" s="4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23" t="s">
        <v>55</v>
      </c>
      <c r="B25" s="23"/>
      <c r="C25" s="23"/>
      <c r="D25" s="23"/>
      <c r="E25" s="23"/>
      <c r="F25" s="23"/>
      <c r="G25" s="23"/>
      <c r="H25" s="23"/>
      <c r="I25" s="44"/>
      <c r="J25" s="44"/>
      <c r="K25" s="44"/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7/16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100</v>
      </c>
      <c r="B1" s="123"/>
      <c r="C1" s="123"/>
      <c r="D1" s="123"/>
      <c r="E1" s="123"/>
      <c r="F1" s="123"/>
      <c r="G1" s="123"/>
      <c r="H1" s="47"/>
    </row>
    <row r="2" spans="1:26" x14ac:dyDescent="0.2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101</v>
      </c>
      <c r="C5" s="134" t="s">
        <v>102</v>
      </c>
      <c r="D5" s="137" t="s">
        <v>95</v>
      </c>
      <c r="E5" s="138" t="s">
        <v>103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2016</v>
      </c>
      <c r="F6" s="140">
        <v>2015</v>
      </c>
      <c r="G6" s="120" t="s">
        <v>54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x14ac:dyDescent="0.2">
      <c r="A8" s="50"/>
      <c r="B8" s="23"/>
      <c r="C8" s="23"/>
      <c r="D8" s="23"/>
      <c r="E8" s="23"/>
      <c r="F8" s="23"/>
      <c r="G8" s="23"/>
    </row>
    <row r="9" spans="1:26" x14ac:dyDescent="0.2">
      <c r="A9" s="51" t="s">
        <v>57</v>
      </c>
      <c r="B9" s="82">
        <v>134</v>
      </c>
      <c r="C9" s="83">
        <v>174</v>
      </c>
      <c r="D9" s="84">
        <f>IF(AND(C9&gt;0,B9&gt;0),(B9/C9%)-100,"x  ")</f>
        <v>-22.988505747126439</v>
      </c>
      <c r="E9" s="82">
        <v>881</v>
      </c>
      <c r="F9" s="83">
        <v>834</v>
      </c>
      <c r="G9" s="84">
        <f>IF(AND(F9&gt;0,E9&gt;0),(E9/F9%)-100,"x  ")</f>
        <v>5.6354916067146235</v>
      </c>
      <c r="H9" s="49"/>
    </row>
    <row r="10" spans="1:26" x14ac:dyDescent="0.2">
      <c r="A10" s="55" t="s">
        <v>58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59</v>
      </c>
      <c r="B11" s="82">
        <v>66</v>
      </c>
      <c r="C11" s="83">
        <v>82</v>
      </c>
      <c r="D11" s="84">
        <f>IF(AND(C11&gt;0,B11&gt;0),(B11/C11%)-100,"x  ")</f>
        <v>-19.512195121951208</v>
      </c>
      <c r="E11" s="82">
        <v>529</v>
      </c>
      <c r="F11" s="83">
        <v>501</v>
      </c>
      <c r="G11" s="84">
        <f>IF(AND(F11&gt;0,E11&gt;0),(E11/F11%)-100,"x  ")</f>
        <v>5.5888223552894232</v>
      </c>
      <c r="H11" s="49"/>
    </row>
    <row r="12" spans="1:26" hidden="1" x14ac:dyDescent="0.2">
      <c r="A12" s="55" t="s">
        <v>60</v>
      </c>
      <c r="B12" s="82">
        <v>34</v>
      </c>
      <c r="C12" s="83">
        <v>13</v>
      </c>
      <c r="D12" s="84">
        <f>IF(AND(C12&gt;0,B12&gt;0),(B12/C12%)-100,"x  ")</f>
        <v>161.53846153846155</v>
      </c>
      <c r="E12" s="82">
        <v>78</v>
      </c>
      <c r="F12" s="83">
        <v>64</v>
      </c>
      <c r="G12" s="84">
        <f>IF(AND(F12&gt;0,E12&gt;0),(E12/F12%)-100,"x  ")</f>
        <v>21.875</v>
      </c>
      <c r="H12" s="49"/>
    </row>
    <row r="13" spans="1:26" x14ac:dyDescent="0.2">
      <c r="A13" s="55" t="s">
        <v>61</v>
      </c>
      <c r="B13" s="82">
        <f>(B11)+(B12)</f>
        <v>100</v>
      </c>
      <c r="C13" s="83">
        <f>(C11)+(C12)</f>
        <v>95</v>
      </c>
      <c r="D13" s="84">
        <f>IF(AND(C13&gt;0,B13&gt;0),(B13/C13%)-100,"x  ")</f>
        <v>5.2631578947368496</v>
      </c>
      <c r="E13" s="82">
        <f>(E11)+(E12)</f>
        <v>607</v>
      </c>
      <c r="F13" s="83">
        <f>(F11)+(F12)</f>
        <v>565</v>
      </c>
      <c r="G13" s="84">
        <f>IF(AND(F13&gt;0,E13&gt;0),(E13/F13%)-100,"x  ")</f>
        <v>7.4336283185840699</v>
      </c>
      <c r="H13" s="56"/>
    </row>
    <row r="14" spans="1:26" x14ac:dyDescent="0.2">
      <c r="A14" s="55" t="s">
        <v>62</v>
      </c>
      <c r="B14" s="82">
        <v>34</v>
      </c>
      <c r="C14" s="83">
        <v>79</v>
      </c>
      <c r="D14" s="84">
        <f>IF(AND(C14&gt;0,B14&gt;0),(B14/C14%)-100,"x  ")</f>
        <v>-56.962025316455701</v>
      </c>
      <c r="E14" s="82">
        <v>274</v>
      </c>
      <c r="F14" s="83">
        <v>269</v>
      </c>
      <c r="G14" s="84">
        <f>IF(AND(F14&gt;0,E14&gt;0),(E14/F14%)-100,"x  ")</f>
        <v>1.8587360594795541</v>
      </c>
      <c r="H14" s="57"/>
    </row>
    <row r="15" spans="1:26" x14ac:dyDescent="0.2">
      <c r="A15" s="55" t="s">
        <v>63</v>
      </c>
      <c r="B15" s="82">
        <v>35</v>
      </c>
      <c r="C15" s="83">
        <v>21</v>
      </c>
      <c r="D15" s="84">
        <f>IF(AND(C15&gt;0,B15&gt;0),(B15/C15%)-100,"x  ")</f>
        <v>66.666666666666686</v>
      </c>
      <c r="E15" s="82">
        <v>107</v>
      </c>
      <c r="F15" s="83">
        <v>109</v>
      </c>
      <c r="G15" s="84">
        <f>IF(AND(F15&gt;0,E15&gt;0),(E15/F15%)-100,"x  ")</f>
        <v>-1.8348623853211024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64</v>
      </c>
      <c r="B17" s="85">
        <v>243.3</v>
      </c>
      <c r="C17" s="85">
        <v>510.46899999999999</v>
      </c>
      <c r="D17" s="84">
        <f>IF(AND(C17&gt;0,B17&gt;0),(B17/C17%)-100,"x  ")</f>
        <v>-52.3379480438577</v>
      </c>
      <c r="E17" s="82">
        <v>1635.2260000000001</v>
      </c>
      <c r="F17" s="83">
        <v>1873.4860000000001</v>
      </c>
      <c r="G17" s="84">
        <f>IF(AND(F17&gt;0,E17&gt;0),(E17/F17%)-100,"x  ")</f>
        <v>-12.717468932247158</v>
      </c>
      <c r="H17" s="49"/>
    </row>
    <row r="18" spans="1:8" hidden="1" x14ac:dyDescent="0.2">
      <c r="A18" s="60" t="s">
        <v>65</v>
      </c>
      <c r="B18" s="85">
        <v>39.92</v>
      </c>
      <c r="C18" s="85">
        <v>59.366999999999997</v>
      </c>
      <c r="D18" s="84">
        <f>IF(AND(C18&gt;0,B18&gt;0),(B18/C18%)-100,"x  ")</f>
        <v>-32.757255714454146</v>
      </c>
      <c r="E18" s="82">
        <v>374.62400000000002</v>
      </c>
      <c r="F18" s="83">
        <v>386.43400000000003</v>
      </c>
      <c r="G18" s="84">
        <f>IF(AND(F18&gt;0,E18&gt;0),(E18/F18%)-100,"x  ")</f>
        <v>-3.0561493036327079</v>
      </c>
      <c r="H18" s="49"/>
    </row>
    <row r="19" spans="1:8" hidden="1" x14ac:dyDescent="0.2">
      <c r="A19" s="60" t="s">
        <v>66</v>
      </c>
      <c r="B19" s="85">
        <v>42.127000000000002</v>
      </c>
      <c r="C19" s="85">
        <v>12.926</v>
      </c>
      <c r="D19" s="84">
        <f>IF(AND(C19&gt;0,B19&gt;0),(B19/C19%)-100,"x  ")</f>
        <v>225.90902057867862</v>
      </c>
      <c r="E19" s="82">
        <v>93.596999999999994</v>
      </c>
      <c r="F19" s="83">
        <v>72.537999999999997</v>
      </c>
      <c r="G19" s="84">
        <f>IF(AND(F19&gt;0,E19&gt;0),(E19/F19%)-100,"x  ")</f>
        <v>29.03167994706223</v>
      </c>
      <c r="H19" s="49"/>
    </row>
    <row r="20" spans="1:8" x14ac:dyDescent="0.2">
      <c r="A20" s="60" t="s">
        <v>67</v>
      </c>
      <c r="B20" s="86">
        <f>(B18)+(B19)</f>
        <v>82.046999999999997</v>
      </c>
      <c r="C20" s="86">
        <f>(C18)+(C19)</f>
        <v>72.292999999999992</v>
      </c>
      <c r="D20" s="84">
        <f>IF(AND(C20&gt;0,B20&gt;0),(B20/C20%)-100,"x  ")</f>
        <v>13.492315991866434</v>
      </c>
      <c r="E20" s="82">
        <f>(E18)+(E19)</f>
        <v>468.221</v>
      </c>
      <c r="F20" s="83">
        <f>(F18)+(F19)</f>
        <v>458.97200000000004</v>
      </c>
      <c r="G20" s="84">
        <f>IF(AND(F20&gt;0,E20&gt;0),(E20/F20%)-100,"x  ")</f>
        <v>2.0151556086209865</v>
      </c>
      <c r="H20" s="56"/>
    </row>
    <row r="21" spans="1:8" x14ac:dyDescent="0.2">
      <c r="A21" s="60" t="s">
        <v>68</v>
      </c>
      <c r="B21" s="85">
        <v>161.25299999999999</v>
      </c>
      <c r="C21" s="85">
        <v>438.17599999999999</v>
      </c>
      <c r="D21" s="84">
        <f>IF(AND(C21&gt;0,B21&gt;0),(B21/C21%)-100,"x  ")</f>
        <v>-63.199034178047178</v>
      </c>
      <c r="E21" s="82">
        <v>1167.0050000000001</v>
      </c>
      <c r="F21" s="83">
        <v>1414.5139999999999</v>
      </c>
      <c r="G21" s="84">
        <f>IF(AND(F21&gt;0,E21&gt;0),(E21/F21%)-100,"x  ")</f>
        <v>-17.497811969340702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69</v>
      </c>
      <c r="B23" s="85">
        <v>81.031999999999996</v>
      </c>
      <c r="C23" s="85">
        <v>150.376</v>
      </c>
      <c r="D23" s="84">
        <f>IF(AND(C23&gt;0,B23&gt;0),(B23/C23%)-100,"x  ")</f>
        <v>-46.113741554503378</v>
      </c>
      <c r="E23" s="82">
        <v>529.4</v>
      </c>
      <c r="F23" s="83">
        <v>557.63499999999999</v>
      </c>
      <c r="G23" s="84">
        <f>IF(AND(F23&gt;0,E23&gt;0),(E23/F23%)-100,"x  ")</f>
        <v>-5.0633478888520216</v>
      </c>
      <c r="H23" s="49"/>
    </row>
    <row r="24" spans="1:8" x14ac:dyDescent="0.2">
      <c r="A24" s="55" t="s">
        <v>70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71</v>
      </c>
      <c r="B25" s="85">
        <v>15.047000000000001</v>
      </c>
      <c r="C25" s="85">
        <v>17.634</v>
      </c>
      <c r="D25" s="84">
        <f>IF(AND(C25&gt;0,B25&gt;0),(B25/C25%)-100,"x  ")</f>
        <v>-14.670522853578305</v>
      </c>
      <c r="E25" s="82">
        <v>123.834</v>
      </c>
      <c r="F25" s="83">
        <v>124.874</v>
      </c>
      <c r="G25" s="84">
        <f>IF(AND(F25&gt;0,E25&gt;0),(E25/F25%)-100,"x  ")</f>
        <v>-0.83283950221823488</v>
      </c>
      <c r="H25" s="49"/>
    </row>
    <row r="26" spans="1:8" hidden="1" x14ac:dyDescent="0.2">
      <c r="A26" s="60" t="s">
        <v>72</v>
      </c>
      <c r="B26" s="85">
        <v>17.233000000000001</v>
      </c>
      <c r="C26" s="85">
        <v>4.258</v>
      </c>
      <c r="D26" s="84">
        <f>IF(AND(C26&gt;0,B26&gt;0),(B26/C26%)-100,"x  ")</f>
        <v>304.72052606857682</v>
      </c>
      <c r="E26" s="82">
        <v>35.343000000000004</v>
      </c>
      <c r="F26" s="83">
        <v>23.506</v>
      </c>
      <c r="G26" s="84">
        <f>IF(AND(F26&gt;0,E26&gt;0),(E26/F26%)-100,"x  ")</f>
        <v>50.357355568790979</v>
      </c>
      <c r="H26" s="49"/>
    </row>
    <row r="27" spans="1:8" x14ac:dyDescent="0.2">
      <c r="A27" s="55" t="s">
        <v>61</v>
      </c>
      <c r="B27" s="85">
        <f>(B25)+(B26)</f>
        <v>32.28</v>
      </c>
      <c r="C27" s="85">
        <f>(C25)+(C26)</f>
        <v>21.891999999999999</v>
      </c>
      <c r="D27" s="84">
        <f>IF(AND(C27&gt;0,B27&gt;0),(B27/C27%)-100,"x  ")</f>
        <v>47.451123698154589</v>
      </c>
      <c r="E27" s="82">
        <f>(E25)+(E26)</f>
        <v>159.17700000000002</v>
      </c>
      <c r="F27" s="83">
        <f>(F25)+(F26)</f>
        <v>148.38</v>
      </c>
      <c r="G27" s="84">
        <f>IF(AND(F27&gt;0,E27&gt;0),(E27/F27%)-100,"x  ")</f>
        <v>7.2765871411241534</v>
      </c>
      <c r="H27" s="56"/>
    </row>
    <row r="28" spans="1:8" x14ac:dyDescent="0.2">
      <c r="A28" s="55" t="s">
        <v>62</v>
      </c>
      <c r="B28" s="85">
        <v>48.752000000000002</v>
      </c>
      <c r="C28" s="85">
        <v>128.48400000000001</v>
      </c>
      <c r="D28" s="84">
        <f>IF(AND(C28&gt;0,B28&gt;0),(B28/C28%)-100,"x  ")</f>
        <v>-62.055975841349891</v>
      </c>
      <c r="E28" s="82">
        <v>370.22300000000001</v>
      </c>
      <c r="F28" s="83">
        <v>409.255</v>
      </c>
      <c r="G28" s="84">
        <f>IF(AND(F28&gt;0,E28&gt;0),(E28/F28%)-100,"x  ")</f>
        <v>-9.537330026511583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44</v>
      </c>
      <c r="B30" s="85">
        <v>571</v>
      </c>
      <c r="C30" s="85">
        <v>1279</v>
      </c>
      <c r="D30" s="84">
        <f>IF(AND(C30&gt;0,B30&gt;0),(B30/C30%)-100,"x  ")</f>
        <v>-55.355746677091474</v>
      </c>
      <c r="E30" s="82">
        <v>3668</v>
      </c>
      <c r="F30" s="83">
        <v>4285</v>
      </c>
      <c r="G30" s="84">
        <f>IF(AND(F30&gt;0,E30&gt;0),(E30/F30%)-100,"x  ")</f>
        <v>-14.399066511085181</v>
      </c>
      <c r="H30" s="49"/>
    </row>
    <row r="31" spans="1:8" x14ac:dyDescent="0.2">
      <c r="A31" s="55" t="s">
        <v>73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71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72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74</v>
      </c>
      <c r="B34" s="85">
        <f>B11+(B12*2)</f>
        <v>134</v>
      </c>
      <c r="C34" s="85">
        <f>C11+(C12*2)</f>
        <v>108</v>
      </c>
      <c r="D34" s="84">
        <f>IF(AND(C34&gt;0,B34&gt;0),(B34/C34%)-100,"x  ")</f>
        <v>24.074074074074062</v>
      </c>
      <c r="E34" s="82">
        <f>E11+(E12*2)</f>
        <v>685</v>
      </c>
      <c r="F34" s="83">
        <f>F11+(F12*2)</f>
        <v>629</v>
      </c>
      <c r="G34" s="84">
        <f>IF(AND(F34&gt;0,E34&gt;0),(E34/F34%)-100,"x  ")</f>
        <v>8.9030206677265511</v>
      </c>
      <c r="H34" s="56"/>
    </row>
    <row r="35" spans="1:8" x14ac:dyDescent="0.2">
      <c r="A35" s="67" t="s">
        <v>75</v>
      </c>
      <c r="B35" s="85">
        <f>(B30)-(B34)</f>
        <v>437</v>
      </c>
      <c r="C35" s="85">
        <f>(C30)-(C34)</f>
        <v>1171</v>
      </c>
      <c r="D35" s="84">
        <f>IF(AND(C35&gt;0,B35&gt;0),(B35/C35%)-100,"x  ")</f>
        <v>-62.681468830059778</v>
      </c>
      <c r="E35" s="82">
        <f>(E30)-(E34)</f>
        <v>2983</v>
      </c>
      <c r="F35" s="83">
        <f>(F30)-(F34)</f>
        <v>3656</v>
      </c>
      <c r="G35" s="84">
        <f>IF(AND(F35&gt;0,E35&gt;0),(E35/F35%)-100,"x  ")</f>
        <v>-18.408096280087534</v>
      </c>
      <c r="H35" s="57"/>
    </row>
    <row r="36" spans="1:8" x14ac:dyDescent="0.2">
      <c r="A36" s="55" t="s">
        <v>76</v>
      </c>
      <c r="B36" s="85">
        <v>155</v>
      </c>
      <c r="C36" s="85">
        <v>372</v>
      </c>
      <c r="D36" s="84">
        <f>IF(AND(C36&gt;0,B36&gt;0),(B36/C36%)-100,"x  ")</f>
        <v>-58.333333333333336</v>
      </c>
      <c r="E36" s="82">
        <v>896</v>
      </c>
      <c r="F36" s="83">
        <v>1308</v>
      </c>
      <c r="G36" s="84">
        <f>IF(AND(F36&gt;0,E36&gt;0),(E36/F36%)-100,"x  ")</f>
        <v>-31.498470948012226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77</v>
      </c>
      <c r="B38" s="86">
        <v>46.585000000000001</v>
      </c>
      <c r="C38" s="86">
        <v>94.912999999999997</v>
      </c>
      <c r="D38" s="84">
        <f>IF(AND(C38&gt;0,B38&gt;0),(B38/C38%)-100,"x  ")</f>
        <v>-50.918209307471045</v>
      </c>
      <c r="E38" s="82">
        <v>309.51100000000002</v>
      </c>
      <c r="F38" s="83">
        <v>344.95499999999998</v>
      </c>
      <c r="G38" s="84">
        <f>IF(AND(F38&gt;0,E38&gt;0),(E38/F38%)-100,"x  ")</f>
        <v>-10.274963401023314</v>
      </c>
      <c r="H38" s="49"/>
    </row>
    <row r="39" spans="1:8" x14ac:dyDescent="0.2">
      <c r="A39" s="55" t="s">
        <v>73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71</v>
      </c>
      <c r="B40" s="85">
        <v>8.1310000000000002</v>
      </c>
      <c r="C40" s="85">
        <v>11.611000000000001</v>
      </c>
      <c r="D40" s="84">
        <f>IF(AND(C40&gt;0,B40&gt;0),(B40/C40%)-100,"x  ")</f>
        <v>-29.971578675394028</v>
      </c>
      <c r="E40" s="82">
        <v>75.037000000000006</v>
      </c>
      <c r="F40" s="83">
        <v>75.322000000000003</v>
      </c>
      <c r="G40" s="84">
        <f>IF(AND(F40&gt;0,E40&gt;0),(E40/F40%)-100,"x  ")</f>
        <v>-0.37837550781975438</v>
      </c>
      <c r="H40" s="49"/>
    </row>
    <row r="41" spans="1:8" hidden="1" x14ac:dyDescent="0.2">
      <c r="A41" s="60" t="s">
        <v>72</v>
      </c>
      <c r="B41" s="85">
        <v>7.3449999999999998</v>
      </c>
      <c r="C41" s="85">
        <v>2.8250000000000002</v>
      </c>
      <c r="D41" s="84">
        <f>IF(AND(C41&gt;0,B41&gt;0),(B41/C41%)-100,"x  ")</f>
        <v>160</v>
      </c>
      <c r="E41" s="82">
        <v>17.292999999999999</v>
      </c>
      <c r="F41" s="83">
        <v>14.471</v>
      </c>
      <c r="G41" s="84">
        <f>IF(AND(F41&gt;0,E41&gt;0),(E41/F41%)-100,"x  ")</f>
        <v>19.501071107732699</v>
      </c>
      <c r="H41" s="49"/>
    </row>
    <row r="42" spans="1:8" x14ac:dyDescent="0.2">
      <c r="A42" s="55" t="s">
        <v>74</v>
      </c>
      <c r="B42" s="86">
        <f>(B40)+(B41)</f>
        <v>15.475999999999999</v>
      </c>
      <c r="C42" s="86">
        <f>(C40)+(C41)</f>
        <v>14.436</v>
      </c>
      <c r="D42" s="84">
        <f>IF(AND(C42&gt;0,B42&gt;0),(B42/C42%)-100,"x  ")</f>
        <v>7.2042116929897446</v>
      </c>
      <c r="E42" s="82">
        <f>(E40)+(E41)</f>
        <v>92.330000000000013</v>
      </c>
      <c r="F42" s="83">
        <f>(F40)+(F41)</f>
        <v>89.793000000000006</v>
      </c>
      <c r="G42" s="84">
        <f>IF(AND(F42&gt;0,E42&gt;0),(E42/F42%)-100,"x  ")</f>
        <v>2.8253872796320394</v>
      </c>
      <c r="H42" s="56"/>
    </row>
    <row r="43" spans="1:8" x14ac:dyDescent="0.2">
      <c r="A43" s="67" t="s">
        <v>75</v>
      </c>
      <c r="B43" s="85">
        <v>31.109000000000002</v>
      </c>
      <c r="C43" s="85">
        <v>80.477000000000004</v>
      </c>
      <c r="D43" s="84">
        <f>IF(AND(C43&gt;0,B43&gt;0),(B43/C43%)-100,"x  ")</f>
        <v>-61.344234998819537</v>
      </c>
      <c r="E43" s="82">
        <v>217.18100000000001</v>
      </c>
      <c r="F43" s="83">
        <v>255.16200000000001</v>
      </c>
      <c r="G43" s="84">
        <f>IF(AND(F43&gt;0,E43&gt;0),(E43/F43%)-100,"x  ")</f>
        <v>-14.885053417044858</v>
      </c>
      <c r="H43" s="49"/>
    </row>
    <row r="44" spans="1:8" x14ac:dyDescent="0.2">
      <c r="A44" s="55" t="s">
        <v>76</v>
      </c>
      <c r="B44" s="85">
        <v>15.286</v>
      </c>
      <c r="C44" s="85">
        <v>29.119</v>
      </c>
      <c r="D44" s="84">
        <f>IF(AND(C44&gt;0,B44&gt;0),(B44/C44%)-100,"x  ")</f>
        <v>-47.505065421202652</v>
      </c>
      <c r="E44" s="82">
        <v>79.152000000000001</v>
      </c>
      <c r="F44" s="83">
        <v>109.645</v>
      </c>
      <c r="G44" s="84">
        <f>IF(AND(F44&gt;0,E44&gt;0),(E44/F44%)-100,"x  ")</f>
        <v>-27.810661680879193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78</v>
      </c>
      <c r="B46" s="86">
        <v>1875</v>
      </c>
      <c r="C46" s="86">
        <v>3681</v>
      </c>
      <c r="D46" s="84">
        <f>IF(AND(C46&gt;0,B46&gt;0),(B46/C46%)-100,"x  ")</f>
        <v>-49.062754686226569</v>
      </c>
      <c r="E46" s="82">
        <v>12376</v>
      </c>
      <c r="F46" s="83">
        <v>13438</v>
      </c>
      <c r="G46" s="84">
        <f>IF(AND(F46&gt;0,E46&gt;0),(E46/F46%)-100,"x  ")</f>
        <v>-7.9029617502604452</v>
      </c>
      <c r="H46" s="49"/>
    </row>
    <row r="47" spans="1:8" x14ac:dyDescent="0.2">
      <c r="A47" s="55" t="s">
        <v>73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71</v>
      </c>
      <c r="B48" s="85">
        <v>355</v>
      </c>
      <c r="C48" s="85">
        <v>471</v>
      </c>
      <c r="D48" s="84">
        <f>IF(AND(C48&gt;0,B48&gt;0),(B48/C48%)-100,"x  ")</f>
        <v>-24.628450106157118</v>
      </c>
      <c r="E48" s="82">
        <v>3017</v>
      </c>
      <c r="F48" s="83">
        <v>2971</v>
      </c>
      <c r="G48" s="84">
        <f>IF(AND(F48&gt;0,E48&gt;0),(E48/F48%)-100,"x  ")</f>
        <v>1.5483002356108955</v>
      </c>
      <c r="H48" s="49"/>
    </row>
    <row r="49" spans="1:8" hidden="1" x14ac:dyDescent="0.2">
      <c r="A49" s="60" t="s">
        <v>72</v>
      </c>
      <c r="B49" s="85">
        <v>328</v>
      </c>
      <c r="C49" s="85">
        <v>106</v>
      </c>
      <c r="D49" s="84">
        <f>IF(AND(C49&gt;0,B49&gt;0),(B49/C49%)-100,"x  ")</f>
        <v>209.43396226415092</v>
      </c>
      <c r="E49" s="82">
        <v>760</v>
      </c>
      <c r="F49" s="83">
        <v>544</v>
      </c>
      <c r="G49" s="84">
        <f>IF(AND(F49&gt;0,E49&gt;0),(E49/F49%)-100,"x  ")</f>
        <v>39.70588235294116</v>
      </c>
      <c r="H49" s="49"/>
    </row>
    <row r="50" spans="1:8" x14ac:dyDescent="0.2">
      <c r="A50" s="55" t="s">
        <v>74</v>
      </c>
      <c r="B50" s="85">
        <f>(B48)+(B49)</f>
        <v>683</v>
      </c>
      <c r="C50" s="85">
        <f>(C48)+(C49)</f>
        <v>577</v>
      </c>
      <c r="D50" s="84">
        <f>IF(AND(C50&gt;0,B50&gt;0),(B50/C50%)-100,"x  ")</f>
        <v>18.370883882149059</v>
      </c>
      <c r="E50" s="82">
        <f>(E48)+(E49)</f>
        <v>3777</v>
      </c>
      <c r="F50" s="83">
        <f>(F48)+(F49)</f>
        <v>3515</v>
      </c>
      <c r="G50" s="84">
        <f>IF(AND(F50&gt;0,E50&gt;0),(E50/F50%)-100,"x  ")</f>
        <v>7.4537695590327218</v>
      </c>
      <c r="H50" s="56"/>
    </row>
    <row r="51" spans="1:8" x14ac:dyDescent="0.2">
      <c r="A51" s="67" t="s">
        <v>75</v>
      </c>
      <c r="B51" s="85">
        <v>1192</v>
      </c>
      <c r="C51" s="85">
        <v>3104</v>
      </c>
      <c r="D51" s="84">
        <f>IF(AND(C51&gt;0,B51&gt;0),(B51/C51%)-100,"x  ")</f>
        <v>-61.597938144329895</v>
      </c>
      <c r="E51" s="82">
        <v>8599</v>
      </c>
      <c r="F51" s="83">
        <v>9923</v>
      </c>
      <c r="G51" s="84">
        <f>IF(AND(F51&gt;0,E51&gt;0),(E51/F51%)-100,"x  ")</f>
        <v>-13.342739091000709</v>
      </c>
      <c r="H51" s="49"/>
    </row>
    <row r="52" spans="1:8" x14ac:dyDescent="0.2">
      <c r="A52" s="68" t="s">
        <v>76</v>
      </c>
      <c r="B52" s="87">
        <v>606</v>
      </c>
      <c r="C52" s="87">
        <v>1086</v>
      </c>
      <c r="D52" s="88">
        <f>IF(AND(C52&gt;0,B52&gt;0),(B52/C52%)-100,"x  ")</f>
        <v>-44.198895027624303</v>
      </c>
      <c r="E52" s="89">
        <v>2808</v>
      </c>
      <c r="F52" s="90">
        <v>3862</v>
      </c>
      <c r="G52" s="88">
        <f>IF(AND(F52&gt;0,E52&gt;0),(E52/F52%)-100,"x  ")</f>
        <v>-27.29155877783532</v>
      </c>
      <c r="H52" s="49"/>
    </row>
    <row r="53" spans="1:8" x14ac:dyDescent="0.2">
      <c r="H53" s="49"/>
    </row>
    <row r="54" spans="1:8" x14ac:dyDescent="0.2">
      <c r="A54" t="s">
        <v>55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7/16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104</v>
      </c>
      <c r="B2" s="142"/>
      <c r="C2" s="142"/>
      <c r="D2" s="142"/>
      <c r="E2" s="142"/>
      <c r="F2" s="142"/>
      <c r="G2" s="142"/>
      <c r="H2" s="14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4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7/16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5" t="s">
        <v>105</v>
      </c>
      <c r="B2" s="106"/>
      <c r="C2" s="106"/>
      <c r="D2" s="106"/>
      <c r="E2" s="106"/>
      <c r="F2" s="106"/>
      <c r="G2" s="106"/>
      <c r="H2" s="106"/>
      <c r="I2" s="71" t="s">
        <v>82</v>
      </c>
      <c r="M2" s="91" t="s">
        <v>106</v>
      </c>
    </row>
    <row r="3" spans="1:26" x14ac:dyDescent="0.2">
      <c r="A3" s="72"/>
      <c r="B3" s="27" t="s">
        <v>107</v>
      </c>
      <c r="C3" s="27" t="s">
        <v>108</v>
      </c>
      <c r="D3" s="27" t="s">
        <v>109</v>
      </c>
      <c r="E3" s="27" t="s">
        <v>110</v>
      </c>
      <c r="F3" s="28" t="s">
        <v>111</v>
      </c>
      <c r="G3" s="28" t="s">
        <v>112</v>
      </c>
      <c r="H3" s="29" t="s">
        <v>113</v>
      </c>
      <c r="I3" s="28" t="s">
        <v>114</v>
      </c>
      <c r="J3" s="28" t="s">
        <v>115</v>
      </c>
      <c r="K3" s="28" t="s">
        <v>116</v>
      </c>
      <c r="L3" s="28" t="s">
        <v>117</v>
      </c>
      <c r="M3" s="28" t="s">
        <v>118</v>
      </c>
      <c r="N3" s="28" t="s">
        <v>107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6">
        <v>258</v>
      </c>
      <c r="C7" s="76">
        <v>269</v>
      </c>
      <c r="D7" s="76">
        <v>359</v>
      </c>
      <c r="E7" s="76">
        <v>170</v>
      </c>
      <c r="F7" s="76">
        <v>182</v>
      </c>
      <c r="G7" s="76">
        <v>317</v>
      </c>
      <c r="H7" s="76">
        <v>157</v>
      </c>
      <c r="I7" s="76">
        <v>122</v>
      </c>
      <c r="J7" s="76">
        <v>113</v>
      </c>
      <c r="K7" s="76">
        <v>268</v>
      </c>
      <c r="L7" s="76">
        <v>217</v>
      </c>
      <c r="M7" s="77">
        <v>183</v>
      </c>
      <c r="N7" s="76">
        <v>206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5" t="s">
        <v>119</v>
      </c>
      <c r="B9" s="106"/>
      <c r="C9" s="106"/>
      <c r="D9" s="106"/>
      <c r="E9" s="106"/>
      <c r="F9" s="106"/>
      <c r="G9" s="106"/>
      <c r="H9" s="106"/>
      <c r="I9" s="71" t="s">
        <v>80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6">
        <v>1387</v>
      </c>
      <c r="C11" s="76">
        <v>939</v>
      </c>
      <c r="D11" s="76">
        <v>966</v>
      </c>
      <c r="E11" s="76">
        <v>455</v>
      </c>
      <c r="F11" s="76">
        <v>583</v>
      </c>
      <c r="G11" s="76">
        <v>858</v>
      </c>
      <c r="H11" s="76">
        <v>685</v>
      </c>
      <c r="I11" s="76">
        <v>353</v>
      </c>
      <c r="J11" s="76">
        <v>383</v>
      </c>
      <c r="K11" s="76">
        <v>742</v>
      </c>
      <c r="L11" s="76">
        <v>755</v>
      </c>
      <c r="M11" s="77">
        <v>603</v>
      </c>
      <c r="N11" s="76">
        <v>764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07/16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dcterms:created xsi:type="dcterms:W3CDTF">2014-04-03T08:37:47Z</dcterms:created>
  <dcterms:modified xsi:type="dcterms:W3CDTF">2016-09-23T05:48:13Z</dcterms:modified>
  <cp:category>LIS-Bericht</cp:category>
</cp:coreProperties>
</file>