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D42" i="5" s="1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D34" i="5" s="1"/>
  <c r="B34" i="5"/>
  <c r="B35" i="5" s="1"/>
  <c r="G30" i="5"/>
  <c r="D30" i="5"/>
  <c r="G28" i="5"/>
  <c r="D28" i="5"/>
  <c r="F27" i="5"/>
  <c r="E27" i="5"/>
  <c r="C27" i="5"/>
  <c r="D27" i="5" s="1"/>
  <c r="B27" i="5"/>
  <c r="G26" i="5"/>
  <c r="D26" i="5"/>
  <c r="G25" i="5"/>
  <c r="D25" i="5"/>
  <c r="G23" i="5"/>
  <c r="D23" i="5"/>
  <c r="G21" i="5"/>
  <c r="D21" i="5"/>
  <c r="F20" i="5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D14" i="5"/>
  <c r="F13" i="5"/>
  <c r="G13" i="5" s="1"/>
  <c r="E13" i="5"/>
  <c r="C13" i="5"/>
  <c r="B13" i="5"/>
  <c r="G12" i="5"/>
  <c r="D12" i="5"/>
  <c r="G11" i="5"/>
  <c r="D11" i="5"/>
  <c r="G9" i="5"/>
  <c r="D9" i="5"/>
  <c r="D22" i="4"/>
  <c r="H21" i="4"/>
  <c r="H22" i="4" s="1"/>
  <c r="F21" i="4"/>
  <c r="F22" i="4" s="1"/>
  <c r="E21" i="4"/>
  <c r="E22" i="4" s="1"/>
  <c r="D21" i="4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G27" i="5" l="1"/>
  <c r="D50" i="5"/>
  <c r="G34" i="5"/>
  <c r="D13" i="5"/>
  <c r="G20" i="5"/>
  <c r="C35" i="5"/>
  <c r="G42" i="5"/>
  <c r="D35" i="5"/>
  <c r="F35" i="5"/>
  <c r="G35" i="5" s="1"/>
  <c r="G21" i="4"/>
  <c r="G22" i="4" s="1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<sst xmlns="http://schemas.openxmlformats.org/spreadsheetml/2006/main" count="147" uniqueCount="123">
  <si>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</si>
  <si>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</si>
  <si>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</si>
  <si>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</si>
  <si>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</si>
  <si>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</si>
  <si>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</si>
  <si>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</si>
  <si>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</si>
  <si>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</si>
  <si>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</si>
  <si>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</si>
  <si>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</si>
  <si>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</si>
  <si>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</si>
  <si>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</si>
  <si>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</si>
  <si>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</si>
  <si>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</si>
  <si>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</si>
  <si>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</si>
  <si>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</si>
  <si>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</si>
  <si>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</si>
  <si>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</si>
  <si>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</si>
  <si>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</si>
  <si>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</si>
  <si>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</si>
  <si>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</si>
  <si>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</si>
  <si>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</si>
  <si>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</si>
  <si>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</si>
  <si>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</si>
  <si>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</si>
  <si>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</si>
  <si>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</si>
  <si>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</si>
  <si>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</si>
  <si>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</si>
  <si>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</si>
  <si>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</si>
  <si>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</si>
  <si>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</si>
  <si>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</si>
  <si>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</si>
  <si>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</si>
  <si>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</si>
  <si>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</si>
  <si>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</si>
  <si>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</si>
  <si>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</si>
  <si>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</si>
  <si>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</si>
  <si>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</si>
  <si>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</si>
  <si>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</si>
  <si>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</si>
  <si>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</si>
  <si>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</si>
  <si>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</si>
  <si>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</si>
  <si>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</si>
  <si>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</si>
  <si>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</si>
  <si>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</si>
  <si>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</si>
  <si>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</si>
  <si>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</si>
  <si>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</si>
  <si>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</si>
  <si>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</si>
  <si>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</si>
  <si>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</si>
  <si>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</si>
  <si>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</si>
  <si>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</si>
  <si>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</si>
  <si>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</si>
  <si>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</si>
  <si>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</si>
  <si>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</si>
  <si>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</si>
  <si>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</si>
  <si>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</si>
  <si>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</si>
  <si>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</si>
  <si>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</si>
  <si>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</si>
  <si>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</si>
  <si>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</si>
  <si>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</si>
  <si>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</si>
  <si>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</si>
  <si>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</si>
  <si>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Dezember 2017</t>
  </si>
  <si>
    <t xml:space="preserve">© Statistisches Amt für Hamburg und Schleswig-Holstein, Hamburg 2018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</si>
  <si>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Dezember 2017</t>
    </r>
  </si>
  <si>
    <t>Januar bis Dezember 2017</t>
  </si>
  <si>
    <t>Januar bis Dezember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</si>
  <si>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Dezember 2017</t>
    </r>
  </si>
  <si>
    <t>Dezember 
2017</t>
  </si>
  <si>
    <t>Dezember 
2016</t>
  </si>
  <si>
    <t xml:space="preserve">Januar bis Dezember </t>
  </si>
  <si>
    <t>Stand: Dezember 2017</t>
  </si>
  <si>
    <t>Baugenehmigungen für Wohngebäude insgesamt 
ab Dezember 2017</t>
  </si>
  <si>
    <t>Dezember 2017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</si>
  <si>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</si>
  <si>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</si>
  <si>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</si>
  <si>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</si>
  <si>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</si>
  <si>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</si>
  <si>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</si>
  <si>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</si>
  <si>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</si>
  <si>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</si>
  <si>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</si>
  <si>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</si>
  <si>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2017</t>
  </si>
  <si>
    <t>Kennziffer: F II 1 - m 12/17 HH</t>
  </si>
  <si>
    <t>Herausgegeben am: 8.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</si>
</sst>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302</c:v>
                </c:pt>
                <c:pt idx="1">
                  <c:v>147</c:v>
                </c:pt>
                <c:pt idx="2">
                  <c:v>207</c:v>
                </c:pt>
                <c:pt idx="3">
                  <c:v>210</c:v>
                </c:pt>
                <c:pt idx="4">
                  <c:v>267</c:v>
                </c:pt>
                <c:pt idx="5">
                  <c:v>322</c:v>
                </c:pt>
                <c:pt idx="6">
                  <c:v>301</c:v>
                </c:pt>
                <c:pt idx="7">
                  <c:v>238</c:v>
                </c:pt>
                <c:pt idx="8">
                  <c:v>205</c:v>
                </c:pt>
                <c:pt idx="9">
                  <c:v>205</c:v>
                </c:pt>
                <c:pt idx="10">
                  <c:v>259</c:v>
                </c:pt>
                <c:pt idx="11">
                  <c:v>157</c:v>
                </c:pt>
                <c:pt idx="12">
                  <c:v>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1489</c:v>
                </c:pt>
                <c:pt idx="1">
                  <c:v>1486</c:v>
                </c:pt>
                <c:pt idx="2">
                  <c:v>1152</c:v>
                </c:pt>
                <c:pt idx="3">
                  <c:v>573</c:v>
                </c:pt>
                <c:pt idx="4">
                  <c:v>940</c:v>
                </c:pt>
                <c:pt idx="5">
                  <c:v>1926</c:v>
                </c:pt>
                <c:pt idx="6">
                  <c:v>940</c:v>
                </c:pt>
                <c:pt idx="7">
                  <c:v>1084</c:v>
                </c:pt>
                <c:pt idx="8">
                  <c:v>1212</c:v>
                </c:pt>
                <c:pt idx="9">
                  <c:v>600</c:v>
                </c:pt>
                <c:pt idx="10">
                  <c:v>921</c:v>
                </c:pt>
                <c:pt idx="11">
                  <c:v>778</c:v>
                </c:pt>
                <c:pt idx="12">
                  <c:v>853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317184"/>
        <c:axId val="92318720"/>
      </c:lineChart>
      <c:catAx>
        <c:axId val="92317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2318720"/>
        <c:crosses val="autoZero"/>
        <c:auto val="1"/>
        <c:lblAlgn val="ctr"/>
        <c:lblOffset val="100"/>
        <c:noMultiLvlLbl val="0"/>
      </c:catAx>
      <c:valAx>
        <c:axId val="9231872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23171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0</xdr:rowOff>
    </xdr:from>
    <xdr:to>
      <xdr:col>7</xdr:col>
      <xdr:colOff>826312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773397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cols>
    <col min="5" max="5" width="11.140625" customWidth="1"/>
    <col min="8" max="8" width="11.85546875" customWidth="1"/>
  </cols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10</v>
      </c>
      <c r="B15" s="99"/>
      <c r="C15" s="99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0" t="s">
        <v>11</v>
      </c>
      <c r="B17" s="99"/>
      <c r="C17" s="99"/>
      <c r="D17" s="13"/>
      <c r="E17" s="13"/>
      <c r="F17" s="13"/>
      <c r="G17" s="13"/>
    </row>
    <row r="18" spans="1:7" x14ac:dyDescent="0.2">
      <c r="A18" s="13" t="s">
        <v>12</v>
      </c>
      <c r="B18" s="101" t="s">
        <v>94</v>
      </c>
      <c r="C18" s="99"/>
      <c r="D18" s="13"/>
      <c r="E18" s="13"/>
      <c r="F18" s="13"/>
      <c r="G18" s="13"/>
    </row>
    <row r="19" spans="1:7" x14ac:dyDescent="0.2">
      <c r="A19" s="13" t="s">
        <v>13</v>
      </c>
      <c r="B19" s="102" t="s">
        <v>14</v>
      </c>
      <c r="C19" s="99"/>
      <c r="D19" s="99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8" t="s">
        <v>15</v>
      </c>
      <c r="B21" s="99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100" t="s">
        <v>17</v>
      </c>
      <c r="C23" s="99"/>
      <c r="D23" s="13"/>
      <c r="E23" s="13"/>
      <c r="F23" s="13"/>
      <c r="G23" s="13"/>
    </row>
    <row r="24" spans="1:7" x14ac:dyDescent="0.2">
      <c r="A24" s="13" t="s">
        <v>18</v>
      </c>
      <c r="B24" s="100" t="s">
        <v>19</v>
      </c>
      <c r="C24" s="99"/>
      <c r="D24" s="13"/>
      <c r="E24" s="13"/>
      <c r="F24" s="13"/>
      <c r="G24" s="13"/>
    </row>
    <row r="25" spans="1:7" x14ac:dyDescent="0.2">
      <c r="A25" s="13"/>
      <c r="B25" s="99" t="s">
        <v>20</v>
      </c>
      <c r="C25" s="99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1" t="s">
        <v>97</v>
      </c>
      <c r="B29" s="99"/>
      <c r="C29" s="99"/>
      <c r="D29" s="99"/>
      <c r="E29" s="99"/>
      <c r="F29" s="99"/>
      <c r="G29" s="99"/>
    </row>
    <row r="30" spans="1:7" s="78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24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80">
        <v>4</v>
      </c>
      <c r="C8" s="80">
        <v>0</v>
      </c>
      <c r="D8" s="80">
        <v>149</v>
      </c>
      <c r="E8" s="80">
        <v>1</v>
      </c>
      <c r="F8" s="80">
        <v>0</v>
      </c>
      <c r="G8" s="80">
        <f t="shared" ref="G8:G14" si="0">E8+F8</f>
        <v>1</v>
      </c>
      <c r="H8" s="80">
        <v>148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80">
        <v>25</v>
      </c>
      <c r="C9" s="80">
        <v>2</v>
      </c>
      <c r="D9" s="80">
        <v>28</v>
      </c>
      <c r="E9" s="80">
        <v>9</v>
      </c>
      <c r="F9" s="80">
        <v>4</v>
      </c>
      <c r="G9" s="80">
        <f t="shared" si="0"/>
        <v>13</v>
      </c>
      <c r="H9" s="80">
        <v>11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80">
        <v>38</v>
      </c>
      <c r="C10" s="80">
        <v>2</v>
      </c>
      <c r="D10" s="80">
        <v>263</v>
      </c>
      <c r="E10" s="80">
        <v>8</v>
      </c>
      <c r="F10" s="80">
        <v>2</v>
      </c>
      <c r="G10" s="80">
        <f t="shared" si="0"/>
        <v>10</v>
      </c>
      <c r="H10" s="80">
        <v>231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80">
        <v>14</v>
      </c>
      <c r="C11" s="80">
        <v>3</v>
      </c>
      <c r="D11" s="80">
        <v>44</v>
      </c>
      <c r="E11" s="80">
        <v>0</v>
      </c>
      <c r="F11" s="80">
        <v>2</v>
      </c>
      <c r="G11" s="80">
        <f t="shared" si="0"/>
        <v>2</v>
      </c>
      <c r="H11" s="80">
        <v>36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80">
        <v>79</v>
      </c>
      <c r="C12" s="80">
        <v>7</v>
      </c>
      <c r="D12" s="80">
        <v>264</v>
      </c>
      <c r="E12" s="80">
        <v>43</v>
      </c>
      <c r="F12" s="80">
        <v>4</v>
      </c>
      <c r="G12" s="80">
        <f t="shared" si="0"/>
        <v>47</v>
      </c>
      <c r="H12" s="80">
        <v>205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80">
        <v>14</v>
      </c>
      <c r="C13" s="80">
        <v>0</v>
      </c>
      <c r="D13" s="80">
        <v>37</v>
      </c>
      <c r="E13" s="80">
        <v>5</v>
      </c>
      <c r="F13" s="80">
        <v>2</v>
      </c>
      <c r="G13" s="80">
        <f t="shared" si="0"/>
        <v>7</v>
      </c>
      <c r="H13" s="80">
        <v>30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80">
        <v>32</v>
      </c>
      <c r="C14" s="80">
        <v>1</v>
      </c>
      <c r="D14" s="80">
        <v>68</v>
      </c>
      <c r="E14" s="80">
        <v>16</v>
      </c>
      <c r="F14" s="80">
        <v>10</v>
      </c>
      <c r="G14" s="80">
        <f t="shared" si="0"/>
        <v>26</v>
      </c>
      <c r="H14" s="80">
        <v>31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80">
        <v>206</v>
      </c>
      <c r="C16" s="80">
        <v>15</v>
      </c>
      <c r="D16" s="80">
        <v>853</v>
      </c>
      <c r="E16" s="80">
        <v>82</v>
      </c>
      <c r="F16" s="80">
        <v>24</v>
      </c>
      <c r="G16" s="80">
        <f>E16+F16</f>
        <v>106</v>
      </c>
      <c r="H16" s="80">
        <v>692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99</v>
      </c>
      <c r="B18" s="80">
        <v>2724</v>
      </c>
      <c r="C18" s="80">
        <v>192</v>
      </c>
      <c r="D18" s="80">
        <v>12465</v>
      </c>
      <c r="E18" s="80">
        <v>1241</v>
      </c>
      <c r="F18" s="80">
        <v>304</v>
      </c>
      <c r="G18" s="80">
        <f>E18+F18</f>
        <v>1545</v>
      </c>
      <c r="H18" s="80">
        <v>9790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100</v>
      </c>
      <c r="B20" s="80">
        <v>2738</v>
      </c>
      <c r="C20" s="80">
        <v>251</v>
      </c>
      <c r="D20" s="80">
        <v>10736</v>
      </c>
      <c r="E20" s="80">
        <v>1155</v>
      </c>
      <c r="F20" s="80">
        <v>258</v>
      </c>
      <c r="G20" s="80">
        <f>E20+F20</f>
        <v>1413</v>
      </c>
      <c r="H20" s="80">
        <v>8238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80">
        <f>(B18)-(B20)</f>
        <v>-14</v>
      </c>
      <c r="C21" s="80">
        <f>(C18)-(C20)</f>
        <v>-59</v>
      </c>
      <c r="D21" s="80">
        <f>(D18)-(D20)</f>
        <v>1729</v>
      </c>
      <c r="E21" s="80">
        <f>(E18)-(E20)</f>
        <v>86</v>
      </c>
      <c r="F21" s="80">
        <f>(F18)-(F20)</f>
        <v>46</v>
      </c>
      <c r="G21" s="80">
        <f>E21+F21</f>
        <v>132</v>
      </c>
      <c r="H21" s="80">
        <f>(H18)-(H20)</f>
        <v>1552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1">
        <f t="shared" ref="B22:H22" si="1">((B21/B20)*100)</f>
        <v>-0.51132213294375461</v>
      </c>
      <c r="C22" s="81">
        <f t="shared" si="1"/>
        <v>-23.50597609561753</v>
      </c>
      <c r="D22" s="81">
        <f t="shared" si="1"/>
        <v>16.104694485842028</v>
      </c>
      <c r="E22" s="81">
        <f t="shared" si="1"/>
        <v>7.445887445887446</v>
      </c>
      <c r="F22" s="81">
        <f t="shared" si="1"/>
        <v>17.829457364341085</v>
      </c>
      <c r="G22" s="81">
        <f t="shared" si="1"/>
        <v>9.3418259023354562</v>
      </c>
      <c r="H22" s="81">
        <f t="shared" si="1"/>
        <v>18.839524156348627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 t="s">
        <v>55</v>
      </c>
      <c r="B24" s="22"/>
      <c r="C24" s="22"/>
      <c r="D24" s="22"/>
      <c r="E24" s="22"/>
      <c r="F24" s="22"/>
      <c r="G24" s="22"/>
      <c r="H24" s="22"/>
      <c r="I24" s="43"/>
      <c r="J24" s="43"/>
      <c r="K24" s="43"/>
      <c r="L24" s="43"/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6"/>
    </row>
    <row r="2" spans="1:26" x14ac:dyDescent="0.2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2017</v>
      </c>
      <c r="F6" s="140">
        <v>2016</v>
      </c>
      <c r="G6" s="120" t="s">
        <v>54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2">
        <v>156</v>
      </c>
      <c r="C9" s="83">
        <v>239</v>
      </c>
      <c r="D9" s="84">
        <f>IF(AND(C9&gt;0,B9&gt;0),(B9/C9%)-100,"x  ")</f>
        <v>-34.728033472803347</v>
      </c>
      <c r="E9" s="82">
        <v>2024</v>
      </c>
      <c r="F9" s="83">
        <v>2011</v>
      </c>
      <c r="G9" s="84">
        <f>IF(AND(F9&gt;0,E9&gt;0),(E9/F9%)-100,"x  ")</f>
        <v>0.64644455494779152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2">
        <v>82</v>
      </c>
      <c r="C11" s="83">
        <v>118</v>
      </c>
      <c r="D11" s="84">
        <f>IF(AND(C11&gt;0,B11&gt;0),(B11/C11%)-100,"x  ")</f>
        <v>-30.508474576271183</v>
      </c>
      <c r="E11" s="82">
        <v>1241</v>
      </c>
      <c r="F11" s="83">
        <v>1155</v>
      </c>
      <c r="G11" s="84">
        <f>IF(AND(F11&gt;0,E11&gt;0),(E11/F11%)-100,"x  ")</f>
        <v>7.4458874458874362</v>
      </c>
      <c r="H11" s="48"/>
    </row>
    <row r="12" spans="1:26" hidden="1" x14ac:dyDescent="0.2">
      <c r="A12" s="54" t="s">
        <v>60</v>
      </c>
      <c r="B12" s="82">
        <v>12</v>
      </c>
      <c r="C12" s="83">
        <v>11</v>
      </c>
      <c r="D12" s="84">
        <f>IF(AND(C12&gt;0,B12&gt;0),(B12/C12%)-100,"x  ")</f>
        <v>9.0909090909090935</v>
      </c>
      <c r="E12" s="82">
        <v>152</v>
      </c>
      <c r="F12" s="83">
        <v>129</v>
      </c>
      <c r="G12" s="84">
        <f>IF(AND(F12&gt;0,E12&gt;0),(E12/F12%)-100,"x  ")</f>
        <v>17.829457364341081</v>
      </c>
      <c r="H12" s="48"/>
    </row>
    <row r="13" spans="1:26" x14ac:dyDescent="0.2">
      <c r="A13" s="54" t="s">
        <v>61</v>
      </c>
      <c r="B13" s="82">
        <f>(B11)+(B12)</f>
        <v>94</v>
      </c>
      <c r="C13" s="83">
        <f>(C11)+(C12)</f>
        <v>129</v>
      </c>
      <c r="D13" s="84">
        <f>IF(AND(C13&gt;0,B13&gt;0),(B13/C13%)-100,"x  ")</f>
        <v>-27.131782945736433</v>
      </c>
      <c r="E13" s="82">
        <f>(E11)+(E12)</f>
        <v>1393</v>
      </c>
      <c r="F13" s="83">
        <f>(F11)+(F12)</f>
        <v>1284</v>
      </c>
      <c r="G13" s="84">
        <f>IF(AND(F13&gt;0,E13&gt;0),(E13/F13%)-100,"x  ")</f>
        <v>8.4890965732087267</v>
      </c>
      <c r="H13" s="55"/>
    </row>
    <row r="14" spans="1:26" x14ac:dyDescent="0.2">
      <c r="A14" s="54" t="s">
        <v>62</v>
      </c>
      <c r="B14" s="82">
        <v>62</v>
      </c>
      <c r="C14" s="83">
        <v>110</v>
      </c>
      <c r="D14" s="84">
        <f>IF(AND(C14&gt;0,B14&gt;0),(B14/C14%)-100,"x  ")</f>
        <v>-43.63636363636364</v>
      </c>
      <c r="E14" s="82">
        <v>631</v>
      </c>
      <c r="F14" s="83">
        <v>727</v>
      </c>
      <c r="G14" s="84">
        <f>IF(AND(F14&gt;0,E14&gt;0),(E14/F14%)-100,"x  ")</f>
        <v>-13.204951856946352</v>
      </c>
      <c r="H14" s="56"/>
    </row>
    <row r="15" spans="1:26" x14ac:dyDescent="0.2">
      <c r="A15" s="54" t="s">
        <v>63</v>
      </c>
      <c r="B15" s="82">
        <v>14</v>
      </c>
      <c r="C15" s="83">
        <v>25</v>
      </c>
      <c r="D15" s="84">
        <f>IF(AND(C15&gt;0,B15&gt;0),(B15/C15%)-100,"x  ")</f>
        <v>-44</v>
      </c>
      <c r="E15" s="82">
        <v>257</v>
      </c>
      <c r="F15" s="83">
        <v>235</v>
      </c>
      <c r="G15" s="84">
        <f>IF(AND(F15&gt;0,E15&gt;0),(E15/F15%)-100,"x  ")</f>
        <v>9.3617021276595693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5">
        <v>343.82499999999999</v>
      </c>
      <c r="C17" s="85">
        <v>553.58100000000002</v>
      </c>
      <c r="D17" s="84">
        <f>IF(AND(C17&gt;0,B17&gt;0),(B17/C17%)-100,"x  ")</f>
        <v>-37.890751308299969</v>
      </c>
      <c r="E17" s="82">
        <v>4704.893</v>
      </c>
      <c r="F17" s="83">
        <v>4156.0630000000001</v>
      </c>
      <c r="G17" s="84">
        <f>IF(AND(F17&gt;0,E17&gt;0),(E17/F17%)-100,"x  ")</f>
        <v>13.205526480228997</v>
      </c>
      <c r="H17" s="48"/>
    </row>
    <row r="18" spans="1:8" hidden="1" x14ac:dyDescent="0.2">
      <c r="A18" s="59" t="s">
        <v>65</v>
      </c>
      <c r="B18" s="85">
        <v>66.793999999999997</v>
      </c>
      <c r="C18" s="85">
        <v>81.150999999999996</v>
      </c>
      <c r="D18" s="84">
        <f>IF(AND(C18&gt;0,B18&gt;0),(B18/C18%)-100,"x  ")</f>
        <v>-17.691710514965933</v>
      </c>
      <c r="E18" s="82">
        <v>891.12900000000002</v>
      </c>
      <c r="F18" s="83">
        <v>826.39099999999996</v>
      </c>
      <c r="G18" s="84">
        <f>IF(AND(F18&gt;0,E18&gt;0),(E18/F18%)-100,"x  ")</f>
        <v>7.8338220043538769</v>
      </c>
      <c r="H18" s="48"/>
    </row>
    <row r="19" spans="1:8" hidden="1" x14ac:dyDescent="0.2">
      <c r="A19" s="59" t="s">
        <v>66</v>
      </c>
      <c r="B19" s="85">
        <v>14.358000000000001</v>
      </c>
      <c r="C19" s="85">
        <v>11.923</v>
      </c>
      <c r="D19" s="84">
        <f>IF(AND(C19&gt;0,B19&gt;0),(B19/C19%)-100,"x  ")</f>
        <v>20.422712404596155</v>
      </c>
      <c r="E19" s="82">
        <v>167.328</v>
      </c>
      <c r="F19" s="83">
        <v>151.91200000000001</v>
      </c>
      <c r="G19" s="84">
        <f>IF(AND(F19&gt;0,E19&gt;0),(E19/F19%)-100,"x  ")</f>
        <v>10.147980409710883</v>
      </c>
      <c r="H19" s="48"/>
    </row>
    <row r="20" spans="1:8" x14ac:dyDescent="0.2">
      <c r="A20" s="59" t="s">
        <v>67</v>
      </c>
      <c r="B20" s="86">
        <f>(B18)+(B19)</f>
        <v>81.152000000000001</v>
      </c>
      <c r="C20" s="86">
        <f>(C18)+(C19)</f>
        <v>93.073999999999998</v>
      </c>
      <c r="D20" s="84">
        <f>IF(AND(C20&gt;0,B20&gt;0),(B20/C20%)-100,"x  ")</f>
        <v>-12.809162601800722</v>
      </c>
      <c r="E20" s="82">
        <f>(E18)+(E19)</f>
        <v>1058.4570000000001</v>
      </c>
      <c r="F20" s="83">
        <f>(F18)+(F19)</f>
        <v>978.303</v>
      </c>
      <c r="G20" s="84">
        <f>IF(AND(F20&gt;0,E20&gt;0),(E20/F20%)-100,"x  ")</f>
        <v>8.193167147601514</v>
      </c>
      <c r="H20" s="55"/>
    </row>
    <row r="21" spans="1:8" x14ac:dyDescent="0.2">
      <c r="A21" s="59" t="s">
        <v>68</v>
      </c>
      <c r="B21" s="85">
        <v>262.673</v>
      </c>
      <c r="C21" s="85">
        <v>460.50700000000001</v>
      </c>
      <c r="D21" s="84">
        <f>IF(AND(C21&gt;0,B21&gt;0),(B21/C21%)-100,"x  ")</f>
        <v>-42.960041866898877</v>
      </c>
      <c r="E21" s="82">
        <v>3646.4360000000001</v>
      </c>
      <c r="F21" s="83">
        <v>3177.76</v>
      </c>
      <c r="G21" s="84">
        <f>IF(AND(F21&gt;0,E21&gt;0),(E21/F21%)-100,"x  ")</f>
        <v>14.748627964352238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5">
        <v>124.21599999999999</v>
      </c>
      <c r="C23" s="85">
        <v>196.96</v>
      </c>
      <c r="D23" s="84">
        <f>IF(AND(C23&gt;0,B23&gt;0),(B23/C23%)-100,"x  ")</f>
        <v>-36.933387489845657</v>
      </c>
      <c r="E23" s="82">
        <v>1617.3030000000001</v>
      </c>
      <c r="F23" s="83">
        <v>1375.5740000000001</v>
      </c>
      <c r="G23" s="84">
        <f>IF(AND(F23&gt;0,E23&gt;0),(E23/F23%)-100,"x  ")</f>
        <v>17.572954999149445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5">
        <v>22.954000000000001</v>
      </c>
      <c r="C25" s="85">
        <v>47.411999999999999</v>
      </c>
      <c r="D25" s="84">
        <f>IF(AND(C25&gt;0,B25&gt;0),(B25/C25%)-100,"x  ")</f>
        <v>-51.586096346916392</v>
      </c>
      <c r="E25" s="82">
        <v>294.589</v>
      </c>
      <c r="F25" s="83">
        <v>314.71699999999998</v>
      </c>
      <c r="G25" s="84">
        <f>IF(AND(F25&gt;0,E25&gt;0),(E25/F25%)-100,"x  ")</f>
        <v>-6.3955871465475411</v>
      </c>
      <c r="H25" s="48"/>
    </row>
    <row r="26" spans="1:8" hidden="1" x14ac:dyDescent="0.2">
      <c r="A26" s="59" t="s">
        <v>72</v>
      </c>
      <c r="B26" s="85">
        <v>5.0549999999999997</v>
      </c>
      <c r="C26" s="85">
        <v>4.6559999999999997</v>
      </c>
      <c r="D26" s="84">
        <f>IF(AND(C26&gt;0,B26&gt;0),(B26/C26%)-100,"x  ")</f>
        <v>8.5695876288659747</v>
      </c>
      <c r="E26" s="82">
        <v>60.777999999999999</v>
      </c>
      <c r="F26" s="83">
        <v>52.311999999999998</v>
      </c>
      <c r="G26" s="84">
        <f>IF(AND(F26&gt;0,E26&gt;0),(E26/F26%)-100,"x  ")</f>
        <v>16.183667227404797</v>
      </c>
      <c r="H26" s="48"/>
    </row>
    <row r="27" spans="1:8" x14ac:dyDescent="0.2">
      <c r="A27" s="54" t="s">
        <v>61</v>
      </c>
      <c r="B27" s="85">
        <f>(B25)+(B26)</f>
        <v>28.009</v>
      </c>
      <c r="C27" s="85">
        <f>(C25)+(C26)</f>
        <v>52.067999999999998</v>
      </c>
      <c r="D27" s="84">
        <f>IF(AND(C27&gt;0,B27&gt;0),(B27/C27%)-100,"x  ")</f>
        <v>-46.20688330644542</v>
      </c>
      <c r="E27" s="82">
        <f>(E25)+(E26)</f>
        <v>355.36700000000002</v>
      </c>
      <c r="F27" s="83">
        <f>(F25)+(F26)</f>
        <v>367.029</v>
      </c>
      <c r="G27" s="84">
        <f>IF(AND(F27&gt;0,E27&gt;0),(E27/F27%)-100,"x  ")</f>
        <v>-3.1774056001024462</v>
      </c>
      <c r="H27" s="55"/>
    </row>
    <row r="28" spans="1:8" x14ac:dyDescent="0.2">
      <c r="A28" s="54" t="s">
        <v>62</v>
      </c>
      <c r="B28" s="85">
        <v>96.206999999999994</v>
      </c>
      <c r="C28" s="85">
        <v>144.892</v>
      </c>
      <c r="D28" s="84">
        <f>IF(AND(C28&gt;0,B28&gt;0),(B28/C28%)-100,"x  ")</f>
        <v>-33.600888937967596</v>
      </c>
      <c r="E28" s="82">
        <v>1261.9359999999999</v>
      </c>
      <c r="F28" s="83">
        <v>1008.545</v>
      </c>
      <c r="G28" s="84">
        <f>IF(AND(F28&gt;0,E28&gt;0),(E28/F28%)-100,"x  ")</f>
        <v>25.124411900311827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5">
        <v>798</v>
      </c>
      <c r="C30" s="85">
        <v>1377</v>
      </c>
      <c r="D30" s="84">
        <f>IF(AND(C30&gt;0,B30&gt;0),(B30/C30%)-100,"x  ")</f>
        <v>-42.047930283224396</v>
      </c>
      <c r="E30" s="82">
        <v>11335</v>
      </c>
      <c r="F30" s="83">
        <v>9651</v>
      </c>
      <c r="G30" s="84">
        <f>IF(AND(F30&gt;0,E30&gt;0),(E30/F30%)-100,"x  ")</f>
        <v>17.448969018754525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5">
        <f>B11+(B12*2)</f>
        <v>106</v>
      </c>
      <c r="C34" s="85">
        <f>C11+(C12*2)</f>
        <v>140</v>
      </c>
      <c r="D34" s="84">
        <f>IF(AND(C34&gt;0,B34&gt;0),(B34/C34%)-100,"x  ")</f>
        <v>-24.285714285714278</v>
      </c>
      <c r="E34" s="82">
        <f>E11+(E12*2)</f>
        <v>1545</v>
      </c>
      <c r="F34" s="83">
        <f>F11+(F12*2)</f>
        <v>1413</v>
      </c>
      <c r="G34" s="84">
        <f>IF(AND(F34&gt;0,E34&gt;0),(E34/F34%)-100,"x  ")</f>
        <v>9.3418259023354437</v>
      </c>
      <c r="H34" s="55"/>
    </row>
    <row r="35" spans="1:8" x14ac:dyDescent="0.2">
      <c r="A35" s="66" t="s">
        <v>75</v>
      </c>
      <c r="B35" s="85">
        <f>(B30)-(B34)</f>
        <v>692</v>
      </c>
      <c r="C35" s="85">
        <f>(C30)-(C34)</f>
        <v>1237</v>
      </c>
      <c r="D35" s="84">
        <f>IF(AND(C35&gt;0,B35&gt;0),(B35/C35%)-100,"x  ")</f>
        <v>-44.058205335489085</v>
      </c>
      <c r="E35" s="82">
        <f>(E30)-(E34)</f>
        <v>9790</v>
      </c>
      <c r="F35" s="83">
        <f>(F30)-(F34)</f>
        <v>8238</v>
      </c>
      <c r="G35" s="84">
        <f>IF(AND(F35&gt;0,E35&gt;0),(E35/F35%)-100,"x  ")</f>
        <v>18.839524156348631</v>
      </c>
      <c r="H35" s="56"/>
    </row>
    <row r="36" spans="1:8" x14ac:dyDescent="0.2">
      <c r="A36" s="54" t="s">
        <v>76</v>
      </c>
      <c r="B36" s="85">
        <v>137</v>
      </c>
      <c r="C36" s="85">
        <v>189</v>
      </c>
      <c r="D36" s="84">
        <f>IF(AND(C36&gt;0,B36&gt;0),(B36/C36%)-100,"x  ")</f>
        <v>-27.513227513227505</v>
      </c>
      <c r="E36" s="82">
        <v>2508</v>
      </c>
      <c r="F36" s="83">
        <v>2117</v>
      </c>
      <c r="G36" s="84">
        <f>IF(AND(F36&gt;0,E36&gt;0),(E36/F36%)-100,"x  ")</f>
        <v>18.469532357109102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6">
        <v>61.804000000000002</v>
      </c>
      <c r="C38" s="86">
        <v>107.699</v>
      </c>
      <c r="D38" s="84">
        <f>IF(AND(C38&gt;0,B38&gt;0),(B38/C38%)-100,"x  ")</f>
        <v>-42.614137550023671</v>
      </c>
      <c r="E38" s="82">
        <v>870.95399999999995</v>
      </c>
      <c r="F38" s="83">
        <v>793.02499999999998</v>
      </c>
      <c r="G38" s="84">
        <f>IF(AND(F38&gt;0,E38&gt;0),(E38/F38%)-100,"x  ")</f>
        <v>9.8268024337189814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5">
        <v>13.106999999999999</v>
      </c>
      <c r="C40" s="85">
        <v>17.196999999999999</v>
      </c>
      <c r="D40" s="84">
        <f>IF(AND(C40&gt;0,B40&gt;0),(B40/C40%)-100,"x  ")</f>
        <v>-23.783218003140078</v>
      </c>
      <c r="E40" s="82">
        <v>178.23699999999999</v>
      </c>
      <c r="F40" s="83">
        <v>164.46899999999999</v>
      </c>
      <c r="G40" s="84">
        <f>IF(AND(F40&gt;0,E40&gt;0),(E40/F40%)-100,"x  ")</f>
        <v>8.3711824112750719</v>
      </c>
      <c r="H40" s="48"/>
    </row>
    <row r="41" spans="1:8" hidden="1" x14ac:dyDescent="0.2">
      <c r="A41" s="59" t="s">
        <v>72</v>
      </c>
      <c r="B41" s="85">
        <v>2.5720000000000001</v>
      </c>
      <c r="C41" s="85">
        <v>2.609</v>
      </c>
      <c r="D41" s="84">
        <f>IF(AND(C41&gt;0,B41&gt;0),(B41/C41%)-100,"x  ")</f>
        <v>-1.4181678804139466</v>
      </c>
      <c r="E41" s="82">
        <v>32.679000000000002</v>
      </c>
      <c r="F41" s="83">
        <v>28.006</v>
      </c>
      <c r="G41" s="84">
        <f>IF(AND(F41&gt;0,E41&gt;0),(E41/F41%)-100,"x  ")</f>
        <v>16.685710204956095</v>
      </c>
      <c r="H41" s="48"/>
    </row>
    <row r="42" spans="1:8" x14ac:dyDescent="0.2">
      <c r="A42" s="54" t="s">
        <v>74</v>
      </c>
      <c r="B42" s="86">
        <f>(B40)+(B41)</f>
        <v>15.678999999999998</v>
      </c>
      <c r="C42" s="86">
        <f>(C40)+(C41)</f>
        <v>19.805999999999997</v>
      </c>
      <c r="D42" s="84">
        <f>IF(AND(C42&gt;0,B42&gt;0),(B42/C42%)-100,"x  ")</f>
        <v>-20.837120064626887</v>
      </c>
      <c r="E42" s="82">
        <f>(E40)+(E41)</f>
        <v>210.916</v>
      </c>
      <c r="F42" s="83">
        <f>(F40)+(F41)</f>
        <v>192.47499999999999</v>
      </c>
      <c r="G42" s="84">
        <f>IF(AND(F42&gt;0,E42&gt;0),(E42/F42%)-100,"x  ")</f>
        <v>9.580984543447201</v>
      </c>
      <c r="H42" s="55"/>
    </row>
    <row r="43" spans="1:8" x14ac:dyDescent="0.2">
      <c r="A43" s="66" t="s">
        <v>75</v>
      </c>
      <c r="B43" s="85">
        <v>46.125</v>
      </c>
      <c r="C43" s="85">
        <v>87.893000000000001</v>
      </c>
      <c r="D43" s="84">
        <f>IF(AND(C43&gt;0,B43&gt;0),(B43/C43%)-100,"x  ")</f>
        <v>-47.521418087902333</v>
      </c>
      <c r="E43" s="82">
        <v>660.03800000000001</v>
      </c>
      <c r="F43" s="83">
        <v>600.54999999999995</v>
      </c>
      <c r="G43" s="84">
        <f>IF(AND(F43&gt;0,E43&gt;0),(E43/F43%)-100,"x  ")</f>
        <v>9.9055865456664804</v>
      </c>
      <c r="H43" s="48"/>
    </row>
    <row r="44" spans="1:8" x14ac:dyDescent="0.2">
      <c r="A44" s="54" t="s">
        <v>76</v>
      </c>
      <c r="B44" s="85">
        <v>9.5459999999999994</v>
      </c>
      <c r="C44" s="85">
        <v>14.648999999999999</v>
      </c>
      <c r="D44" s="84">
        <f>IF(AND(C44&gt;0,B44&gt;0),(B44/C44%)-100,"x  ")</f>
        <v>-34.835142330534509</v>
      </c>
      <c r="E44" s="82">
        <v>213.57300000000001</v>
      </c>
      <c r="F44" s="83">
        <v>187.33600000000001</v>
      </c>
      <c r="G44" s="84">
        <f>IF(AND(F44&gt;0,E44&gt;0),(E44/F44%)-100,"x  ")</f>
        <v>14.005316650296791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6">
        <v>2632</v>
      </c>
      <c r="C46" s="86">
        <v>4846</v>
      </c>
      <c r="D46" s="84">
        <f>IF(AND(C46&gt;0,B46&gt;0),(B46/C46%)-100,"x  ")</f>
        <v>-45.687164671894344</v>
      </c>
      <c r="E46" s="82">
        <v>34710</v>
      </c>
      <c r="F46" s="83">
        <v>33053</v>
      </c>
      <c r="G46" s="84">
        <f>IF(AND(F46&gt;0,E46&gt;0),(E46/F46%)-100,"x  ")</f>
        <v>5.0131606813299925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5">
        <v>501</v>
      </c>
      <c r="C48" s="85">
        <v>639</v>
      </c>
      <c r="D48" s="84">
        <f>IF(AND(C48&gt;0,B48&gt;0),(B48/C48%)-100,"x  ")</f>
        <v>-21.596244131455393</v>
      </c>
      <c r="E48" s="82">
        <v>7072</v>
      </c>
      <c r="F48" s="83">
        <v>6594</v>
      </c>
      <c r="G48" s="84">
        <f>IF(AND(F48&gt;0,E48&gt;0),(E48/F48%)-100,"x  ")</f>
        <v>7.2490142553836847</v>
      </c>
      <c r="H48" s="48"/>
    </row>
    <row r="49" spans="1:8" hidden="1" x14ac:dyDescent="0.2">
      <c r="A49" s="59" t="s">
        <v>72</v>
      </c>
      <c r="B49" s="85">
        <v>94</v>
      </c>
      <c r="C49" s="85">
        <v>99</v>
      </c>
      <c r="D49" s="84">
        <f>IF(AND(C49&gt;0,B49&gt;0),(B49/C49%)-100,"x  ")</f>
        <v>-5.0505050505050519</v>
      </c>
      <c r="E49" s="82">
        <v>1329</v>
      </c>
      <c r="F49" s="83">
        <v>1190</v>
      </c>
      <c r="G49" s="84">
        <f>IF(AND(F49&gt;0,E49&gt;0),(E49/F49%)-100,"x  ")</f>
        <v>11.680672268907557</v>
      </c>
      <c r="H49" s="48"/>
    </row>
    <row r="50" spans="1:8" x14ac:dyDescent="0.2">
      <c r="A50" s="54" t="s">
        <v>74</v>
      </c>
      <c r="B50" s="85">
        <f>(B48)+(B49)</f>
        <v>595</v>
      </c>
      <c r="C50" s="85">
        <f>(C48)+(C49)</f>
        <v>738</v>
      </c>
      <c r="D50" s="84">
        <f>IF(AND(C50&gt;0,B50&gt;0),(B50/C50%)-100,"x  ")</f>
        <v>-19.376693766937663</v>
      </c>
      <c r="E50" s="82">
        <f>(E48)+(E49)</f>
        <v>8401</v>
      </c>
      <c r="F50" s="83">
        <f>(F48)+(F49)</f>
        <v>7784</v>
      </c>
      <c r="G50" s="84">
        <f>IF(AND(F50&gt;0,E50&gt;0),(E50/F50%)-100,"x  ")</f>
        <v>7.926515930113041</v>
      </c>
      <c r="H50" s="55"/>
    </row>
    <row r="51" spans="1:8" x14ac:dyDescent="0.2">
      <c r="A51" s="66" t="s">
        <v>75</v>
      </c>
      <c r="B51" s="85">
        <v>2037</v>
      </c>
      <c r="C51" s="85">
        <v>4108</v>
      </c>
      <c r="D51" s="84">
        <f>IF(AND(C51&gt;0,B51&gt;0),(B51/C51%)-100,"x  ")</f>
        <v>-50.413826679649461</v>
      </c>
      <c r="E51" s="82">
        <v>26309</v>
      </c>
      <c r="F51" s="83">
        <v>25269</v>
      </c>
      <c r="G51" s="84">
        <f>IF(AND(F51&gt;0,E51&gt;0),(E51/F51%)-100,"x  ")</f>
        <v>4.1157149075942812</v>
      </c>
      <c r="H51" s="48"/>
    </row>
    <row r="52" spans="1:8" x14ac:dyDescent="0.2">
      <c r="A52" s="67" t="s">
        <v>76</v>
      </c>
      <c r="B52" s="87">
        <v>342</v>
      </c>
      <c r="C52" s="87">
        <v>643</v>
      </c>
      <c r="D52" s="88">
        <f>IF(AND(C52&gt;0,B52&gt;0),(B52/C52%)-100,"x  ")</f>
        <v>-46.81181959564541</v>
      </c>
      <c r="E52" s="89">
        <v>7851</v>
      </c>
      <c r="F52" s="90">
        <v>7023</v>
      </c>
      <c r="G52" s="88">
        <f>IF(AND(F52&gt;0,E52&gt;0),(E52/F52%)-100,"x  ")</f>
        <v>11.789833404527968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0" t="s">
        <v>82</v>
      </c>
      <c r="M2" s="91" t="s">
        <v>107</v>
      </c>
    </row>
    <row r="3" spans="1:26" x14ac:dyDescent="0.2">
      <c r="A3" s="71"/>
      <c r="B3" s="26" t="s">
        <v>108</v>
      </c>
      <c r="C3" s="26" t="s">
        <v>109</v>
      </c>
      <c r="D3" s="26" t="s">
        <v>110</v>
      </c>
      <c r="E3" s="26" t="s">
        <v>111</v>
      </c>
      <c r="F3" s="27" t="s">
        <v>112</v>
      </c>
      <c r="G3" s="27" t="s">
        <v>113</v>
      </c>
      <c r="H3" s="28" t="s">
        <v>114</v>
      </c>
      <c r="I3" s="27" t="s">
        <v>115</v>
      </c>
      <c r="J3" s="27" t="s">
        <v>116</v>
      </c>
      <c r="K3" s="27" t="s">
        <v>117</v>
      </c>
      <c r="L3" s="27" t="s">
        <v>118</v>
      </c>
      <c r="M3" s="27" t="s">
        <v>119</v>
      </c>
      <c r="N3" s="27" t="s">
        <v>108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302</v>
      </c>
      <c r="C7" s="75">
        <v>147</v>
      </c>
      <c r="D7" s="75">
        <v>207</v>
      </c>
      <c r="E7" s="75">
        <v>210</v>
      </c>
      <c r="F7" s="75">
        <v>267</v>
      </c>
      <c r="G7" s="75">
        <v>322</v>
      </c>
      <c r="H7" s="75">
        <v>301</v>
      </c>
      <c r="I7" s="75">
        <v>238</v>
      </c>
      <c r="J7" s="75">
        <v>205</v>
      </c>
      <c r="K7" s="75">
        <v>205</v>
      </c>
      <c r="L7" s="75">
        <v>259</v>
      </c>
      <c r="M7" s="76">
        <v>157</v>
      </c>
      <c r="N7" s="75">
        <v>206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1489</v>
      </c>
      <c r="C11" s="75">
        <v>1486</v>
      </c>
      <c r="D11" s="75">
        <v>1152</v>
      </c>
      <c r="E11" s="75">
        <v>573</v>
      </c>
      <c r="F11" s="75">
        <v>940</v>
      </c>
      <c r="G11" s="75">
        <v>1926</v>
      </c>
      <c r="H11" s="75">
        <v>940</v>
      </c>
      <c r="I11" s="75">
        <v>1084</v>
      </c>
      <c r="J11" s="75">
        <v>1212</v>
      </c>
      <c r="K11" s="75">
        <v>600</v>
      </c>
      <c r="L11" s="75">
        <v>921</v>
      </c>
      <c r="M11" s="76">
        <v>778</v>
      </c>
      <c r="N11" s="75">
        <v>853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2018-03-07T08:42:13Z</cp:lastPrinted>
  <dcterms:created xsi:type="dcterms:W3CDTF">2014-04-03T08:37:47Z</dcterms:created>
  <dcterms:modified xsi:type="dcterms:W3CDTF">2018-03-07T08:43:23Z</dcterms:modified>
  <cp:category>LIS-Bericht</cp:category>
</cp:coreProperties>
</file>