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F10" i="10" l="1"/>
  <c r="F30" i="10"/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26" i="10"/>
  <c r="G37" i="10"/>
  <c r="G3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12" i="10"/>
  <c r="B30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0" i="10"/>
  <c r="G12" i="10"/>
</calcChain>
</file>

<file path=xl/sharedStrings.xml><?xml version="1.0" encoding="utf-8"?>
<sst xmlns="http://schemas.openxmlformats.org/spreadsheetml/2006/main" count="227" uniqueCount="188">
  <si>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</si>
  <si>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</si>
  <si>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</si>
  <si>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</si>
  <si>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</si>
  <si>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</si>
  <si>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</si>
  <si>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</si>
  <si>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</si>
  <si>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</si>
  <si>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</si>
  <si>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</si>
  <si>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</si>
  <si>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</si>
  <si>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</si>
  <si>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</si>
  <si>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</si>
  <si>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</si>
  <si>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</si>
  <si>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</si>
  <si>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</si>
  <si>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</si>
  <si>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</si>
  <si>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</si>
  <si>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</si>
  <si>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</si>
  <si>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</si>
  <si>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</si>
  <si>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</si>
  <si>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</si>
  <si>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</si>
  <si>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</si>
  <si>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</si>
  <si>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</si>
  <si>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</si>
  <si>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</si>
  <si>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</si>
  <si>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</si>
  <si>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</si>
  <si>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</si>
  <si>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</si>
  <si>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</si>
  <si>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</si>
  <si>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</si>
  <si>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</si>
  <si>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</si>
  <si>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</si>
  <si>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</si>
  <si>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</si>
  <si>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</si>
  <si>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</si>
  <si>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</si>
  <si>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</si>
  <si>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</si>
  <si>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</si>
  <si>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</si>
  <si>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</si>
  <si>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</si>
  <si>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</si>
  <si>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</si>
  <si>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</si>
  <si>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</si>
  <si>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</si>
  <si>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</si>
  <si>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</si>
  <si>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</si>
  <si>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</si>
  <si>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</si>
  <si>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</si>
  <si>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</si>
  <si>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</si>
  <si>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</si>
  <si>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</si>
  <si>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</si>
  <si>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</si>
  <si>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</si>
  <si>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</si>
  <si>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</si>
  <si>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</si>
  <si>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</si>
  <si>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</si>
  <si>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</si>
  <si>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</si>
  <si>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</si>
  <si>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</si>
  <si>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</si>
  <si>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</si>
  <si>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</si>
  <si>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</si>
  <si>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</si>
  <si>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</si>
  <si>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</si>
  <si>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</si>
  <si>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</si>
  <si>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</si>
  <si>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</si>
  <si>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</si>
  <si>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</si>
  <si>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</si>
  <si>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</si>
  <si>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</si>
  <si>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</si>
  <si>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</si>
  <si>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</si>
  <si>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</si>
  <si>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</si>
  <si>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</si>
  <si>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</si>
  <si>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</si>
  <si>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</si>
  <si>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</si>
  <si>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</si>
  <si>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</si>
  <si>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</si>
  <si>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</si>
  <si>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</si>
  <si>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</si>
  <si>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</si>
  <si>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</si>
  <si>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</si>
  <si>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</si>
  <si>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</si>
  <si>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</si>
  <si>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</si>
  <si>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</si>
  <si>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</si>
  <si>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</si>
  <si>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</si>
  <si>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</si>
  <si>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</si>
  <si>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</si>
  <si>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</si>
  <si>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</si>
  <si>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</si>
  <si>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</si>
  <si>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</si>
  <si>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</si>
  <si>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</si>
  <si>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</si>
  <si>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</si>
  <si>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</si>
  <si>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</si>
  <si>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</si>
  <si>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</si>
  <si>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</si>
  <si>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</si>
  <si>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</si>
  <si>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</si>
  <si>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</si>
  <si>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</si>
  <si>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</si>
  <si>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</si>
  <si>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</si>
  <si>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</si>
  <si>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</si>
  <si>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</si>
  <si>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</si>
  <si>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</si>
  <si>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</si>
  <si>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</si>
  <si>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</si>
  <si>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</si>
  <si>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</si>
  <si>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</si>
  <si>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</si>
  <si>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3/13 SH</t>
  </si>
  <si>
    <t>3. Quartal 2013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</si>
  <si>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</si>
  <si>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</si>
  <si>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</si>
  <si>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</si>
  <si>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</si>
  <si>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</si>
  <si>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</si>
  <si>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2011 bis 2013 im Monatsvergleich</t>
  </si>
  <si>
    <t>Januar - September 2013</t>
  </si>
  <si>
    <t>Verein.Staaten (USA)</t>
  </si>
  <si>
    <t>Vereinigt.Königreich</t>
  </si>
  <si>
    <t>Frankreich</t>
  </si>
  <si>
    <t>China, Volksrepublik</t>
  </si>
  <si>
    <t>Russische Föderation</t>
  </si>
  <si>
    <t>Korea, Republik</t>
  </si>
  <si>
    <t>2. Ausfuhr des Landes Schleswig-Holstein in den Jahren 2011 bis 2013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</si>
  <si>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</si>
  <si>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Kroatien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</si>
  <si>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EU Mitglied seit 07/2013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</si>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</sst>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1382.2491809999999</c:v>
                </c:pt>
                <c:pt idx="1">
                  <c:v>1444.3659580000001</c:v>
                </c:pt>
                <c:pt idx="2">
                  <c:v>1567.3976829999999</c:v>
                </c:pt>
                <c:pt idx="3">
                  <c:v>1601.9157190000001</c:v>
                </c:pt>
                <c:pt idx="4">
                  <c:v>1595.2958940000001</c:v>
                </c:pt>
                <c:pt idx="5">
                  <c:v>1639.7340710000001</c:v>
                </c:pt>
                <c:pt idx="6">
                  <c:v>1537.3895339999999</c:v>
                </c:pt>
                <c:pt idx="7">
                  <c:v>1492.620985</c:v>
                </c:pt>
                <c:pt idx="8">
                  <c:v>1513.049389</c:v>
                </c:pt>
                <c:pt idx="9">
                  <c:v>1431.697572</c:v>
                </c:pt>
                <c:pt idx="10">
                  <c:v>1550.1236249999999</c:v>
                </c:pt>
                <c:pt idx="11">
                  <c:v>1536.191323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92128"/>
        <c:axId val="72794112"/>
      </c:lineChart>
      <c:catAx>
        <c:axId val="6819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794112"/>
        <c:crosses val="autoZero"/>
        <c:auto val="1"/>
        <c:lblAlgn val="ctr"/>
        <c:lblOffset val="100"/>
        <c:noMultiLvlLbl val="0"/>
      </c:catAx>
      <c:valAx>
        <c:axId val="727941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1103.496586</c:v>
                </c:pt>
                <c:pt idx="1">
                  <c:v>1082.643812</c:v>
                </c:pt>
                <c:pt idx="2">
                  <c:v>1035.5052920000001</c:v>
                </c:pt>
                <c:pt idx="3">
                  <c:v>924.63878699999998</c:v>
                </c:pt>
                <c:pt idx="4">
                  <c:v>855.50213099999996</c:v>
                </c:pt>
                <c:pt idx="5">
                  <c:v>773.34824300000002</c:v>
                </c:pt>
                <c:pt idx="6">
                  <c:v>695.09754099999998</c:v>
                </c:pt>
                <c:pt idx="7">
                  <c:v>646.46167200000002</c:v>
                </c:pt>
                <c:pt idx="8">
                  <c:v>492.62066099999998</c:v>
                </c:pt>
                <c:pt idx="9">
                  <c:v>461.45284600000002</c:v>
                </c:pt>
                <c:pt idx="10">
                  <c:v>440.48318499999999</c:v>
                </c:pt>
                <c:pt idx="11">
                  <c:v>397.67839199999997</c:v>
                </c:pt>
                <c:pt idx="12">
                  <c:v>389.22462200000001</c:v>
                </c:pt>
                <c:pt idx="13">
                  <c:v>375.08003500000001</c:v>
                </c:pt>
                <c:pt idx="14">
                  <c:v>327.385403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Dänemark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Russische Föderation</c:v>
                </c:pt>
                <c:pt idx="11">
                  <c:v>Schweden</c:v>
                </c:pt>
                <c:pt idx="12">
                  <c:v>Korea, Republik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937.24552700000004</c:v>
                </c:pt>
                <c:pt idx="1">
                  <c:v>1140.5893140000001</c:v>
                </c:pt>
                <c:pt idx="2">
                  <c:v>1038.5401609999999</c:v>
                </c:pt>
                <c:pt idx="3">
                  <c:v>977.41592600000001</c:v>
                </c:pt>
                <c:pt idx="4">
                  <c:v>822.79332699999998</c:v>
                </c:pt>
                <c:pt idx="5">
                  <c:v>727.12367600000005</c:v>
                </c:pt>
                <c:pt idx="6">
                  <c:v>687.94493799999998</c:v>
                </c:pt>
                <c:pt idx="7">
                  <c:v>655.50178300000005</c:v>
                </c:pt>
                <c:pt idx="8">
                  <c:v>532.74340900000004</c:v>
                </c:pt>
                <c:pt idx="9">
                  <c:v>461.058584</c:v>
                </c:pt>
                <c:pt idx="10">
                  <c:v>400.06090699999999</c:v>
                </c:pt>
                <c:pt idx="11">
                  <c:v>366.85685699999999</c:v>
                </c:pt>
                <c:pt idx="12">
                  <c:v>268.61493300000001</c:v>
                </c:pt>
                <c:pt idx="13">
                  <c:v>386.73646400000001</c:v>
                </c:pt>
                <c:pt idx="14">
                  <c:v>341.11116600000003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28864"/>
        <c:axId val="79935360"/>
      </c:barChart>
      <c:catAx>
        <c:axId val="762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935360"/>
        <c:crosses val="autoZero"/>
        <c:auto val="1"/>
        <c:lblAlgn val="ctr"/>
        <c:lblOffset val="100"/>
        <c:noMultiLvlLbl val="0"/>
      </c:catAx>
      <c:valAx>
        <c:axId val="7993536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622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165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166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10" t="s">
        <v>0</v>
      </c>
      <c r="B2" s="110"/>
      <c r="C2" s="110"/>
      <c r="D2" s="110"/>
      <c r="E2" s="110"/>
      <c r="F2" s="110"/>
      <c r="G2" s="110"/>
    </row>
    <row r="3" spans="1:7" s="51" customFormat="1" x14ac:dyDescent="0.2"/>
    <row r="4" spans="1:7" s="51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1" customFormat="1" x14ac:dyDescent="0.2">
      <c r="A5" s="108"/>
      <c r="B5" s="108"/>
      <c r="C5" s="108"/>
      <c r="D5" s="108"/>
      <c r="E5" s="108"/>
      <c r="F5" s="108"/>
      <c r="G5" s="108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3" t="s">
        <v>115</v>
      </c>
      <c r="B8" s="107"/>
      <c r="C8" s="107"/>
      <c r="D8" s="107"/>
      <c r="E8" s="107"/>
      <c r="F8" s="107"/>
      <c r="G8" s="107"/>
    </row>
    <row r="9" spans="1:7" s="51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51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3" t="s">
        <v>117</v>
      </c>
      <c r="B15" s="107"/>
      <c r="C15" s="107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5" t="s">
        <v>154</v>
      </c>
      <c r="B17" s="107"/>
      <c r="C17" s="107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6" t="s">
        <v>160</v>
      </c>
      <c r="C18" s="107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4" t="s">
        <v>155</v>
      </c>
      <c r="C19" s="114"/>
      <c r="D19" s="114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3" t="s">
        <v>146</v>
      </c>
      <c r="B21" s="107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07" t="s">
        <v>138</v>
      </c>
      <c r="C23" s="107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07" t="s">
        <v>140</v>
      </c>
      <c r="C24" s="107"/>
      <c r="D24" s="78"/>
      <c r="E24" s="78"/>
      <c r="F24" s="78"/>
      <c r="G24" s="78"/>
    </row>
    <row r="25" spans="1:7" s="51" customFormat="1" ht="12.75" customHeight="1" x14ac:dyDescent="0.2">
      <c r="A25" s="78"/>
      <c r="B25" s="107"/>
      <c r="C25" s="107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09" t="s">
        <v>167</v>
      </c>
      <c r="B29" s="107"/>
      <c r="C29" s="107"/>
      <c r="D29" s="107"/>
      <c r="E29" s="107"/>
      <c r="F29" s="107"/>
      <c r="G29" s="107"/>
    </row>
    <row r="30" spans="1:7" s="51" customFormat="1" ht="41.85" customHeight="1" x14ac:dyDescent="0.2">
      <c r="A30" s="107" t="s">
        <v>153</v>
      </c>
      <c r="B30" s="107"/>
      <c r="C30" s="107"/>
      <c r="D30" s="107"/>
      <c r="E30" s="107"/>
      <c r="F30" s="107"/>
      <c r="G30" s="107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08" t="s">
        <v>149</v>
      </c>
      <c r="B41" s="108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2" width="8" customWidth="1"/>
    <col min="3" max="3" width="7.875" customWidth="1"/>
    <col min="4" max="4" width="8.37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8" t="s">
        <v>158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105</v>
      </c>
      <c r="C4" s="88" t="s">
        <v>106</v>
      </c>
      <c r="D4" s="88" t="s">
        <v>107</v>
      </c>
      <c r="E4" s="121" t="s">
        <v>168</v>
      </c>
      <c r="F4" s="122"/>
      <c r="G4" s="123"/>
    </row>
    <row r="5" spans="1:7" s="9" customFormat="1" ht="18" customHeight="1" x14ac:dyDescent="0.2">
      <c r="A5" s="127"/>
      <c r="B5" s="119" t="s">
        <v>169</v>
      </c>
      <c r="C5" s="120"/>
      <c r="D5" s="120"/>
      <c r="E5" s="35" t="s">
        <v>169</v>
      </c>
      <c r="F5" s="35" t="s">
        <v>170</v>
      </c>
      <c r="G5" s="124" t="s">
        <v>159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227.00094300000001</v>
      </c>
      <c r="C8" s="89">
        <v>207.66832400000001</v>
      </c>
      <c r="D8" s="89">
        <v>184.281024</v>
      </c>
      <c r="E8" s="89">
        <v>1760.1037940000001</v>
      </c>
      <c r="F8" s="89">
        <v>1628.8090360000001</v>
      </c>
      <c r="G8" s="90">
        <f>IF(AND(F8&gt;0,E8&gt;0),(E8/F8%)-100,"x  ")</f>
        <v>8.0607827620131047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3.2786629999999999</v>
      </c>
      <c r="C10" s="89">
        <v>1.735841</v>
      </c>
      <c r="D10" s="89">
        <v>3.3955280000000001</v>
      </c>
      <c r="E10" s="89">
        <v>19.902581000000001</v>
      </c>
      <c r="F10" s="89">
        <v>10.979607</v>
      </c>
      <c r="G10" s="90">
        <f>IF(AND(F10&gt;0,E10&gt;0),(E10/F10%)-100,"x  ")</f>
        <v>81.268610069558974</v>
      </c>
    </row>
    <row r="11" spans="1:7" s="9" customFormat="1" ht="12" x14ac:dyDescent="0.2">
      <c r="A11" s="38" t="s">
        <v>25</v>
      </c>
      <c r="B11" s="89">
        <v>110.567651</v>
      </c>
      <c r="C11" s="89">
        <v>95.461124999999996</v>
      </c>
      <c r="D11" s="89">
        <v>105.69799500000001</v>
      </c>
      <c r="E11" s="89">
        <v>839.76173100000005</v>
      </c>
      <c r="F11" s="89">
        <v>762.12711300000001</v>
      </c>
      <c r="G11" s="90">
        <f>IF(AND(F11&gt;0,E11&gt;0),(E11/F11%)-100,"x  ")</f>
        <v>10.186570806332142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25.672136999999999</v>
      </c>
      <c r="C13" s="89">
        <v>22.235378999999998</v>
      </c>
      <c r="D13" s="89">
        <v>27.744402000000001</v>
      </c>
      <c r="E13" s="89">
        <v>214.75906699999999</v>
      </c>
      <c r="F13" s="89">
        <v>178.73915199999999</v>
      </c>
      <c r="G13" s="90">
        <f>IF(AND(F13&gt;0,E13&gt;0),(E13/F13%)-100,"x  ")</f>
        <v>20.152224399050525</v>
      </c>
    </row>
    <row r="14" spans="1:7" s="9" customFormat="1" ht="12" x14ac:dyDescent="0.2">
      <c r="A14" s="39" t="s">
        <v>118</v>
      </c>
      <c r="B14" s="89">
        <v>43.949117999999999</v>
      </c>
      <c r="C14" s="89">
        <v>31.994419000000001</v>
      </c>
      <c r="D14" s="89">
        <v>34.631225999999998</v>
      </c>
      <c r="E14" s="89">
        <v>292.16712000000001</v>
      </c>
      <c r="F14" s="89">
        <v>298.415684</v>
      </c>
      <c r="G14" s="90">
        <f>IF(AND(F14&gt;0,E14&gt;0),(E14/F14%)-100,"x  ")</f>
        <v>-2.0939127314769337</v>
      </c>
    </row>
    <row r="15" spans="1:7" s="9" customFormat="1" ht="12" x14ac:dyDescent="0.2">
      <c r="A15" s="38" t="s">
        <v>26</v>
      </c>
      <c r="B15" s="89">
        <v>104.641035</v>
      </c>
      <c r="C15" s="89">
        <v>102.857162</v>
      </c>
      <c r="D15" s="89">
        <v>65.578125</v>
      </c>
      <c r="E15" s="89">
        <v>827.44711099999995</v>
      </c>
      <c r="F15" s="89">
        <v>783.375452</v>
      </c>
      <c r="G15" s="90">
        <f>IF(AND(F15&gt;0,E15&gt;0),(E15/F15%)-100,"x  ")</f>
        <v>5.6258667395669022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7.6254010000000001</v>
      </c>
      <c r="C17" s="89">
        <v>6.0042900000000001</v>
      </c>
      <c r="D17" s="89">
        <v>1.2174020000000001</v>
      </c>
      <c r="E17" s="89">
        <v>70.022310000000004</v>
      </c>
      <c r="F17" s="89">
        <v>106.250423</v>
      </c>
      <c r="G17" s="90">
        <f>IF(AND(F17&gt;0,E17&gt;0),(E17/F17%)-100,"x  ")</f>
        <v>-34.096911783588851</v>
      </c>
    </row>
    <row r="18" spans="1:7" s="9" customFormat="1" ht="12" x14ac:dyDescent="0.2">
      <c r="A18" s="41" t="s">
        <v>120</v>
      </c>
      <c r="B18" s="89">
        <v>7.9855710000000002</v>
      </c>
      <c r="C18" s="89">
        <v>14.291159</v>
      </c>
      <c r="D18" s="89">
        <v>2.0706470000000001</v>
      </c>
      <c r="E18" s="89">
        <v>76.835583999999997</v>
      </c>
      <c r="F18" s="89">
        <v>97.869156000000004</v>
      </c>
      <c r="G18" s="90">
        <f>IF(AND(F18&gt;0,E18&gt;0),(E18/F18%)-100,"x  ")</f>
        <v>-21.491522824616979</v>
      </c>
    </row>
    <row r="19" spans="1:7" s="9" customFormat="1" ht="12" x14ac:dyDescent="0.2">
      <c r="A19" s="41" t="s">
        <v>121</v>
      </c>
      <c r="B19" s="89">
        <v>11.770108</v>
      </c>
      <c r="C19" s="89">
        <v>18.059536999999999</v>
      </c>
      <c r="D19" s="89">
        <v>6.8445840000000002</v>
      </c>
      <c r="E19" s="89">
        <v>102.509846</v>
      </c>
      <c r="F19" s="89">
        <v>88.091132000000002</v>
      </c>
      <c r="G19" s="90">
        <f>IF(AND(F19&gt;0,E19&gt;0),(E19/F19%)-100,"x  ")</f>
        <v>16.367951770673116</v>
      </c>
    </row>
    <row r="20" spans="1:7" s="9" customFormat="1" ht="12" x14ac:dyDescent="0.2">
      <c r="A20" s="42" t="s">
        <v>27</v>
      </c>
      <c r="B20" s="89">
        <v>8.5135939999999994</v>
      </c>
      <c r="C20" s="89">
        <v>7.6141959999999997</v>
      </c>
      <c r="D20" s="89">
        <v>9.6093759999999993</v>
      </c>
      <c r="E20" s="89">
        <v>72.992371000000006</v>
      </c>
      <c r="F20" s="89">
        <v>72.326864</v>
      </c>
      <c r="G20" s="90">
        <f>IF(AND(F20&gt;0,E20&gt;0),(E20/F20%)-100,"x  ")</f>
        <v>0.92013805548101857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1403.376485</v>
      </c>
      <c r="C22" s="89">
        <v>1310.5101709999999</v>
      </c>
      <c r="D22" s="89">
        <v>1373.2793750000001</v>
      </c>
      <c r="E22" s="89">
        <v>12211.636132</v>
      </c>
      <c r="F22" s="89">
        <v>12207.629927</v>
      </c>
      <c r="G22" s="90">
        <f>IF(AND(F22&gt;0,E22&gt;0),(E22/F22%)-100,"x  ")</f>
        <v>3.2817221884641867E-2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8.0701769999999993</v>
      </c>
      <c r="C24" s="89">
        <v>8.0579660000000004</v>
      </c>
      <c r="D24" s="89">
        <v>7.4723980000000001</v>
      </c>
      <c r="E24" s="89">
        <v>76.497680000000003</v>
      </c>
      <c r="F24" s="89">
        <v>82.682655999999994</v>
      </c>
      <c r="G24" s="90">
        <f>IF(AND(F24&gt;0,E24&gt;0),(E24/F24%)-100,"x  ")</f>
        <v>-7.4803789563799228</v>
      </c>
    </row>
    <row r="25" spans="1:7" s="9" customFormat="1" ht="12" x14ac:dyDescent="0.2">
      <c r="A25" s="42" t="s">
        <v>31</v>
      </c>
      <c r="B25" s="89">
        <v>141.052817</v>
      </c>
      <c r="C25" s="89">
        <v>95.519762999999998</v>
      </c>
      <c r="D25" s="89">
        <v>193.26750000000001</v>
      </c>
      <c r="E25" s="89">
        <v>1256.747386</v>
      </c>
      <c r="F25" s="89">
        <v>1127.371214</v>
      </c>
      <c r="G25" s="90">
        <f>IF(AND(F25&gt;0,E25&gt;0),(E25/F25%)-100,"x  ")</f>
        <v>11.475915864568094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3.050154</v>
      </c>
      <c r="C27" s="89">
        <v>3.1494819999999999</v>
      </c>
      <c r="D27" s="89">
        <v>3.4582609999999998</v>
      </c>
      <c r="E27" s="89">
        <v>35.970885000000003</v>
      </c>
      <c r="F27" s="89">
        <v>43.407907000000002</v>
      </c>
      <c r="G27" s="90">
        <f>IF(AND(F27&gt;0,E27&gt;0),(E27/F27%)-100,"x  ")</f>
        <v>-17.132873971555455</v>
      </c>
    </row>
    <row r="28" spans="1:7" s="9" customFormat="1" ht="12" x14ac:dyDescent="0.2">
      <c r="A28" s="40" t="s">
        <v>34</v>
      </c>
      <c r="B28" s="89">
        <v>46.930010000000003</v>
      </c>
      <c r="C28" s="89">
        <v>15.718501</v>
      </c>
      <c r="D28" s="89">
        <v>81.477950000000007</v>
      </c>
      <c r="E28" s="89">
        <v>373.17344300000002</v>
      </c>
      <c r="F28" s="89">
        <v>187.69427200000001</v>
      </c>
      <c r="G28" s="90">
        <f>IF(AND(F28&gt;0,E28&gt;0),(E28/F28%)-100,"x  ")</f>
        <v>98.819835588802619</v>
      </c>
    </row>
    <row r="29" spans="1:7" s="9" customFormat="1" ht="12" x14ac:dyDescent="0.2">
      <c r="A29" s="40" t="s">
        <v>122</v>
      </c>
      <c r="B29" s="89">
        <v>5.1684570000000001</v>
      </c>
      <c r="C29" s="89">
        <v>6.6969409999999998</v>
      </c>
      <c r="D29" s="89">
        <v>2.2126380000000001</v>
      </c>
      <c r="E29" s="89">
        <v>65.080550000000002</v>
      </c>
      <c r="F29" s="89">
        <v>109.819558</v>
      </c>
      <c r="G29" s="90">
        <f>IF(AND(F29&gt;0,E29&gt;0),(E29/F29%)-100,"x  ")</f>
        <v>-40.738652399238397</v>
      </c>
    </row>
    <row r="30" spans="1:7" s="9" customFormat="1" ht="12" x14ac:dyDescent="0.2">
      <c r="A30" s="40" t="s">
        <v>123</v>
      </c>
      <c r="B30" s="89">
        <v>17.074629999999999</v>
      </c>
      <c r="C30" s="89">
        <v>5.3100000000000001E-2</v>
      </c>
      <c r="D30" s="89">
        <v>35.861353000000001</v>
      </c>
      <c r="E30" s="89">
        <v>138.04894300000001</v>
      </c>
      <c r="F30" s="89">
        <v>142.87191999999999</v>
      </c>
      <c r="G30" s="90">
        <f>IF(AND(F30&gt;0,E30&gt;0),(E30/F30%)-100,"x  ")</f>
        <v>-3.3757347140011689</v>
      </c>
    </row>
    <row r="31" spans="1:7" s="9" customFormat="1" ht="12" x14ac:dyDescent="0.2">
      <c r="A31" s="44" t="s">
        <v>35</v>
      </c>
      <c r="B31" s="89">
        <v>1254.2534909999999</v>
      </c>
      <c r="C31" s="89">
        <v>1206.932442</v>
      </c>
      <c r="D31" s="89">
        <v>1172.539477</v>
      </c>
      <c r="E31" s="89">
        <v>10878.391066</v>
      </c>
      <c r="F31" s="89">
        <v>10997.576057</v>
      </c>
      <c r="G31" s="90">
        <f>IF(AND(F31&gt;0,E31&gt;0),(E31/F31%)-100,"x  ")</f>
        <v>-1.0837387291733194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165.13289700000001</v>
      </c>
      <c r="C33" s="89">
        <v>145.62549899999999</v>
      </c>
      <c r="D33" s="89">
        <v>130.18318300000001</v>
      </c>
      <c r="E33" s="89">
        <v>1496.6127300000001</v>
      </c>
      <c r="F33" s="89">
        <v>1496.272205</v>
      </c>
      <c r="G33" s="90">
        <f>IF(AND(F33&gt;0,E33&gt;0),(E33/F33%)-100,"x  ")</f>
        <v>2.275822533241012E-2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19.913339000000001</v>
      </c>
      <c r="C35" s="89">
        <v>16.757809000000002</v>
      </c>
      <c r="D35" s="89">
        <v>12.301408</v>
      </c>
      <c r="E35" s="89">
        <v>176.15840499999999</v>
      </c>
      <c r="F35" s="89">
        <v>188.97947099999999</v>
      </c>
      <c r="G35" s="90">
        <f>IF(AND(F35&gt;0,E35&gt;0),(E35/F35%)-100,"x  ")</f>
        <v>-6.7843697160100476</v>
      </c>
    </row>
    <row r="36" spans="1:7" s="9" customFormat="1" ht="12" x14ac:dyDescent="0.2">
      <c r="A36" s="47" t="s">
        <v>37</v>
      </c>
      <c r="B36" s="89">
        <v>56.157961</v>
      </c>
      <c r="C36" s="89">
        <v>47.739989000000001</v>
      </c>
      <c r="D36" s="89">
        <v>41.224293000000003</v>
      </c>
      <c r="E36" s="89">
        <v>509.939301</v>
      </c>
      <c r="F36" s="89">
        <v>492.50515200000001</v>
      </c>
      <c r="G36" s="90">
        <f>IF(AND(F36&gt;0,E36&gt;0),(E36/F36%)-100,"x  ")</f>
        <v>3.5398917004628601</v>
      </c>
    </row>
    <row r="37" spans="1:7" s="9" customFormat="1" ht="12" x14ac:dyDescent="0.2">
      <c r="A37" s="47" t="s">
        <v>38</v>
      </c>
      <c r="B37" s="89">
        <v>23.838142000000001</v>
      </c>
      <c r="C37" s="89">
        <v>22.045297000000001</v>
      </c>
      <c r="D37" s="89">
        <v>23.325520999999998</v>
      </c>
      <c r="E37" s="89">
        <v>207.697453</v>
      </c>
      <c r="F37" s="89">
        <v>209.431635</v>
      </c>
      <c r="G37" s="90">
        <f>IF(AND(F37&gt;0,E37&gt;0),(E37/F37%)-100,"x  ")</f>
        <v>-0.82804204818437199</v>
      </c>
    </row>
    <row r="38" spans="1:7" s="9" customFormat="1" ht="12" x14ac:dyDescent="0.2">
      <c r="A38" s="45" t="s">
        <v>39</v>
      </c>
      <c r="B38" s="89">
        <v>1089.120594</v>
      </c>
      <c r="C38" s="89">
        <v>1061.306943</v>
      </c>
      <c r="D38" s="89">
        <v>1042.3562939999999</v>
      </c>
      <c r="E38" s="89">
        <v>9381.7783359999994</v>
      </c>
      <c r="F38" s="89">
        <v>9501.3038519999991</v>
      </c>
      <c r="G38" s="90">
        <f>IF(AND(F38&gt;0,E38&gt;0),(E38/F38%)-100,"x  ")</f>
        <v>-1.2579906701419787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30.451699000000001</v>
      </c>
      <c r="C40" s="89">
        <v>44.735227999999999</v>
      </c>
      <c r="D40" s="89">
        <v>43.464328999999999</v>
      </c>
      <c r="E40" s="89">
        <v>296.294014</v>
      </c>
      <c r="F40" s="89">
        <v>298.01493299999998</v>
      </c>
      <c r="G40" s="90">
        <f t="shared" ref="G40:G51" si="0">IF(AND(F40&gt;0,E40&gt;0),(E40/F40%)-100,"x  ")</f>
        <v>-0.57746066033541865</v>
      </c>
    </row>
    <row r="41" spans="1:7" s="9" customFormat="1" ht="12" x14ac:dyDescent="0.2">
      <c r="A41" s="47" t="s">
        <v>40</v>
      </c>
      <c r="B41" s="89">
        <v>34.358057000000002</v>
      </c>
      <c r="C41" s="89">
        <v>42.091636000000001</v>
      </c>
      <c r="D41" s="89">
        <v>39.668264000000001</v>
      </c>
      <c r="E41" s="89">
        <v>322.02797199999998</v>
      </c>
      <c r="F41" s="89">
        <v>293.327877</v>
      </c>
      <c r="G41" s="90">
        <f t="shared" si="0"/>
        <v>9.7843052946515598</v>
      </c>
    </row>
    <row r="42" spans="1:7" s="9" customFormat="1" ht="12" x14ac:dyDescent="0.2">
      <c r="A42" s="47" t="s">
        <v>41</v>
      </c>
      <c r="B42" s="89">
        <v>27.494734000000001</v>
      </c>
      <c r="C42" s="89">
        <v>27.757954000000002</v>
      </c>
      <c r="D42" s="89">
        <v>25.639738999999999</v>
      </c>
      <c r="E42" s="89">
        <v>263.31929100000002</v>
      </c>
      <c r="F42" s="89">
        <v>267.14635700000002</v>
      </c>
      <c r="G42" s="90">
        <f t="shared" si="0"/>
        <v>-1.432572782566524</v>
      </c>
    </row>
    <row r="43" spans="1:7" s="9" customFormat="1" ht="12" x14ac:dyDescent="0.2">
      <c r="A43" s="47" t="s">
        <v>126</v>
      </c>
      <c r="B43" s="89">
        <v>101.120642</v>
      </c>
      <c r="C43" s="89">
        <v>61.322215999999997</v>
      </c>
      <c r="D43" s="89">
        <v>62.341436000000002</v>
      </c>
      <c r="E43" s="89">
        <v>657.77319499999999</v>
      </c>
      <c r="F43" s="89">
        <v>577.915212</v>
      </c>
      <c r="G43" s="90">
        <f t="shared" si="0"/>
        <v>13.818287067342325</v>
      </c>
    </row>
    <row r="44" spans="1:7" s="9" customFormat="1" ht="12" x14ac:dyDescent="0.2">
      <c r="A44" s="47" t="s">
        <v>42</v>
      </c>
      <c r="B44" s="89">
        <v>43.148274000000001</v>
      </c>
      <c r="C44" s="89">
        <v>43.417118000000002</v>
      </c>
      <c r="D44" s="89">
        <v>45.571294999999999</v>
      </c>
      <c r="E44" s="89">
        <v>387.219131</v>
      </c>
      <c r="F44" s="89">
        <v>374.59353900000002</v>
      </c>
      <c r="G44" s="90">
        <f t="shared" si="0"/>
        <v>3.3704777807179482</v>
      </c>
    </row>
    <row r="45" spans="1:7" s="9" customFormat="1" ht="12" x14ac:dyDescent="0.2">
      <c r="A45" s="47" t="s">
        <v>43</v>
      </c>
      <c r="B45" s="89">
        <v>153.08200600000001</v>
      </c>
      <c r="C45" s="89">
        <v>157.93906000000001</v>
      </c>
      <c r="D45" s="89">
        <v>144.35552200000001</v>
      </c>
      <c r="E45" s="89">
        <v>1275.331115</v>
      </c>
      <c r="F45" s="89">
        <v>1412.8988879999999</v>
      </c>
      <c r="G45" s="90">
        <f t="shared" si="0"/>
        <v>-9.7365617715738466</v>
      </c>
    </row>
    <row r="46" spans="1:7" s="9" customFormat="1" ht="12" x14ac:dyDescent="0.2">
      <c r="A46" s="47" t="s">
        <v>128</v>
      </c>
      <c r="B46" s="89">
        <v>260.11739399999999</v>
      </c>
      <c r="C46" s="89">
        <v>227.32341299999999</v>
      </c>
      <c r="D46" s="89">
        <v>249.27769599999999</v>
      </c>
      <c r="E46" s="89">
        <v>2245.2069700000002</v>
      </c>
      <c r="F46" s="89">
        <v>2184.7420980000002</v>
      </c>
      <c r="G46" s="90">
        <f t="shared" si="0"/>
        <v>2.7675976974743151</v>
      </c>
    </row>
    <row r="47" spans="1:7" s="9" customFormat="1" ht="12" x14ac:dyDescent="0.2">
      <c r="A47" s="47" t="s">
        <v>129</v>
      </c>
      <c r="B47" s="89">
        <v>6.8013469999999998</v>
      </c>
      <c r="C47" s="89">
        <v>7.2192819999999998</v>
      </c>
      <c r="D47" s="89">
        <v>7.1322919999999996</v>
      </c>
      <c r="E47" s="89">
        <v>64.944252000000006</v>
      </c>
      <c r="F47" s="89">
        <v>144.056016</v>
      </c>
      <c r="G47" s="90">
        <f t="shared" si="0"/>
        <v>-54.91736214612515</v>
      </c>
    </row>
    <row r="48" spans="1:7" s="9" customFormat="1" ht="12" x14ac:dyDescent="0.2">
      <c r="A48" s="47" t="s">
        <v>130</v>
      </c>
      <c r="B48" s="89">
        <v>71.220488000000003</v>
      </c>
      <c r="C48" s="89">
        <v>78.994139000000004</v>
      </c>
      <c r="D48" s="89">
        <v>77.236874</v>
      </c>
      <c r="E48" s="89">
        <v>701.53753900000004</v>
      </c>
      <c r="F48" s="89">
        <v>698.61425199999996</v>
      </c>
      <c r="G48" s="90">
        <f t="shared" si="0"/>
        <v>0.41844079069834095</v>
      </c>
    </row>
    <row r="49" spans="1:7" s="9" customFormat="1" ht="12" x14ac:dyDescent="0.2">
      <c r="A49" s="47" t="s">
        <v>127</v>
      </c>
      <c r="B49" s="89">
        <v>42.597417999999998</v>
      </c>
      <c r="C49" s="89">
        <v>42.142785000000003</v>
      </c>
      <c r="D49" s="89">
        <v>38.410820000000001</v>
      </c>
      <c r="E49" s="89">
        <v>376.14904300000001</v>
      </c>
      <c r="F49" s="89">
        <v>377.441259</v>
      </c>
      <c r="G49" s="90">
        <f t="shared" si="0"/>
        <v>-0.34236214753617844</v>
      </c>
    </row>
    <row r="50" spans="1:7" s="9" customFormat="1" ht="12" x14ac:dyDescent="0.2">
      <c r="A50" s="47" t="s">
        <v>45</v>
      </c>
      <c r="B50" s="89">
        <v>55.513945</v>
      </c>
      <c r="C50" s="89">
        <v>63.816054999999999</v>
      </c>
      <c r="D50" s="89">
        <v>53.941271</v>
      </c>
      <c r="E50" s="89">
        <v>568.729692</v>
      </c>
      <c r="F50" s="89">
        <v>580.31066399999997</v>
      </c>
      <c r="G50" s="90">
        <f t="shared" si="0"/>
        <v>-1.9956503849462166</v>
      </c>
    </row>
    <row r="51" spans="1:7" s="9" customFormat="1" ht="12" x14ac:dyDescent="0.2">
      <c r="A51" s="47" t="s">
        <v>44</v>
      </c>
      <c r="B51" s="89">
        <v>2.6663640000000002</v>
      </c>
      <c r="C51" s="89">
        <v>36.375340999999999</v>
      </c>
      <c r="D51" s="89">
        <v>66.616668000000004</v>
      </c>
      <c r="E51" s="89">
        <v>364.233541</v>
      </c>
      <c r="F51" s="89">
        <v>441.054934</v>
      </c>
      <c r="G51" s="90">
        <f t="shared" si="0"/>
        <v>-17.41764734458225</v>
      </c>
    </row>
    <row r="52" spans="1:7" s="9" customFormat="1" ht="12" x14ac:dyDescent="0.2">
      <c r="A52" s="48"/>
    </row>
    <row r="53" spans="1:7" s="9" customFormat="1" ht="12" x14ac:dyDescent="0.2">
      <c r="A53" s="49" t="s">
        <v>164</v>
      </c>
      <c r="B53" s="89">
        <v>28.800145000000001</v>
      </c>
      <c r="C53" s="89">
        <v>29.974843</v>
      </c>
      <c r="D53" s="89">
        <v>32.891461</v>
      </c>
      <c r="E53" s="89">
        <v>240.979803</v>
      </c>
      <c r="F53" s="89">
        <v>147.12732500000001</v>
      </c>
      <c r="G53" s="90">
        <f>IF(AND(F53&gt;0,E53&gt;0),(E53/F53%)-100,"x  ")</f>
        <v>63.789971033592849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1659.1775729999999</v>
      </c>
      <c r="C55" s="92">
        <v>1548.1533380000001</v>
      </c>
      <c r="D55" s="92">
        <v>1590.4518599999999</v>
      </c>
      <c r="E55" s="92">
        <v>14212.719729</v>
      </c>
      <c r="F55" s="92">
        <v>13983.566288</v>
      </c>
      <c r="G55" s="93">
        <f>IF(AND(F55&gt;0,E55&gt;0),(E55/F55%)-100,"x  ")</f>
        <v>1.6387338986382076</v>
      </c>
    </row>
    <row r="56" spans="1:7" ht="7.5" customHeight="1" x14ac:dyDescent="0.2"/>
    <row r="57" spans="1:7" x14ac:dyDescent="0.2">
      <c r="A57" s="34" t="s">
        <v>156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61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161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105</v>
      </c>
      <c r="C4" s="94" t="s">
        <v>106</v>
      </c>
      <c r="D4" s="94" t="s">
        <v>107</v>
      </c>
      <c r="E4" s="133" t="s">
        <v>168</v>
      </c>
      <c r="F4" s="133"/>
      <c r="G4" s="134"/>
    </row>
    <row r="5" spans="1:7" ht="24" customHeight="1" x14ac:dyDescent="0.2">
      <c r="A5" s="132"/>
      <c r="B5" s="131" t="s">
        <v>171</v>
      </c>
      <c r="C5" s="131"/>
      <c r="D5" s="131"/>
      <c r="E5" s="85" t="s">
        <v>171</v>
      </c>
      <c r="F5" s="85" t="s">
        <v>172</v>
      </c>
      <c r="G5" s="135" t="s">
        <v>157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1154.6611479999999</v>
      </c>
      <c r="C8" s="89">
        <v>1018.875783</v>
      </c>
      <c r="D8" s="89">
        <v>1153.2639549999999</v>
      </c>
      <c r="E8" s="89">
        <v>9683.0044140000009</v>
      </c>
      <c r="F8" s="89">
        <v>9467.1226850000003</v>
      </c>
      <c r="G8" s="90">
        <f>IF(AND(F8&gt;0,E8&gt;0),(E8/F8%)-100,"x  ")</f>
        <v>2.2803309535858318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1000.585299</v>
      </c>
      <c r="C10" s="89">
        <v>877.21111800000006</v>
      </c>
      <c r="D10" s="89">
        <v>1006.696235</v>
      </c>
      <c r="E10" s="89">
        <v>8235.5301650000001</v>
      </c>
      <c r="F10" s="89">
        <f>SUM(F12,F30)</f>
        <v>8122.4651039999999</v>
      </c>
      <c r="G10" s="90">
        <f>IF(AND(F10&gt;0,E10&gt;0),(E10/F10%)-100,"x  ")</f>
        <v>1.3920042690527623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SUM(B14:B29)</f>
        <v>577.72657500000003</v>
      </c>
      <c r="C12" s="104">
        <f>SUM(C14:C29)</f>
        <v>474.19881999999996</v>
      </c>
      <c r="D12" s="104">
        <f>SUM(D14:D29)</f>
        <v>566.59293000000002</v>
      </c>
      <c r="E12" s="104">
        <f>SUM(E14:E29)</f>
        <v>4744.3440380000002</v>
      </c>
      <c r="F12" s="104">
        <f>SUM(F14:F29)</f>
        <v>4507.3995319999995</v>
      </c>
      <c r="G12" s="105">
        <f>IF(AND(F12&gt;0,E12&gt;0),(E12/F12%)-100,"x  ")</f>
        <v>5.2567895150591397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108.987335</v>
      </c>
      <c r="C14" s="89">
        <v>77.857799999999997</v>
      </c>
      <c r="D14" s="89">
        <v>97.576569000000006</v>
      </c>
      <c r="E14" s="89">
        <v>855.50213099999996</v>
      </c>
      <c r="F14" s="89">
        <v>822.79332699999998</v>
      </c>
      <c r="G14" s="90">
        <f t="shared" ref="G14:G30" si="0">IF(AND(F14&gt;0,E14&gt;0),(E14/F14%)-100,"x  ")</f>
        <v>3.9753365671134162</v>
      </c>
    </row>
    <row r="15" spans="1:7" ht="12.75" customHeight="1" x14ac:dyDescent="0.2">
      <c r="A15" s="55" t="s">
        <v>52</v>
      </c>
      <c r="B15" s="89">
        <v>85.972767000000005</v>
      </c>
      <c r="C15" s="89">
        <v>77.512435999999994</v>
      </c>
      <c r="D15" s="89">
        <v>80.056343999999996</v>
      </c>
      <c r="E15" s="89">
        <v>773.34824300000002</v>
      </c>
      <c r="F15" s="89">
        <v>727.12367600000005</v>
      </c>
      <c r="G15" s="90">
        <f t="shared" si="0"/>
        <v>6.3571808381054495</v>
      </c>
    </row>
    <row r="16" spans="1:7" ht="12.75" customHeight="1" x14ac:dyDescent="0.2">
      <c r="A16" s="55" t="s">
        <v>53</v>
      </c>
      <c r="B16" s="89">
        <v>5.3927899999999998</v>
      </c>
      <c r="C16" s="89">
        <v>4.7337259999999999</v>
      </c>
      <c r="D16" s="89">
        <v>4.7854390000000002</v>
      </c>
      <c r="E16" s="89">
        <v>53.323363000000001</v>
      </c>
      <c r="F16" s="89">
        <v>51.359810000000003</v>
      </c>
      <c r="G16" s="90">
        <f t="shared" si="0"/>
        <v>3.8231313550419941</v>
      </c>
    </row>
    <row r="17" spans="1:7" ht="12.75" customHeight="1" x14ac:dyDescent="0.2">
      <c r="A17" s="55" t="s">
        <v>54</v>
      </c>
      <c r="B17" s="89">
        <v>128.372658</v>
      </c>
      <c r="C17" s="89">
        <v>112.655091</v>
      </c>
      <c r="D17" s="89">
        <v>179.81212600000001</v>
      </c>
      <c r="E17" s="89">
        <v>1103.496586</v>
      </c>
      <c r="F17" s="89">
        <v>937.24552700000004</v>
      </c>
      <c r="G17" s="90">
        <f t="shared" si="0"/>
        <v>17.738261129092592</v>
      </c>
    </row>
    <row r="18" spans="1:7" ht="12.75" customHeight="1" x14ac:dyDescent="0.2">
      <c r="A18" s="55" t="s">
        <v>55</v>
      </c>
      <c r="B18" s="89">
        <v>97.388344000000004</v>
      </c>
      <c r="C18" s="89">
        <v>60.765526999999999</v>
      </c>
      <c r="D18" s="89">
        <v>66.028640999999993</v>
      </c>
      <c r="E18" s="89">
        <v>646.46167200000002</v>
      </c>
      <c r="F18" s="89">
        <v>655.50178300000005</v>
      </c>
      <c r="G18" s="90">
        <f t="shared" si="0"/>
        <v>-1.3791131060889938</v>
      </c>
    </row>
    <row r="19" spans="1:7" ht="12.75" customHeight="1" x14ac:dyDescent="0.2">
      <c r="A19" s="55" t="s">
        <v>56</v>
      </c>
      <c r="B19" s="89">
        <v>4.7184039999999996</v>
      </c>
      <c r="C19" s="89">
        <v>3.706655</v>
      </c>
      <c r="D19" s="89">
        <v>5.9406780000000001</v>
      </c>
      <c r="E19" s="89">
        <v>50.594920000000002</v>
      </c>
      <c r="F19" s="89">
        <v>39.789893999999997</v>
      </c>
      <c r="G19" s="90">
        <f t="shared" si="0"/>
        <v>27.155201770580248</v>
      </c>
    </row>
    <row r="20" spans="1:7" ht="12.75" customHeight="1" x14ac:dyDescent="0.2">
      <c r="A20" s="55" t="s">
        <v>57</v>
      </c>
      <c r="B20" s="89">
        <v>7.5894310000000003</v>
      </c>
      <c r="C20" s="89">
        <v>9.811712</v>
      </c>
      <c r="D20" s="89">
        <v>8.5813120000000005</v>
      </c>
      <c r="E20" s="89">
        <v>79.173975999999996</v>
      </c>
      <c r="F20" s="89">
        <v>84.489879999999999</v>
      </c>
      <c r="G20" s="90">
        <f t="shared" si="0"/>
        <v>-6.2917641734134264</v>
      </c>
    </row>
    <row r="21" spans="1:7" ht="12.75" customHeight="1" x14ac:dyDescent="0.2">
      <c r="A21" s="55" t="s">
        <v>58</v>
      </c>
      <c r="B21" s="89">
        <v>11.569788000000001</v>
      </c>
      <c r="C21" s="89">
        <v>8.1691739999999999</v>
      </c>
      <c r="D21" s="89">
        <v>8.2738289999999992</v>
      </c>
      <c r="E21" s="89">
        <v>77.053928999999997</v>
      </c>
      <c r="F21" s="89">
        <v>77.865035000000006</v>
      </c>
      <c r="G21" s="90">
        <f t="shared" si="0"/>
        <v>-1.0416819307921799</v>
      </c>
    </row>
    <row r="22" spans="1:7" ht="12.75" customHeight="1" x14ac:dyDescent="0.2">
      <c r="A22" s="55" t="s">
        <v>59</v>
      </c>
      <c r="B22" s="89">
        <v>39.571147000000003</v>
      </c>
      <c r="C22" s="89">
        <v>30.959246</v>
      </c>
      <c r="D22" s="89">
        <v>32.761124000000002</v>
      </c>
      <c r="E22" s="89">
        <v>327.385403</v>
      </c>
      <c r="F22" s="89">
        <v>341.11116600000003</v>
      </c>
      <c r="G22" s="90">
        <f t="shared" si="0"/>
        <v>-4.0238386684767846</v>
      </c>
    </row>
    <row r="23" spans="1:7" ht="12.75" customHeight="1" x14ac:dyDescent="0.2">
      <c r="A23" s="55" t="s">
        <v>60</v>
      </c>
      <c r="B23" s="89">
        <v>16.266552000000001</v>
      </c>
      <c r="C23" s="89">
        <v>16.624790999999998</v>
      </c>
      <c r="D23" s="89">
        <v>12.353959</v>
      </c>
      <c r="E23" s="89">
        <v>156.338706</v>
      </c>
      <c r="F23" s="89">
        <v>142.970382</v>
      </c>
      <c r="G23" s="90">
        <f t="shared" si="0"/>
        <v>9.3504149691647314</v>
      </c>
    </row>
    <row r="24" spans="1:7" ht="12.75" customHeight="1" x14ac:dyDescent="0.2">
      <c r="A24" s="55" t="s">
        <v>61</v>
      </c>
      <c r="B24" s="89">
        <v>51.805238000000003</v>
      </c>
      <c r="C24" s="89">
        <v>55.219769999999997</v>
      </c>
      <c r="D24" s="89">
        <v>50.821707000000004</v>
      </c>
      <c r="E24" s="89">
        <v>461.45284600000002</v>
      </c>
      <c r="F24" s="89">
        <v>461.058584</v>
      </c>
      <c r="G24" s="90">
        <f t="shared" si="0"/>
        <v>8.5512343481283892E-2</v>
      </c>
    </row>
    <row r="25" spans="1:7" ht="12.75" customHeight="1" x14ac:dyDescent="0.2">
      <c r="A25" s="55" t="s">
        <v>71</v>
      </c>
      <c r="B25" s="89">
        <v>7.0309020000000002</v>
      </c>
      <c r="C25" s="89">
        <v>4.0240539999999996</v>
      </c>
      <c r="D25" s="89">
        <v>6.4693199999999997</v>
      </c>
      <c r="E25" s="89">
        <v>51.899813999999999</v>
      </c>
      <c r="F25" s="89">
        <v>51.502687000000002</v>
      </c>
      <c r="G25" s="90">
        <f t="shared" si="0"/>
        <v>0.77108015742945213</v>
      </c>
    </row>
    <row r="26" spans="1:7" ht="12.75" customHeight="1" x14ac:dyDescent="0.2">
      <c r="A26" s="55" t="s">
        <v>64</v>
      </c>
      <c r="B26" s="89">
        <v>5.3061819999999997</v>
      </c>
      <c r="C26" s="89">
        <v>4.289561</v>
      </c>
      <c r="D26" s="89">
        <v>5.3912230000000001</v>
      </c>
      <c r="E26" s="89">
        <v>39.896369999999997</v>
      </c>
      <c r="F26" s="89">
        <v>41.594923000000001</v>
      </c>
      <c r="G26" s="90">
        <f t="shared" si="0"/>
        <v>-4.0835584669792553</v>
      </c>
    </row>
    <row r="27" spans="1:7" ht="12.75" customHeight="1" x14ac:dyDescent="0.2">
      <c r="A27" s="55" t="s">
        <v>65</v>
      </c>
      <c r="B27" s="89">
        <v>5.6674150000000001</v>
      </c>
      <c r="C27" s="89">
        <v>5.9390640000000001</v>
      </c>
      <c r="D27" s="89">
        <v>6.1429</v>
      </c>
      <c r="E27" s="89">
        <v>50.430002000000002</v>
      </c>
      <c r="F27" s="89">
        <v>55.234046999999997</v>
      </c>
      <c r="G27" s="90">
        <f t="shared" si="0"/>
        <v>-8.6976154399839629</v>
      </c>
    </row>
    <row r="28" spans="1:7" ht="12.75" customHeight="1" x14ac:dyDescent="0.2">
      <c r="A28" s="55" t="s">
        <v>62</v>
      </c>
      <c r="B28" s="89">
        <v>0.43769599999999997</v>
      </c>
      <c r="C28" s="89">
        <v>0.32767600000000002</v>
      </c>
      <c r="D28" s="89">
        <v>0.51991299999999996</v>
      </c>
      <c r="E28" s="89">
        <v>5.1931190000000003</v>
      </c>
      <c r="F28" s="89">
        <v>4.9314010000000001</v>
      </c>
      <c r="G28" s="90">
        <f t="shared" si="0"/>
        <v>5.3071733570237001</v>
      </c>
    </row>
    <row r="29" spans="1:7" ht="12.75" customHeight="1" x14ac:dyDescent="0.2">
      <c r="A29" s="55" t="s">
        <v>63</v>
      </c>
      <c r="B29" s="89">
        <v>1.649926</v>
      </c>
      <c r="C29" s="89">
        <v>1.6025370000000001</v>
      </c>
      <c r="D29" s="89">
        <v>1.0778460000000001</v>
      </c>
      <c r="E29" s="89">
        <v>12.792958</v>
      </c>
      <c r="F29" s="89">
        <v>12.82741</v>
      </c>
      <c r="G29" s="90">
        <f t="shared" si="0"/>
        <v>-0.26858110873511976</v>
      </c>
    </row>
    <row r="30" spans="1:7" ht="12.75" customHeight="1" x14ac:dyDescent="0.2">
      <c r="A30" s="56" t="s">
        <v>66</v>
      </c>
      <c r="B30" s="104">
        <f>B10-B12</f>
        <v>422.85872399999994</v>
      </c>
      <c r="C30" s="104">
        <f>C10-C12</f>
        <v>403.0122980000001</v>
      </c>
      <c r="D30" s="104">
        <f>D10-D12</f>
        <v>440.10330499999998</v>
      </c>
      <c r="E30" s="104">
        <f>E10-E12</f>
        <v>3491.1861269999999</v>
      </c>
      <c r="F30" s="104">
        <f>SUM(F32:F42)</f>
        <v>3615.0655720000004</v>
      </c>
      <c r="G30" s="105">
        <f t="shared" si="0"/>
        <v>-3.4267551316217322</v>
      </c>
    </row>
    <row r="31" spans="1:7" ht="12.75" customHeight="1" x14ac:dyDescent="0.2">
      <c r="A31" s="5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55" t="s">
        <v>67</v>
      </c>
      <c r="B32" s="89">
        <v>126.766442</v>
      </c>
      <c r="C32" s="89">
        <v>91.897435000000002</v>
      </c>
      <c r="D32" s="89">
        <v>148.69361599999999</v>
      </c>
      <c r="E32" s="89">
        <v>924.63878699999998</v>
      </c>
      <c r="F32" s="89">
        <v>977.41592600000001</v>
      </c>
      <c r="G32" s="90">
        <f t="shared" ref="G32:G43" si="1">IF(AND(F32&gt;0,E32&gt;0),(E32/F32%)-100,"x  ")</f>
        <v>-5.3996602261215827</v>
      </c>
    </row>
    <row r="33" spans="1:7" ht="12.75" customHeight="1" x14ac:dyDescent="0.2">
      <c r="A33" s="55" t="s">
        <v>68</v>
      </c>
      <c r="B33" s="89">
        <v>118.01874599999999</v>
      </c>
      <c r="C33" s="89">
        <v>140.08882800000001</v>
      </c>
      <c r="D33" s="89">
        <v>124.646477</v>
      </c>
      <c r="E33" s="89">
        <v>1082.643812</v>
      </c>
      <c r="F33" s="89">
        <v>1140.5893140000001</v>
      </c>
      <c r="G33" s="90">
        <f t="shared" si="1"/>
        <v>-5.080312544467688</v>
      </c>
    </row>
    <row r="34" spans="1:7" ht="12.75" customHeight="1" x14ac:dyDescent="0.2">
      <c r="A34" s="55" t="s">
        <v>69</v>
      </c>
      <c r="B34" s="89">
        <v>63.049838999999999</v>
      </c>
      <c r="C34" s="89">
        <v>58.266964000000002</v>
      </c>
      <c r="D34" s="89">
        <v>59.554217000000001</v>
      </c>
      <c r="E34" s="89">
        <v>492.62066099999998</v>
      </c>
      <c r="F34" s="89">
        <v>532.74340900000004</v>
      </c>
      <c r="G34" s="90">
        <f t="shared" si="1"/>
        <v>-7.5313457327071376</v>
      </c>
    </row>
    <row r="35" spans="1:7" ht="12.75" customHeight="1" x14ac:dyDescent="0.2">
      <c r="A35" s="55" t="s">
        <v>70</v>
      </c>
      <c r="B35" s="89">
        <v>36.402357000000002</v>
      </c>
      <c r="C35" s="89">
        <v>41.967666000000001</v>
      </c>
      <c r="D35" s="89">
        <v>40.016516000000003</v>
      </c>
      <c r="E35" s="89">
        <v>397.67839199999997</v>
      </c>
      <c r="F35" s="89">
        <v>366.85685699999999</v>
      </c>
      <c r="G35" s="90">
        <f t="shared" si="1"/>
        <v>8.4015153081900849</v>
      </c>
    </row>
    <row r="36" spans="1:7" ht="12.75" customHeight="1" x14ac:dyDescent="0.2">
      <c r="A36" s="55" t="s">
        <v>72</v>
      </c>
      <c r="B36" s="89">
        <v>3.8395700000000001</v>
      </c>
      <c r="C36" s="89">
        <v>1.8992720000000001</v>
      </c>
      <c r="D36" s="89">
        <v>3.1633230000000001</v>
      </c>
      <c r="E36" s="89">
        <v>21.250398000000001</v>
      </c>
      <c r="F36" s="89">
        <v>39.100268</v>
      </c>
      <c r="G36" s="90">
        <f>IF(AND(F36&gt;0,E36&gt;0),(E36/F36%)-100,"x  ")</f>
        <v>-45.651528526607535</v>
      </c>
    </row>
    <row r="37" spans="1:7" ht="12.75" customHeight="1" x14ac:dyDescent="0.2">
      <c r="A37" s="55" t="s">
        <v>73</v>
      </c>
      <c r="B37" s="89">
        <v>7.3601929999999998</v>
      </c>
      <c r="C37" s="89">
        <v>5.6551039999999997</v>
      </c>
      <c r="D37" s="89">
        <v>4.6862430000000002</v>
      </c>
      <c r="E37" s="89">
        <v>45.417624000000004</v>
      </c>
      <c r="F37" s="89">
        <v>44.316885999999997</v>
      </c>
      <c r="G37" s="90">
        <f>IF(AND(F37&gt;0,E37&gt;0),(E37/F37%)-100,"x  ")</f>
        <v>2.4837891362674043</v>
      </c>
    </row>
    <row r="38" spans="1:7" ht="12.75" customHeight="1" x14ac:dyDescent="0.2">
      <c r="A38" s="55" t="s">
        <v>74</v>
      </c>
      <c r="B38" s="89">
        <v>30.59177</v>
      </c>
      <c r="C38" s="89">
        <v>27.086718000000001</v>
      </c>
      <c r="D38" s="89">
        <v>26.465139000000001</v>
      </c>
      <c r="E38" s="89">
        <v>222.45030299999999</v>
      </c>
      <c r="F38" s="89">
        <v>221.45683700000001</v>
      </c>
      <c r="G38" s="90">
        <f t="shared" si="1"/>
        <v>0.44860479967930189</v>
      </c>
    </row>
    <row r="39" spans="1:7" ht="12.75" customHeight="1" x14ac:dyDescent="0.2">
      <c r="A39" s="55" t="s">
        <v>184</v>
      </c>
      <c r="B39" s="89">
        <v>4.8589019999999996</v>
      </c>
      <c r="C39" s="89">
        <v>4.4352549999999997</v>
      </c>
      <c r="D39" s="89">
        <v>5.5169940000000004</v>
      </c>
      <c r="E39" s="89">
        <v>31.902381999999999</v>
      </c>
      <c r="F39" s="89">
        <v>22.758808999999999</v>
      </c>
      <c r="G39" s="90">
        <f t="shared" si="1"/>
        <v>40.175973180318891</v>
      </c>
    </row>
    <row r="40" spans="1:7" ht="12.75" customHeight="1" x14ac:dyDescent="0.2">
      <c r="A40" s="55" t="s">
        <v>75</v>
      </c>
      <c r="B40" s="89">
        <v>20.111443999999999</v>
      </c>
      <c r="C40" s="89">
        <v>17.712306000000002</v>
      </c>
      <c r="D40" s="89">
        <v>14.018504</v>
      </c>
      <c r="E40" s="89">
        <v>162.967026</v>
      </c>
      <c r="F40" s="89">
        <v>165.93455800000001</v>
      </c>
      <c r="G40" s="90">
        <f t="shared" si="1"/>
        <v>-1.7883749086191045</v>
      </c>
    </row>
    <row r="41" spans="1:7" ht="12.75" customHeight="1" x14ac:dyDescent="0.2">
      <c r="A41" s="55" t="s">
        <v>76</v>
      </c>
      <c r="B41" s="89">
        <v>9.5187100000000004</v>
      </c>
      <c r="C41" s="89">
        <v>8.9189430000000005</v>
      </c>
      <c r="D41" s="89">
        <v>9.3581620000000001</v>
      </c>
      <c r="E41" s="89">
        <v>78.639895999999993</v>
      </c>
      <c r="F41" s="89">
        <v>71.299295999999998</v>
      </c>
      <c r="G41" s="90">
        <f t="shared" si="1"/>
        <v>10.295473324168569</v>
      </c>
    </row>
    <row r="42" spans="1:7" ht="12.75" customHeight="1" x14ac:dyDescent="0.2">
      <c r="A42" s="55" t="s">
        <v>77</v>
      </c>
      <c r="B42" s="89">
        <v>2.340751</v>
      </c>
      <c r="C42" s="89">
        <v>5.0838070000000002</v>
      </c>
      <c r="D42" s="89">
        <v>3.9841139999999999</v>
      </c>
      <c r="E42" s="89">
        <v>30.976845999999998</v>
      </c>
      <c r="F42" s="89">
        <v>32.593412000000001</v>
      </c>
      <c r="G42" s="90">
        <f t="shared" si="1"/>
        <v>-4.9597937153680078</v>
      </c>
    </row>
    <row r="43" spans="1:7" ht="12.75" customHeight="1" x14ac:dyDescent="0.2">
      <c r="A43" s="58" t="s">
        <v>78</v>
      </c>
      <c r="B43" s="89">
        <f>B8-B10</f>
        <v>154.07584899999995</v>
      </c>
      <c r="C43" s="89">
        <f>C8-C10</f>
        <v>141.6646649999999</v>
      </c>
      <c r="D43" s="89">
        <f>D8-D10</f>
        <v>146.56771999999989</v>
      </c>
      <c r="E43" s="89">
        <f>E8-E10</f>
        <v>1447.4742490000008</v>
      </c>
      <c r="F43" s="89">
        <f>F8-F10</f>
        <v>1344.6575810000004</v>
      </c>
      <c r="G43" s="90">
        <f t="shared" si="1"/>
        <v>7.6463085809204472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20.103612999999999</v>
      </c>
      <c r="C45" s="89">
        <v>19.603209</v>
      </c>
      <c r="D45" s="89">
        <v>20.962835999999999</v>
      </c>
      <c r="E45" s="89">
        <v>189.00659200000001</v>
      </c>
      <c r="F45" s="89">
        <v>212.38386499999999</v>
      </c>
      <c r="G45" s="90">
        <f>IF(AND(F45&gt;0,E45&gt;0),(E45/F45%)-100,"x  ")</f>
        <v>-11.007085213370587</v>
      </c>
    </row>
    <row r="46" spans="1:7" ht="12.75" customHeight="1" x14ac:dyDescent="0.2">
      <c r="A46" s="56" t="s">
        <v>80</v>
      </c>
      <c r="B46" s="89">
        <v>50.173470000000002</v>
      </c>
      <c r="C46" s="89">
        <v>50.275467999999996</v>
      </c>
      <c r="D46" s="89">
        <v>51.857819999999997</v>
      </c>
      <c r="E46" s="89">
        <v>440.48318499999999</v>
      </c>
      <c r="F46" s="89">
        <v>400.06090699999999</v>
      </c>
      <c r="G46" s="90">
        <f>IF(AND(F46&gt;0,E46&gt;0),(E46/F46%)-100,"x  ")</f>
        <v>10.104030984462085</v>
      </c>
    </row>
    <row r="47" spans="1:7" ht="12.75" customHeight="1" x14ac:dyDescent="0.2">
      <c r="A47" s="56" t="s">
        <v>81</v>
      </c>
      <c r="B47" s="89">
        <v>43.701877000000003</v>
      </c>
      <c r="C47" s="89">
        <v>40.980808000000003</v>
      </c>
      <c r="D47" s="89">
        <v>43.589838</v>
      </c>
      <c r="E47" s="89">
        <v>375.08003500000001</v>
      </c>
      <c r="F47" s="89">
        <v>386.73646400000001</v>
      </c>
      <c r="G47" s="90">
        <f>IF(AND(F47&gt;0,E47&gt;0),(E47/F47%)-100,"x  ")</f>
        <v>-3.0140496397567489</v>
      </c>
    </row>
    <row r="48" spans="1:7" ht="12.75" customHeight="1" x14ac:dyDescent="0.2">
      <c r="A48" s="56" t="s">
        <v>82</v>
      </c>
      <c r="B48" s="89">
        <v>21.002130000000001</v>
      </c>
      <c r="C48" s="89">
        <v>15.095476</v>
      </c>
      <c r="D48" s="89">
        <v>16.388635000000001</v>
      </c>
      <c r="E48" s="89">
        <v>307.88772999999998</v>
      </c>
      <c r="F48" s="89">
        <v>222.56012699999999</v>
      </c>
      <c r="G48" s="90">
        <f>IF(AND(F48&gt;0,E48&gt;0),(E48/F48%)-100,"x  ")</f>
        <v>38.339123970755111</v>
      </c>
    </row>
    <row r="49" spans="1:7" ht="12.75" customHeight="1" x14ac:dyDescent="0.2">
      <c r="A49" s="57" t="s">
        <v>83</v>
      </c>
      <c r="B49" s="89">
        <v>23.643488000000001</v>
      </c>
      <c r="C49" s="89">
        <v>32.992947999999998</v>
      </c>
      <c r="D49" s="89">
        <v>20.371507000000001</v>
      </c>
      <c r="E49" s="89">
        <v>257.72621600000002</v>
      </c>
      <c r="F49" s="89">
        <v>231.65301700000001</v>
      </c>
      <c r="G49" s="90">
        <f>IF(AND(F49&gt;0,E49&gt;0),(E49/F49%)-100,"x  ")</f>
        <v>11.255281428085183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3.2761330000000002</v>
      </c>
      <c r="C51" s="89">
        <v>5.0147950000000003</v>
      </c>
      <c r="D51" s="89">
        <v>3.4718339999999999</v>
      </c>
      <c r="E51" s="89">
        <v>47.448737000000001</v>
      </c>
      <c r="F51" s="89">
        <v>27.468456</v>
      </c>
      <c r="G51" s="90">
        <f>IF(AND(F51&gt;0,E51&gt;0),(E51/F51%)-100,"x  ")</f>
        <v>72.739002876608708</v>
      </c>
    </row>
    <row r="52" spans="1:7" ht="12.75" customHeight="1" x14ac:dyDescent="0.2">
      <c r="A52" s="58" t="s">
        <v>131</v>
      </c>
      <c r="B52" s="89">
        <v>1.0804450000000001</v>
      </c>
      <c r="C52" s="89">
        <v>0.94362000000000001</v>
      </c>
      <c r="D52" s="89">
        <v>1.731716</v>
      </c>
      <c r="E52" s="89">
        <v>17.996763999999999</v>
      </c>
      <c r="F52" s="89">
        <v>14.0524</v>
      </c>
      <c r="G52" s="90">
        <f>IF(AND(F52&gt;0,E52&gt;0),(E52/F52%)-100,"x  ")</f>
        <v>28.068970424980762</v>
      </c>
    </row>
    <row r="53" spans="1:7" ht="12.75" customHeight="1" x14ac:dyDescent="0.2">
      <c r="A53" s="58" t="s">
        <v>85</v>
      </c>
      <c r="B53" s="89">
        <v>9.7038849999999996</v>
      </c>
      <c r="C53" s="89">
        <v>7.8173880000000002</v>
      </c>
      <c r="D53" s="89">
        <v>7.7982180000000003</v>
      </c>
      <c r="E53" s="89">
        <v>77.805316000000005</v>
      </c>
      <c r="F53" s="89">
        <v>77.575036999999995</v>
      </c>
      <c r="G53" s="90">
        <f>IF(AND(F53&gt;0,E53&gt;0),(E53/F53%)-100,"x  ")</f>
        <v>0.29684678074985982</v>
      </c>
    </row>
    <row r="54" spans="1:7" ht="12.75" customHeight="1" x14ac:dyDescent="0.2">
      <c r="A54" s="59" t="s">
        <v>86</v>
      </c>
      <c r="B54" s="89">
        <v>168.923282</v>
      </c>
      <c r="C54" s="89">
        <v>220.61961099999999</v>
      </c>
      <c r="D54" s="89">
        <v>175.53316899999999</v>
      </c>
      <c r="E54" s="89">
        <v>1779.896575</v>
      </c>
      <c r="F54" s="89">
        <v>1927.6564940000001</v>
      </c>
      <c r="G54" s="90">
        <f>IF(AND(F54&gt;0,E54&gt;0),(E54/F54%)-100,"x  ")</f>
        <v>-7.6652619105071693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126.792114</v>
      </c>
      <c r="C56" s="89">
        <v>154.541214</v>
      </c>
      <c r="D56" s="89">
        <v>133.470429</v>
      </c>
      <c r="E56" s="89">
        <v>1279.0598170000001</v>
      </c>
      <c r="F56" s="89">
        <v>1395.1792230000001</v>
      </c>
      <c r="G56" s="90">
        <f>IF(AND(F56&gt;0,E56&gt;0),(E56/F56%)-100,"x  ")</f>
        <v>-8.3229024691403453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103.57425000000001</v>
      </c>
      <c r="C58" s="89">
        <v>128.463717</v>
      </c>
      <c r="D58" s="89">
        <v>110.56116900000001</v>
      </c>
      <c r="E58" s="89">
        <v>1035.5052920000001</v>
      </c>
      <c r="F58" s="89">
        <v>1038.5401609999999</v>
      </c>
      <c r="G58" s="90">
        <f>IF(AND(F58&gt;0,E58&gt;0),(E58/F58%)-100,"x  ")</f>
        <v>-0.29222451995285326</v>
      </c>
    </row>
    <row r="59" spans="1:7" ht="12.75" customHeight="1" x14ac:dyDescent="0.2">
      <c r="A59" s="53" t="s">
        <v>89</v>
      </c>
      <c r="B59" s="89">
        <v>16.182855</v>
      </c>
      <c r="C59" s="89">
        <v>18.395568000000001</v>
      </c>
      <c r="D59" s="89">
        <v>16.157306999999999</v>
      </c>
      <c r="E59" s="89">
        <v>182.900632</v>
      </c>
      <c r="F59" s="89">
        <v>298.938805</v>
      </c>
      <c r="G59" s="90">
        <f>IF(AND(F59&gt;0,E59&gt;0),(E59/F59%)-100,"x  ")</f>
        <v>-38.816697952612742</v>
      </c>
    </row>
    <row r="60" spans="1:7" ht="12.75" customHeight="1" x14ac:dyDescent="0.2">
      <c r="A60" s="52" t="s">
        <v>132</v>
      </c>
      <c r="B60" s="95">
        <v>34.118523000000003</v>
      </c>
      <c r="C60" s="89">
        <v>37.321367000000002</v>
      </c>
      <c r="D60" s="89">
        <v>35.986094999999999</v>
      </c>
      <c r="E60" s="89">
        <v>299.78944999999999</v>
      </c>
      <c r="F60" s="89">
        <v>319.20815199999998</v>
      </c>
      <c r="G60" s="90">
        <f>IF(AND(F60&gt;0,E60&gt;0),(E60/F60%)-100,"x  ")</f>
        <v>-6.0833978951765602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18.749077</v>
      </c>
      <c r="C62" s="89">
        <v>15.780376</v>
      </c>
      <c r="D62" s="89">
        <v>20.909203999999999</v>
      </c>
      <c r="E62" s="89">
        <v>160.43536399999999</v>
      </c>
      <c r="F62" s="89">
        <v>167.18777800000001</v>
      </c>
      <c r="G62" s="90">
        <f>IF(AND(F62&gt;0,E62&gt;0),(E62/F62%)-100,"x  ")</f>
        <v>-4.0388203496549835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297.32155299999999</v>
      </c>
      <c r="C64" s="89">
        <v>260.583552</v>
      </c>
      <c r="D64" s="89">
        <v>223.538815</v>
      </c>
      <c r="E64" s="89">
        <v>2357.9123909999998</v>
      </c>
      <c r="F64" s="89">
        <v>2230.2819669999999</v>
      </c>
      <c r="G64" s="90">
        <f>IF(AND(F64&gt;0,E64&gt;0),(E64/F64%)-100,"x  ")</f>
        <v>5.7226138169282024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39.524472000000003</v>
      </c>
      <c r="C66" s="89">
        <v>31.891667000000002</v>
      </c>
      <c r="D66" s="89">
        <v>30.994292999999999</v>
      </c>
      <c r="E66" s="89">
        <v>311.792801</v>
      </c>
      <c r="F66" s="89">
        <v>316.65779600000002</v>
      </c>
      <c r="G66" s="90">
        <f t="shared" ref="G66:G71" si="2">IF(AND(F66&gt;0,E66&gt;0),(E66/F66%)-100,"x  ")</f>
        <v>-1.5363572479358822</v>
      </c>
    </row>
    <row r="67" spans="1:7" ht="12.75" customHeight="1" x14ac:dyDescent="0.2">
      <c r="A67" s="58" t="s">
        <v>186</v>
      </c>
      <c r="B67" s="89">
        <v>83.643424999999993</v>
      </c>
      <c r="C67" s="89">
        <v>91.330928</v>
      </c>
      <c r="D67" s="89">
        <v>71.457924000000006</v>
      </c>
      <c r="E67" s="89">
        <v>750.70781899999997</v>
      </c>
      <c r="F67" s="89">
        <v>732.17136600000003</v>
      </c>
      <c r="G67" s="90">
        <f t="shared" si="2"/>
        <v>2.531709632578</v>
      </c>
    </row>
    <row r="68" spans="1:7" ht="12.75" customHeight="1" x14ac:dyDescent="0.2">
      <c r="A68" s="58" t="s">
        <v>93</v>
      </c>
      <c r="B68" s="89">
        <v>93.660932000000003</v>
      </c>
      <c r="C68" s="89">
        <v>54.452851000000003</v>
      </c>
      <c r="D68" s="89">
        <v>32.997280000000003</v>
      </c>
      <c r="E68" s="89">
        <v>389.22462200000001</v>
      </c>
      <c r="F68" s="89">
        <v>268.61493300000001</v>
      </c>
      <c r="G68" s="90">
        <f t="shared" si="2"/>
        <v>44.900589722612324</v>
      </c>
    </row>
    <row r="69" spans="1:7" ht="12.75" customHeight="1" x14ac:dyDescent="0.2">
      <c r="A69" s="58" t="s">
        <v>94</v>
      </c>
      <c r="B69" s="89">
        <v>19.415375000000001</v>
      </c>
      <c r="C69" s="89">
        <v>18.169003</v>
      </c>
      <c r="D69" s="89">
        <v>21.392099000000002</v>
      </c>
      <c r="E69" s="89">
        <v>189.18076300000001</v>
      </c>
      <c r="F69" s="89">
        <v>200.43453</v>
      </c>
      <c r="G69" s="90">
        <f t="shared" si="2"/>
        <v>-5.6146847551666639</v>
      </c>
    </row>
    <row r="70" spans="1:7" ht="12.75" customHeight="1" x14ac:dyDescent="0.2">
      <c r="A70" s="60" t="s">
        <v>133</v>
      </c>
      <c r="B70" s="89">
        <v>7.9033369999999996</v>
      </c>
      <c r="C70" s="89">
        <v>11.181122999999999</v>
      </c>
      <c r="D70" s="89">
        <v>11.35501</v>
      </c>
      <c r="E70" s="89">
        <v>97.033396999999994</v>
      </c>
      <c r="F70" s="89">
        <v>123.940669</v>
      </c>
      <c r="G70" s="90">
        <f t="shared" si="2"/>
        <v>-21.709800517536351</v>
      </c>
    </row>
    <row r="71" spans="1:7" ht="12.75" customHeight="1" x14ac:dyDescent="0.2">
      <c r="A71" s="61" t="s">
        <v>95</v>
      </c>
      <c r="B71" s="89">
        <v>12.305742</v>
      </c>
      <c r="C71" s="89">
        <v>12.655103</v>
      </c>
      <c r="D71" s="89">
        <v>14.40047</v>
      </c>
      <c r="E71" s="89">
        <v>113.70321199999999</v>
      </c>
      <c r="F71" s="89">
        <v>123.141431</v>
      </c>
      <c r="G71" s="90">
        <f t="shared" si="2"/>
        <v>-7.6645357483298966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10.879807</v>
      </c>
      <c r="C73" s="89">
        <v>9.7449650000000005</v>
      </c>
      <c r="D73" s="89">
        <v>12.291005999999999</v>
      </c>
      <c r="E73" s="89">
        <v>95.293173999999993</v>
      </c>
      <c r="F73" s="89">
        <v>104.693371</v>
      </c>
      <c r="G73" s="90">
        <f>IF(AND(F73&gt;0,E73&gt;0),(E73/F73%)-100,"x  ")</f>
        <v>-8.9787891155018826</v>
      </c>
    </row>
    <row r="74" spans="1:7" ht="24" x14ac:dyDescent="0.2">
      <c r="A74" s="63" t="s">
        <v>111</v>
      </c>
      <c r="B74" s="89">
        <v>2.3223600000000002</v>
      </c>
      <c r="C74" s="89">
        <v>2.4263409999999999</v>
      </c>
      <c r="D74" s="89">
        <v>3.343944</v>
      </c>
      <c r="E74" s="89">
        <v>20.476921000000001</v>
      </c>
      <c r="F74" s="89">
        <v>3.7106940000000002</v>
      </c>
      <c r="G74" s="90">
        <f>IF(AND(F74&gt;0,E74&gt;0),(E74/F74%)-100,"x  ")</f>
        <v>451.8353440084253</v>
      </c>
    </row>
    <row r="75" spans="1:7" x14ac:dyDescent="0.2">
      <c r="A75" s="64" t="s">
        <v>46</v>
      </c>
      <c r="B75" s="96">
        <v>1659.1775729999999</v>
      </c>
      <c r="C75" s="92">
        <v>1548.1533380000001</v>
      </c>
      <c r="D75" s="92">
        <v>1590.4518599999999</v>
      </c>
      <c r="E75" s="92">
        <v>14212.719729</v>
      </c>
      <c r="F75" s="92">
        <v>13983.566288</v>
      </c>
      <c r="G75" s="93">
        <f>IF(AND(F75&gt;0,E75&gt;0),(E75/F75%)-100,"x  ")</f>
        <v>1.6387338986382076</v>
      </c>
    </row>
    <row r="77" spans="1:7" x14ac:dyDescent="0.2">
      <c r="A77" s="34" t="s">
        <v>156</v>
      </c>
    </row>
    <row r="78" spans="1:7" x14ac:dyDescent="0.2">
      <c r="A78" s="86" t="s">
        <v>185</v>
      </c>
      <c r="B78" s="86"/>
      <c r="C78" s="86"/>
      <c r="D78" s="86"/>
      <c r="E78" s="86"/>
      <c r="F78" s="86"/>
      <c r="G78" s="86"/>
    </row>
    <row r="79" spans="1:7" x14ac:dyDescent="0.2">
      <c r="A79" s="34" t="s">
        <v>183</v>
      </c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162</v>
      </c>
      <c r="B2" s="118"/>
      <c r="C2" s="118"/>
      <c r="D2" s="118"/>
      <c r="E2" s="118"/>
      <c r="F2" s="118"/>
      <c r="G2" s="118"/>
    </row>
    <row r="3" spans="1:7" x14ac:dyDescent="0.2">
      <c r="A3" s="118" t="s">
        <v>173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174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163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175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14192.242808000001</v>
      </c>
      <c r="C9" s="98"/>
      <c r="D9" s="97">
        <v>13983.566288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2013</v>
      </c>
      <c r="C10" s="20">
        <v>2013</v>
      </c>
      <c r="D10" s="12">
        <v>2012</v>
      </c>
      <c r="E10" s="12">
        <v>2012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54</v>
      </c>
      <c r="B11" s="81">
        <v>1103.496586</v>
      </c>
      <c r="C11" s="82">
        <f t="shared" ref="C11:C25" si="0">IF(B$8&gt;0,B11/B$8*100,0)</f>
        <v>0</v>
      </c>
      <c r="D11" s="83">
        <v>937.24552700000004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1">
        <v>1082.643812</v>
      </c>
      <c r="C12" s="84">
        <f t="shared" si="0"/>
        <v>0</v>
      </c>
      <c r="D12" s="83">
        <v>1140.5893140000001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176</v>
      </c>
      <c r="B13" s="81">
        <v>1035.5052920000001</v>
      </c>
      <c r="C13" s="84">
        <f t="shared" si="0"/>
        <v>0</v>
      </c>
      <c r="D13" s="83">
        <v>1038.5401609999999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1">
        <v>924.63878699999998</v>
      </c>
      <c r="C14" s="84">
        <f t="shared" si="0"/>
        <v>0</v>
      </c>
      <c r="D14" s="83">
        <v>977.41592600000001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1">
        <v>855.50213099999996</v>
      </c>
      <c r="C15" s="84">
        <f t="shared" si="0"/>
        <v>0</v>
      </c>
      <c r="D15" s="83">
        <v>822.79332699999998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773.34824300000002</v>
      </c>
      <c r="C16" s="84">
        <f t="shared" si="0"/>
        <v>0</v>
      </c>
      <c r="D16" s="83">
        <v>727.12367600000005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81">
        <v>695.09754099999998</v>
      </c>
      <c r="C17" s="84">
        <f t="shared" si="0"/>
        <v>0</v>
      </c>
      <c r="D17" s="83">
        <v>687.94493799999998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646.46167200000002</v>
      </c>
      <c r="C18" s="84">
        <f t="shared" si="0"/>
        <v>0</v>
      </c>
      <c r="D18" s="83">
        <v>655.50178300000005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492.62066099999998</v>
      </c>
      <c r="C19" s="84">
        <f t="shared" si="0"/>
        <v>0</v>
      </c>
      <c r="D19" s="83">
        <v>532.74340900000004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461.45284600000002</v>
      </c>
      <c r="C20" s="84">
        <f t="shared" si="0"/>
        <v>0</v>
      </c>
      <c r="D20" s="83">
        <v>461.058584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180</v>
      </c>
      <c r="B21" s="81">
        <v>440.48318499999999</v>
      </c>
      <c r="C21" s="84">
        <f t="shared" si="0"/>
        <v>0</v>
      </c>
      <c r="D21" s="83">
        <v>400.06090699999999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70</v>
      </c>
      <c r="B22" s="81">
        <v>397.67839199999997</v>
      </c>
      <c r="C22" s="84">
        <f t="shared" si="0"/>
        <v>0</v>
      </c>
      <c r="D22" s="83">
        <v>366.85685699999999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181</v>
      </c>
      <c r="B23" s="81">
        <v>389.22462200000001</v>
      </c>
      <c r="C23" s="84">
        <f t="shared" si="0"/>
        <v>0</v>
      </c>
      <c r="D23" s="83">
        <v>268.61493300000001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81</v>
      </c>
      <c r="B24" s="81">
        <v>375.08003500000001</v>
      </c>
      <c r="C24" s="84">
        <f t="shared" si="0"/>
        <v>0</v>
      </c>
      <c r="D24" s="83">
        <v>386.73646400000001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59</v>
      </c>
      <c r="B25" s="81">
        <v>327.385403</v>
      </c>
      <c r="C25" s="84">
        <f t="shared" si="0"/>
        <v>0</v>
      </c>
      <c r="D25" s="83">
        <v>341.11116600000003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4191.623599999999</v>
      </c>
      <c r="C27" s="84">
        <f>IF(B$8&gt;0,B27/B$8*100,0)</f>
        <v>0</v>
      </c>
      <c r="D27" s="83">
        <f>D9-(SUM(D11:D25))</f>
        <v>4239.229315999999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2013</v>
      </c>
      <c r="C36" s="6">
        <v>2012</v>
      </c>
      <c r="D36" s="6">
        <v>2011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1543.948502</v>
      </c>
      <c r="C37" s="100">
        <v>1364.0933540000001</v>
      </c>
      <c r="D37" s="100">
        <v>1382.2491809999999</v>
      </c>
      <c r="E37" s="28"/>
      <c r="F37" s="101">
        <v>1543.948502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1603.963321</v>
      </c>
      <c r="C38" s="100">
        <v>1417.2305610000001</v>
      </c>
      <c r="D38" s="100">
        <v>1444.3659580000001</v>
      </c>
      <c r="E38" s="12"/>
      <c r="F38" s="101">
        <v>1603.963321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1571.4496670000001</v>
      </c>
      <c r="C39" s="100">
        <v>1632.0399669999999</v>
      </c>
      <c r="D39" s="100">
        <v>1567.3976829999999</v>
      </c>
      <c r="E39" s="12"/>
      <c r="F39" s="101">
        <v>1571.4496670000001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1652.2487100000001</v>
      </c>
      <c r="C40" s="100">
        <v>1585.6226489999999</v>
      </c>
      <c r="D40" s="100">
        <v>1601.9157190000001</v>
      </c>
      <c r="E40" s="12"/>
      <c r="F40" s="101">
        <v>1652.2487100000001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1581.874536</v>
      </c>
      <c r="C41" s="100">
        <v>1606.7078039999999</v>
      </c>
      <c r="D41" s="100">
        <v>1595.2958940000001</v>
      </c>
      <c r="E41" s="12"/>
      <c r="F41" s="101">
        <v>1581.874536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1461.4522219999999</v>
      </c>
      <c r="C42" s="100">
        <v>1659.2068650000001</v>
      </c>
      <c r="D42" s="100">
        <v>1639.7340710000001</v>
      </c>
      <c r="E42" s="20"/>
      <c r="F42" s="101">
        <v>1461.4522219999999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1659.1775729999999</v>
      </c>
      <c r="C43" s="100">
        <v>1628.598538</v>
      </c>
      <c r="D43" s="100">
        <v>1537.3895339999999</v>
      </c>
      <c r="E43" s="20"/>
      <c r="F43" s="101">
        <v>1659.1775729999999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1548.1533380000001</v>
      </c>
      <c r="C44" s="100">
        <v>1633.0934930000001</v>
      </c>
      <c r="D44" s="100">
        <v>1492.620985</v>
      </c>
      <c r="E44" s="20"/>
      <c r="F44" s="101">
        <v>1548.1533380000001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1590.4518599999999</v>
      </c>
      <c r="C45" s="100">
        <v>1456.9730569999999</v>
      </c>
      <c r="D45" s="100">
        <v>1513.049389</v>
      </c>
      <c r="E45" s="20"/>
      <c r="F45" s="101">
        <v>1590.4518599999999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1594.5664260000001</v>
      </c>
      <c r="D46" s="100">
        <v>1431.697572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1776.7949960000001</v>
      </c>
      <c r="D47" s="100">
        <v>1550.1236249999999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1469.6941179999999</v>
      </c>
      <c r="D48" s="100">
        <v>1536.191323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2019-08-09T13:06:00Z</cp:lastPrinted>
  <dcterms:created xsi:type="dcterms:W3CDTF">2012-03-28T07:56:08Z</dcterms:created>
  <dcterms:modified xsi:type="dcterms:W3CDTF">2019-08-19T06:28:04Z</dcterms:modified>
  <cp:category>LIS-Bericht</cp:category>
</cp:coreProperties>
</file>