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3_vj_HH\"/>
    </mc:Choice>
  </mc:AlternateContent>
  <bookViews>
    <workbookView xWindow="240" yWindow="120" windowWidth="24630" windowHeight="11085"/>
  </bookViews>
  <sheets>
    <sheet name="V0_1" sheetId="1" r:id="rId1"/>
    <sheet name="V0_2" sheetId="11" r:id="rId2"/>
    <sheet name="T1_1" sheetId="5" r:id="rId3"/>
    <sheet name="T2_1" sheetId="10" r:id="rId4"/>
    <sheet name="TG3_1" sheetId="7" r:id="rId5"/>
    <sheet name="T3_1" sheetId="9" state="hidden" r:id="rId6"/>
  </sheets>
  <definedNames>
    <definedName name="_xlnm.Print_Titles" localSheetId="3">T2_1!$1:$6</definedName>
  </definedNames>
  <calcPr calcId="152511"/>
</workbook>
</file>

<file path=xl/calcChain.xml><?xml version="1.0" encoding="utf-8"?>
<calcChain xmlns="http://schemas.openxmlformats.org/spreadsheetml/2006/main">
  <c r="G8" i="10" l="1"/>
  <c r="G10" i="10"/>
  <c r="G11" i="10"/>
  <c r="G12" i="10"/>
  <c r="G13" i="10"/>
  <c r="G14" i="10"/>
  <c r="G15" i="10"/>
  <c r="G16" i="10"/>
  <c r="G17" i="10"/>
  <c r="G18" i="10"/>
  <c r="G19" i="10"/>
  <c r="G20" i="10"/>
  <c r="G21" i="10"/>
  <c r="G22" i="10"/>
  <c r="G23" i="10"/>
  <c r="G24" i="10"/>
  <c r="G25" i="10"/>
  <c r="G26" i="10"/>
  <c r="G27" i="10"/>
  <c r="G28" i="10"/>
  <c r="G29" i="10"/>
  <c r="G30" i="10"/>
  <c r="G32" i="10"/>
  <c r="G34" i="10"/>
  <c r="G35" i="10"/>
  <c r="G36" i="10"/>
  <c r="G37" i="10"/>
  <c r="G38" i="10"/>
  <c r="G39" i="10"/>
  <c r="G40" i="10"/>
  <c r="G41"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 i="10"/>
  <c r="F42" i="10"/>
  <c r="G42" i="10" s="1"/>
  <c r="E42" i="10"/>
  <c r="D42" i="10"/>
  <c r="C42" i="10"/>
  <c r="B42" i="10"/>
  <c r="C9" i="10"/>
  <c r="E9" i="10"/>
  <c r="G9" i="10" s="1"/>
  <c r="F9" i="10"/>
  <c r="C31" i="10"/>
  <c r="D31" i="10"/>
  <c r="D9" i="10" s="1"/>
  <c r="E31" i="10"/>
  <c r="G31" i="10" s="1"/>
  <c r="F31" i="10"/>
  <c r="B31" i="10"/>
  <c r="B9" i="10" s="1"/>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<sst xmlns="http://schemas.openxmlformats.org/spreadsheetml/2006/main" count="238" uniqueCount="184">
  <si>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</si>
  <si>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</si>
  <si>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</si>
  <si>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</si>
  <si>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</si>
  <si>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</si>
  <si>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</si>
  <si>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</si>
  <si>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</si>
  <si>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</si>
  <si>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</si>
  <si>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</si>
  <si>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</si>
  <si>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</si>
  <si>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</si>
  <si>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</si>
  <si>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</si>
  <si>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</si>
  <si>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</si>
  <si>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</si>
  <si>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</si>
  <si>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</si>
  <si>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</si>
  <si>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</si>
  <si>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</si>
  <si>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</si>
  <si>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</si>
  <si>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</si>
  <si>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</si>
  <si>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</si>
  <si>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</si>
  <si>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</si>
  <si>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</si>
  <si>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</si>
  <si>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</si>
  <si>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</si>
  <si>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</si>
  <si>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Druckerzeugnisse</t>
  </si>
  <si>
    <t xml:space="preserve">Eisen- und Stahlwaren </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</si>
  <si>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</si>
  <si>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</si>
  <si>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</si>
  <si>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</si>
  <si>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</si>
  <si>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</si>
  <si>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</si>
  <si>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</si>
  <si>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</si>
  <si>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</si>
  <si>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</si>
  <si>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</si>
  <si>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</si>
  <si>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</si>
  <si>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</si>
  <si>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</si>
  <si>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</si>
  <si>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</si>
  <si>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</si>
  <si>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</si>
  <si>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</si>
  <si>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</si>
  <si>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</si>
  <si>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</si>
  <si>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</si>
  <si>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</si>
  <si>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</si>
  <si>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</si>
  <si>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</si>
  <si>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</si>
  <si>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</si>
  <si>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</si>
  <si>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</si>
  <si>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</si>
  <si>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</si>
  <si>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</si>
  <si>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</si>
  <si>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</si>
  <si>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</si>
  <si>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</si>
  <si>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</si>
  <si>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</si>
  <si>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</si>
  <si>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</si>
  <si>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</si>
  <si>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</si>
  <si>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</si>
  <si>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</si>
  <si>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</si>
  <si>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</si>
  <si>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</si>
  <si>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</si>
  <si>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</si>
  <si>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</si>
  <si>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</si>
  <si>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</si>
  <si>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</si>
  <si>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</si>
  <si>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</si>
  <si>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</si>
  <si>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</si>
  <si>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</si>
  <si>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</si>
  <si>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</si>
  <si>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</si>
  <si>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</si>
  <si>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</si>
  <si>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</si>
  <si>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</si>
  <si>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</si>
  <si>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</si>
  <si>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</si>
  <si>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</si>
  <si>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</si>
  <si>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</si>
  <si>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</si>
  <si>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</si>
  <si>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</si>
  <si>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</si>
  <si>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</si>
  <si>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</si>
  <si>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</si>
  <si>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</si>
  <si>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</si>
  <si>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</si>
  <si>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</si>
  <si>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</si>
  <si>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</si>
  <si>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</si>
  <si>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</si>
  <si>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</si>
  <si>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</si>
  <si>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</si>
  <si>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</si>
  <si>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</si>
  <si>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</si>
  <si>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</si>
  <si>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</si>
  <si>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</si>
  <si>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</si>
  <si>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</si>
  <si>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</si>
  <si>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</si>
  <si>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</si>
  <si>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</si>
  <si>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</si>
  <si>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</si>
  <si>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Sven Ohlsen</t>
  </si>
  <si>
    <t>sven.ohlsen@statistik-nord.de</t>
  </si>
  <si>
    <t>Kroatien</t>
  </si>
  <si>
    <t>040 42831-1820</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</si>
  <si>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</si>
  <si>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</si>
  <si>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</si>
  <si>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</si>
  <si>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</si>
  <si>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</si>
  <si>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</si>
  <si>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</si>
  <si>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</si>
  <si>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</si>
  <si>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</si>
  <si>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</si>
  <si>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</si>
  <si>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</si>
  <si>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t>Kennziffer: G III 3 - vj 1/21 HH</t>
  </si>
  <si>
    <t>1. Quartal 2021</t>
  </si>
  <si>
    <t>Januar - März</t>
  </si>
  <si>
    <r>
      <t>2021</t>
    </r>
    <r>
      <rPr>
        <vertAlign val="superscript"/>
        <sz val="9"/>
        <rFont val="Arial"/>
        <family val="2"/>
      </rPr>
      <t>a</t>
    </r>
  </si>
  <si>
    <r>
      <t>2021</t>
    </r>
    <r>
      <rPr>
        <vertAlign val="superscript"/>
        <sz val="9"/>
        <color theme="1"/>
        <rFont val="Arial"/>
        <family val="2"/>
      </rPr>
      <t>a</t>
    </r>
  </si>
  <si>
    <t>der Monate Januar bis März</t>
  </si>
  <si>
    <t>2. Einfuhr des Landes Hamburg 2019 bis 2021 im Monatsvergleich</t>
  </si>
  <si>
    <t>Januar - März 2021</t>
  </si>
  <si>
    <t>China, Volksrepublik</t>
  </si>
  <si>
    <t>Verein.Staaten (USA)</t>
  </si>
  <si>
    <t>Frankreich</t>
  </si>
  <si>
    <t>Vereinigt.Königreich</t>
  </si>
  <si>
    <t>Bangladesch</t>
  </si>
  <si>
    <t>Russische Föderation</t>
  </si>
  <si>
    <t xml:space="preserve">2. Einfuhr des Landes Hamburg in 2019 bis 2021 </t>
  </si>
  <si>
    <r>
      <t>2020</t>
    </r>
    <r>
      <rPr>
        <vertAlign val="superscript"/>
        <sz val="9"/>
        <rFont val="Arial"/>
        <family val="2"/>
      </rPr>
      <t>a</t>
    </r>
  </si>
  <si>
    <r>
      <t>2020</t>
    </r>
    <r>
      <rPr>
        <vertAlign val="superscript"/>
        <sz val="9"/>
        <color theme="1"/>
        <rFont val="Arial"/>
        <family val="2"/>
      </rPr>
      <t>a</t>
    </r>
  </si>
  <si>
    <t xml:space="preserve">x  </t>
  </si>
  <si>
    <t>Herausgegeben am: 13. September 2021</t>
  </si>
  <si>
    <t xml:space="preserve">© Statistisches Amt für Hamburg und Schleswig-Holstein, Hamburg 2021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</si>
</sst>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1"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2" fillId="0" borderId="0"/>
  </cellStyleXfs>
  <cellXfs count="151">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15" fillId="0" borderId="17" xfId="0" applyFont="1" applyBorder="1"/>
    <xf numFmtId="0" fontId="14" fillId="0" borderId="17" xfId="0" applyFont="1" applyBorder="1" applyAlignment="1">
      <alignment horizontal="left" vertical="top" wrapText="1" indent="1"/>
    </xf>
    <xf numFmtId="0" fontId="15" fillId="0" borderId="17" xfId="0" applyFont="1" applyBorder="1" applyAlignment="1">
      <alignment horizontal="left" vertical="top" wrapText="1" indent="1"/>
    </xf>
    <xf numFmtId="0" fontId="15" fillId="0" borderId="17" xfId="0" applyFont="1" applyBorder="1" applyAlignment="1">
      <alignment horizontal="left" vertical="top" wrapText="1" indent="2"/>
    </xf>
    <xf numFmtId="0" fontId="15" fillId="0" borderId="17" xfId="0" applyFont="1" applyBorder="1" applyAlignment="1">
      <alignment horizontal="left" indent="2"/>
    </xf>
    <xf numFmtId="0" fontId="15" fillId="0" borderId="17" xfId="0" applyFont="1" applyBorder="1" applyAlignment="1">
      <alignment horizontal="left" indent="1"/>
    </xf>
    <xf numFmtId="0" fontId="14" fillId="0" borderId="17" xfId="0" applyFont="1" applyBorder="1"/>
    <xf numFmtId="0" fontId="14" fillId="0" borderId="17" xfId="0" applyFont="1" applyBorder="1" applyAlignment="1">
      <alignment horizontal="left" indent="1"/>
    </xf>
    <xf numFmtId="0" fontId="14" fillId="0" borderId="17" xfId="0" applyFont="1" applyBorder="1" applyAlignment="1">
      <alignment horizontal="left" indent="2"/>
    </xf>
    <xf numFmtId="0" fontId="14" fillId="0" borderId="17" xfId="0" applyFont="1" applyBorder="1" applyAlignment="1">
      <alignment horizontal="left" indent="3"/>
    </xf>
    <xf numFmtId="0" fontId="15" fillId="0" borderId="17" xfId="0" applyFont="1" applyBorder="1" applyAlignment="1">
      <alignment horizontal="left" indent="3"/>
    </xf>
    <xf numFmtId="0" fontId="15" fillId="0" borderId="17" xfId="0" applyFont="1" applyBorder="1" applyAlignment="1">
      <alignment horizontal="left" indent="4"/>
    </xf>
    <xf numFmtId="0" fontId="13" fillId="0" borderId="18" xfId="0" applyFont="1" applyBorder="1" applyAlignment="1">
      <alignment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3"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15" fillId="0" borderId="17" xfId="0" applyFont="1" applyBorder="1" applyAlignment="1">
      <alignment horizontal="left" wrapText="1" indent="3"/>
    </xf>
    <xf numFmtId="0" fontId="27" fillId="0" borderId="0" xfId="0" applyFont="1" applyAlignment="1">
      <alignment horizontal="right" vertical="center"/>
    </xf>
    <xf numFmtId="0" fontId="15" fillId="0" borderId="17" xfId="0" applyFont="1" applyBorder="1" applyAlignment="1">
      <alignment horizontal="left" wrapText="1"/>
    </xf>
    <xf numFmtId="0" fontId="14" fillId="0" borderId="16" xfId="0" applyFont="1" applyBorder="1" applyAlignment="1">
      <alignment horizontal="center" vertical="center"/>
    </xf>
    <xf numFmtId="0" fontId="15" fillId="0" borderId="16" xfId="0" applyFont="1" applyBorder="1" applyAlignment="1">
      <alignment horizontal="left" vertical="top" wrapText="1" indent="1"/>
    </xf>
    <xf numFmtId="0" fontId="26" fillId="0" borderId="0" xfId="4" applyFont="1" applyAlignment="1">
      <alignment horizontal="left"/>
    </xf>
    <xf numFmtId="0" fontId="0" fillId="0" borderId="0" xfId="0" applyAlignment="1">
      <alignment horizontal="center" vertical="center"/>
    </xf>
    <xf numFmtId="0" fontId="6" fillId="0" borderId="0" xfId="0" applyFont="1" applyAlignment="1">
      <alignment horizontal="right"/>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8" fontId="14" fillId="0" borderId="0" xfId="0" applyNumberFormat="1" applyFont="1"/>
    <xf numFmtId="167" fontId="14" fillId="0" borderId="0" xfId="0" applyNumberFormat="1" applyFont="1"/>
    <xf numFmtId="168" fontId="22" fillId="0" borderId="19" xfId="0" applyNumberFormat="1" applyFont="1" applyBorder="1"/>
    <xf numFmtId="168" fontId="22" fillId="0" borderId="20" xfId="0" applyNumberFormat="1" applyFont="1" applyBorder="1"/>
    <xf numFmtId="167" fontId="22" fillId="0" borderId="20" xfId="0" applyNumberFormat="1" applyFont="1" applyBorder="1"/>
    <xf numFmtId="0" fontId="14" fillId="3" borderId="21" xfId="0" quotePrefix="1" applyFont="1" applyFill="1" applyBorder="1" applyAlignment="1">
      <alignment horizontal="center" vertical="center"/>
    </xf>
    <xf numFmtId="0" fontId="14" fillId="3" borderId="21" xfId="0" quotePrefix="1" applyFont="1" applyFill="1" applyBorder="1" applyAlignment="1">
      <alignment horizontal="center" vertical="center" wrapText="1"/>
    </xf>
    <xf numFmtId="168" fontId="15" fillId="0" borderId="0" xfId="0" applyNumberFormat="1" applyFont="1"/>
    <xf numFmtId="168" fontId="22" fillId="0" borderId="2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8" fontId="3" fillId="0" borderId="0" xfId="0" applyNumberFormat="1" applyFont="1"/>
    <xf numFmtId="0" fontId="14" fillId="3" borderId="21" xfId="0" quotePrefix="1" applyFont="1" applyFill="1" applyBorder="1" applyAlignment="1">
      <alignment horizontal="center" vertical="center" wrapText="1"/>
    </xf>
    <xf numFmtId="167" fontId="14" fillId="0" borderId="0" xfId="0" applyNumberFormat="1" applyFont="1" applyAlignment="1">
      <alignment horizontal="right"/>
    </xf>
    <xf numFmtId="0" fontId="11"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7" fillId="0" borderId="0" xfId="0" applyFont="1" applyAlignment="1">
      <alignment horizontal="center" wrapText="1"/>
    </xf>
    <xf numFmtId="0" fontId="26" fillId="0" borderId="0" xfId="4" applyFont="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24" fillId="0" borderId="0" xfId="0" applyFont="1" applyAlignment="1">
      <alignment horizontal="left"/>
    </xf>
    <xf numFmtId="0" fontId="6" fillId="0" borderId="0" xfId="0" applyFont="1" applyAlignment="1">
      <alignment horizontal="left"/>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5" xfId="0" applyFont="1" applyFill="1" applyBorder="1" applyAlignment="1">
      <alignment horizontal="left" vertical="center" indent="1"/>
    </xf>
    <xf numFmtId="0" fontId="11" fillId="0" borderId="0" xfId="0" applyFont="1" applyAlignment="1">
      <alignment horizontal="center"/>
    </xf>
    <xf numFmtId="0" fontId="0" fillId="0" borderId="0" xfId="0" applyAlignment="1">
      <alignment horizontal="center"/>
    </xf>
    <xf numFmtId="0" fontId="14" fillId="3" borderId="21" xfId="0" quotePrefix="1"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left" vertical="center" indent="1"/>
    </xf>
    <xf numFmtId="0" fontId="14" fillId="3" borderId="21" xfId="0" applyFont="1" applyFill="1" applyBorder="1" applyAlignment="1">
      <alignment horizontal="center" vertical="center"/>
    </xf>
    <xf numFmtId="0" fontId="14" fillId="3" borderId="22" xfId="0" applyFont="1" applyFill="1" applyBorder="1" applyAlignment="1"/>
    <xf numFmtId="0" fontId="14"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3"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vertical="center"/>
    </xf>
  </cellXfs>
  <cellStyles count="6">
    <cellStyle name="Euro" xfId="2"/>
    <cellStyle name="Link" xfId="4" builtinId="8"/>
    <cellStyle name="Standard" xfId="0" builtinId="0"/>
    <cellStyle name="Standard 2" xfId="1"/>
    <cellStyle name="Standard 2 2" xfId="5"/>
    <cellStyle name="Standard 3 2" xfId="3"/>
  </cellStyles>
  <dxfs count="6">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2F2F2"/>
        </patternFill>
      </fill>
    </dxf>
  </dxfs>
  <tableStyles count="0" defaultTableStyle="TableStyleMedium2" defaultPivotStyle="PivotStyleLight16"/>
  <colors>
    <mruColors>
      <color rgb="FFEBEBEB"/>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2021</c:v>
                </c:pt>
              </c:strCache>
            </c:strRef>
          </c:tx>
          <c:invertIfNegative val="0"/>
          <c:dLbls>
            <c:delete val="1"/>
          </c:dLbls>
          <c:cat>
            <c:strRef>
              <c:f>T3_1!$A$10:$A$24</c:f>
              <c:strCache>
                <c:ptCount val="15"/>
                <c:pt idx="0">
                  <c:v>China, Volksrepublik</c:v>
                </c:pt>
                <c:pt idx="1">
                  <c:v>Verein.Staaten (USA)</c:v>
                </c:pt>
                <c:pt idx="2">
                  <c:v>Frankreich</c:v>
                </c:pt>
                <c:pt idx="3">
                  <c:v>Niederlande</c:v>
                </c:pt>
                <c:pt idx="4">
                  <c:v>Vereinigt.Königreich</c:v>
                </c:pt>
                <c:pt idx="5">
                  <c:v>Bangladesch</c:v>
                </c:pt>
                <c:pt idx="6">
                  <c:v>Polen</c:v>
                </c:pt>
                <c:pt idx="7">
                  <c:v>Russische Föderation</c:v>
                </c:pt>
                <c:pt idx="8">
                  <c:v>Belgien</c:v>
                </c:pt>
                <c:pt idx="9">
                  <c:v>Italien</c:v>
                </c:pt>
                <c:pt idx="10">
                  <c:v>Spanien</c:v>
                </c:pt>
                <c:pt idx="11">
                  <c:v>Brasilien</c:v>
                </c:pt>
                <c:pt idx="12">
                  <c:v>Bulgarien</c:v>
                </c:pt>
                <c:pt idx="13">
                  <c:v>Türkei</c:v>
                </c:pt>
                <c:pt idx="14">
                  <c:v>Japan</c:v>
                </c:pt>
              </c:strCache>
            </c:strRef>
          </c:cat>
          <c:val>
            <c:numRef>
              <c:f>T3_1!$B$10:$B$24</c:f>
              <c:numCache>
                <c:formatCode>###\ ###\ ##0\ \ ;\-###\ ###\ ##0\ \ ;\-\ \ </c:formatCode>
                <c:ptCount val="15"/>
                <c:pt idx="0">
                  <c:v>2444.4699310000001</c:v>
                </c:pt>
                <c:pt idx="1">
                  <c:v>1781.973686</c:v>
                </c:pt>
                <c:pt idx="2">
                  <c:v>1265.224696</c:v>
                </c:pt>
                <c:pt idx="3">
                  <c:v>807.42339400000003</c:v>
                </c:pt>
                <c:pt idx="4">
                  <c:v>512.34668199999999</c:v>
                </c:pt>
                <c:pt idx="5">
                  <c:v>507.184934</c:v>
                </c:pt>
                <c:pt idx="6">
                  <c:v>506.63354500000003</c:v>
                </c:pt>
                <c:pt idx="7">
                  <c:v>472.10904399999998</c:v>
                </c:pt>
                <c:pt idx="8">
                  <c:v>447.16142000000002</c:v>
                </c:pt>
                <c:pt idx="9">
                  <c:v>443.50099299999999</c:v>
                </c:pt>
                <c:pt idx="10">
                  <c:v>346.72412100000003</c:v>
                </c:pt>
                <c:pt idx="11">
                  <c:v>341.91436900000002</c:v>
                </c:pt>
                <c:pt idx="12">
                  <c:v>291.00170600000001</c:v>
                </c:pt>
                <c:pt idx="13">
                  <c:v>286.37556899999998</c:v>
                </c:pt>
                <c:pt idx="14">
                  <c:v>284.97121499999997</c:v>
                </c:pt>
              </c:numCache>
            </c:numRef>
          </c:val>
        </c:ser>
        <c:ser>
          <c:idx val="1"/>
          <c:order val="1"/>
          <c:tx>
            <c:strRef>
              <c:f>T3_1!$D$9</c:f>
              <c:strCache>
                <c:ptCount val="1"/>
                <c:pt idx="0">
                  <c:v>2020</c:v>
                </c:pt>
              </c:strCache>
            </c:strRef>
          </c:tx>
          <c:spPr>
            <a:solidFill>
              <a:srgbClr val="FADC37"/>
            </a:solidFill>
          </c:spPr>
          <c:invertIfNegative val="0"/>
          <c:dLbls>
            <c:delete val="1"/>
          </c:dLbls>
          <c:cat>
            <c:strRef>
              <c:f>T3_1!$A$10:$A$24</c:f>
              <c:strCache>
                <c:ptCount val="15"/>
                <c:pt idx="0">
                  <c:v>China, Volksrepublik</c:v>
                </c:pt>
                <c:pt idx="1">
                  <c:v>Verein.Staaten (USA)</c:v>
                </c:pt>
                <c:pt idx="2">
                  <c:v>Frankreich</c:v>
                </c:pt>
                <c:pt idx="3">
                  <c:v>Niederlande</c:v>
                </c:pt>
                <c:pt idx="4">
                  <c:v>Vereinigt.Königreich</c:v>
                </c:pt>
                <c:pt idx="5">
                  <c:v>Bangladesch</c:v>
                </c:pt>
                <c:pt idx="6">
                  <c:v>Polen</c:v>
                </c:pt>
                <c:pt idx="7">
                  <c:v>Russische Föderation</c:v>
                </c:pt>
                <c:pt idx="8">
                  <c:v>Belgien</c:v>
                </c:pt>
                <c:pt idx="9">
                  <c:v>Italien</c:v>
                </c:pt>
                <c:pt idx="10">
                  <c:v>Spanien</c:v>
                </c:pt>
                <c:pt idx="11">
                  <c:v>Brasilien</c:v>
                </c:pt>
                <c:pt idx="12">
                  <c:v>Bulgarien</c:v>
                </c:pt>
                <c:pt idx="13">
                  <c:v>Türkei</c:v>
                </c:pt>
                <c:pt idx="14">
                  <c:v>Japan</c:v>
                </c:pt>
              </c:strCache>
            </c:strRef>
          </c:cat>
          <c:val>
            <c:numRef>
              <c:f>T3_1!$D$10:$D$24</c:f>
              <c:numCache>
                <c:formatCode>###\ ###\ ##0\ \ ;\-###\ ###\ ##0\ \ ;\-\ \ </c:formatCode>
                <c:ptCount val="15"/>
                <c:pt idx="0">
                  <c:v>1716.5487109999999</c:v>
                </c:pt>
                <c:pt idx="1">
                  <c:v>2455.0599699999998</c:v>
                </c:pt>
                <c:pt idx="2">
                  <c:v>2036.8774579999999</c:v>
                </c:pt>
                <c:pt idx="3">
                  <c:v>1095.4297469999999</c:v>
                </c:pt>
                <c:pt idx="4">
                  <c:v>757.62729400000001</c:v>
                </c:pt>
                <c:pt idx="5">
                  <c:v>487.08094299999999</c:v>
                </c:pt>
                <c:pt idx="6">
                  <c:v>534.246306</c:v>
                </c:pt>
                <c:pt idx="7">
                  <c:v>670.50762499999996</c:v>
                </c:pt>
                <c:pt idx="8">
                  <c:v>394.89257600000002</c:v>
                </c:pt>
                <c:pt idx="9">
                  <c:v>450.15902399999999</c:v>
                </c:pt>
                <c:pt idx="10">
                  <c:v>323.59375799999998</c:v>
                </c:pt>
                <c:pt idx="11">
                  <c:v>311.79072100000002</c:v>
                </c:pt>
                <c:pt idx="12">
                  <c:v>165.17230599999999</c:v>
                </c:pt>
                <c:pt idx="13">
                  <c:v>244.77164300000001</c:v>
                </c:pt>
                <c:pt idx="14">
                  <c:v>359.94134600000001</c:v>
                </c:pt>
              </c:numCache>
            </c:numRef>
          </c:val>
        </c:ser>
        <c:dLbls>
          <c:showLegendKey val="0"/>
          <c:showVal val="1"/>
          <c:showCatName val="0"/>
          <c:showSerName val="0"/>
          <c:showPercent val="0"/>
          <c:showBubbleSize val="0"/>
        </c:dLbls>
        <c:gapWidth val="150"/>
        <c:axId val="360752664"/>
        <c:axId val="360758736"/>
      </c:barChart>
      <c:catAx>
        <c:axId val="360752664"/>
        <c:scaling>
          <c:orientation val="minMax"/>
        </c:scaling>
        <c:delete val="0"/>
        <c:axPos val="b"/>
        <c:numFmt formatCode="General" sourceLinked="1"/>
        <c:majorTickMark val="out"/>
        <c:minorTickMark val="none"/>
        <c:tickLblPos val="nextTo"/>
        <c:crossAx val="360758736"/>
        <c:crosses val="autoZero"/>
        <c:auto val="1"/>
        <c:lblAlgn val="ctr"/>
        <c:lblOffset val="100"/>
        <c:noMultiLvlLbl val="0"/>
      </c:catAx>
      <c:valAx>
        <c:axId val="360758736"/>
        <c:scaling>
          <c:orientation val="minMax"/>
        </c:scaling>
        <c:delete val="0"/>
        <c:axPos val="l"/>
        <c:majorGridlines/>
        <c:numFmt formatCode="General" sourceLinked="0"/>
        <c:majorTickMark val="out"/>
        <c:minorTickMark val="none"/>
        <c:tickLblPos val="nextTo"/>
        <c:crossAx val="360752664"/>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w="6350">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2021</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4570.2771819999998</c:v>
                </c:pt>
                <c:pt idx="1">
                  <c:v>4636.6158290000003</c:v>
                </c:pt>
                <c:pt idx="2">
                  <c:v>5898.6418270000004</c:v>
                </c:pt>
                <c:pt idx="3">
                  <c:v>#N/A</c:v>
                </c:pt>
                <c:pt idx="4">
                  <c:v>#N/A</c:v>
                </c:pt>
                <c:pt idx="5">
                  <c:v>#N/A</c:v>
                </c:pt>
                <c:pt idx="6">
                  <c:v>#N/A</c:v>
                </c:pt>
                <c:pt idx="7">
                  <c:v>#N/A</c:v>
                </c:pt>
                <c:pt idx="8">
                  <c:v>#N/A</c:v>
                </c:pt>
                <c:pt idx="9">
                  <c:v>#N/A</c:v>
                </c:pt>
                <c:pt idx="10">
                  <c:v>#N/A</c:v>
                </c:pt>
                <c:pt idx="11">
                  <c:v>#N/A</c:v>
                </c:pt>
              </c:numCache>
            </c:numRef>
          </c:val>
          <c:smooth val="0"/>
        </c:ser>
        <c:ser>
          <c:idx val="1"/>
          <c:order val="1"/>
          <c:tx>
            <c:strRef>
              <c:f>T3_1!$C$33</c:f>
              <c:strCache>
                <c:ptCount val="1"/>
                <c:pt idx="0">
                  <c:v>2020</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5613.5733270000001</c:v>
                </c:pt>
                <c:pt idx="1">
                  <c:v>5059.5432719999999</c:v>
                </c:pt>
                <c:pt idx="2">
                  <c:v>6066.5003020000004</c:v>
                </c:pt>
                <c:pt idx="3">
                  <c:v>5037.5415409999996</c:v>
                </c:pt>
                <c:pt idx="4">
                  <c:v>4757.8876449999998</c:v>
                </c:pt>
                <c:pt idx="5">
                  <c:v>4079.8716869999998</c:v>
                </c:pt>
                <c:pt idx="6">
                  <c:v>4242.4315630000001</c:v>
                </c:pt>
                <c:pt idx="7">
                  <c:v>4709.7023820000004</c:v>
                </c:pt>
                <c:pt idx="8">
                  <c:v>4549.5837300000003</c:v>
                </c:pt>
                <c:pt idx="9">
                  <c:v>4877.1500139999998</c:v>
                </c:pt>
                <c:pt idx="10">
                  <c:v>5774.3697620000003</c:v>
                </c:pt>
                <c:pt idx="11">
                  <c:v>4868.9912459999996</c:v>
                </c:pt>
              </c:numCache>
            </c:numRef>
          </c:val>
          <c:smooth val="0"/>
        </c:ser>
        <c:ser>
          <c:idx val="2"/>
          <c:order val="2"/>
          <c:tx>
            <c:strRef>
              <c:f>T3_1!$D$33</c:f>
              <c:strCache>
                <c:ptCount val="1"/>
                <c:pt idx="0">
                  <c:v>2019</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5565.7948290000004</c:v>
                </c:pt>
                <c:pt idx="1">
                  <c:v>5421.624221</c:v>
                </c:pt>
                <c:pt idx="2">
                  <c:v>6558.904998</c:v>
                </c:pt>
                <c:pt idx="3">
                  <c:v>5604.1036960000001</c:v>
                </c:pt>
                <c:pt idx="4">
                  <c:v>5444.8584629999996</c:v>
                </c:pt>
                <c:pt idx="5">
                  <c:v>5229.4525910000002</c:v>
                </c:pt>
                <c:pt idx="6">
                  <c:v>5112.4314869999998</c:v>
                </c:pt>
                <c:pt idx="7">
                  <c:v>5134.0647600000002</c:v>
                </c:pt>
                <c:pt idx="8">
                  <c:v>5708.7783870000003</c:v>
                </c:pt>
                <c:pt idx="9">
                  <c:v>6129.9283750000004</c:v>
                </c:pt>
                <c:pt idx="10">
                  <c:v>5893.099811</c:v>
                </c:pt>
                <c:pt idx="11">
                  <c:v>5695.4930830000003</c:v>
                </c:pt>
              </c:numCache>
            </c:numRef>
          </c:val>
          <c:smooth val="0"/>
        </c:ser>
        <c:dLbls>
          <c:showLegendKey val="0"/>
          <c:showVal val="0"/>
          <c:showCatName val="0"/>
          <c:showSerName val="0"/>
          <c:showPercent val="0"/>
          <c:showBubbleSize val="0"/>
        </c:dLbls>
        <c:marker val="1"/>
        <c:smooth val="0"/>
        <c:axId val="360760304"/>
        <c:axId val="360760696"/>
      </c:lineChart>
      <c:catAx>
        <c:axId val="360760304"/>
        <c:scaling>
          <c:orientation val="minMax"/>
        </c:scaling>
        <c:delete val="0"/>
        <c:axPos val="b"/>
        <c:numFmt formatCode="General" sourceLinked="1"/>
        <c:majorTickMark val="out"/>
        <c:minorTickMark val="none"/>
        <c:tickLblPos val="nextTo"/>
        <c:crossAx val="360760696"/>
        <c:crosses val="autoZero"/>
        <c:auto val="1"/>
        <c:lblAlgn val="ctr"/>
        <c:lblOffset val="100"/>
        <c:noMultiLvlLbl val="0"/>
      </c:catAx>
      <c:valAx>
        <c:axId val="360760696"/>
        <c:scaling>
          <c:orientation val="minMax"/>
        </c:scaling>
        <c:delete val="0"/>
        <c:axPos val="l"/>
        <c:majorGridlines/>
        <c:numFmt formatCode="General" sourceLinked="0"/>
        <c:majorTickMark val="out"/>
        <c:minorTickMark val="none"/>
        <c:tickLblPos val="nextTo"/>
        <c:crossAx val="360760304"/>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w="6350">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912037</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9524</xdr:colOff>
      <xdr:row>31</xdr:row>
      <xdr:rowOff>66671</xdr:rowOff>
    </xdr:from>
    <xdr:to>
      <xdr:col>6</xdr:col>
      <xdr:colOff>909974</xdr:colOff>
      <xdr:row>48</xdr:row>
      <xdr:rowOff>173941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67496"/>
          <a:ext cx="6444000" cy="3183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2</xdr:row>
      <xdr:rowOff>123825</xdr:rowOff>
    </xdr:from>
    <xdr:to>
      <xdr:col>6</xdr:col>
      <xdr:colOff>561975</xdr:colOff>
      <xdr:row>25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28</xdr:row>
      <xdr:rowOff>128586</xdr:rowOff>
    </xdr:from>
    <xdr:to>
      <xdr:col>6</xdr:col>
      <xdr:colOff>552450</xdr:colOff>
      <xdr:row>47</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s>
  <sheetData>
    <row r="1" spans="1:7" ht="14.25" customHeight="1" x14ac:dyDescent="0.2">
      <c r="A1" s="150"/>
    </row>
    <row r="2" spans="1:7" ht="14.25" customHeight="1" x14ac:dyDescent="0.2"/>
    <row r="3" spans="1:7" ht="20.25" customHeight="1" x14ac:dyDescent="0.3">
      <c r="A3" s="31" t="s">
        <v>104</v>
      </c>
    </row>
    <row r="4" spans="1:7" ht="20.25" x14ac:dyDescent="0.3">
      <c r="A4" s="31" t="s">
        <v>105</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9" t="s">
        <v>141</v>
      </c>
    </row>
    <row r="16" spans="1:7" ht="15" x14ac:dyDescent="0.2">
      <c r="G16" s="63" t="s">
        <v>164</v>
      </c>
    </row>
    <row r="17" spans="1:7" x14ac:dyDescent="0.2">
      <c r="G17" s="64"/>
    </row>
    <row r="18" spans="1:7" ht="37.5" customHeight="1" x14ac:dyDescent="0.5">
      <c r="G18" s="32" t="s">
        <v>154</v>
      </c>
    </row>
    <row r="19" spans="1:7" ht="37.5" x14ac:dyDescent="0.5">
      <c r="G19" s="83" t="s">
        <v>165</v>
      </c>
    </row>
    <row r="20" spans="1:7" ht="16.5" x14ac:dyDescent="0.25">
      <c r="A20" s="30"/>
      <c r="B20" s="30"/>
      <c r="C20" s="30"/>
      <c r="D20" s="30"/>
      <c r="E20" s="30"/>
      <c r="F20" s="30"/>
      <c r="G20" s="64"/>
    </row>
    <row r="21" spans="1:7" ht="15" x14ac:dyDescent="0.2">
      <c r="G21" s="75" t="s">
        <v>182</v>
      </c>
    </row>
    <row r="22" spans="1:7" ht="20.25" customHeight="1" x14ac:dyDescent="0.25">
      <c r="A22" s="106"/>
      <c r="B22" s="106"/>
      <c r="C22" s="106"/>
      <c r="D22" s="106"/>
      <c r="E22" s="106"/>
      <c r="F22" s="106"/>
      <c r="G22" s="106"/>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
      <c r="A1" s="145" t="s">
        <v>0</v>
      </c>
      <c r="B1" s="145"/>
      <c r="C1" s="145"/>
      <c r="D1" s="145"/>
      <c r="E1" s="145"/>
      <c r="F1" s="145"/>
      <c r="G1" s="145"/>
    </row>
    <row r="2" spans="1:7" s="48" customFormat="1" ht="15.75" x14ac:dyDescent="0.25">
      <c r="A2" s="104"/>
      <c r="B2" s="104"/>
      <c r="C2" s="104"/>
      <c r="D2" s="104"/>
      <c r="E2" s="104"/>
      <c r="F2" s="104"/>
      <c r="G2" s="104"/>
    </row>
    <row r="3" spans="1:7" s="48" customFormat="1" x14ac:dyDescent="0.2"/>
    <row r="4" spans="1:7" s="48" customFormat="1" ht="15.75" x14ac:dyDescent="0.25">
      <c r="A4" s="110" t="s">
        <v>1</v>
      </c>
      <c r="B4" s="111"/>
      <c r="C4" s="111"/>
      <c r="D4" s="111"/>
      <c r="E4" s="111"/>
      <c r="F4" s="111"/>
      <c r="G4" s="111"/>
    </row>
    <row r="5" spans="1:7" s="48" customFormat="1" x14ac:dyDescent="0.2">
      <c r="A5" s="108"/>
      <c r="B5" s="108"/>
      <c r="C5" s="108"/>
      <c r="D5" s="108"/>
      <c r="E5" s="108"/>
      <c r="F5" s="108"/>
      <c r="G5" s="108"/>
    </row>
    <row r="6" spans="1:7" s="48" customFormat="1" x14ac:dyDescent="0.2">
      <c r="A6" s="105" t="s">
        <v>134</v>
      </c>
      <c r="B6" s="146"/>
      <c r="C6" s="146"/>
      <c r="D6" s="146"/>
      <c r="E6" s="146"/>
      <c r="F6" s="146"/>
      <c r="G6" s="146"/>
    </row>
    <row r="7" spans="1:7" s="48" customFormat="1" ht="5.85" customHeight="1" x14ac:dyDescent="0.2">
      <c r="A7" s="105"/>
      <c r="B7" s="146"/>
      <c r="C7" s="146"/>
      <c r="D7" s="146"/>
      <c r="E7" s="146"/>
      <c r="F7" s="146"/>
      <c r="G7" s="146"/>
    </row>
    <row r="8" spans="1:7" s="48" customFormat="1" x14ac:dyDescent="0.2">
      <c r="A8" s="109" t="s">
        <v>107</v>
      </c>
      <c r="B8" s="147"/>
      <c r="C8" s="147"/>
      <c r="D8" s="147"/>
      <c r="E8" s="147"/>
      <c r="F8" s="147"/>
      <c r="G8" s="147"/>
    </row>
    <row r="9" spans="1:7" s="48" customFormat="1" x14ac:dyDescent="0.2">
      <c r="A9" s="147" t="s">
        <v>4</v>
      </c>
      <c r="B9" s="147"/>
      <c r="C9" s="147"/>
      <c r="D9" s="147"/>
      <c r="E9" s="147"/>
      <c r="F9" s="147"/>
      <c r="G9" s="147"/>
    </row>
    <row r="10" spans="1:7" s="48" customFormat="1" ht="5.85" customHeight="1" x14ac:dyDescent="0.2">
      <c r="A10" s="146"/>
      <c r="B10" s="146"/>
      <c r="C10" s="146"/>
      <c r="D10" s="146"/>
      <c r="E10" s="146"/>
      <c r="F10" s="146"/>
      <c r="G10" s="146"/>
    </row>
    <row r="11" spans="1:7" s="48" customFormat="1" x14ac:dyDescent="0.2">
      <c r="A11" s="148" t="s">
        <v>2</v>
      </c>
      <c r="B11" s="148"/>
      <c r="C11" s="148"/>
      <c r="D11" s="148"/>
      <c r="E11" s="148"/>
      <c r="F11" s="148"/>
      <c r="G11" s="148"/>
    </row>
    <row r="12" spans="1:7" s="48" customFormat="1" x14ac:dyDescent="0.2">
      <c r="A12" s="147" t="s">
        <v>3</v>
      </c>
      <c r="B12" s="147"/>
      <c r="C12" s="147"/>
      <c r="D12" s="147"/>
      <c r="E12" s="147"/>
      <c r="F12" s="147"/>
      <c r="G12" s="147"/>
    </row>
    <row r="13" spans="1:7" s="48" customFormat="1" x14ac:dyDescent="0.2">
      <c r="A13" s="146"/>
      <c r="B13" s="146"/>
      <c r="C13" s="146"/>
      <c r="D13" s="146"/>
      <c r="E13" s="146"/>
      <c r="F13" s="146"/>
      <c r="G13" s="146"/>
    </row>
    <row r="14" spans="1:7" s="48" customFormat="1" x14ac:dyDescent="0.2">
      <c r="A14" s="146"/>
      <c r="B14" s="146"/>
      <c r="C14" s="146"/>
      <c r="D14" s="146"/>
      <c r="E14" s="146"/>
      <c r="F14" s="146"/>
      <c r="G14" s="146"/>
    </row>
    <row r="15" spans="1:7" s="48" customFormat="1" ht="12.75" customHeight="1" x14ac:dyDescent="0.2">
      <c r="A15" s="109" t="s">
        <v>109</v>
      </c>
      <c r="B15" s="147"/>
      <c r="C15" s="147"/>
      <c r="D15" s="103"/>
      <c r="E15" s="103"/>
      <c r="F15" s="103"/>
      <c r="G15" s="103"/>
    </row>
    <row r="16" spans="1:7" s="48" customFormat="1" ht="5.85" customHeight="1" x14ac:dyDescent="0.2">
      <c r="A16" s="103"/>
      <c r="B16" s="149"/>
      <c r="C16" s="149"/>
      <c r="D16" s="103"/>
      <c r="E16" s="103"/>
      <c r="F16" s="103"/>
      <c r="G16" s="103"/>
    </row>
    <row r="17" spans="1:7" s="48" customFormat="1" ht="12.75" customHeight="1" x14ac:dyDescent="0.2">
      <c r="A17" s="147" t="s">
        <v>146</v>
      </c>
      <c r="B17" s="147"/>
      <c r="C17" s="147"/>
      <c r="D17" s="149"/>
      <c r="E17" s="149"/>
      <c r="F17" s="149"/>
      <c r="G17" s="149"/>
    </row>
    <row r="18" spans="1:7" s="48" customFormat="1" ht="12.75" customHeight="1" x14ac:dyDescent="0.2">
      <c r="A18" s="149" t="s">
        <v>121</v>
      </c>
      <c r="B18" s="147" t="s">
        <v>149</v>
      </c>
      <c r="C18" s="147"/>
      <c r="D18" s="149"/>
      <c r="E18" s="149"/>
      <c r="F18" s="149"/>
      <c r="G18" s="149"/>
    </row>
    <row r="19" spans="1:7" s="48" customFormat="1" ht="12.75" customHeight="1" x14ac:dyDescent="0.2">
      <c r="A19" s="149" t="s">
        <v>122</v>
      </c>
      <c r="B19" s="107" t="s">
        <v>147</v>
      </c>
      <c r="C19" s="107"/>
      <c r="D19" s="107"/>
      <c r="E19" s="149"/>
      <c r="F19" s="149"/>
      <c r="G19" s="149"/>
    </row>
    <row r="20" spans="1:7" s="48" customFormat="1" x14ac:dyDescent="0.2">
      <c r="A20" s="149"/>
      <c r="B20" s="149"/>
      <c r="C20" s="149"/>
      <c r="D20" s="149"/>
      <c r="E20" s="149"/>
      <c r="F20" s="149"/>
      <c r="G20" s="149"/>
    </row>
    <row r="21" spans="1:7" s="48" customFormat="1" ht="12.75" customHeight="1" x14ac:dyDescent="0.2">
      <c r="A21" s="109" t="s">
        <v>135</v>
      </c>
      <c r="B21" s="147"/>
      <c r="C21" s="103"/>
      <c r="D21" s="103"/>
      <c r="E21" s="103"/>
      <c r="F21" s="103"/>
      <c r="G21" s="103"/>
    </row>
    <row r="22" spans="1:7" s="48" customFormat="1" ht="5.85" customHeight="1" x14ac:dyDescent="0.2">
      <c r="A22" s="103"/>
      <c r="B22" s="149"/>
      <c r="C22" s="103"/>
      <c r="D22" s="103"/>
      <c r="E22" s="103"/>
      <c r="F22" s="103"/>
      <c r="G22" s="103"/>
    </row>
    <row r="23" spans="1:7" s="48" customFormat="1" ht="12.75" customHeight="1" x14ac:dyDescent="0.2">
      <c r="A23" s="149" t="s">
        <v>123</v>
      </c>
      <c r="B23" s="147" t="s">
        <v>124</v>
      </c>
      <c r="C23" s="147"/>
      <c r="D23" s="149"/>
      <c r="E23" s="149"/>
      <c r="F23" s="149"/>
      <c r="G23" s="149"/>
    </row>
    <row r="24" spans="1:7" s="48" customFormat="1" ht="12.75" customHeight="1" x14ac:dyDescent="0.2">
      <c r="A24" s="149" t="s">
        <v>125</v>
      </c>
      <c r="B24" s="147" t="s">
        <v>126</v>
      </c>
      <c r="C24" s="147"/>
      <c r="D24" s="149"/>
      <c r="E24" s="149"/>
      <c r="F24" s="149"/>
      <c r="G24" s="149"/>
    </row>
    <row r="25" spans="1:7" s="48" customFormat="1" ht="12.75" customHeight="1" x14ac:dyDescent="0.2">
      <c r="A25" s="149"/>
      <c r="B25" s="147"/>
      <c r="C25" s="147"/>
      <c r="D25" s="149"/>
      <c r="E25" s="149"/>
      <c r="F25" s="149"/>
      <c r="G25" s="149"/>
    </row>
    <row r="26" spans="1:7" s="48" customFormat="1" x14ac:dyDescent="0.2">
      <c r="A26" s="146"/>
      <c r="B26" s="146"/>
      <c r="C26" s="146"/>
      <c r="D26" s="146"/>
      <c r="E26" s="146"/>
      <c r="F26" s="146"/>
      <c r="G26" s="146"/>
    </row>
    <row r="27" spans="1:7" s="48" customFormat="1" x14ac:dyDescent="0.2">
      <c r="A27" s="146" t="s">
        <v>136</v>
      </c>
      <c r="B27" s="73" t="s">
        <v>137</v>
      </c>
      <c r="C27" s="146"/>
      <c r="D27" s="146"/>
      <c r="E27" s="146"/>
      <c r="F27" s="146"/>
      <c r="G27" s="146"/>
    </row>
    <row r="28" spans="1:7" s="48" customFormat="1" x14ac:dyDescent="0.2">
      <c r="A28" s="146"/>
      <c r="B28" s="146"/>
      <c r="C28" s="146"/>
      <c r="D28" s="146"/>
      <c r="E28" s="146"/>
      <c r="F28" s="146"/>
      <c r="G28" s="146"/>
    </row>
    <row r="29" spans="1:7" s="48" customFormat="1" ht="27.75" customHeight="1" x14ac:dyDescent="0.2">
      <c r="A29" s="147" t="s">
        <v>183</v>
      </c>
      <c r="B29" s="147"/>
      <c r="C29" s="147"/>
      <c r="D29" s="147"/>
      <c r="E29" s="147"/>
      <c r="F29" s="147"/>
      <c r="G29" s="147"/>
    </row>
    <row r="30" spans="1:7" s="48" customFormat="1" ht="41.85" customHeight="1" x14ac:dyDescent="0.2">
      <c r="A30" s="147" t="s">
        <v>143</v>
      </c>
      <c r="B30" s="147"/>
      <c r="C30" s="147"/>
      <c r="D30" s="147"/>
      <c r="E30" s="147"/>
      <c r="F30" s="147"/>
      <c r="G30" s="147"/>
    </row>
    <row r="31" spans="1:7" s="48" customFormat="1" x14ac:dyDescent="0.2">
      <c r="A31" s="146"/>
      <c r="B31" s="146"/>
      <c r="C31" s="146"/>
      <c r="D31" s="146"/>
      <c r="E31" s="146"/>
      <c r="F31" s="146"/>
      <c r="G31" s="146"/>
    </row>
    <row r="32" spans="1:7" s="48" customFormat="1" x14ac:dyDescent="0.2">
      <c r="A32" s="146"/>
      <c r="B32" s="146"/>
      <c r="C32" s="146"/>
      <c r="D32" s="146"/>
      <c r="E32" s="146"/>
      <c r="F32" s="146"/>
      <c r="G32" s="146"/>
    </row>
    <row r="33" spans="1:7" s="48" customFormat="1" x14ac:dyDescent="0.2">
      <c r="A33" s="146"/>
      <c r="B33" s="146"/>
      <c r="C33" s="146"/>
      <c r="D33" s="146"/>
      <c r="E33" s="146"/>
      <c r="F33" s="146"/>
      <c r="G33" s="146"/>
    </row>
    <row r="34" spans="1:7" s="48" customFormat="1" x14ac:dyDescent="0.2">
      <c r="A34" s="146"/>
      <c r="B34" s="146"/>
      <c r="C34" s="146"/>
      <c r="D34" s="146"/>
      <c r="E34" s="146"/>
      <c r="F34" s="146"/>
      <c r="G34" s="146"/>
    </row>
    <row r="35" spans="1:7" s="48" customFormat="1" x14ac:dyDescent="0.2">
      <c r="A35" s="146"/>
      <c r="B35" s="146"/>
      <c r="C35" s="146"/>
      <c r="D35" s="146"/>
      <c r="E35" s="146"/>
      <c r="F35" s="146"/>
      <c r="G35" s="146"/>
    </row>
    <row r="36" spans="1:7" s="48" customFormat="1" x14ac:dyDescent="0.2">
      <c r="A36" s="146"/>
      <c r="B36" s="146"/>
      <c r="C36" s="146"/>
      <c r="D36" s="146"/>
      <c r="E36" s="146"/>
      <c r="F36" s="146"/>
      <c r="G36" s="146"/>
    </row>
    <row r="37" spans="1:7" s="48" customFormat="1" x14ac:dyDescent="0.2">
      <c r="A37" s="146"/>
      <c r="B37" s="146"/>
      <c r="C37" s="146"/>
      <c r="D37" s="146"/>
      <c r="E37" s="146"/>
      <c r="F37" s="146"/>
      <c r="G37" s="146"/>
    </row>
    <row r="38" spans="1:7" s="48" customFormat="1" x14ac:dyDescent="0.2">
      <c r="A38" s="146"/>
      <c r="B38" s="146"/>
      <c r="C38" s="146"/>
      <c r="D38" s="146"/>
      <c r="E38" s="146"/>
      <c r="F38" s="146"/>
      <c r="G38" s="146"/>
    </row>
    <row r="39" spans="1:7" s="48" customFormat="1" x14ac:dyDescent="0.2">
      <c r="A39" s="108" t="s">
        <v>138</v>
      </c>
      <c r="B39" s="108"/>
      <c r="C39" s="146"/>
      <c r="D39" s="146"/>
      <c r="E39" s="146"/>
      <c r="F39" s="146"/>
      <c r="G39" s="146"/>
    </row>
    <row r="40" spans="1:7" s="48" customFormat="1" x14ac:dyDescent="0.2">
      <c r="A40" s="146"/>
      <c r="B40" s="146"/>
      <c r="C40" s="146"/>
      <c r="D40" s="146"/>
      <c r="E40" s="146"/>
      <c r="F40" s="146"/>
      <c r="G40" s="146"/>
    </row>
    <row r="41" spans="1:7" s="48" customFormat="1" x14ac:dyDescent="0.2">
      <c r="A41" s="7">
        <v>0</v>
      </c>
      <c r="B41" s="8" t="s">
        <v>5</v>
      </c>
      <c r="C41" s="146"/>
      <c r="D41" s="146"/>
      <c r="E41" s="146"/>
      <c r="F41" s="146"/>
      <c r="G41" s="146"/>
    </row>
    <row r="42" spans="1:7" s="48" customFormat="1" x14ac:dyDescent="0.2">
      <c r="A42" s="8" t="s">
        <v>19</v>
      </c>
      <c r="B42" s="8" t="s">
        <v>6</v>
      </c>
      <c r="C42" s="146"/>
      <c r="D42" s="146"/>
      <c r="E42" s="146"/>
      <c r="F42" s="146"/>
      <c r="G42" s="146"/>
    </row>
    <row r="43" spans="1:7" s="48" customFormat="1" x14ac:dyDescent="0.2">
      <c r="A43" s="8" t="s">
        <v>20</v>
      </c>
      <c r="B43" s="8" t="s">
        <v>7</v>
      </c>
      <c r="C43" s="146"/>
      <c r="D43" s="146"/>
      <c r="E43" s="146"/>
      <c r="F43" s="146"/>
      <c r="G43" s="146"/>
    </row>
    <row r="44" spans="1:7" s="48" customFormat="1" x14ac:dyDescent="0.2">
      <c r="A44" s="8" t="s">
        <v>21</v>
      </c>
      <c r="B44" s="8" t="s">
        <v>8</v>
      </c>
      <c r="C44" s="146"/>
      <c r="D44" s="146"/>
      <c r="E44" s="146"/>
      <c r="F44" s="146"/>
      <c r="G44" s="146"/>
    </row>
    <row r="45" spans="1:7" s="48" customFormat="1" x14ac:dyDescent="0.2">
      <c r="A45" s="8" t="s">
        <v>15</v>
      </c>
      <c r="B45" s="8" t="s">
        <v>9</v>
      </c>
      <c r="C45" s="146"/>
      <c r="D45" s="146"/>
      <c r="E45" s="146"/>
      <c r="F45" s="146"/>
      <c r="G45" s="146"/>
    </row>
    <row r="46" spans="1:7" s="48" customFormat="1" x14ac:dyDescent="0.2">
      <c r="A46" s="8" t="s">
        <v>16</v>
      </c>
      <c r="B46" s="8" t="s">
        <v>10</v>
      </c>
      <c r="C46" s="146"/>
      <c r="D46" s="146"/>
      <c r="E46" s="146"/>
      <c r="F46" s="146"/>
      <c r="G46" s="146"/>
    </row>
    <row r="47" spans="1:7" s="48" customFormat="1" x14ac:dyDescent="0.2">
      <c r="A47" s="8" t="s">
        <v>17</v>
      </c>
      <c r="B47" s="8" t="s">
        <v>11</v>
      </c>
      <c r="C47" s="146"/>
      <c r="D47" s="146"/>
      <c r="E47" s="146"/>
      <c r="F47" s="146"/>
      <c r="G47" s="146"/>
    </row>
    <row r="48" spans="1:7" s="48" customFormat="1" x14ac:dyDescent="0.2">
      <c r="A48" s="8" t="s">
        <v>18</v>
      </c>
      <c r="B48" s="8" t="s">
        <v>12</v>
      </c>
      <c r="C48" s="146"/>
      <c r="D48" s="146"/>
      <c r="E48" s="146"/>
      <c r="F48" s="146"/>
      <c r="G48" s="146"/>
    </row>
    <row r="49" spans="1:7" s="48" customFormat="1" x14ac:dyDescent="0.2">
      <c r="A49" s="8" t="s">
        <v>139</v>
      </c>
      <c r="B49" s="8" t="s">
        <v>13</v>
      </c>
      <c r="C49" s="146"/>
      <c r="D49" s="146"/>
      <c r="E49" s="146"/>
      <c r="F49" s="146"/>
      <c r="G49" s="146"/>
    </row>
    <row r="50" spans="1:7" s="48" customFormat="1" x14ac:dyDescent="0.2">
      <c r="A50" s="8" t="s">
        <v>127</v>
      </c>
      <c r="B50" s="8" t="s">
        <v>14</v>
      </c>
      <c r="C50" s="146"/>
      <c r="D50" s="146"/>
      <c r="E50" s="146"/>
      <c r="F50" s="146"/>
      <c r="G50" s="146"/>
    </row>
    <row r="51" spans="1:7" s="48" customFormat="1" x14ac:dyDescent="0.2"/>
    <row r="52" spans="1:7" x14ac:dyDescent="0.2">
      <c r="A52" s="49"/>
      <c r="B52" s="49"/>
      <c r="C52" s="49"/>
      <c r="D52" s="49"/>
      <c r="E52" s="49"/>
      <c r="F52" s="49"/>
      <c r="G52" s="49"/>
    </row>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sheetData>
  <mergeCells count="18">
    <mergeCell ref="B23:C23"/>
    <mergeCell ref="B24:C24"/>
    <mergeCell ref="B25:C25"/>
    <mergeCell ref="A29:G29"/>
    <mergeCell ref="A30:G30"/>
    <mergeCell ref="A39:B39"/>
    <mergeCell ref="A12:G12"/>
    <mergeCell ref="A15:C15"/>
    <mergeCell ref="A17:C17"/>
    <mergeCell ref="B18:C18"/>
    <mergeCell ref="B19:D19"/>
    <mergeCell ref="A21:B21"/>
    <mergeCell ref="A1:G1"/>
    <mergeCell ref="A4:G4"/>
    <mergeCell ref="A5:G5"/>
    <mergeCell ref="A8:G8"/>
    <mergeCell ref="A9:G9"/>
    <mergeCell ref="A11:G1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view="pageLayout" zoomScaleNormal="100" workbookViewId="0">
      <selection sqref="A1:G1"/>
    </sheetView>
  </sheetViews>
  <sheetFormatPr baseColWidth="10" defaultColWidth="10.75" defaultRowHeight="14.25" x14ac:dyDescent="0.2"/>
  <cols>
    <col min="1" max="1" width="32.875" style="5" customWidth="1"/>
    <col min="2" max="6" width="8" customWidth="1"/>
    <col min="7" max="7" width="10" customWidth="1"/>
    <col min="8" max="18" width="11.125" customWidth="1"/>
  </cols>
  <sheetData>
    <row r="1" spans="1:7" x14ac:dyDescent="0.2">
      <c r="A1" s="113" t="s">
        <v>156</v>
      </c>
      <c r="B1" s="113"/>
      <c r="C1" s="113"/>
      <c r="D1" s="113"/>
      <c r="E1" s="113"/>
      <c r="F1" s="113"/>
      <c r="G1" s="113"/>
    </row>
    <row r="3" spans="1:7" s="9" customFormat="1" ht="26.25" customHeight="1" x14ac:dyDescent="0.2">
      <c r="A3" s="123" t="s">
        <v>120</v>
      </c>
      <c r="B3" s="84" t="s">
        <v>91</v>
      </c>
      <c r="C3" s="84" t="s">
        <v>92</v>
      </c>
      <c r="D3" s="84" t="s">
        <v>93</v>
      </c>
      <c r="E3" s="118" t="s">
        <v>166</v>
      </c>
      <c r="F3" s="119"/>
      <c r="G3" s="120"/>
    </row>
    <row r="4" spans="1:7" s="9" customFormat="1" ht="18" customHeight="1" x14ac:dyDescent="0.2">
      <c r="A4" s="124"/>
      <c r="B4" s="114" t="s">
        <v>167</v>
      </c>
      <c r="C4" s="115"/>
      <c r="D4" s="115"/>
      <c r="E4" s="34" t="s">
        <v>167</v>
      </c>
      <c r="F4" s="34" t="s">
        <v>179</v>
      </c>
      <c r="G4" s="121" t="s">
        <v>157</v>
      </c>
    </row>
    <row r="5" spans="1:7" s="9" customFormat="1" ht="17.25" customHeight="1" x14ac:dyDescent="0.2">
      <c r="A5" s="125"/>
      <c r="B5" s="116" t="s">
        <v>106</v>
      </c>
      <c r="C5" s="117"/>
      <c r="D5" s="117"/>
      <c r="E5" s="117"/>
      <c r="F5" s="117"/>
      <c r="G5" s="122"/>
    </row>
    <row r="6" spans="1:7" s="9" customFormat="1" ht="12" customHeight="1" x14ac:dyDescent="0.2">
      <c r="A6" s="72"/>
    </row>
    <row r="7" spans="1:7" s="9" customFormat="1" ht="12" customHeight="1" x14ac:dyDescent="0.2">
      <c r="A7" s="35" t="s">
        <v>22</v>
      </c>
      <c r="B7" s="85">
        <v>732.22588399999995</v>
      </c>
      <c r="C7" s="85">
        <v>672.26507600000002</v>
      </c>
      <c r="D7" s="85">
        <v>838.17127100000005</v>
      </c>
      <c r="E7" s="85">
        <v>2242.6622309999998</v>
      </c>
      <c r="F7" s="85">
        <v>2464.283422</v>
      </c>
      <c r="G7" s="86">
        <v>-8.9933320583771774</v>
      </c>
    </row>
    <row r="8" spans="1:7" s="9" customFormat="1" ht="12" customHeight="1" x14ac:dyDescent="0.2">
      <c r="A8" s="36" t="s">
        <v>23</v>
      </c>
    </row>
    <row r="9" spans="1:7" s="9" customFormat="1" ht="12" customHeight="1" x14ac:dyDescent="0.2">
      <c r="A9" s="37" t="s">
        <v>24</v>
      </c>
      <c r="B9" s="85">
        <v>8.7799999999999996E-3</v>
      </c>
      <c r="C9" s="85">
        <v>1.5724999999999999E-2</v>
      </c>
      <c r="D9" s="85">
        <v>3.0433999999999999E-2</v>
      </c>
      <c r="E9" s="85">
        <v>5.4939000000000002E-2</v>
      </c>
      <c r="F9" s="85">
        <v>0.12659200000000001</v>
      </c>
      <c r="G9" s="86">
        <v>-56.601523003033364</v>
      </c>
    </row>
    <row r="10" spans="1:7" s="9" customFormat="1" ht="12" customHeight="1" x14ac:dyDescent="0.2">
      <c r="A10" s="37" t="s">
        <v>25</v>
      </c>
      <c r="B10" s="85">
        <v>82.380480000000006</v>
      </c>
      <c r="C10" s="85">
        <v>77.739552000000003</v>
      </c>
      <c r="D10" s="85">
        <v>81.428965000000005</v>
      </c>
      <c r="E10" s="85">
        <v>241.54899700000001</v>
      </c>
      <c r="F10" s="85">
        <v>397.36276800000002</v>
      </c>
      <c r="G10" s="86">
        <v>-39.211970407856633</v>
      </c>
    </row>
    <row r="11" spans="1:7" s="9" customFormat="1" ht="12" customHeight="1" x14ac:dyDescent="0.2">
      <c r="A11" s="38" t="s">
        <v>31</v>
      </c>
    </row>
    <row r="12" spans="1:7" s="9" customFormat="1" ht="24" x14ac:dyDescent="0.2">
      <c r="A12" s="38" t="s">
        <v>140</v>
      </c>
      <c r="B12" s="85">
        <v>2.4256929999999999</v>
      </c>
      <c r="C12" s="85">
        <v>2.3590100000000001</v>
      </c>
      <c r="D12" s="85">
        <v>4.3143820000000002</v>
      </c>
      <c r="E12" s="85">
        <v>9.0990850000000005</v>
      </c>
      <c r="F12" s="85">
        <v>13.778114</v>
      </c>
      <c r="G12" s="86">
        <v>-33.959865624569517</v>
      </c>
    </row>
    <row r="13" spans="1:7" s="9" customFormat="1" ht="12" customHeight="1" x14ac:dyDescent="0.2">
      <c r="A13" s="38" t="s">
        <v>110</v>
      </c>
      <c r="B13" s="85">
        <v>25.139519</v>
      </c>
      <c r="C13" s="85">
        <v>25.768796999999999</v>
      </c>
      <c r="D13" s="85">
        <v>39.610489000000001</v>
      </c>
      <c r="E13" s="85">
        <v>90.518805</v>
      </c>
      <c r="F13" s="85">
        <v>170.55041900000001</v>
      </c>
      <c r="G13" s="86">
        <v>-46.925486591739187</v>
      </c>
    </row>
    <row r="14" spans="1:7" s="9" customFormat="1" ht="12" customHeight="1" x14ac:dyDescent="0.2">
      <c r="A14" s="38" t="s">
        <v>133</v>
      </c>
      <c r="B14" s="85">
        <v>38.724009000000002</v>
      </c>
      <c r="C14" s="85">
        <v>36.145905999999997</v>
      </c>
      <c r="D14" s="85">
        <v>29.410928999999999</v>
      </c>
      <c r="E14" s="85">
        <v>104.280844</v>
      </c>
      <c r="F14" s="85">
        <v>168.25628599999999</v>
      </c>
      <c r="G14" s="86">
        <v>-38.022616284303339</v>
      </c>
    </row>
    <row r="15" spans="1:7" s="9" customFormat="1" ht="12" customHeight="1" x14ac:dyDescent="0.2">
      <c r="A15" s="37" t="s">
        <v>26</v>
      </c>
      <c r="B15" s="85">
        <v>484.63572199999999</v>
      </c>
      <c r="C15" s="85">
        <v>469.57180899999997</v>
      </c>
      <c r="D15" s="85">
        <v>578.36341000000004</v>
      </c>
      <c r="E15" s="85">
        <v>1532.5709409999999</v>
      </c>
      <c r="F15" s="85">
        <v>1586.813805</v>
      </c>
      <c r="G15" s="86">
        <v>-3.4183509009741755</v>
      </c>
    </row>
    <row r="16" spans="1:7" s="9" customFormat="1" ht="12" customHeight="1" x14ac:dyDescent="0.2">
      <c r="A16" s="40" t="s">
        <v>27</v>
      </c>
      <c r="B16" s="85">
        <v>165.20090200000001</v>
      </c>
      <c r="C16" s="85">
        <v>124.93799</v>
      </c>
      <c r="D16" s="85">
        <v>178.34846200000001</v>
      </c>
      <c r="E16" s="85">
        <v>468.48735399999998</v>
      </c>
      <c r="F16" s="85">
        <v>479.98025699999999</v>
      </c>
      <c r="G16" s="86">
        <v>-2.3944532785230734</v>
      </c>
    </row>
    <row r="17" spans="1:7" s="9" customFormat="1" ht="12" customHeight="1" x14ac:dyDescent="0.2">
      <c r="A17" s="41"/>
    </row>
    <row r="18" spans="1:7" s="9" customFormat="1" ht="12" customHeight="1" x14ac:dyDescent="0.2">
      <c r="A18" s="35" t="s">
        <v>28</v>
      </c>
      <c r="B18" s="85">
        <v>3662.1090709999999</v>
      </c>
      <c r="C18" s="85">
        <v>3750.5882299999998</v>
      </c>
      <c r="D18" s="85">
        <v>4778.6052060000002</v>
      </c>
      <c r="E18" s="85">
        <v>12191.302507</v>
      </c>
      <c r="F18" s="85">
        <v>13819.868313999999</v>
      </c>
      <c r="G18" s="86">
        <v>-11.78423534868422</v>
      </c>
    </row>
    <row r="19" spans="1:7" s="9" customFormat="1" ht="12" customHeight="1" x14ac:dyDescent="0.2">
      <c r="A19" s="42" t="s">
        <v>23</v>
      </c>
    </row>
    <row r="20" spans="1:7" s="9" customFormat="1" ht="12" customHeight="1" x14ac:dyDescent="0.2">
      <c r="A20" s="40" t="s">
        <v>29</v>
      </c>
      <c r="B20" s="85">
        <v>412.56769800000001</v>
      </c>
      <c r="C20" s="85">
        <v>416.26673799999998</v>
      </c>
      <c r="D20" s="85">
        <v>579.64882599999999</v>
      </c>
      <c r="E20" s="85">
        <v>1408.483262</v>
      </c>
      <c r="F20" s="85">
        <v>1298.4074410000001</v>
      </c>
      <c r="G20" s="86">
        <v>8.4777564826047467</v>
      </c>
    </row>
    <row r="21" spans="1:7" s="9" customFormat="1" ht="12" customHeight="1" x14ac:dyDescent="0.2">
      <c r="A21" s="39" t="s">
        <v>31</v>
      </c>
    </row>
    <row r="22" spans="1:7" s="9" customFormat="1" ht="12" customHeight="1" x14ac:dyDescent="0.2">
      <c r="A22" s="39" t="s">
        <v>128</v>
      </c>
      <c r="B22" s="85">
        <v>143.21206900000001</v>
      </c>
      <c r="C22" s="85">
        <v>108.103803</v>
      </c>
      <c r="D22" s="85">
        <v>235.88142400000001</v>
      </c>
      <c r="E22" s="85">
        <v>487.19729599999999</v>
      </c>
      <c r="F22" s="85">
        <v>530.99505999999997</v>
      </c>
      <c r="G22" s="86">
        <v>-8.2482432134114276</v>
      </c>
    </row>
    <row r="23" spans="1:7" s="9" customFormat="1" ht="12" customHeight="1" x14ac:dyDescent="0.2">
      <c r="A23" s="40" t="s">
        <v>30</v>
      </c>
      <c r="B23" s="85">
        <v>461.74689899999998</v>
      </c>
      <c r="C23" s="85">
        <v>503.65232400000002</v>
      </c>
      <c r="D23" s="85">
        <v>697.55605000000003</v>
      </c>
      <c r="E23" s="85">
        <v>1662.955273</v>
      </c>
      <c r="F23" s="85">
        <v>1751.4631429999999</v>
      </c>
      <c r="G23" s="86">
        <v>-5.0533675432300953</v>
      </c>
    </row>
    <row r="24" spans="1:7" s="9" customFormat="1" ht="12" customHeight="1" x14ac:dyDescent="0.2">
      <c r="A24" s="39" t="s">
        <v>31</v>
      </c>
    </row>
    <row r="25" spans="1:7" s="9" customFormat="1" ht="12" customHeight="1" x14ac:dyDescent="0.2">
      <c r="A25" s="39" t="s">
        <v>32</v>
      </c>
      <c r="B25" s="85">
        <v>177.20906600000001</v>
      </c>
      <c r="C25" s="85">
        <v>152.51345499999999</v>
      </c>
      <c r="D25" s="85">
        <v>298.76212600000002</v>
      </c>
      <c r="E25" s="85">
        <v>628.484647</v>
      </c>
      <c r="F25" s="85">
        <v>972.92191100000002</v>
      </c>
      <c r="G25" s="86">
        <v>-35.402354506126443</v>
      </c>
    </row>
    <row r="26" spans="1:7" s="9" customFormat="1" ht="12" customHeight="1" x14ac:dyDescent="0.2">
      <c r="A26" s="39" t="s">
        <v>111</v>
      </c>
      <c r="B26" s="85">
        <v>3.621321</v>
      </c>
      <c r="C26" s="85">
        <v>4.3839000000000003E-2</v>
      </c>
      <c r="D26" s="85">
        <v>12.33156</v>
      </c>
      <c r="E26" s="85">
        <v>15.99672</v>
      </c>
      <c r="F26" s="85">
        <v>9.44712</v>
      </c>
      <c r="G26" s="86">
        <v>69.3290653659528</v>
      </c>
    </row>
    <row r="27" spans="1:7" s="9" customFormat="1" ht="12" customHeight="1" x14ac:dyDescent="0.2">
      <c r="A27" s="42" t="s">
        <v>33</v>
      </c>
      <c r="B27" s="85">
        <v>2787.7944739999998</v>
      </c>
      <c r="C27" s="85">
        <v>2830.6691679999999</v>
      </c>
      <c r="D27" s="85">
        <v>3501.4003299999999</v>
      </c>
      <c r="E27" s="85">
        <v>9119.8639719999992</v>
      </c>
      <c r="F27" s="85">
        <v>10769.997729999999</v>
      </c>
      <c r="G27" s="86">
        <v>-15.321579441038566</v>
      </c>
    </row>
    <row r="28" spans="1:7" s="9" customFormat="1" ht="12" customHeight="1" x14ac:dyDescent="0.2">
      <c r="A28" s="43" t="s">
        <v>23</v>
      </c>
    </row>
    <row r="29" spans="1:7" s="9" customFormat="1" ht="12" customHeight="1" x14ac:dyDescent="0.2">
      <c r="A29" s="39" t="s">
        <v>34</v>
      </c>
      <c r="B29" s="85">
        <v>228.694346</v>
      </c>
      <c r="C29" s="85">
        <v>214.35759100000001</v>
      </c>
      <c r="D29" s="85">
        <v>253.92114100000001</v>
      </c>
      <c r="E29" s="85">
        <v>696.97307799999999</v>
      </c>
      <c r="F29" s="85">
        <v>799.43669999999997</v>
      </c>
      <c r="G29" s="86">
        <v>-12.816977504285205</v>
      </c>
    </row>
    <row r="30" spans="1:7" s="9" customFormat="1" ht="12" customHeight="1" x14ac:dyDescent="0.2">
      <c r="A30" s="44" t="s">
        <v>31</v>
      </c>
    </row>
    <row r="31" spans="1:7" s="9" customFormat="1" ht="12" customHeight="1" x14ac:dyDescent="0.2">
      <c r="A31" s="44" t="s">
        <v>112</v>
      </c>
      <c r="B31" s="85">
        <v>23.346216999999999</v>
      </c>
      <c r="C31" s="85">
        <v>20.776952999999999</v>
      </c>
      <c r="D31" s="85">
        <v>25.533626999999999</v>
      </c>
      <c r="E31" s="85">
        <v>69.656796999999997</v>
      </c>
      <c r="F31" s="85">
        <v>67.907449</v>
      </c>
      <c r="G31" s="86">
        <v>2.5760767423320488</v>
      </c>
    </row>
    <row r="32" spans="1:7" s="9" customFormat="1" ht="12" customHeight="1" x14ac:dyDescent="0.2">
      <c r="A32" s="45" t="s">
        <v>35</v>
      </c>
      <c r="B32" s="85">
        <v>46.669235999999998</v>
      </c>
      <c r="C32" s="85">
        <v>57.198284999999998</v>
      </c>
      <c r="D32" s="85">
        <v>50.750171000000002</v>
      </c>
      <c r="E32" s="85">
        <v>154.61769200000001</v>
      </c>
      <c r="F32" s="85">
        <v>176.86516800000001</v>
      </c>
      <c r="G32" s="86">
        <v>-12.578777523904535</v>
      </c>
    </row>
    <row r="33" spans="1:7" s="9" customFormat="1" ht="12" customHeight="1" x14ac:dyDescent="0.2">
      <c r="A33" s="43" t="s">
        <v>36</v>
      </c>
      <c r="B33" s="85">
        <v>2559.100128</v>
      </c>
      <c r="C33" s="85">
        <v>2616.3115769999999</v>
      </c>
      <c r="D33" s="85">
        <v>3247.4791890000001</v>
      </c>
      <c r="E33" s="85">
        <v>8422.8908940000001</v>
      </c>
      <c r="F33" s="85">
        <v>9970.5610300000008</v>
      </c>
      <c r="G33" s="86">
        <v>-15.522397700021898</v>
      </c>
    </row>
    <row r="34" spans="1:7" s="9" customFormat="1" ht="12" customHeight="1" x14ac:dyDescent="0.2">
      <c r="A34" s="44" t="s">
        <v>31</v>
      </c>
    </row>
    <row r="35" spans="1:7" s="9" customFormat="1" ht="12" customHeight="1" x14ac:dyDescent="0.2">
      <c r="A35" s="44" t="s">
        <v>113</v>
      </c>
      <c r="B35" s="85">
        <v>478.37449500000002</v>
      </c>
      <c r="C35" s="85">
        <v>465.82353899999998</v>
      </c>
      <c r="D35" s="85">
        <v>586.45018100000004</v>
      </c>
      <c r="E35" s="85">
        <v>1530.6482149999999</v>
      </c>
      <c r="F35" s="85">
        <v>1391.874579</v>
      </c>
      <c r="G35" s="86">
        <v>9.9702687364045772</v>
      </c>
    </row>
    <row r="36" spans="1:7" s="9" customFormat="1" ht="12" customHeight="1" x14ac:dyDescent="0.2">
      <c r="A36" s="45" t="s">
        <v>37</v>
      </c>
      <c r="B36" s="85">
        <v>19.857764</v>
      </c>
      <c r="C36" s="85">
        <v>23.196069999999999</v>
      </c>
      <c r="D36" s="85">
        <v>19.562383000000001</v>
      </c>
      <c r="E36" s="85">
        <v>62.616216999999999</v>
      </c>
      <c r="F36" s="85">
        <v>64.945944999999995</v>
      </c>
      <c r="G36" s="86">
        <v>-3.5871800772165159</v>
      </c>
    </row>
    <row r="37" spans="1:7" s="9" customFormat="1" ht="12" customHeight="1" x14ac:dyDescent="0.2">
      <c r="A37" s="45" t="s">
        <v>38</v>
      </c>
      <c r="B37" s="85">
        <v>65.940025000000006</v>
      </c>
      <c r="C37" s="85">
        <v>74.474915999999993</v>
      </c>
      <c r="D37" s="85">
        <v>78.494501</v>
      </c>
      <c r="E37" s="85">
        <v>218.90944200000001</v>
      </c>
      <c r="F37" s="85">
        <v>254.992952</v>
      </c>
      <c r="G37" s="86">
        <v>-14.150787195090786</v>
      </c>
    </row>
    <row r="38" spans="1:7" s="9" customFormat="1" ht="12" customHeight="1" x14ac:dyDescent="0.2">
      <c r="A38" s="45" t="s">
        <v>39</v>
      </c>
      <c r="B38" s="85">
        <v>45.139758</v>
      </c>
      <c r="C38" s="85">
        <v>51.619869999999999</v>
      </c>
      <c r="D38" s="85">
        <v>54.344799000000002</v>
      </c>
      <c r="E38" s="85">
        <v>151.10442699999999</v>
      </c>
      <c r="F38" s="85">
        <v>158.16404199999999</v>
      </c>
      <c r="G38" s="86">
        <v>-4.4634765972913186</v>
      </c>
    </row>
    <row r="39" spans="1:7" s="9" customFormat="1" ht="12" customHeight="1" x14ac:dyDescent="0.2">
      <c r="A39" s="45" t="s">
        <v>40</v>
      </c>
      <c r="B39" s="85">
        <v>66.312624999999997</v>
      </c>
      <c r="C39" s="85">
        <v>59.998181000000002</v>
      </c>
      <c r="D39" s="85">
        <v>125.217748</v>
      </c>
      <c r="E39" s="85">
        <v>251.52855400000001</v>
      </c>
      <c r="F39" s="85">
        <v>163.558775</v>
      </c>
      <c r="G39" s="86">
        <v>53.78481160671447</v>
      </c>
    </row>
    <row r="40" spans="1:7" s="9" customFormat="1" ht="12" customHeight="1" x14ac:dyDescent="0.2">
      <c r="A40" s="45" t="s">
        <v>115</v>
      </c>
      <c r="B40" s="85">
        <v>466.49449099999998</v>
      </c>
      <c r="C40" s="85">
        <v>417.57849099999999</v>
      </c>
      <c r="D40" s="85">
        <v>488.38095900000002</v>
      </c>
      <c r="E40" s="85">
        <v>1372.453941</v>
      </c>
      <c r="F40" s="85">
        <v>1403.024897</v>
      </c>
      <c r="G40" s="86">
        <v>-2.1789318254699594</v>
      </c>
    </row>
    <row r="41" spans="1:7" s="9" customFormat="1" ht="12" customHeight="1" x14ac:dyDescent="0.2">
      <c r="A41" s="45" t="s">
        <v>116</v>
      </c>
      <c r="B41" s="85">
        <v>111.694001</v>
      </c>
      <c r="C41" s="85">
        <v>76.270826999999997</v>
      </c>
      <c r="D41" s="85">
        <v>63.744737999999998</v>
      </c>
      <c r="E41" s="85">
        <v>251.709566</v>
      </c>
      <c r="F41" s="85">
        <v>217.96844899999999</v>
      </c>
      <c r="G41" s="86">
        <v>15.479816989476305</v>
      </c>
    </row>
    <row r="42" spans="1:7" s="9" customFormat="1" ht="12" customHeight="1" x14ac:dyDescent="0.2">
      <c r="A42" s="45" t="s">
        <v>117</v>
      </c>
      <c r="B42" s="85">
        <v>59.097710999999997</v>
      </c>
      <c r="C42" s="85">
        <v>81.286553999999995</v>
      </c>
      <c r="D42" s="85">
        <v>102.74624</v>
      </c>
      <c r="E42" s="85">
        <v>243.130505</v>
      </c>
      <c r="F42" s="85">
        <v>280.00758400000001</v>
      </c>
      <c r="G42" s="86">
        <v>-13.170028637510043</v>
      </c>
    </row>
    <row r="43" spans="1:7" s="9" customFormat="1" ht="12" customHeight="1" x14ac:dyDescent="0.2">
      <c r="A43" s="45" t="s">
        <v>114</v>
      </c>
      <c r="B43" s="85">
        <v>60.208573000000001</v>
      </c>
      <c r="C43" s="85">
        <v>64.526049</v>
      </c>
      <c r="D43" s="85">
        <v>55.425908999999997</v>
      </c>
      <c r="E43" s="85">
        <v>180.16053099999999</v>
      </c>
      <c r="F43" s="85">
        <v>286.27508499999999</v>
      </c>
      <c r="G43" s="86">
        <v>-37.067338221207756</v>
      </c>
    </row>
    <row r="44" spans="1:7" s="9" customFormat="1" ht="12" customHeight="1" x14ac:dyDescent="0.2">
      <c r="A44" s="45" t="s">
        <v>41</v>
      </c>
      <c r="B44" s="85">
        <v>80.313063999999997</v>
      </c>
      <c r="C44" s="85">
        <v>66.284887999999995</v>
      </c>
      <c r="D44" s="85">
        <v>94.212110999999993</v>
      </c>
      <c r="E44" s="85">
        <v>240.81006300000001</v>
      </c>
      <c r="F44" s="85">
        <v>274.40171099999998</v>
      </c>
      <c r="G44" s="86">
        <v>-12.24177789474497</v>
      </c>
    </row>
    <row r="45" spans="1:7" s="9" customFormat="1" ht="12" customHeight="1" x14ac:dyDescent="0.2">
      <c r="A45" s="45" t="s">
        <v>129</v>
      </c>
      <c r="B45" s="85">
        <v>7.9203020000000004</v>
      </c>
      <c r="C45" s="85">
        <v>7.675999</v>
      </c>
      <c r="D45" s="85">
        <v>7.5506669999999998</v>
      </c>
      <c r="E45" s="85">
        <v>23.146968000000001</v>
      </c>
      <c r="F45" s="85">
        <v>21.016259000000002</v>
      </c>
      <c r="G45" s="86">
        <v>10.138383810363209</v>
      </c>
    </row>
    <row r="46" spans="1:7" s="9" customFormat="1" ht="24" x14ac:dyDescent="0.2">
      <c r="A46" s="68" t="s">
        <v>130</v>
      </c>
      <c r="B46" s="85">
        <v>83.699972000000002</v>
      </c>
      <c r="C46" s="85">
        <v>72.157837999999998</v>
      </c>
      <c r="D46" s="85">
        <v>83.152017999999998</v>
      </c>
      <c r="E46" s="85">
        <v>239.009828</v>
      </c>
      <c r="F46" s="85">
        <v>182.277961</v>
      </c>
      <c r="G46" s="86">
        <v>31.123821381785149</v>
      </c>
    </row>
    <row r="47" spans="1:7" s="9" customFormat="1" ht="12" customHeight="1" x14ac:dyDescent="0.2">
      <c r="A47" s="46"/>
    </row>
    <row r="48" spans="1:7" s="9" customFormat="1" ht="12" customHeight="1" x14ac:dyDescent="0.2">
      <c r="A48" s="70" t="s">
        <v>152</v>
      </c>
      <c r="B48" s="85">
        <v>175.942227</v>
      </c>
      <c r="C48" s="85">
        <v>213.76252299999999</v>
      </c>
      <c r="D48" s="85">
        <v>281.86534999999998</v>
      </c>
      <c r="E48" s="85">
        <v>671.57010000000002</v>
      </c>
      <c r="F48" s="85">
        <v>455.46516500000001</v>
      </c>
      <c r="G48" s="86">
        <v>47.44708302774373</v>
      </c>
    </row>
    <row r="49" spans="1:7" ht="12" customHeight="1" x14ac:dyDescent="0.2">
      <c r="A49" s="41"/>
      <c r="B49" s="9"/>
      <c r="C49" s="9"/>
      <c r="D49" s="9"/>
      <c r="E49" s="9"/>
      <c r="F49" s="9"/>
      <c r="G49" s="9"/>
    </row>
    <row r="50" spans="1:7" ht="12" customHeight="1" x14ac:dyDescent="0.2">
      <c r="A50" s="47" t="s">
        <v>42</v>
      </c>
      <c r="B50" s="87">
        <v>4570.2771819999998</v>
      </c>
      <c r="C50" s="88">
        <v>4636.6158290000003</v>
      </c>
      <c r="D50" s="88">
        <v>5898.6418270000004</v>
      </c>
      <c r="E50" s="88">
        <v>15105.534838</v>
      </c>
      <c r="F50" s="88">
        <v>16739.616901000001</v>
      </c>
      <c r="G50" s="89">
        <v>-9.7617649953648851</v>
      </c>
    </row>
    <row r="51" spans="1:7" ht="14.1" customHeight="1" x14ac:dyDescent="0.2"/>
    <row r="52" spans="1:7" ht="24.95" customHeight="1" x14ac:dyDescent="0.2">
      <c r="A52" s="112" t="s">
        <v>163</v>
      </c>
      <c r="B52" s="112"/>
      <c r="C52" s="112"/>
      <c r="D52" s="112"/>
      <c r="E52" s="112"/>
      <c r="F52" s="112"/>
      <c r="G52" s="112"/>
    </row>
    <row r="53" spans="1:7" x14ac:dyDescent="0.2">
      <c r="A53" s="82" t="s">
        <v>142</v>
      </c>
      <c r="B53" s="82"/>
      <c r="C53" s="82"/>
      <c r="D53" s="82"/>
      <c r="E53" s="82"/>
      <c r="F53" s="82"/>
      <c r="G53" s="82"/>
    </row>
    <row r="54" spans="1:7" x14ac:dyDescent="0.2">
      <c r="A54" s="33" t="s">
        <v>158</v>
      </c>
      <c r="B54" s="82"/>
      <c r="C54" s="82"/>
      <c r="D54" s="82"/>
      <c r="E54" s="82"/>
      <c r="F54" s="82"/>
      <c r="G54" s="82"/>
    </row>
    <row r="55" spans="1:7" ht="13.5" customHeight="1" x14ac:dyDescent="0.2"/>
  </sheetData>
  <mergeCells count="7">
    <mergeCell ref="A52:G52"/>
    <mergeCell ref="A1:G1"/>
    <mergeCell ref="B4:D4"/>
    <mergeCell ref="B5:F5"/>
    <mergeCell ref="E3:G3"/>
    <mergeCell ref="G4:G5"/>
    <mergeCell ref="A3:A5"/>
  </mergeCells>
  <conditionalFormatting sqref="A6:G50">
    <cfRule type="expression" dxfId="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1/21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81"/>
  <sheetViews>
    <sheetView view="pageLayout" zoomScaleNormal="100" workbookViewId="0">
      <selection sqref="A1:G1"/>
    </sheetView>
  </sheetViews>
  <sheetFormatPr baseColWidth="10" defaultRowHeight="14.25" x14ac:dyDescent="0.2"/>
  <cols>
    <col min="1" max="1" width="24" customWidth="1"/>
    <col min="2" max="6" width="9.5" customWidth="1"/>
    <col min="7" max="18" width="11.125" customWidth="1"/>
  </cols>
  <sheetData>
    <row r="1" spans="1:7" x14ac:dyDescent="0.2">
      <c r="A1" s="126" t="s">
        <v>160</v>
      </c>
      <c r="B1" s="127"/>
      <c r="C1" s="127"/>
      <c r="D1" s="127"/>
      <c r="E1" s="127"/>
      <c r="F1" s="127"/>
      <c r="G1" s="127"/>
    </row>
    <row r="2" spans="1:7" ht="10.5" customHeight="1" x14ac:dyDescent="0.2">
      <c r="A2" s="66"/>
      <c r="B2" s="67"/>
      <c r="C2" s="67"/>
      <c r="D2" s="67"/>
      <c r="E2" s="67"/>
      <c r="F2" s="67"/>
      <c r="G2" s="67"/>
    </row>
    <row r="3" spans="1:7" x14ac:dyDescent="0.2">
      <c r="A3" s="130" t="s">
        <v>150</v>
      </c>
      <c r="B3" s="90" t="s">
        <v>91</v>
      </c>
      <c r="C3" s="90" t="s">
        <v>92</v>
      </c>
      <c r="D3" s="90" t="s">
        <v>93</v>
      </c>
      <c r="E3" s="131" t="s">
        <v>166</v>
      </c>
      <c r="F3" s="131"/>
      <c r="G3" s="132"/>
    </row>
    <row r="4" spans="1:7" ht="24" customHeight="1" x14ac:dyDescent="0.2">
      <c r="A4" s="130"/>
      <c r="B4" s="128" t="s">
        <v>168</v>
      </c>
      <c r="C4" s="129"/>
      <c r="D4" s="129"/>
      <c r="E4" s="91" t="s">
        <v>168</v>
      </c>
      <c r="F4" s="101" t="s">
        <v>180</v>
      </c>
      <c r="G4" s="133" t="s">
        <v>161</v>
      </c>
    </row>
    <row r="5" spans="1:7" ht="17.25" customHeight="1" x14ac:dyDescent="0.2">
      <c r="A5" s="130"/>
      <c r="B5" s="129" t="s">
        <v>106</v>
      </c>
      <c r="C5" s="129"/>
      <c r="D5" s="129"/>
      <c r="E5" s="129"/>
      <c r="F5" s="129"/>
      <c r="G5" s="134"/>
    </row>
    <row r="6" spans="1:7" ht="12" customHeight="1" x14ac:dyDescent="0.2">
      <c r="A6" s="71"/>
    </row>
    <row r="7" spans="1:7" ht="12.75" customHeight="1" x14ac:dyDescent="0.2">
      <c r="A7" s="57" t="s">
        <v>43</v>
      </c>
      <c r="B7" s="85">
        <v>1953.556153</v>
      </c>
      <c r="C7" s="85">
        <v>2238.6989870000002</v>
      </c>
      <c r="D7" s="85">
        <v>2739.8377740000001</v>
      </c>
      <c r="E7" s="85">
        <v>6932.0929139999998</v>
      </c>
      <c r="F7" s="85">
        <v>8244.1313769999997</v>
      </c>
      <c r="G7" s="86">
        <f>+IFERROR(E7/F7*100-100,"")</f>
        <v>-15.914817498668299</v>
      </c>
    </row>
    <row r="8" spans="1:7" ht="12.75" customHeight="1" x14ac:dyDescent="0.2">
      <c r="A8" s="50" t="s">
        <v>23</v>
      </c>
      <c r="B8" s="9"/>
      <c r="C8" s="9"/>
      <c r="D8" s="9"/>
      <c r="E8" s="9"/>
      <c r="F8" s="9"/>
      <c r="G8" s="9" t="str">
        <f t="shared" ref="G8:G71" si="0">+IFERROR(E8/F8*100-100,"")</f>
        <v/>
      </c>
    </row>
    <row r="9" spans="1:7" ht="12.75" customHeight="1" x14ac:dyDescent="0.2">
      <c r="A9" s="50" t="s">
        <v>144</v>
      </c>
      <c r="B9" s="85">
        <f>+B11+B31</f>
        <v>1482.316863</v>
      </c>
      <c r="C9" s="85">
        <f t="shared" ref="C9:F9" si="1">+C11+C31</f>
        <v>1710.3757680000001</v>
      </c>
      <c r="D9" s="85">
        <f t="shared" si="1"/>
        <v>2125.6162130000002</v>
      </c>
      <c r="E9" s="85">
        <f t="shared" si="1"/>
        <v>5318.3088440000001</v>
      </c>
      <c r="F9" s="85">
        <f t="shared" si="1"/>
        <v>6474.7005130000025</v>
      </c>
      <c r="G9" s="86">
        <f t="shared" si="0"/>
        <v>-17.86015687796187</v>
      </c>
    </row>
    <row r="10" spans="1:7" ht="12.75" customHeight="1" x14ac:dyDescent="0.2">
      <c r="A10" s="51" t="s">
        <v>23</v>
      </c>
      <c r="B10" s="9"/>
      <c r="C10" s="9"/>
      <c r="D10" s="9"/>
      <c r="E10" s="9"/>
      <c r="F10" s="9"/>
      <c r="G10" s="9" t="str">
        <f t="shared" si="0"/>
        <v/>
      </c>
    </row>
    <row r="11" spans="1:7" ht="12.75" customHeight="1" x14ac:dyDescent="0.2">
      <c r="A11" s="51" t="s">
        <v>145</v>
      </c>
      <c r="B11" s="85">
        <v>1018.4908240000001</v>
      </c>
      <c r="C11" s="85">
        <v>1262.5556650000001</v>
      </c>
      <c r="D11" s="85">
        <v>1556.739008</v>
      </c>
      <c r="E11" s="85">
        <v>3837.7854970000003</v>
      </c>
      <c r="F11" s="85">
        <v>4846.2071700000024</v>
      </c>
      <c r="G11" s="86">
        <f t="shared" si="0"/>
        <v>-20.808472226332867</v>
      </c>
    </row>
    <row r="12" spans="1:7" ht="12.75" customHeight="1" x14ac:dyDescent="0.2">
      <c r="A12" s="52" t="s">
        <v>23</v>
      </c>
      <c r="B12" s="9"/>
      <c r="C12" s="9"/>
      <c r="D12" s="9"/>
      <c r="E12" s="9"/>
      <c r="F12" s="9"/>
      <c r="G12" s="9" t="str">
        <f t="shared" si="0"/>
        <v/>
      </c>
    </row>
    <row r="13" spans="1:7" ht="12.75" customHeight="1" x14ac:dyDescent="0.2">
      <c r="A13" s="53" t="s">
        <v>44</v>
      </c>
      <c r="B13" s="85">
        <v>241.697281</v>
      </c>
      <c r="C13" s="85">
        <v>430.49242800000002</v>
      </c>
      <c r="D13" s="85">
        <v>593.034987</v>
      </c>
      <c r="E13" s="85">
        <v>1265.224696</v>
      </c>
      <c r="F13" s="85">
        <v>2036.8774579999999</v>
      </c>
      <c r="G13" s="86">
        <f t="shared" si="0"/>
        <v>-37.884103384289112</v>
      </c>
    </row>
    <row r="14" spans="1:7" ht="12.75" customHeight="1" x14ac:dyDescent="0.2">
      <c r="A14" s="53" t="s">
        <v>45</v>
      </c>
      <c r="B14" s="85">
        <v>133.85815500000001</v>
      </c>
      <c r="C14" s="85">
        <v>144.858587</v>
      </c>
      <c r="D14" s="85">
        <v>168.44467800000001</v>
      </c>
      <c r="E14" s="85">
        <v>447.16142000000002</v>
      </c>
      <c r="F14" s="85">
        <v>394.89257600000002</v>
      </c>
      <c r="G14" s="86">
        <f t="shared" si="0"/>
        <v>13.236218449444848</v>
      </c>
    </row>
    <row r="15" spans="1:7" ht="12.75" customHeight="1" x14ac:dyDescent="0.2">
      <c r="A15" s="53" t="s">
        <v>46</v>
      </c>
      <c r="B15" s="85">
        <v>9.2631639999999997</v>
      </c>
      <c r="C15" s="85">
        <v>12.291105</v>
      </c>
      <c r="D15" s="85">
        <v>11.020925</v>
      </c>
      <c r="E15" s="85">
        <v>32.575194000000003</v>
      </c>
      <c r="F15" s="85">
        <v>30.285256</v>
      </c>
      <c r="G15" s="86">
        <f t="shared" si="0"/>
        <v>7.5612304548457558</v>
      </c>
    </row>
    <row r="16" spans="1:7" ht="12.75" customHeight="1" x14ac:dyDescent="0.2">
      <c r="A16" s="53" t="s">
        <v>47</v>
      </c>
      <c r="B16" s="85">
        <v>246.25527399999999</v>
      </c>
      <c r="C16" s="85">
        <v>255.911652</v>
      </c>
      <c r="D16" s="85">
        <v>305.25646799999998</v>
      </c>
      <c r="E16" s="85">
        <v>807.42339400000003</v>
      </c>
      <c r="F16" s="85">
        <v>1095.4297469999999</v>
      </c>
      <c r="G16" s="86">
        <f t="shared" si="0"/>
        <v>-26.291631552707855</v>
      </c>
    </row>
    <row r="17" spans="1:7" ht="12.75" customHeight="1" x14ac:dyDescent="0.2">
      <c r="A17" s="53" t="s">
        <v>48</v>
      </c>
      <c r="B17" s="85">
        <v>129.89868000000001</v>
      </c>
      <c r="C17" s="85">
        <v>153.589596</v>
      </c>
      <c r="D17" s="85">
        <v>160.01271700000001</v>
      </c>
      <c r="E17" s="85">
        <v>443.50099299999999</v>
      </c>
      <c r="F17" s="85">
        <v>450.15902399999999</v>
      </c>
      <c r="G17" s="86">
        <f t="shared" si="0"/>
        <v>-1.4790397715097328</v>
      </c>
    </row>
    <row r="18" spans="1:7" ht="12.75" customHeight="1" x14ac:dyDescent="0.2">
      <c r="A18" s="53" t="s">
        <v>49</v>
      </c>
      <c r="B18" s="85">
        <v>30.861609000000001</v>
      </c>
      <c r="C18" s="85">
        <v>32.191491999999997</v>
      </c>
      <c r="D18" s="85">
        <v>37.099505999999998</v>
      </c>
      <c r="E18" s="85">
        <v>100.152607</v>
      </c>
      <c r="F18" s="85">
        <v>86.794189000000003</v>
      </c>
      <c r="G18" s="86">
        <f t="shared" si="0"/>
        <v>15.390912863993705</v>
      </c>
    </row>
    <row r="19" spans="1:7" ht="12.75" customHeight="1" x14ac:dyDescent="0.2">
      <c r="A19" s="53" t="s">
        <v>50</v>
      </c>
      <c r="B19" s="85">
        <v>15.519254999999999</v>
      </c>
      <c r="C19" s="85">
        <v>15.090158000000001</v>
      </c>
      <c r="D19" s="85">
        <v>17.202893</v>
      </c>
      <c r="E19" s="85">
        <v>47.812306</v>
      </c>
      <c r="F19" s="85">
        <v>59.192743</v>
      </c>
      <c r="G19" s="86">
        <f t="shared" si="0"/>
        <v>-19.226067965797768</v>
      </c>
    </row>
    <row r="20" spans="1:7" ht="12.75" customHeight="1" x14ac:dyDescent="0.2">
      <c r="A20" s="53" t="s">
        <v>51</v>
      </c>
      <c r="B20" s="85">
        <v>13.671125999999999</v>
      </c>
      <c r="C20" s="85">
        <v>12.439271</v>
      </c>
      <c r="D20" s="85">
        <v>7.8185219999999997</v>
      </c>
      <c r="E20" s="85">
        <v>33.928919</v>
      </c>
      <c r="F20" s="85">
        <v>27.965653</v>
      </c>
      <c r="G20" s="86">
        <f t="shared" si="0"/>
        <v>21.323535695733625</v>
      </c>
    </row>
    <row r="21" spans="1:7" ht="12.75" customHeight="1" x14ac:dyDescent="0.2">
      <c r="A21" s="53" t="s">
        <v>52</v>
      </c>
      <c r="B21" s="85">
        <v>101.789467</v>
      </c>
      <c r="C21" s="85">
        <v>97.029968999999994</v>
      </c>
      <c r="D21" s="85">
        <v>147.904685</v>
      </c>
      <c r="E21" s="85">
        <v>346.72412100000003</v>
      </c>
      <c r="F21" s="85">
        <v>323.59375799999998</v>
      </c>
      <c r="G21" s="86">
        <f t="shared" si="0"/>
        <v>7.1479632805525455</v>
      </c>
    </row>
    <row r="22" spans="1:7" ht="12.75" customHeight="1" x14ac:dyDescent="0.2">
      <c r="A22" s="53" t="s">
        <v>53</v>
      </c>
      <c r="B22" s="85">
        <v>19.371265000000001</v>
      </c>
      <c r="C22" s="85">
        <v>21.139187</v>
      </c>
      <c r="D22" s="85">
        <v>20.820573</v>
      </c>
      <c r="E22" s="85">
        <v>61.331024999999997</v>
      </c>
      <c r="F22" s="85">
        <v>82.753307000000007</v>
      </c>
      <c r="G22" s="86">
        <f t="shared" si="0"/>
        <v>-25.886919540266845</v>
      </c>
    </row>
    <row r="23" spans="1:7" ht="12.75" customHeight="1" x14ac:dyDescent="0.2">
      <c r="A23" s="53" t="s">
        <v>54</v>
      </c>
      <c r="B23" s="85">
        <v>50.406576000000001</v>
      </c>
      <c r="C23" s="85">
        <v>56.043942000000001</v>
      </c>
      <c r="D23" s="85">
        <v>52.434387999999998</v>
      </c>
      <c r="E23" s="85">
        <v>158.884906</v>
      </c>
      <c r="F23" s="85">
        <v>159.366095</v>
      </c>
      <c r="G23" s="86">
        <f t="shared" si="0"/>
        <v>-0.30193938051880309</v>
      </c>
    </row>
    <row r="24" spans="1:7" ht="12.75" customHeight="1" x14ac:dyDescent="0.2">
      <c r="A24" s="53" t="s">
        <v>63</v>
      </c>
      <c r="B24" s="85">
        <v>1.4755400000000001</v>
      </c>
      <c r="C24" s="85">
        <v>4.4055429999999998</v>
      </c>
      <c r="D24" s="85">
        <v>4.8471270000000004</v>
      </c>
      <c r="E24" s="85">
        <v>10.728210000000001</v>
      </c>
      <c r="F24" s="85">
        <v>8.1375220000000006</v>
      </c>
      <c r="G24" s="86">
        <f t="shared" si="0"/>
        <v>31.836325603789476</v>
      </c>
    </row>
    <row r="25" spans="1:7" ht="12.75" customHeight="1" x14ac:dyDescent="0.2">
      <c r="A25" s="53" t="s">
        <v>64</v>
      </c>
      <c r="B25" s="85">
        <v>3.1550120000000001</v>
      </c>
      <c r="C25" s="85">
        <v>3.6403880000000002</v>
      </c>
      <c r="D25" s="85">
        <v>4.4953770000000004</v>
      </c>
      <c r="E25" s="85">
        <v>11.290777</v>
      </c>
      <c r="F25" s="85">
        <v>10.024257</v>
      </c>
      <c r="G25" s="86">
        <f t="shared" si="0"/>
        <v>12.634552366324996</v>
      </c>
    </row>
    <row r="26" spans="1:7" ht="12.75" customHeight="1" x14ac:dyDescent="0.2">
      <c r="A26" s="53" t="s">
        <v>65</v>
      </c>
      <c r="B26" s="85">
        <v>5.2107159999999997</v>
      </c>
      <c r="C26" s="85">
        <v>8.3139629999999993</v>
      </c>
      <c r="D26" s="85">
        <v>7.193282</v>
      </c>
      <c r="E26" s="85">
        <v>20.717960999999999</v>
      </c>
      <c r="F26" s="85">
        <v>27.142022999999998</v>
      </c>
      <c r="G26" s="86">
        <f t="shared" si="0"/>
        <v>-23.668324207079181</v>
      </c>
    </row>
    <row r="27" spans="1:7" ht="12.75" customHeight="1" x14ac:dyDescent="0.2">
      <c r="A27" s="53" t="s">
        <v>57</v>
      </c>
      <c r="B27" s="85">
        <v>3.941284</v>
      </c>
      <c r="C27" s="85">
        <v>3.8958910000000002</v>
      </c>
      <c r="D27" s="85">
        <v>5.9099120000000003</v>
      </c>
      <c r="E27" s="85">
        <v>13.747087000000001</v>
      </c>
      <c r="F27" s="85">
        <v>12.968971</v>
      </c>
      <c r="G27" s="86">
        <f t="shared" si="0"/>
        <v>5.9998283595514437</v>
      </c>
    </row>
    <row r="28" spans="1:7" ht="12.75" customHeight="1" x14ac:dyDescent="0.2">
      <c r="A28" s="53" t="s">
        <v>58</v>
      </c>
      <c r="B28" s="85">
        <v>11.143955999999999</v>
      </c>
      <c r="C28" s="85">
        <v>10.868721000000001</v>
      </c>
      <c r="D28" s="85">
        <v>12.866123</v>
      </c>
      <c r="E28" s="85">
        <v>34.878799999999998</v>
      </c>
      <c r="F28" s="85">
        <v>39.815885999999999</v>
      </c>
      <c r="G28" s="86">
        <f t="shared" si="0"/>
        <v>-12.399789370504024</v>
      </c>
    </row>
    <row r="29" spans="1:7" ht="12.75" customHeight="1" x14ac:dyDescent="0.2">
      <c r="A29" s="53" t="s">
        <v>55</v>
      </c>
      <c r="B29" s="85">
        <v>0.192445</v>
      </c>
      <c r="C29" s="85">
        <v>7.8260999999999997E-2</v>
      </c>
      <c r="D29" s="85">
        <v>0.10759000000000001</v>
      </c>
      <c r="E29" s="85">
        <v>0.37829600000000002</v>
      </c>
      <c r="F29" s="85">
        <v>0.27625300000000003</v>
      </c>
      <c r="G29" s="86">
        <f t="shared" si="0"/>
        <v>36.938241394663578</v>
      </c>
    </row>
    <row r="30" spans="1:7" ht="12.75" customHeight="1" x14ac:dyDescent="0.2">
      <c r="A30" s="53" t="s">
        <v>56</v>
      </c>
      <c r="B30" s="85">
        <v>0.78001900000000002</v>
      </c>
      <c r="C30" s="85">
        <v>0.27551100000000001</v>
      </c>
      <c r="D30" s="85">
        <v>0.26925500000000002</v>
      </c>
      <c r="E30" s="85">
        <v>1.3247850000000001</v>
      </c>
      <c r="F30" s="85">
        <v>0.53245200000000004</v>
      </c>
      <c r="G30" s="86">
        <f t="shared" si="0"/>
        <v>148.80834328728224</v>
      </c>
    </row>
    <row r="31" spans="1:7" ht="12.75" customHeight="1" x14ac:dyDescent="0.2">
      <c r="A31" s="54" t="s">
        <v>59</v>
      </c>
      <c r="B31" s="85">
        <f>SUM(B33:B41)</f>
        <v>463.82603899999987</v>
      </c>
      <c r="C31" s="85">
        <f t="shared" ref="C31:F31" si="2">SUM(C33:C41)</f>
        <v>447.82010300000002</v>
      </c>
      <c r="D31" s="85">
        <f t="shared" si="2"/>
        <v>568.877205</v>
      </c>
      <c r="E31" s="85">
        <f t="shared" si="2"/>
        <v>1480.5233470000001</v>
      </c>
      <c r="F31" s="85">
        <f t="shared" si="2"/>
        <v>1628.4933430000001</v>
      </c>
      <c r="G31" s="86">
        <f t="shared" si="0"/>
        <v>-9.0863126113497401</v>
      </c>
    </row>
    <row r="32" spans="1:7" ht="12.75" customHeight="1" x14ac:dyDescent="0.2">
      <c r="A32" s="52" t="s">
        <v>23</v>
      </c>
      <c r="B32" s="9"/>
      <c r="C32" s="9"/>
      <c r="D32" s="9"/>
      <c r="E32" s="9"/>
      <c r="F32" s="9"/>
      <c r="G32" s="9" t="str">
        <f t="shared" si="0"/>
        <v/>
      </c>
    </row>
    <row r="33" spans="1:7" ht="12.75" customHeight="1" x14ac:dyDescent="0.2">
      <c r="A33" s="53" t="s">
        <v>162</v>
      </c>
      <c r="B33" s="85">
        <v>0</v>
      </c>
      <c r="C33" s="85">
        <v>0</v>
      </c>
      <c r="D33" s="85">
        <v>0</v>
      </c>
      <c r="E33" s="85">
        <v>0</v>
      </c>
      <c r="F33" s="85">
        <v>240.374008</v>
      </c>
      <c r="G33" s="102" t="s">
        <v>181</v>
      </c>
    </row>
    <row r="34" spans="1:7" ht="12.75" customHeight="1" x14ac:dyDescent="0.2">
      <c r="A34" s="53" t="s">
        <v>60</v>
      </c>
      <c r="B34" s="85">
        <v>34.556953999999998</v>
      </c>
      <c r="C34" s="85">
        <v>39.522686</v>
      </c>
      <c r="D34" s="85">
        <v>48.051896999999997</v>
      </c>
      <c r="E34" s="85">
        <v>122.13153699999999</v>
      </c>
      <c r="F34" s="85">
        <v>127.79206000000001</v>
      </c>
      <c r="G34" s="86">
        <f t="shared" si="0"/>
        <v>-4.4294794214914504</v>
      </c>
    </row>
    <row r="35" spans="1:7" ht="12.75" customHeight="1" x14ac:dyDescent="0.2">
      <c r="A35" s="53" t="s">
        <v>61</v>
      </c>
      <c r="B35" s="85">
        <v>166.32366999999999</v>
      </c>
      <c r="C35" s="85">
        <v>158.65921900000001</v>
      </c>
      <c r="D35" s="85">
        <v>181.650656</v>
      </c>
      <c r="E35" s="85">
        <v>506.63354500000003</v>
      </c>
      <c r="F35" s="85">
        <v>534.246306</v>
      </c>
      <c r="G35" s="86">
        <f t="shared" si="0"/>
        <v>-5.1685450493316125</v>
      </c>
    </row>
    <row r="36" spans="1:7" ht="12.75" customHeight="1" x14ac:dyDescent="0.2">
      <c r="A36" s="53" t="s">
        <v>62</v>
      </c>
      <c r="B36" s="85">
        <v>57.191344999999998</v>
      </c>
      <c r="C36" s="85">
        <v>64.762170999999995</v>
      </c>
      <c r="D36" s="85">
        <v>63.734575999999997</v>
      </c>
      <c r="E36" s="85">
        <v>185.68809200000001</v>
      </c>
      <c r="F36" s="85">
        <v>249.213165</v>
      </c>
      <c r="G36" s="86">
        <f t="shared" si="0"/>
        <v>-25.490255701379169</v>
      </c>
    </row>
    <row r="37" spans="1:7" ht="12.75" customHeight="1" x14ac:dyDescent="0.2">
      <c r="A37" s="53" t="s">
        <v>66</v>
      </c>
      <c r="B37" s="85">
        <v>74.529370999999998</v>
      </c>
      <c r="C37" s="85">
        <v>77.469920000000002</v>
      </c>
      <c r="D37" s="85">
        <v>83.083855999999997</v>
      </c>
      <c r="E37" s="85">
        <v>235.083147</v>
      </c>
      <c r="F37" s="85">
        <v>174.77666300000001</v>
      </c>
      <c r="G37" s="86">
        <f t="shared" si="0"/>
        <v>34.504883526698279</v>
      </c>
    </row>
    <row r="38" spans="1:7" ht="12.75" customHeight="1" x14ac:dyDescent="0.2">
      <c r="A38" s="53" t="s">
        <v>148</v>
      </c>
      <c r="B38" s="85">
        <v>2.1236820000000001</v>
      </c>
      <c r="C38" s="85">
        <v>1.3048120000000001</v>
      </c>
      <c r="D38" s="85">
        <v>1.843904</v>
      </c>
      <c r="E38" s="85">
        <v>5.2723979999999999</v>
      </c>
      <c r="F38" s="85">
        <v>4.8268420000000001</v>
      </c>
      <c r="G38" s="86">
        <f t="shared" si="0"/>
        <v>9.2307972790491135</v>
      </c>
    </row>
    <row r="39" spans="1:7" ht="12.75" customHeight="1" x14ac:dyDescent="0.2">
      <c r="A39" s="53" t="s">
        <v>67</v>
      </c>
      <c r="B39" s="85">
        <v>26.818766</v>
      </c>
      <c r="C39" s="85">
        <v>36.873474999999999</v>
      </c>
      <c r="D39" s="85">
        <v>38.400007000000002</v>
      </c>
      <c r="E39" s="85">
        <v>102.092248</v>
      </c>
      <c r="F39" s="85">
        <v>104.339175</v>
      </c>
      <c r="G39" s="86">
        <f t="shared" si="0"/>
        <v>-2.1534835789146314</v>
      </c>
    </row>
    <row r="40" spans="1:7" ht="12.75" customHeight="1" x14ac:dyDescent="0.2">
      <c r="A40" s="53" t="s">
        <v>68</v>
      </c>
      <c r="B40" s="85">
        <v>10.157021</v>
      </c>
      <c r="C40" s="85">
        <v>10.155208999999999</v>
      </c>
      <c r="D40" s="85">
        <v>12.308444</v>
      </c>
      <c r="E40" s="85">
        <v>32.620674000000001</v>
      </c>
      <c r="F40" s="85">
        <v>27.752818000000001</v>
      </c>
      <c r="G40" s="86">
        <f t="shared" si="0"/>
        <v>17.540042240034865</v>
      </c>
    </row>
    <row r="41" spans="1:7" ht="12.75" customHeight="1" x14ac:dyDescent="0.2">
      <c r="A41" s="53" t="s">
        <v>69</v>
      </c>
      <c r="B41" s="85">
        <v>92.125230000000002</v>
      </c>
      <c r="C41" s="85">
        <v>59.072611000000002</v>
      </c>
      <c r="D41" s="85">
        <v>139.803865</v>
      </c>
      <c r="E41" s="85">
        <v>291.00170600000001</v>
      </c>
      <c r="F41" s="85">
        <v>165.17230599999999</v>
      </c>
      <c r="G41" s="86">
        <f t="shared" si="0"/>
        <v>76.180688547146644</v>
      </c>
    </row>
    <row r="42" spans="1:7" ht="12.75" customHeight="1" x14ac:dyDescent="0.2">
      <c r="A42" s="56" t="s">
        <v>70</v>
      </c>
      <c r="B42" s="85">
        <f>+B48+327.525906</f>
        <v>471.23928999999998</v>
      </c>
      <c r="C42" s="85">
        <f>+C48+359.321767</f>
        <v>528.32321899999999</v>
      </c>
      <c r="D42" s="85">
        <f>+D48+414.589715</f>
        <v>614.22156100000007</v>
      </c>
      <c r="E42" s="85">
        <f>+E48+1101.437388</f>
        <v>1613.7840700000002</v>
      </c>
      <c r="F42" s="85">
        <f>+F48+1252.177578</f>
        <v>1769.4308639999999</v>
      </c>
      <c r="G42" s="86">
        <f t="shared" si="0"/>
        <v>-8.7964326364321721</v>
      </c>
    </row>
    <row r="43" spans="1:7" ht="12.75" customHeight="1" x14ac:dyDescent="0.2">
      <c r="A43" s="54" t="s">
        <v>31</v>
      </c>
      <c r="B43" s="9"/>
      <c r="C43" s="9"/>
      <c r="D43" s="9"/>
      <c r="E43" s="9"/>
      <c r="F43" s="9"/>
      <c r="G43" s="9" t="str">
        <f t="shared" si="0"/>
        <v/>
      </c>
    </row>
    <row r="44" spans="1:7" ht="12.75" customHeight="1" x14ac:dyDescent="0.2">
      <c r="A44" s="54" t="s">
        <v>71</v>
      </c>
      <c r="B44" s="85">
        <v>17.258195000000001</v>
      </c>
      <c r="C44" s="85">
        <v>66.916222000000005</v>
      </c>
      <c r="D44" s="85">
        <v>76.993691999999996</v>
      </c>
      <c r="E44" s="85">
        <v>161.16810899999999</v>
      </c>
      <c r="F44" s="85">
        <v>155.52219500000001</v>
      </c>
      <c r="G44" s="86">
        <f t="shared" si="0"/>
        <v>3.6302946984512232</v>
      </c>
    </row>
    <row r="45" spans="1:7" ht="12.75" customHeight="1" x14ac:dyDescent="0.2">
      <c r="A45" s="54" t="s">
        <v>72</v>
      </c>
      <c r="B45" s="85">
        <v>171.727902</v>
      </c>
      <c r="C45" s="85">
        <v>140.36651800000001</v>
      </c>
      <c r="D45" s="85">
        <v>160.014624</v>
      </c>
      <c r="E45" s="85">
        <v>472.10904399999998</v>
      </c>
      <c r="F45" s="85">
        <v>670.50762499999996</v>
      </c>
      <c r="G45" s="86">
        <f t="shared" si="0"/>
        <v>-29.589310188679804</v>
      </c>
    </row>
    <row r="46" spans="1:7" ht="12.75" customHeight="1" x14ac:dyDescent="0.2">
      <c r="A46" s="54" t="s">
        <v>73</v>
      </c>
      <c r="B46" s="85">
        <v>37.821278</v>
      </c>
      <c r="C46" s="85">
        <v>50.506314000000003</v>
      </c>
      <c r="D46" s="85">
        <v>49.051637999999997</v>
      </c>
      <c r="E46" s="85">
        <v>137.37923000000001</v>
      </c>
      <c r="F46" s="85">
        <v>146.851744</v>
      </c>
      <c r="G46" s="86">
        <f t="shared" si="0"/>
        <v>-6.4503925809692788</v>
      </c>
    </row>
    <row r="47" spans="1:7" ht="12.75" customHeight="1" x14ac:dyDescent="0.2">
      <c r="A47" s="54" t="s">
        <v>74</v>
      </c>
      <c r="B47" s="85">
        <v>91.048674000000005</v>
      </c>
      <c r="C47" s="85">
        <v>83.904340000000005</v>
      </c>
      <c r="D47" s="85">
        <v>111.422555</v>
      </c>
      <c r="E47" s="85">
        <v>286.37556899999998</v>
      </c>
      <c r="F47" s="85">
        <v>244.77164300000001</v>
      </c>
      <c r="G47" s="86">
        <f t="shared" si="0"/>
        <v>16.99703670330797</v>
      </c>
    </row>
    <row r="48" spans="1:7" ht="12.75" customHeight="1" x14ac:dyDescent="0.2">
      <c r="A48" s="54" t="s">
        <v>162</v>
      </c>
      <c r="B48" s="85">
        <v>143.71338399999999</v>
      </c>
      <c r="C48" s="85">
        <v>169.001452</v>
      </c>
      <c r="D48" s="85">
        <v>199.631846</v>
      </c>
      <c r="E48" s="85">
        <v>512.34668199999999</v>
      </c>
      <c r="F48" s="85">
        <v>517.253286</v>
      </c>
      <c r="G48" s="86">
        <f t="shared" si="0"/>
        <v>-0.94858827054412131</v>
      </c>
    </row>
    <row r="49" spans="1:7" ht="12.75" customHeight="1" x14ac:dyDescent="0.2">
      <c r="A49" s="55" t="s">
        <v>75</v>
      </c>
      <c r="B49" s="85">
        <v>82.613217000000006</v>
      </c>
      <c r="C49" s="85">
        <v>62.600126000000003</v>
      </c>
      <c r="D49" s="85">
        <v>168.51093599999999</v>
      </c>
      <c r="E49" s="85">
        <v>313.72427900000002</v>
      </c>
      <c r="F49" s="85">
        <v>457.79030699999998</v>
      </c>
      <c r="G49" s="86">
        <f t="shared" si="0"/>
        <v>-31.469872952115594</v>
      </c>
    </row>
    <row r="50" spans="1:7" ht="12.75" customHeight="1" x14ac:dyDescent="0.2">
      <c r="A50" s="56" t="s">
        <v>31</v>
      </c>
      <c r="B50" s="9"/>
      <c r="C50" s="9"/>
      <c r="D50" s="9"/>
      <c r="E50" s="9"/>
      <c r="F50" s="9"/>
      <c r="G50" s="9" t="str">
        <f t="shared" si="0"/>
        <v/>
      </c>
    </row>
    <row r="51" spans="1:7" ht="12.75" customHeight="1" x14ac:dyDescent="0.2">
      <c r="A51" s="56" t="s">
        <v>76</v>
      </c>
      <c r="B51" s="85">
        <v>10.079433</v>
      </c>
      <c r="C51" s="85">
        <v>9.3353389999999994</v>
      </c>
      <c r="D51" s="85">
        <v>13.170434999999999</v>
      </c>
      <c r="E51" s="85">
        <v>32.585206999999997</v>
      </c>
      <c r="F51" s="85">
        <v>23.257109</v>
      </c>
      <c r="G51" s="86">
        <f t="shared" si="0"/>
        <v>40.108587873067108</v>
      </c>
    </row>
    <row r="52" spans="1:7" ht="12.75" customHeight="1" x14ac:dyDescent="0.2">
      <c r="A52" s="56" t="s">
        <v>118</v>
      </c>
      <c r="B52" s="85">
        <v>31.326322999999999</v>
      </c>
      <c r="C52" s="85">
        <v>17.592531999999999</v>
      </c>
      <c r="D52" s="85">
        <v>30.450365999999999</v>
      </c>
      <c r="E52" s="85">
        <v>79.369220999999996</v>
      </c>
      <c r="F52" s="85">
        <v>62.028291000000003</v>
      </c>
      <c r="G52" s="86">
        <f t="shared" si="0"/>
        <v>27.956485210917691</v>
      </c>
    </row>
    <row r="53" spans="1:7" ht="12.75" customHeight="1" x14ac:dyDescent="0.2">
      <c r="A53" s="56" t="s">
        <v>77</v>
      </c>
      <c r="B53" s="85">
        <v>9.04406</v>
      </c>
      <c r="C53" s="85">
        <v>11.107519999999999</v>
      </c>
      <c r="D53" s="85">
        <v>20.513725000000001</v>
      </c>
      <c r="E53" s="85">
        <v>40.665304999999996</v>
      </c>
      <c r="F53" s="85">
        <v>73.935558</v>
      </c>
      <c r="G53" s="86">
        <f t="shared" si="0"/>
        <v>-44.998988172916754</v>
      </c>
    </row>
    <row r="54" spans="1:7" ht="12.75" customHeight="1" x14ac:dyDescent="0.2">
      <c r="A54" s="57" t="s">
        <v>78</v>
      </c>
      <c r="B54" s="85">
        <v>891.07397500000002</v>
      </c>
      <c r="C54" s="85">
        <v>931.17421899999999</v>
      </c>
      <c r="D54" s="85">
        <v>1162.2064049999999</v>
      </c>
      <c r="E54" s="85">
        <v>2984.4545990000001</v>
      </c>
      <c r="F54" s="85">
        <v>3768.4449570000002</v>
      </c>
      <c r="G54" s="86">
        <f t="shared" si="0"/>
        <v>-20.804081443294393</v>
      </c>
    </row>
    <row r="55" spans="1:7" ht="12.75" customHeight="1" x14ac:dyDescent="0.2">
      <c r="A55" s="50" t="s">
        <v>31</v>
      </c>
      <c r="B55" s="9"/>
      <c r="C55" s="9"/>
      <c r="D55" s="9"/>
      <c r="E55" s="9"/>
      <c r="F55" s="9"/>
      <c r="G55" s="9" t="str">
        <f t="shared" si="0"/>
        <v/>
      </c>
    </row>
    <row r="56" spans="1:7" ht="12.75" customHeight="1" x14ac:dyDescent="0.2">
      <c r="A56" s="56" t="s">
        <v>79</v>
      </c>
      <c r="B56" s="85">
        <v>605.15756099999999</v>
      </c>
      <c r="C56" s="85">
        <v>584.55457699999999</v>
      </c>
      <c r="D56" s="85">
        <v>773.436735</v>
      </c>
      <c r="E56" s="85">
        <v>1963.1488730000001</v>
      </c>
      <c r="F56" s="85">
        <v>2717.1594319999999</v>
      </c>
      <c r="G56" s="86">
        <f t="shared" si="0"/>
        <v>-27.749956447899734</v>
      </c>
    </row>
    <row r="57" spans="1:7" ht="12.75" customHeight="1" x14ac:dyDescent="0.2">
      <c r="A57" s="51" t="s">
        <v>31</v>
      </c>
      <c r="B57" s="9"/>
      <c r="C57" s="9"/>
      <c r="D57" s="9"/>
      <c r="E57" s="9"/>
      <c r="F57" s="9"/>
      <c r="G57" s="9" t="str">
        <f t="shared" si="0"/>
        <v/>
      </c>
    </row>
    <row r="58" spans="1:7" ht="12.75" customHeight="1" x14ac:dyDescent="0.2">
      <c r="A58" s="51" t="s">
        <v>80</v>
      </c>
      <c r="B58" s="85">
        <v>565.86575900000003</v>
      </c>
      <c r="C58" s="85">
        <v>498.50000499999999</v>
      </c>
      <c r="D58" s="85">
        <v>717.60792200000003</v>
      </c>
      <c r="E58" s="85">
        <v>1781.973686</v>
      </c>
      <c r="F58" s="85">
        <v>2455.0599699999998</v>
      </c>
      <c r="G58" s="86">
        <f t="shared" si="0"/>
        <v>-27.416286861619909</v>
      </c>
    </row>
    <row r="59" spans="1:7" ht="12.75" customHeight="1" x14ac:dyDescent="0.2">
      <c r="A59" s="51" t="s">
        <v>81</v>
      </c>
      <c r="B59" s="85">
        <v>19.031728000000001</v>
      </c>
      <c r="C59" s="85">
        <v>43.929357000000003</v>
      </c>
      <c r="D59" s="85">
        <v>31.763307999999999</v>
      </c>
      <c r="E59" s="85">
        <v>94.724393000000006</v>
      </c>
      <c r="F59" s="85">
        <v>180.75589099999999</v>
      </c>
      <c r="G59" s="86">
        <f t="shared" si="0"/>
        <v>-47.595404788217934</v>
      </c>
    </row>
    <row r="60" spans="1:7" ht="12.75" customHeight="1" x14ac:dyDescent="0.2">
      <c r="A60" s="50" t="s">
        <v>119</v>
      </c>
      <c r="B60" s="92">
        <v>251.86959200000001</v>
      </c>
      <c r="C60" s="85">
        <v>294.17392999999998</v>
      </c>
      <c r="D60" s="85">
        <v>280.91411399999998</v>
      </c>
      <c r="E60" s="85">
        <v>826.95763599999998</v>
      </c>
      <c r="F60" s="85">
        <v>914.98192900000004</v>
      </c>
      <c r="G60" s="86">
        <f t="shared" si="0"/>
        <v>-9.6203313103902985</v>
      </c>
    </row>
    <row r="61" spans="1:7" ht="12.75" customHeight="1" x14ac:dyDescent="0.2">
      <c r="A61" s="51" t="s">
        <v>31</v>
      </c>
      <c r="B61" s="9"/>
      <c r="C61" s="9"/>
      <c r="D61" s="9"/>
      <c r="E61" s="9"/>
      <c r="F61" s="9"/>
      <c r="G61" s="9" t="str">
        <f t="shared" si="0"/>
        <v/>
      </c>
    </row>
    <row r="62" spans="1:7" ht="12.75" customHeight="1" x14ac:dyDescent="0.2">
      <c r="A62" s="51" t="s">
        <v>82</v>
      </c>
      <c r="B62" s="85">
        <v>115.607778</v>
      </c>
      <c r="C62" s="85">
        <v>88.948678000000001</v>
      </c>
      <c r="D62" s="85">
        <v>137.357913</v>
      </c>
      <c r="E62" s="85">
        <v>341.91436900000002</v>
      </c>
      <c r="F62" s="85">
        <v>311.79072100000002</v>
      </c>
      <c r="G62" s="86">
        <f t="shared" si="0"/>
        <v>9.6614959878809259</v>
      </c>
    </row>
    <row r="63" spans="1:7" ht="12.75" customHeight="1" x14ac:dyDescent="0.2">
      <c r="A63" s="51"/>
      <c r="B63" s="9"/>
      <c r="C63" s="9"/>
      <c r="D63" s="9"/>
      <c r="E63" s="9"/>
      <c r="F63" s="9"/>
      <c r="G63" s="9" t="str">
        <f t="shared" si="0"/>
        <v/>
      </c>
    </row>
    <row r="64" spans="1:7" ht="12.75" customHeight="1" x14ac:dyDescent="0.2">
      <c r="A64" s="57" t="s">
        <v>83</v>
      </c>
      <c r="B64" s="85">
        <v>1567.4639400000001</v>
      </c>
      <c r="C64" s="85">
        <v>1368.8413599999999</v>
      </c>
      <c r="D64" s="85">
        <v>1688.902816</v>
      </c>
      <c r="E64" s="85">
        <v>4625.2081159999998</v>
      </c>
      <c r="F64" s="85">
        <v>4089.6738489999998</v>
      </c>
      <c r="G64" s="86">
        <f t="shared" si="0"/>
        <v>13.094791584198035</v>
      </c>
    </row>
    <row r="65" spans="1:7" ht="12.75" customHeight="1" x14ac:dyDescent="0.2">
      <c r="A65" s="50" t="s">
        <v>31</v>
      </c>
      <c r="B65" s="9"/>
      <c r="C65" s="9"/>
      <c r="D65" s="9"/>
      <c r="E65" s="9"/>
      <c r="F65" s="9"/>
      <c r="G65" s="9" t="str">
        <f t="shared" si="0"/>
        <v/>
      </c>
    </row>
    <row r="66" spans="1:7" ht="12.75" customHeight="1" x14ac:dyDescent="0.2">
      <c r="A66" s="56" t="s">
        <v>84</v>
      </c>
      <c r="B66" s="85">
        <v>279.86665399999998</v>
      </c>
      <c r="C66" s="85">
        <v>252.33536899999999</v>
      </c>
      <c r="D66" s="85">
        <v>285.87536899999998</v>
      </c>
      <c r="E66" s="85">
        <v>818.07739200000003</v>
      </c>
      <c r="F66" s="85">
        <v>815.21202600000004</v>
      </c>
      <c r="G66" s="86">
        <f t="shared" si="0"/>
        <v>0.35148720929197452</v>
      </c>
    </row>
    <row r="67" spans="1:7" ht="12.75" customHeight="1" x14ac:dyDescent="0.2">
      <c r="A67" s="56" t="s">
        <v>85</v>
      </c>
      <c r="B67" s="85">
        <v>849.66694299999995</v>
      </c>
      <c r="C67" s="85">
        <v>706.56644500000004</v>
      </c>
      <c r="D67" s="85">
        <v>899.93995600000005</v>
      </c>
      <c r="E67" s="85">
        <v>2456.1733439999998</v>
      </c>
      <c r="F67" s="85">
        <v>1733.652292</v>
      </c>
      <c r="G67" s="86">
        <f t="shared" si="0"/>
        <v>41.676237809282696</v>
      </c>
    </row>
    <row r="68" spans="1:7" ht="12.75" customHeight="1" x14ac:dyDescent="0.2">
      <c r="A68" s="56" t="s">
        <v>86</v>
      </c>
      <c r="B68" s="85">
        <v>88.993859999999998</v>
      </c>
      <c r="C68" s="85">
        <v>93.815259999999995</v>
      </c>
      <c r="D68" s="85">
        <v>102.16209499999999</v>
      </c>
      <c r="E68" s="85">
        <v>284.97121499999997</v>
      </c>
      <c r="F68" s="85">
        <v>359.94134600000001</v>
      </c>
      <c r="G68" s="86">
        <f t="shared" si="0"/>
        <v>-20.828429918690148</v>
      </c>
    </row>
    <row r="69" spans="1:7" ht="12.75" customHeight="1" x14ac:dyDescent="0.2">
      <c r="A69" s="56" t="s">
        <v>131</v>
      </c>
      <c r="B69" s="85">
        <v>21.216047</v>
      </c>
      <c r="C69" s="85">
        <v>20.475660999999999</v>
      </c>
      <c r="D69" s="85">
        <v>26.257062999999999</v>
      </c>
      <c r="E69" s="85">
        <v>67.948770999999994</v>
      </c>
      <c r="F69" s="85">
        <v>97.300240000000002</v>
      </c>
      <c r="G69" s="86">
        <f t="shared" si="0"/>
        <v>-30.165875233195734</v>
      </c>
    </row>
    <row r="70" spans="1:7" ht="12.75" customHeight="1" x14ac:dyDescent="0.2">
      <c r="A70" s="58" t="s">
        <v>132</v>
      </c>
      <c r="B70" s="85">
        <v>3.8612160000000002</v>
      </c>
      <c r="C70" s="85">
        <v>5.6163350000000003</v>
      </c>
      <c r="D70" s="85">
        <v>6.415044</v>
      </c>
      <c r="E70" s="85">
        <v>15.892595</v>
      </c>
      <c r="F70" s="85">
        <v>15.968971</v>
      </c>
      <c r="G70" s="86">
        <f t="shared" si="0"/>
        <v>-0.47827752959160819</v>
      </c>
    </row>
    <row r="71" spans="1:7" ht="12.75" customHeight="1" x14ac:dyDescent="0.2">
      <c r="A71" s="59" t="s">
        <v>87</v>
      </c>
      <c r="B71" s="85">
        <v>70.623446000000001</v>
      </c>
      <c r="C71" s="85">
        <v>29.152819999999998</v>
      </c>
      <c r="D71" s="85">
        <v>131.10769300000001</v>
      </c>
      <c r="E71" s="85">
        <v>230.883959</v>
      </c>
      <c r="F71" s="85">
        <v>162.21043499999999</v>
      </c>
      <c r="G71" s="86">
        <f t="shared" si="0"/>
        <v>42.336070426048735</v>
      </c>
    </row>
    <row r="72" spans="1:7" ht="12.75" customHeight="1" x14ac:dyDescent="0.2">
      <c r="A72" s="60" t="s">
        <v>31</v>
      </c>
      <c r="B72" s="9"/>
      <c r="C72" s="9"/>
      <c r="D72" s="9"/>
      <c r="E72" s="9"/>
      <c r="F72" s="9"/>
      <c r="G72" s="9" t="str">
        <f t="shared" ref="G72:G75" si="3">+IFERROR(E72/F72*100-100,"")</f>
        <v/>
      </c>
    </row>
    <row r="73" spans="1:7" ht="12.75" customHeight="1" x14ac:dyDescent="0.2">
      <c r="A73" s="60" t="s">
        <v>108</v>
      </c>
      <c r="B73" s="85">
        <v>58.327627999999997</v>
      </c>
      <c r="C73" s="85">
        <v>18.341902999999999</v>
      </c>
      <c r="D73" s="85">
        <v>91.025818000000001</v>
      </c>
      <c r="E73" s="85">
        <v>167.69534899999999</v>
      </c>
      <c r="F73" s="85">
        <v>80.366747000000004</v>
      </c>
      <c r="G73" s="86">
        <f t="shared" si="3"/>
        <v>108.66260643845641</v>
      </c>
    </row>
    <row r="74" spans="1:7" ht="24" x14ac:dyDescent="0.2">
      <c r="A74" s="61" t="s">
        <v>103</v>
      </c>
      <c r="B74" s="85">
        <v>4.9464509999999997</v>
      </c>
      <c r="C74" s="85">
        <v>6.1483169999999996</v>
      </c>
      <c r="D74" s="85">
        <v>8.0762029999999996</v>
      </c>
      <c r="E74" s="85">
        <v>19.170971000000002</v>
      </c>
      <c r="F74" s="85">
        <v>17.365976</v>
      </c>
      <c r="G74" s="86">
        <f t="shared" si="3"/>
        <v>10.393858657872173</v>
      </c>
    </row>
    <row r="75" spans="1:7" x14ac:dyDescent="0.2">
      <c r="A75" s="62" t="s">
        <v>42</v>
      </c>
      <c r="B75" s="93">
        <v>4570.2771819999998</v>
      </c>
      <c r="C75" s="88">
        <v>4636.6158290000003</v>
      </c>
      <c r="D75" s="88">
        <v>5898.6418270000004</v>
      </c>
      <c r="E75" s="88">
        <v>15105.534838</v>
      </c>
      <c r="F75" s="88">
        <v>16739.616901000001</v>
      </c>
      <c r="G75" s="89">
        <f t="shared" si="3"/>
        <v>-9.7617649953648851</v>
      </c>
    </row>
    <row r="76" spans="1:7" ht="14.1" customHeight="1" x14ac:dyDescent="0.2"/>
    <row r="77" spans="1:7" ht="24.95" customHeight="1" x14ac:dyDescent="0.2">
      <c r="A77" s="112" t="s">
        <v>163</v>
      </c>
      <c r="B77" s="112"/>
      <c r="C77" s="112"/>
      <c r="D77" s="112"/>
      <c r="E77" s="112"/>
      <c r="F77" s="112"/>
      <c r="G77" s="112"/>
    </row>
    <row r="78" spans="1:7" x14ac:dyDescent="0.2">
      <c r="A78" s="82" t="s">
        <v>142</v>
      </c>
      <c r="B78" s="82"/>
      <c r="C78" s="82"/>
      <c r="D78" s="82"/>
      <c r="E78" s="82"/>
      <c r="F78" s="82"/>
      <c r="G78" s="82"/>
    </row>
    <row r="79" spans="1:7" x14ac:dyDescent="0.2">
      <c r="A79" s="33" t="s">
        <v>158</v>
      </c>
      <c r="B79" s="82"/>
      <c r="C79" s="82"/>
      <c r="D79" s="82"/>
      <c r="E79" s="82"/>
      <c r="F79" s="82"/>
      <c r="G79" s="82"/>
    </row>
    <row r="80" spans="1:7" ht="13.5" customHeight="1" x14ac:dyDescent="0.2">
      <c r="A80" s="33" t="s">
        <v>159</v>
      </c>
    </row>
    <row r="81" spans="1:1" x14ac:dyDescent="0.2">
      <c r="A81" s="150"/>
    </row>
  </sheetData>
  <mergeCells count="7">
    <mergeCell ref="A77:G77"/>
    <mergeCell ref="A1:G1"/>
    <mergeCell ref="B4:D4"/>
    <mergeCell ref="A3:A5"/>
    <mergeCell ref="B5:F5"/>
    <mergeCell ref="E3:G3"/>
    <mergeCell ref="G4:G5"/>
  </mergeCells>
  <conditionalFormatting sqref="A6:G75">
    <cfRule type="expression" dxfId="0"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1/21 HH</oddFooter>
  </headerFooter>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8"/>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13" t="s">
        <v>155</v>
      </c>
      <c r="B1" s="113"/>
      <c r="C1" s="113"/>
      <c r="D1" s="113"/>
      <c r="E1" s="113"/>
      <c r="F1" s="113"/>
      <c r="G1" s="113"/>
    </row>
    <row r="2" spans="1:7" x14ac:dyDescent="0.2">
      <c r="A2" s="74"/>
      <c r="B2" s="113" t="s">
        <v>169</v>
      </c>
      <c r="C2" s="113"/>
      <c r="D2" s="113"/>
      <c r="E2" s="113"/>
      <c r="F2" s="113"/>
      <c r="G2" s="74"/>
    </row>
    <row r="27" spans="1:7" x14ac:dyDescent="0.2">
      <c r="A27" s="113"/>
      <c r="B27" s="113"/>
      <c r="C27" s="113"/>
      <c r="D27" s="113"/>
      <c r="E27" s="113"/>
      <c r="F27" s="113"/>
      <c r="G27" s="113"/>
    </row>
    <row r="28" spans="1:7" x14ac:dyDescent="0.2">
      <c r="A28" s="135" t="s">
        <v>170</v>
      </c>
      <c r="B28" s="135"/>
      <c r="C28" s="135"/>
      <c r="D28" s="135"/>
      <c r="E28" s="135"/>
      <c r="F28" s="135"/>
      <c r="G28" s="135"/>
    </row>
  </sheetData>
  <mergeCells count="4">
    <mergeCell ref="A28:G28"/>
    <mergeCell ref="A27:G27"/>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1/21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heetViews>
  <sheetFormatPr baseColWidth="10" defaultRowHeight="14.25" x14ac:dyDescent="0.2"/>
  <cols>
    <col min="1" max="1" width="18.625" customWidth="1"/>
    <col min="2" max="2" width="11" customWidth="1"/>
    <col min="7" max="26" width="2" customWidth="1"/>
  </cols>
  <sheetData>
    <row r="1" spans="1:26" x14ac:dyDescent="0.2">
      <c r="A1" s="65" t="s">
        <v>151</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36" t="s">
        <v>88</v>
      </c>
      <c r="B3" s="141" t="s">
        <v>89</v>
      </c>
      <c r="C3" s="142"/>
      <c r="D3" s="12"/>
      <c r="E3" s="12"/>
      <c r="F3" s="12"/>
      <c r="G3" s="12"/>
      <c r="H3" s="12"/>
      <c r="I3" s="12"/>
      <c r="J3" s="12"/>
      <c r="K3" s="12"/>
      <c r="L3" s="12"/>
      <c r="M3" s="12"/>
      <c r="N3" s="12"/>
      <c r="O3" s="12"/>
      <c r="P3" s="14"/>
      <c r="Q3" s="14"/>
      <c r="R3" s="15"/>
      <c r="S3" s="15"/>
      <c r="T3" s="15"/>
      <c r="U3" s="15"/>
      <c r="V3" s="15"/>
      <c r="W3" s="15"/>
      <c r="X3" s="15"/>
      <c r="Y3" s="15"/>
      <c r="Z3" s="15"/>
    </row>
    <row r="4" spans="1:26" x14ac:dyDescent="0.2">
      <c r="A4" s="137"/>
      <c r="B4" s="143" t="s">
        <v>171</v>
      </c>
      <c r="C4" s="144"/>
      <c r="D4" s="12"/>
      <c r="E4" s="12"/>
      <c r="F4" s="12"/>
      <c r="G4" s="12"/>
      <c r="H4" s="12"/>
      <c r="I4" s="12"/>
      <c r="J4" s="12"/>
      <c r="K4" s="12"/>
      <c r="L4" s="12"/>
      <c r="M4" s="12"/>
      <c r="N4" s="12"/>
      <c r="O4" s="12"/>
      <c r="P4" s="14"/>
      <c r="Q4" s="14"/>
      <c r="R4" s="15"/>
      <c r="S4" s="15"/>
      <c r="T4" s="15"/>
      <c r="U4" s="15"/>
      <c r="V4" s="15"/>
      <c r="W4" s="15"/>
      <c r="X4" s="15"/>
      <c r="Y4" s="15"/>
      <c r="Z4" s="15"/>
    </row>
    <row r="5" spans="1:26" x14ac:dyDescent="0.2">
      <c r="A5" s="137"/>
      <c r="B5" s="139"/>
      <c r="C5" s="140"/>
      <c r="D5" s="12"/>
      <c r="E5" s="12"/>
      <c r="F5" s="12"/>
      <c r="G5" s="12"/>
      <c r="H5" s="12"/>
      <c r="I5" s="12"/>
      <c r="J5" s="12"/>
      <c r="K5" s="12"/>
      <c r="L5" s="12"/>
      <c r="M5" s="12"/>
      <c r="N5" s="12"/>
      <c r="O5" s="12"/>
      <c r="P5" s="12"/>
      <c r="Q5" s="12"/>
      <c r="R5" s="12"/>
      <c r="S5" s="12"/>
      <c r="T5" s="12"/>
      <c r="U5" s="12"/>
      <c r="V5" s="12"/>
      <c r="W5" s="12"/>
      <c r="X5" s="12"/>
      <c r="Y5" s="12"/>
      <c r="Z5" s="15"/>
    </row>
    <row r="6" spans="1:26" x14ac:dyDescent="0.2">
      <c r="A6" s="138"/>
      <c r="B6" s="139"/>
      <c r="C6" s="140"/>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42</v>
      </c>
      <c r="B8" s="95">
        <v>15105.534838</v>
      </c>
      <c r="C8" s="96"/>
      <c r="D8" s="95">
        <v>16739.616901000001</v>
      </c>
      <c r="E8" s="96"/>
      <c r="F8" s="12"/>
      <c r="G8" s="12"/>
      <c r="H8" s="12"/>
      <c r="I8" s="12"/>
      <c r="J8" s="12"/>
      <c r="K8" s="12"/>
      <c r="L8" s="12"/>
      <c r="M8" s="12"/>
      <c r="N8" s="12"/>
      <c r="O8" s="12"/>
      <c r="P8" s="12"/>
      <c r="Q8" s="12"/>
      <c r="R8" s="12"/>
      <c r="S8" s="12"/>
      <c r="T8" s="12"/>
      <c r="U8" s="12"/>
      <c r="V8" s="12"/>
      <c r="W8" s="12"/>
      <c r="X8" s="12"/>
      <c r="Y8" s="12"/>
      <c r="Z8" s="15"/>
    </row>
    <row r="9" spans="1:26" x14ac:dyDescent="0.2">
      <c r="A9" s="19"/>
      <c r="B9" s="20">
        <v>2021</v>
      </c>
      <c r="C9" s="20">
        <v>2021</v>
      </c>
      <c r="D9" s="12">
        <v>2020</v>
      </c>
      <c r="E9" s="12">
        <v>2020</v>
      </c>
      <c r="F9" s="12"/>
      <c r="G9" s="12"/>
      <c r="H9" s="12"/>
      <c r="I9" s="12"/>
      <c r="J9" s="12"/>
      <c r="K9" s="12"/>
      <c r="L9" s="12"/>
      <c r="M9" s="12"/>
      <c r="N9" s="12"/>
      <c r="O9" s="12"/>
      <c r="P9" s="12"/>
      <c r="Q9" s="12"/>
      <c r="R9" s="12"/>
      <c r="S9" s="12"/>
      <c r="T9" s="12"/>
      <c r="U9" s="12"/>
      <c r="V9" s="12"/>
      <c r="W9" s="12"/>
      <c r="X9" s="12"/>
      <c r="Y9" s="12"/>
      <c r="Z9" s="15"/>
    </row>
    <row r="10" spans="1:26" x14ac:dyDescent="0.2">
      <c r="A10" s="19" t="s">
        <v>172</v>
      </c>
      <c r="B10" s="94">
        <v>2444.4699310000001</v>
      </c>
      <c r="C10" s="97">
        <f t="shared" ref="C10:C24" si="0">IF(B$8&gt;0,B10/B$8*100,0)</f>
        <v>16.182610925172991</v>
      </c>
      <c r="D10" s="98">
        <v>1716.5487109999999</v>
      </c>
      <c r="E10" s="97">
        <f t="shared" ref="E10:E24" si="1">IF(D$8&gt;0,D10/D$8*100,0)</f>
        <v>10.254408575488103</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173</v>
      </c>
      <c r="B11" s="94">
        <v>1781.973686</v>
      </c>
      <c r="C11" s="99">
        <f t="shared" si="0"/>
        <v>11.79682616412367</v>
      </c>
      <c r="D11" s="98">
        <v>2455.0599699999998</v>
      </c>
      <c r="E11" s="97">
        <f t="shared" si="1"/>
        <v>14.66616580606058</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174</v>
      </c>
      <c r="B12" s="94">
        <v>1265.224696</v>
      </c>
      <c r="C12" s="99">
        <f t="shared" si="0"/>
        <v>8.3759013472145156</v>
      </c>
      <c r="D12" s="98">
        <v>2036.8774579999999</v>
      </c>
      <c r="E12" s="97">
        <f t="shared" si="1"/>
        <v>12.168005218078317</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47</v>
      </c>
      <c r="B13" s="94">
        <v>807.42339400000003</v>
      </c>
      <c r="C13" s="99">
        <f t="shared" si="0"/>
        <v>5.3452155296667687</v>
      </c>
      <c r="D13" s="98">
        <v>1095.4297469999999</v>
      </c>
      <c r="E13" s="97">
        <f t="shared" si="1"/>
        <v>6.5439355839413533</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175</v>
      </c>
      <c r="B14" s="94">
        <v>512.34668199999999</v>
      </c>
      <c r="C14" s="99">
        <f t="shared" si="0"/>
        <v>3.3917811417780666</v>
      </c>
      <c r="D14" s="98">
        <v>757.62729400000001</v>
      </c>
      <c r="E14" s="97">
        <f t="shared" si="1"/>
        <v>4.5259536014515387</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176</v>
      </c>
      <c r="B15" s="94">
        <v>507.184934</v>
      </c>
      <c r="C15" s="99">
        <f t="shared" si="0"/>
        <v>3.3576099055036979</v>
      </c>
      <c r="D15" s="98">
        <v>487.08094299999999</v>
      </c>
      <c r="E15" s="97">
        <f t="shared" si="1"/>
        <v>2.909749642901938</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61</v>
      </c>
      <c r="B16" s="94">
        <v>506.63354500000003</v>
      </c>
      <c r="C16" s="99">
        <f t="shared" si="0"/>
        <v>3.3539596607032771</v>
      </c>
      <c r="D16" s="98">
        <v>534.246306</v>
      </c>
      <c r="E16" s="97">
        <f t="shared" si="1"/>
        <v>3.1915085581682869</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177</v>
      </c>
      <c r="B17" s="94">
        <v>472.10904399999998</v>
      </c>
      <c r="C17" s="99">
        <f t="shared" si="0"/>
        <v>3.1254043571654697</v>
      </c>
      <c r="D17" s="98">
        <v>670.50762499999996</v>
      </c>
      <c r="E17" s="97">
        <f t="shared" si="1"/>
        <v>4.0055135608267403</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45</v>
      </c>
      <c r="B18" s="94">
        <v>447.16142000000002</v>
      </c>
      <c r="C18" s="99">
        <f t="shared" si="0"/>
        <v>2.9602488412069032</v>
      </c>
      <c r="D18" s="98">
        <v>394.89257600000002</v>
      </c>
      <c r="E18" s="97">
        <f t="shared" si="1"/>
        <v>2.3590299487463757</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48</v>
      </c>
      <c r="B19" s="94">
        <v>443.50099299999999</v>
      </c>
      <c r="C19" s="99">
        <f t="shared" si="0"/>
        <v>2.9360164850589321</v>
      </c>
      <c r="D19" s="98">
        <v>450.15902399999999</v>
      </c>
      <c r="E19" s="97">
        <f t="shared" si="1"/>
        <v>2.6891835497926366</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52</v>
      </c>
      <c r="B20" s="94">
        <v>346.72412100000003</v>
      </c>
      <c r="C20" s="99">
        <f t="shared" si="0"/>
        <v>2.2953448833057468</v>
      </c>
      <c r="D20" s="98">
        <v>323.59375799999998</v>
      </c>
      <c r="E20" s="97">
        <f t="shared" si="1"/>
        <v>1.9331013362717338</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82</v>
      </c>
      <c r="B21" s="94">
        <v>341.91436900000002</v>
      </c>
      <c r="C21" s="99">
        <f t="shared" si="0"/>
        <v>2.2635038922280892</v>
      </c>
      <c r="D21" s="98">
        <v>311.79072100000002</v>
      </c>
      <c r="E21" s="97">
        <f t="shared" si="1"/>
        <v>1.8625917357844315</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69</v>
      </c>
      <c r="B22" s="94">
        <v>291.00170600000001</v>
      </c>
      <c r="C22" s="99">
        <f t="shared" si="0"/>
        <v>1.9264574814520714</v>
      </c>
      <c r="D22" s="98">
        <v>165.17230599999999</v>
      </c>
      <c r="E22" s="97">
        <f t="shared" si="1"/>
        <v>0.98671497070003333</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74</v>
      </c>
      <c r="B23" s="94">
        <v>286.37556899999998</v>
      </c>
      <c r="C23" s="99">
        <f t="shared" si="0"/>
        <v>1.8958320381982359</v>
      </c>
      <c r="D23" s="98">
        <v>244.77164300000001</v>
      </c>
      <c r="E23" s="97">
        <f t="shared" si="1"/>
        <v>1.4622296582269914</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86</v>
      </c>
      <c r="B24" s="94">
        <v>284.97121499999997</v>
      </c>
      <c r="C24" s="99">
        <f t="shared" si="0"/>
        <v>1.8865350883380618</v>
      </c>
      <c r="D24" s="98">
        <v>359.94134600000001</v>
      </c>
      <c r="E24" s="97">
        <f t="shared" si="1"/>
        <v>2.1502364607788462</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90</v>
      </c>
      <c r="B26" s="94">
        <f>B8-(SUM(B10:B24))</f>
        <v>4366.5195330000006</v>
      </c>
      <c r="C26" s="99">
        <f>IF(B$8&gt;0,B26/B$8*100,0)</f>
        <v>28.906752258883511</v>
      </c>
      <c r="D26" s="98">
        <f>D8-(SUM(D10:D24))</f>
        <v>4735.9174730000032</v>
      </c>
      <c r="E26" s="97">
        <f>IF(D$8&gt;0,D26/D$8*100,0)</f>
        <v>28.291671792782104</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178</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2021</v>
      </c>
      <c r="C33" s="6">
        <v>2020</v>
      </c>
      <c r="D33" s="6">
        <v>2019</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91</v>
      </c>
      <c r="B34" s="100">
        <v>4570.2771819999998</v>
      </c>
      <c r="C34" s="100">
        <v>5613.5733270000001</v>
      </c>
      <c r="D34" s="100">
        <v>5565.7948290000004</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92</v>
      </c>
      <c r="B35" s="100">
        <v>4636.6158290000003</v>
      </c>
      <c r="C35" s="100">
        <v>5059.5432719999999</v>
      </c>
      <c r="D35" s="100">
        <v>5421.624221</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93</v>
      </c>
      <c r="B36" s="100">
        <v>5898.6418270000004</v>
      </c>
      <c r="C36" s="100">
        <v>6066.5003020000004</v>
      </c>
      <c r="D36" s="100">
        <v>6558.904998</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94</v>
      </c>
      <c r="B37" s="100">
        <v>0</v>
      </c>
      <c r="C37" s="100">
        <v>5037.5415409999996</v>
      </c>
      <c r="D37" s="100">
        <v>5604.1036960000001</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95</v>
      </c>
      <c r="B38" s="100">
        <v>0</v>
      </c>
      <c r="C38" s="100">
        <v>4757.8876449999998</v>
      </c>
      <c r="D38" s="100">
        <v>5444.8584629999996</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96</v>
      </c>
      <c r="B39" s="100">
        <v>0</v>
      </c>
      <c r="C39" s="100">
        <v>4079.8716869999998</v>
      </c>
      <c r="D39" s="100">
        <v>5229.4525910000002</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97</v>
      </c>
      <c r="B40" s="100">
        <v>0</v>
      </c>
      <c r="C40" s="100">
        <v>4242.4315630000001</v>
      </c>
      <c r="D40" s="100">
        <v>5112.4314869999998</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98</v>
      </c>
      <c r="B41" s="100">
        <v>0</v>
      </c>
      <c r="C41" s="100">
        <v>4709.7023820000004</v>
      </c>
      <c r="D41" s="100">
        <v>5134.0647600000002</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99</v>
      </c>
      <c r="B42" s="100">
        <v>0</v>
      </c>
      <c r="C42" s="100">
        <v>4549.5837300000003</v>
      </c>
      <c r="D42" s="100">
        <v>5708.7783870000003</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100</v>
      </c>
      <c r="B43" s="100">
        <v>0</v>
      </c>
      <c r="C43" s="100">
        <v>4877.1500139999998</v>
      </c>
      <c r="D43" s="100">
        <v>6129.9283750000004</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101</v>
      </c>
      <c r="B44" s="100">
        <v>0</v>
      </c>
      <c r="C44" s="100">
        <v>5774.3697620000003</v>
      </c>
      <c r="D44" s="100">
        <v>5893.099811</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102</v>
      </c>
      <c r="B45" s="100">
        <v>0</v>
      </c>
      <c r="C45" s="100">
        <v>4868.9912459999996</v>
      </c>
      <c r="D45" s="100">
        <v>5695.4930830000003</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1" t="s">
        <v>153</v>
      </c>
      <c r="B46" s="79"/>
      <c r="C46" s="79"/>
      <c r="D46" s="80"/>
    </row>
    <row r="47" spans="1:26" x14ac:dyDescent="0.2">
      <c r="A47" s="76"/>
      <c r="B47" s="76">
        <v>2021</v>
      </c>
      <c r="C47" s="76">
        <v>2020</v>
      </c>
      <c r="D47" s="76">
        <v>2019</v>
      </c>
    </row>
    <row r="48" spans="1:26" x14ac:dyDescent="0.2">
      <c r="A48" s="76" t="s">
        <v>91</v>
      </c>
      <c r="B48" s="78">
        <f>IF(B34=0,#N/A,B34)</f>
        <v>4570.2771819999998</v>
      </c>
      <c r="C48" s="78">
        <f t="shared" ref="C48:D48" si="2">IF(C34=0,#N/A,C34)</f>
        <v>5613.5733270000001</v>
      </c>
      <c r="D48" s="78">
        <f t="shared" si="2"/>
        <v>5565.7948290000004</v>
      </c>
    </row>
    <row r="49" spans="1:4" x14ac:dyDescent="0.2">
      <c r="A49" s="77" t="s">
        <v>92</v>
      </c>
      <c r="B49" s="78">
        <f t="shared" ref="B49:D59" si="3">IF(B35=0,#N/A,B35)</f>
        <v>4636.6158290000003</v>
      </c>
      <c r="C49" s="78">
        <f t="shared" si="3"/>
        <v>5059.5432719999999</v>
      </c>
      <c r="D49" s="78">
        <f t="shared" si="3"/>
        <v>5421.624221</v>
      </c>
    </row>
    <row r="50" spans="1:4" x14ac:dyDescent="0.2">
      <c r="A50" s="77" t="s">
        <v>93</v>
      </c>
      <c r="B50" s="78">
        <f t="shared" si="3"/>
        <v>5898.6418270000004</v>
      </c>
      <c r="C50" s="78">
        <f t="shared" si="3"/>
        <v>6066.5003020000004</v>
      </c>
      <c r="D50" s="78">
        <f t="shared" si="3"/>
        <v>6558.904998</v>
      </c>
    </row>
    <row r="51" spans="1:4" x14ac:dyDescent="0.2">
      <c r="A51" s="76" t="s">
        <v>94</v>
      </c>
      <c r="B51" s="78" t="e">
        <f t="shared" si="3"/>
        <v>#N/A</v>
      </c>
      <c r="C51" s="78">
        <f t="shared" si="3"/>
        <v>5037.5415409999996</v>
      </c>
      <c r="D51" s="78">
        <f t="shared" si="3"/>
        <v>5604.1036960000001</v>
      </c>
    </row>
    <row r="52" spans="1:4" x14ac:dyDescent="0.2">
      <c r="A52" s="77" t="s">
        <v>95</v>
      </c>
      <c r="B52" s="78" t="e">
        <f t="shared" si="3"/>
        <v>#N/A</v>
      </c>
      <c r="C52" s="78">
        <f t="shared" si="3"/>
        <v>4757.8876449999998</v>
      </c>
      <c r="D52" s="78">
        <f t="shared" si="3"/>
        <v>5444.8584629999996</v>
      </c>
    </row>
    <row r="53" spans="1:4" x14ac:dyDescent="0.2">
      <c r="A53" s="77" t="s">
        <v>96</v>
      </c>
      <c r="B53" s="78" t="e">
        <f t="shared" si="3"/>
        <v>#N/A</v>
      </c>
      <c r="C53" s="78">
        <f t="shared" si="3"/>
        <v>4079.8716869999998</v>
      </c>
      <c r="D53" s="78">
        <f t="shared" si="3"/>
        <v>5229.4525910000002</v>
      </c>
    </row>
    <row r="54" spans="1:4" x14ac:dyDescent="0.2">
      <c r="A54" s="76" t="s">
        <v>97</v>
      </c>
      <c r="B54" s="78" t="e">
        <f t="shared" si="3"/>
        <v>#N/A</v>
      </c>
      <c r="C54" s="78">
        <f t="shared" si="3"/>
        <v>4242.4315630000001</v>
      </c>
      <c r="D54" s="78">
        <f t="shared" si="3"/>
        <v>5112.4314869999998</v>
      </c>
    </row>
    <row r="55" spans="1:4" x14ac:dyDescent="0.2">
      <c r="A55" s="77" t="s">
        <v>98</v>
      </c>
      <c r="B55" s="78" t="e">
        <f t="shared" si="3"/>
        <v>#N/A</v>
      </c>
      <c r="C55" s="78">
        <f t="shared" si="3"/>
        <v>4709.7023820000004</v>
      </c>
      <c r="D55" s="78">
        <f t="shared" si="3"/>
        <v>5134.0647600000002</v>
      </c>
    </row>
    <row r="56" spans="1:4" x14ac:dyDescent="0.2">
      <c r="A56" s="77" t="s">
        <v>99</v>
      </c>
      <c r="B56" s="78" t="e">
        <f t="shared" si="3"/>
        <v>#N/A</v>
      </c>
      <c r="C56" s="78">
        <f t="shared" si="3"/>
        <v>4549.5837300000003</v>
      </c>
      <c r="D56" s="78">
        <f t="shared" si="3"/>
        <v>5708.7783870000003</v>
      </c>
    </row>
    <row r="57" spans="1:4" x14ac:dyDescent="0.2">
      <c r="A57" s="76" t="s">
        <v>100</v>
      </c>
      <c r="B57" s="78" t="e">
        <f t="shared" si="3"/>
        <v>#N/A</v>
      </c>
      <c r="C57" s="78">
        <f t="shared" si="3"/>
        <v>4877.1500139999998</v>
      </c>
      <c r="D57" s="78">
        <f t="shared" si="3"/>
        <v>6129.9283750000004</v>
      </c>
    </row>
    <row r="58" spans="1:4" x14ac:dyDescent="0.2">
      <c r="A58" s="77" t="s">
        <v>101</v>
      </c>
      <c r="B58" s="78" t="e">
        <f t="shared" si="3"/>
        <v>#N/A</v>
      </c>
      <c r="C58" s="78">
        <f t="shared" si="3"/>
        <v>5774.3697620000003</v>
      </c>
      <c r="D58" s="78">
        <f t="shared" si="3"/>
        <v>5893.099811</v>
      </c>
    </row>
    <row r="59" spans="1:4" x14ac:dyDescent="0.2">
      <c r="A59" s="77" t="s">
        <v>102</v>
      </c>
      <c r="B59" s="78" t="e">
        <f t="shared" si="3"/>
        <v>#N/A</v>
      </c>
      <c r="C59" s="78">
        <f t="shared" si="3"/>
        <v>4868.9912459999996</v>
      </c>
      <c r="D59" s="78">
        <f t="shared" si="3"/>
        <v>5695.4930830000003</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1/21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V0_1</vt:lpstr>
      <vt:lpstr>V0_2</vt:lpstr>
      <vt:lpstr>T1_1</vt:lpstr>
      <vt:lpstr>T2_1</vt:lpstr>
      <vt:lpstr>TG3_1</vt:lpstr>
      <vt:lpstr>T3_1</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2021-09-09T11:20:32Z</cp:lastPrinted>
  <dcterms:created xsi:type="dcterms:W3CDTF">2012-03-28T07:56:08Z</dcterms:created>
  <dcterms:modified xsi:type="dcterms:W3CDTF">2021-09-09T11:24:03Z</dcterms:modified>
  <cp:category>LIS-Bericht</cp:category>
</cp:coreProperties>
</file>