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240" windowWidth="14310" windowHeight="11535" tabRatio="793"/>
  </bookViews>
  <sheets>
    <sheet name="C_I_C_II_j13_S"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45621"/>
</workbook>
</file>

<file path=xl/calcChain.xml><?xml version="1.0" encoding="utf-8"?>
<calcChain xmlns="http://schemas.openxmlformats.org/spreadsheetml/2006/main">
  <c r="B26" i="16" l="1"/>
  <c r="B21" i="5" l="1"/>
  <c r="B20" i="5"/>
  <c r="D19" i="16" l="1"/>
  <c r="C19" i="16"/>
  <c r="D16" i="16"/>
  <c r="D14" i="16"/>
  <c r="C14" i="16"/>
  <c r="B29" i="5"/>
  <c r="B28" i="5"/>
  <c r="B27" i="5"/>
  <c r="B26" i="5"/>
  <c r="B25" i="5"/>
  <c r="B24" i="5"/>
  <c r="B23" i="5"/>
  <c r="B22" i="5"/>
  <c r="B19" i="5"/>
  <c r="B18" i="5"/>
  <c r="B17" i="5"/>
  <c r="B16" i="5"/>
  <c r="B15" i="5"/>
  <c r="B14" i="5"/>
  <c r="B13" i="5"/>
  <c r="B11" i="5"/>
  <c r="B10" i="5"/>
  <c r="B9" i="5"/>
  <c r="B8" i="5"/>
  <c r="E27" i="17" l="1"/>
  <c r="D27" i="17"/>
  <c r="B27" i="17"/>
  <c r="E26" i="17"/>
  <c r="D26" i="17"/>
  <c r="B26" i="17"/>
  <c r="E25" i="17"/>
  <c r="D25" i="17"/>
  <c r="B25" i="17"/>
  <c r="E24" i="17"/>
  <c r="D24" i="17"/>
  <c r="B24" i="17"/>
  <c r="E23" i="17"/>
  <c r="D23" i="17"/>
  <c r="B23" i="17"/>
  <c r="E22" i="17"/>
  <c r="D22" i="17"/>
  <c r="B22" i="17"/>
  <c r="B21" i="17"/>
  <c r="E20" i="17"/>
  <c r="D20" i="17"/>
  <c r="B20" i="17"/>
  <c r="E19" i="17"/>
  <c r="D19" i="17"/>
  <c r="B19" i="17"/>
  <c r="E18" i="17"/>
  <c r="D18" i="17"/>
  <c r="B18" i="17"/>
  <c r="E17" i="17"/>
  <c r="D17" i="17"/>
  <c r="B17" i="17"/>
  <c r="E16" i="17"/>
  <c r="D16" i="17"/>
  <c r="B16" i="17"/>
  <c r="E15" i="17"/>
  <c r="D15" i="17"/>
  <c r="B15" i="17"/>
  <c r="E14" i="17"/>
  <c r="D14" i="17"/>
  <c r="B14" i="17"/>
  <c r="E12" i="17"/>
  <c r="D12" i="17"/>
  <c r="B12" i="17"/>
  <c r="E11" i="17"/>
  <c r="D11" i="17"/>
  <c r="B11" i="17"/>
  <c r="E10" i="17"/>
  <c r="D10" i="17"/>
  <c r="B10" i="17"/>
  <c r="E9" i="17"/>
  <c r="D9" i="17"/>
  <c r="B9" i="17"/>
  <c r="D26" i="16"/>
  <c r="C26" i="16"/>
  <c r="D25" i="16"/>
  <c r="C25" i="16"/>
  <c r="B25" i="16"/>
  <c r="D24" i="16"/>
  <c r="C24" i="16"/>
  <c r="B24" i="16"/>
  <c r="D23" i="16"/>
  <c r="C23" i="16"/>
  <c r="B23" i="16"/>
  <c r="D22" i="16"/>
  <c r="C22" i="16"/>
  <c r="B22" i="16"/>
  <c r="B21" i="16"/>
  <c r="D20" i="16"/>
  <c r="C20" i="16"/>
  <c r="B20" i="16"/>
  <c r="B19" i="16"/>
  <c r="D18" i="16"/>
  <c r="C18" i="16"/>
  <c r="B18" i="16"/>
  <c r="D17" i="16"/>
  <c r="C17" i="16"/>
  <c r="B17" i="16"/>
  <c r="C16" i="16"/>
  <c r="B16" i="16"/>
  <c r="D15" i="16"/>
  <c r="C15" i="16"/>
  <c r="B15" i="16"/>
  <c r="B14" i="16"/>
  <c r="D13" i="16"/>
  <c r="C13" i="16"/>
  <c r="B13" i="16"/>
  <c r="D12" i="16"/>
  <c r="C12" i="16"/>
  <c r="B12" i="16"/>
  <c r="D11" i="16"/>
  <c r="C11" i="16"/>
  <c r="B11" i="16"/>
  <c r="D10" i="16"/>
  <c r="C10" i="16"/>
  <c r="B10" i="16"/>
  <c r="D9" i="16"/>
  <c r="C9" i="16"/>
  <c r="B9" i="16"/>
  <c r="E22" i="9"/>
  <c r="D22" i="9"/>
  <c r="E19" i="9"/>
  <c r="D19" i="9"/>
  <c r="D13" i="8"/>
  <c r="C13" i="8"/>
  <c r="B13" i="8"/>
  <c r="B9" i="7"/>
  <c r="D12" i="1" l="1"/>
  <c r="C12" i="1"/>
  <c r="B21" i="11" l="1"/>
  <c r="B20" i="11"/>
  <c r="B19" i="11"/>
  <c r="B18" i="11"/>
  <c r="B17" i="11"/>
  <c r="B16" i="11"/>
  <c r="B14" i="11"/>
  <c r="B13" i="11"/>
  <c r="B12" i="11"/>
  <c r="B11" i="11"/>
  <c r="B10" i="11"/>
  <c r="B9" i="11"/>
  <c r="B8" i="11"/>
  <c r="D21" i="11"/>
  <c r="D20" i="11"/>
  <c r="D19" i="11"/>
  <c r="D18" i="11"/>
  <c r="D17" i="11"/>
  <c r="D16" i="11"/>
  <c r="D15" i="11"/>
  <c r="D14" i="11"/>
  <c r="D13" i="11"/>
  <c r="D12" i="11"/>
  <c r="D11" i="11"/>
  <c r="D10" i="11"/>
  <c r="D9" i="11"/>
  <c r="D8" i="11"/>
  <c r="D7" i="11"/>
  <c r="C21" i="11"/>
  <c r="C20" i="11"/>
  <c r="C19" i="11"/>
  <c r="C18" i="11"/>
  <c r="C17" i="11"/>
  <c r="C16" i="11"/>
  <c r="C15" i="11"/>
  <c r="C14" i="11"/>
  <c r="C13" i="11"/>
  <c r="C12" i="11"/>
  <c r="C11" i="11"/>
  <c r="C10" i="11"/>
  <c r="C9" i="11"/>
  <c r="C8" i="11"/>
  <c r="C7" i="11"/>
  <c r="C21" i="10"/>
  <c r="C20" i="10"/>
  <c r="C19" i="10"/>
  <c r="C18" i="10"/>
  <c r="C17" i="10"/>
  <c r="C16" i="10"/>
  <c r="C15" i="10"/>
  <c r="C14" i="10"/>
  <c r="C13" i="10"/>
  <c r="C12" i="10"/>
  <c r="C11" i="10"/>
  <c r="C10" i="10"/>
  <c r="C9" i="10"/>
  <c r="C8" i="10"/>
  <c r="D21" i="10"/>
  <c r="D20" i="10"/>
  <c r="D19" i="10"/>
  <c r="D18" i="10"/>
  <c r="D17" i="10"/>
  <c r="D16" i="10"/>
  <c r="D15" i="10"/>
  <c r="D14" i="10"/>
  <c r="D13" i="10"/>
  <c r="D12" i="10"/>
  <c r="D11" i="10"/>
  <c r="D10" i="10"/>
  <c r="D9" i="10"/>
  <c r="D8" i="10"/>
  <c r="D7" i="10"/>
  <c r="B21" i="10"/>
  <c r="B20" i="10"/>
  <c r="B19" i="10"/>
  <c r="B18" i="10"/>
  <c r="B17" i="10"/>
  <c r="B16" i="10"/>
  <c r="B15" i="10"/>
  <c r="B14" i="10"/>
  <c r="B13" i="10"/>
  <c r="B12" i="10"/>
  <c r="B11" i="10"/>
  <c r="B10" i="10"/>
  <c r="B9" i="10"/>
  <c r="B8" i="10"/>
  <c r="B7" i="10"/>
  <c r="E13" i="17"/>
  <c r="D13" i="17"/>
  <c r="B13" i="17"/>
  <c r="B22" i="9"/>
  <c r="B19" i="9"/>
  <c r="B27" i="9"/>
  <c r="B26" i="9"/>
  <c r="B25" i="9"/>
  <c r="B24" i="9"/>
  <c r="B23" i="9"/>
  <c r="B21" i="9"/>
  <c r="B18" i="9"/>
  <c r="B17" i="9"/>
  <c r="B16" i="9"/>
  <c r="B15" i="9"/>
  <c r="B14" i="9"/>
  <c r="B12" i="9"/>
  <c r="B11" i="9"/>
  <c r="B10" i="9"/>
  <c r="B9" i="9"/>
  <c r="E27" i="9"/>
  <c r="D27" i="9"/>
  <c r="E26" i="9"/>
  <c r="D26" i="9"/>
  <c r="E25" i="9"/>
  <c r="D25" i="9"/>
  <c r="E24" i="9"/>
  <c r="D24" i="9"/>
  <c r="E23" i="9"/>
  <c r="D23" i="9"/>
  <c r="E18" i="9"/>
  <c r="D18" i="9"/>
  <c r="E17" i="9"/>
  <c r="D17" i="9"/>
  <c r="E16" i="9"/>
  <c r="D16" i="9"/>
  <c r="E15" i="9"/>
  <c r="D15" i="9"/>
  <c r="E14" i="9"/>
  <c r="D14" i="9"/>
  <c r="E12" i="9"/>
  <c r="D12" i="9"/>
  <c r="E11" i="9"/>
  <c r="D11" i="9"/>
  <c r="E10" i="9"/>
  <c r="D10" i="9"/>
  <c r="E9" i="9"/>
  <c r="D9" i="9"/>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2" i="8"/>
  <c r="C12" i="8"/>
  <c r="B12" i="8"/>
  <c r="D11" i="8"/>
  <c r="C11" i="8"/>
  <c r="B11" i="8"/>
  <c r="D10" i="8"/>
  <c r="C10" i="8"/>
  <c r="B10" i="8"/>
  <c r="D9" i="8"/>
  <c r="C9" i="8"/>
  <c r="B9" i="8"/>
  <c r="B21" i="7" l="1"/>
  <c r="B21" i="14"/>
  <c r="E20" i="14"/>
  <c r="D20" i="14"/>
  <c r="B20" i="14"/>
  <c r="E13" i="14"/>
  <c r="D13" i="14"/>
  <c r="B13" i="14"/>
  <c r="E27" i="14"/>
  <c r="D27" i="14"/>
  <c r="B27" i="14"/>
  <c r="E26" i="14"/>
  <c r="D26" i="14"/>
  <c r="B26" i="14"/>
  <c r="E25" i="14"/>
  <c r="D25" i="14"/>
  <c r="B25" i="14"/>
  <c r="E24" i="14"/>
  <c r="D24" i="14"/>
  <c r="B24" i="14"/>
  <c r="E23" i="14"/>
  <c r="D23" i="14"/>
  <c r="B23" i="14"/>
  <c r="E22" i="14"/>
  <c r="D22" i="14"/>
  <c r="B22" i="14"/>
  <c r="E19" i="14"/>
  <c r="D19" i="14"/>
  <c r="B19" i="14"/>
  <c r="E18" i="14"/>
  <c r="D18" i="14"/>
  <c r="B18" i="14"/>
  <c r="E17" i="14"/>
  <c r="D17" i="14"/>
  <c r="B17" i="14"/>
  <c r="E16" i="14"/>
  <c r="D16" i="14"/>
  <c r="B16" i="14"/>
  <c r="E15" i="14"/>
  <c r="D15" i="14"/>
  <c r="B15" i="14"/>
  <c r="E14" i="14"/>
  <c r="D14" i="14"/>
  <c r="B14" i="14"/>
  <c r="E12" i="14"/>
  <c r="D12" i="14"/>
  <c r="B12" i="14"/>
  <c r="E11" i="14"/>
  <c r="D11" i="14"/>
  <c r="B11" i="14"/>
  <c r="E10" i="14"/>
  <c r="D10" i="14"/>
  <c r="B10" i="14"/>
  <c r="E9" i="14"/>
  <c r="D9" i="14"/>
  <c r="B9" i="14"/>
  <c r="D26" i="13"/>
  <c r="C26" i="13"/>
  <c r="B26" i="13"/>
  <c r="D25" i="13"/>
  <c r="C25" i="13"/>
  <c r="B25" i="13"/>
  <c r="D24" i="13"/>
  <c r="C24" i="13"/>
  <c r="B24" i="13"/>
  <c r="D23" i="13"/>
  <c r="C23" i="13"/>
  <c r="B23" i="13"/>
  <c r="D22" i="13"/>
  <c r="C22" i="13"/>
  <c r="B22" i="13"/>
  <c r="D21" i="13"/>
  <c r="C21" i="13"/>
  <c r="B21" i="13"/>
  <c r="D20" i="13"/>
  <c r="C20" i="13"/>
  <c r="B20" i="13"/>
  <c r="D19" i="13"/>
  <c r="C19" i="13"/>
  <c r="B19" i="13"/>
  <c r="D18" i="13"/>
  <c r="C18" i="13"/>
  <c r="B18" i="13"/>
  <c r="D17" i="13"/>
  <c r="C17" i="13"/>
  <c r="B17" i="13"/>
  <c r="D16" i="13"/>
  <c r="C16" i="13"/>
  <c r="B16" i="13"/>
  <c r="D15" i="13"/>
  <c r="C15" i="13"/>
  <c r="B15" i="13"/>
  <c r="D14" i="13"/>
  <c r="C14" i="13"/>
  <c r="B14" i="13"/>
  <c r="D13" i="13"/>
  <c r="C13" i="13"/>
  <c r="B13" i="13"/>
  <c r="D12" i="13"/>
  <c r="C12" i="13"/>
  <c r="B12" i="13"/>
  <c r="D11" i="13"/>
  <c r="C11" i="13"/>
  <c r="B11" i="13"/>
  <c r="D10" i="13"/>
  <c r="C10" i="13"/>
  <c r="B10" i="13"/>
  <c r="D9" i="13"/>
  <c r="C9" i="13"/>
  <c r="B9" i="13"/>
  <c r="E27" i="7"/>
  <c r="D27" i="7"/>
  <c r="B27" i="7"/>
  <c r="E25" i="7"/>
  <c r="D25" i="7"/>
  <c r="B25" i="7"/>
  <c r="E24" i="7"/>
  <c r="D24" i="7"/>
  <c r="B24" i="7"/>
  <c r="E23" i="7"/>
  <c r="D23" i="7"/>
  <c r="B23" i="7"/>
  <c r="E22" i="7"/>
  <c r="D22" i="7"/>
  <c r="B22" i="7"/>
  <c r="E20" i="7"/>
  <c r="D20" i="7"/>
  <c r="B20" i="7"/>
  <c r="E19" i="7"/>
  <c r="D19" i="7"/>
  <c r="B19" i="7"/>
  <c r="E18" i="7"/>
  <c r="D18" i="7"/>
  <c r="B18" i="7"/>
  <c r="E17" i="7"/>
  <c r="D17" i="7"/>
  <c r="B17" i="7"/>
  <c r="E16" i="7"/>
  <c r="D16" i="7"/>
  <c r="B16" i="7"/>
  <c r="E15" i="7"/>
  <c r="D15" i="7"/>
  <c r="B15" i="7"/>
  <c r="E14" i="7"/>
  <c r="D14" i="7"/>
  <c r="B14" i="7"/>
  <c r="E13" i="7"/>
  <c r="D13" i="7"/>
  <c r="B13" i="7"/>
  <c r="E12" i="7"/>
  <c r="D12" i="7"/>
  <c r="B12" i="7"/>
  <c r="E11" i="7"/>
  <c r="D11" i="7"/>
  <c r="B11" i="7"/>
  <c r="E10" i="7"/>
  <c r="D10" i="7"/>
  <c r="B10" i="7"/>
  <c r="E9" i="7"/>
  <c r="D9" i="7"/>
  <c r="D26" i="6" l="1"/>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D14" i="6"/>
  <c r="C14" i="6"/>
  <c r="B14" i="6"/>
  <c r="D13" i="6"/>
  <c r="C13" i="6"/>
  <c r="B13" i="6"/>
  <c r="D12" i="6"/>
  <c r="C12" i="6"/>
  <c r="B12" i="6"/>
  <c r="D11" i="6"/>
  <c r="C11" i="6"/>
  <c r="B11" i="6"/>
  <c r="D10" i="6"/>
  <c r="C10" i="6"/>
  <c r="B10" i="6"/>
  <c r="D9" i="6"/>
  <c r="C9" i="6"/>
  <c r="B9" i="6"/>
  <c r="E29" i="12" l="1"/>
  <c r="D29" i="12"/>
  <c r="B29" i="12"/>
  <c r="E28" i="12"/>
  <c r="D28" i="12"/>
  <c r="B28" i="12"/>
  <c r="E27" i="12"/>
  <c r="D27" i="12"/>
  <c r="B27" i="12"/>
  <c r="E26" i="12"/>
  <c r="D26" i="12"/>
  <c r="B26" i="12"/>
  <c r="E25" i="12"/>
  <c r="D25" i="12"/>
  <c r="B25" i="12"/>
  <c r="E24" i="12"/>
  <c r="D24" i="12"/>
  <c r="B24" i="12"/>
  <c r="E23" i="12"/>
  <c r="D23" i="12"/>
  <c r="B23" i="12"/>
  <c r="E22" i="12"/>
  <c r="D22" i="12"/>
  <c r="B22" i="12"/>
  <c r="B21" i="12"/>
  <c r="B20" i="12"/>
  <c r="E19" i="12"/>
  <c r="D19" i="12"/>
  <c r="B19" i="12"/>
  <c r="E18" i="12"/>
  <c r="D18" i="12"/>
  <c r="B18" i="12"/>
  <c r="E17" i="12"/>
  <c r="D17" i="12"/>
  <c r="B17" i="12"/>
  <c r="E16" i="12"/>
  <c r="D16" i="12"/>
  <c r="B16" i="12"/>
  <c r="E15" i="12"/>
  <c r="D15" i="12"/>
  <c r="B15" i="12"/>
  <c r="E14" i="12"/>
  <c r="D14" i="12"/>
  <c r="B14" i="12"/>
  <c r="E13" i="12"/>
  <c r="D13" i="12"/>
  <c r="B13" i="12"/>
  <c r="E12" i="12"/>
  <c r="D12" i="12"/>
  <c r="B12" i="12"/>
  <c r="E11" i="12"/>
  <c r="D11" i="12"/>
  <c r="B11" i="12"/>
  <c r="E10" i="12"/>
  <c r="D10" i="12"/>
  <c r="B10" i="12"/>
  <c r="E9" i="12"/>
  <c r="D9" i="12"/>
  <c r="B9" i="12"/>
  <c r="E8" i="12"/>
  <c r="D8" i="12"/>
  <c r="B8" i="12"/>
  <c r="D29" i="5"/>
  <c r="D28" i="5"/>
  <c r="D27" i="5"/>
  <c r="D26" i="5"/>
  <c r="D25" i="5"/>
  <c r="D24" i="5"/>
  <c r="D23" i="5"/>
  <c r="D22" i="5"/>
  <c r="D19" i="5"/>
  <c r="D18" i="5"/>
  <c r="D17" i="5"/>
  <c r="D16" i="5"/>
  <c r="D15" i="5"/>
  <c r="D14" i="5"/>
  <c r="D13" i="5"/>
  <c r="D11" i="5"/>
  <c r="D10" i="5"/>
  <c r="D9" i="5"/>
  <c r="D8" i="5"/>
  <c r="E29" i="5"/>
  <c r="E28" i="5"/>
  <c r="E27" i="5"/>
  <c r="E26" i="5"/>
  <c r="E25" i="5"/>
  <c r="E24" i="5"/>
  <c r="E23" i="5"/>
  <c r="E22" i="5"/>
  <c r="E19" i="5"/>
  <c r="E18" i="5"/>
  <c r="E17" i="5"/>
  <c r="E16" i="5"/>
  <c r="E15" i="5"/>
  <c r="E14" i="5"/>
  <c r="E13" i="5"/>
  <c r="E11" i="5"/>
  <c r="E10" i="5"/>
  <c r="E9" i="5"/>
  <c r="E8" i="5"/>
  <c r="D28" i="1" l="1"/>
  <c r="C28" i="1"/>
  <c r="B28" i="1"/>
  <c r="D27" i="1"/>
  <c r="C27" i="1"/>
  <c r="B27" i="1"/>
  <c r="D26" i="1"/>
  <c r="C26" i="1"/>
  <c r="B26" i="1"/>
  <c r="D25" i="1"/>
  <c r="C25" i="1"/>
  <c r="B25" i="1"/>
  <c r="D24" i="1"/>
  <c r="C24" i="1"/>
  <c r="B24" i="1"/>
  <c r="D23" i="1"/>
  <c r="C23" i="1"/>
  <c r="B23" i="1"/>
  <c r="D22" i="1"/>
  <c r="C22" i="1"/>
  <c r="B22" i="1"/>
  <c r="B21" i="1"/>
  <c r="B20" i="1"/>
  <c r="D19" i="1"/>
  <c r="C19" i="1"/>
  <c r="B19" i="1"/>
  <c r="D18" i="1"/>
  <c r="C18" i="1"/>
  <c r="B18" i="1"/>
  <c r="D17" i="1"/>
  <c r="C17" i="1"/>
  <c r="B17" i="1"/>
  <c r="D16" i="1"/>
  <c r="C16" i="1"/>
  <c r="B16" i="1"/>
  <c r="D15" i="1"/>
  <c r="C15" i="1"/>
  <c r="B15" i="1"/>
  <c r="D14" i="1"/>
  <c r="C14" i="1"/>
  <c r="B14" i="1"/>
  <c r="D13" i="1"/>
  <c r="C13" i="1"/>
  <c r="B13" i="1"/>
  <c r="B12" i="1"/>
  <c r="D11" i="1"/>
  <c r="C11" i="1"/>
  <c r="B11" i="1"/>
  <c r="D10" i="1"/>
  <c r="C10" i="1"/>
  <c r="B10" i="1"/>
  <c r="D9" i="1"/>
  <c r="C9" i="1"/>
  <c r="B9" i="1"/>
  <c r="D8" i="1"/>
  <c r="C8" i="1"/>
  <c r="B8" i="1"/>
</calcChain>
</file>

<file path=xl/sharedStrings.xml><?xml version="1.0" encoding="utf-8"?>
<sst xmlns="http://schemas.openxmlformats.org/spreadsheetml/2006/main" count="634" uniqueCount="163">
  <si>
    <t>Nutzungs- und Fruchtarten</t>
  </si>
  <si>
    <t>Ertrag</t>
  </si>
  <si>
    <t>Erntemenge</t>
  </si>
  <si>
    <t>dt/ha</t>
  </si>
  <si>
    <t>t</t>
  </si>
  <si>
    <t xml:space="preserve">·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</si>
  <si>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</si>
  <si>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</si>
  <si>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</si>
  <si>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</si>
  <si>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</si>
  <si>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</si>
  <si>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</si>
  <si>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</si>
  <si>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</si>
  <si>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Elke Gripp</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</si>
  <si>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</si>
  <si>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</si>
  <si>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</si>
  <si>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</si>
  <si>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</si>
  <si>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</si>
  <si>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</si>
  <si>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</si>
  <si>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</si>
  <si>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</si>
  <si>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</si>
  <si>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</si>
  <si>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</si>
  <si>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</si>
  <si>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</si>
  <si>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</si>
  <si>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</si>
  <si>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</si>
  <si>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</si>
  <si>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</si>
  <si>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</si>
  <si>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</si>
  <si>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</si>
  <si>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</si>
  <si>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</si>
  <si>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</si>
  <si>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</si>
  <si>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</si>
  <si>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</si>
  <si>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</si>
  <si>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</si>
  <si>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</si>
  <si>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</si>
  <si>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</si>
  <si>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</si>
  <si>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</si>
  <si>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</si>
  <si>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</si>
  <si>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</si>
  <si>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</si>
  <si>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</si>
  <si>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</si>
  <si>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</si>
  <si>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</si>
  <si>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</si>
  <si>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</si>
  <si>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</si>
  <si>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</si>
  <si>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</si>
  <si>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</si>
  <si>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  </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</si>
  <si>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</si>
  <si>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</si>
  <si>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</si>
  <si>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</si>
  <si>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</si>
  <si>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</si>
  <si>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</si>
  <si>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</si>
  <si>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</si>
  <si>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</si>
  <si>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</si>
  <si>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Sommerweizen und Hartweizen</t>
  </si>
  <si>
    <t xml:space="preserve">    Roggen und Wintermenggetreide</t>
  </si>
  <si>
    <t xml:space="preserve">  Futtergetreidearten</t>
  </si>
  <si>
    <t xml:space="preserve">    Gerste</t>
  </si>
  <si>
    <t xml:space="preserve">      Wintergerste</t>
  </si>
  <si>
    <t xml:space="preserve">      Sommergerste</t>
  </si>
  <si>
    <t xml:space="preserve">    Triticale</t>
  </si>
  <si>
    <t xml:space="preserve">    Hafer und Sommermenggetreide</t>
  </si>
  <si>
    <r>
      <t xml:space="preserve">2 </t>
    </r>
    <r>
      <rPr>
        <sz val="8"/>
        <rFont val="Arial"/>
        <family val="2"/>
      </rPr>
      <t xml:space="preserve"> Erträge in Grünmasse gerechnet</t>
    </r>
  </si>
  <si>
    <r>
      <t>Gras auf dem Ackerland</t>
    </r>
    <r>
      <rPr>
        <vertAlign val="superscript"/>
        <sz val="9"/>
        <rFont val="Arial"/>
        <family val="2"/>
      </rPr>
      <t>1</t>
    </r>
    <r>
      <rPr>
        <sz val="9"/>
        <rFont val="Arial"/>
        <family val="2"/>
      </rPr>
      <t xml:space="preserve"> (zum Abmähen und Abweiden)</t>
    </r>
  </si>
  <si>
    <r>
      <t>Grünmais zur Grünfutter- und Silagegewinnung</t>
    </r>
    <r>
      <rPr>
        <vertAlign val="superscript"/>
        <sz val="9"/>
        <rFont val="Arial"/>
        <family val="2"/>
      </rPr>
      <t>2</t>
    </r>
  </si>
  <si>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</si>
  <si>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</si>
  <si>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</si>
  <si>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</si>
  <si>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</si>
  <si>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</si>
  <si>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</si>
  <si>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</si>
  <si>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</si>
  <si>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</si>
  <si>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</si>
  <si>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</si>
  <si>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Nutzungs- und Fruchtarten, Anbau, Ertrag und Erntemengen landwirtschaftlicher Felsfrüchte  </t>
  </si>
  <si>
    <t xml:space="preserve">in Schleswig-Holstein 2012  </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</si>
  <si>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</si>
  <si>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</si>
  <si>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</si>
  <si>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</si>
  <si>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</si>
  <si>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</si>
  <si>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</si>
  <si>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</si>
  <si>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t>1.4 nach Hauptnaturraum Marsch</t>
  </si>
  <si>
    <r>
      <rPr>
        <sz val="10"/>
        <rFont val="Arial"/>
        <family val="2"/>
      </rPr>
      <t>noch:</t>
    </r>
    <r>
      <rPr>
        <b/>
        <sz val="10"/>
        <rFont val="Arial"/>
        <family val="2"/>
      </rPr>
      <t xml:space="preserve"> 1.4 nach Hauptnaturraum Marsch</t>
    </r>
  </si>
  <si>
    <t>1.5 nach Hauptnaturraum Hohe Geest</t>
  </si>
  <si>
    <r>
      <rPr>
        <sz val="10"/>
        <rFont val="Arial"/>
        <family val="2"/>
      </rPr>
      <t>noch:</t>
    </r>
    <r>
      <rPr>
        <b/>
        <sz val="10"/>
        <rFont val="Arial"/>
        <family val="2"/>
      </rPr>
      <t xml:space="preserve"> 1.5 nach Hauptnaturraum Hohe Geest</t>
    </r>
  </si>
  <si>
    <t>1.6 nach Hauptnaturraum Vorgeest</t>
  </si>
  <si>
    <r>
      <rPr>
        <sz val="10"/>
        <rFont val="Arial"/>
        <family val="2"/>
      </rPr>
      <t>noch:</t>
    </r>
    <r>
      <rPr>
        <b/>
        <sz val="10"/>
        <rFont val="Arial"/>
        <family val="2"/>
      </rPr>
      <t xml:space="preserve"> 1.6 nach Hauptnaturraum Vorgeest</t>
    </r>
  </si>
  <si>
    <t>1.7 nach Hauptnaturraum Hügelland</t>
  </si>
  <si>
    <r>
      <rPr>
        <sz val="10"/>
        <rFont val="Arial"/>
        <family val="2"/>
      </rPr>
      <t>noch:</t>
    </r>
    <r>
      <rPr>
        <b/>
        <sz val="10"/>
        <rFont val="Arial"/>
        <family val="2"/>
      </rPr>
      <t xml:space="preserve"> 1.7 nach Hauptnaturraum Hügelland</t>
    </r>
  </si>
  <si>
    <t>Kennziffer: CI/C II - j/13 SH</t>
  </si>
  <si>
    <t>in Schleswig-Holstein 2013</t>
  </si>
  <si>
    <t>© Statistisches Amt für Hamburg und Schleswig-Holstein, Hamburg 2014</t>
  </si>
  <si>
    <t xml:space="preserve">in Schleswig-Holstein Durchschnitt der Jahre 2007 - 2012  </t>
  </si>
  <si>
    <t xml:space="preserve">in Schleswig-Holstein 2013  </t>
  </si>
  <si>
    <t xml:space="preserve">Hektarerträge ausgewählter Feldfrüchte in den Kreisen 2013  </t>
  </si>
  <si>
    <t>1.1 Schleswig-Holstein Durchschnitt der Jahr 2007 - 2012</t>
  </si>
  <si>
    <t>Durchschnitt 2007 - 2012</t>
  </si>
  <si>
    <t>Qualitätskennzeichen: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</si>
  <si>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</si>
  <si>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Qualitätskennzeichenzeichen</t>
  </si>
  <si>
    <t>A</t>
  </si>
  <si>
    <t xml:space="preserve"> bis unter 2</t>
  </si>
  <si>
    <t>B</t>
  </si>
  <si>
    <t xml:space="preserve"> 2 bis unter 5</t>
  </si>
  <si>
    <t>C</t>
  </si>
  <si>
    <t xml:space="preserve"> 5 bis unter 10</t>
  </si>
  <si>
    <t>D</t>
  </si>
  <si>
    <t xml:space="preserve"> 10 bis unter 15</t>
  </si>
  <si>
    <t>E</t>
  </si>
  <si>
    <t xml:space="preserve"> 15 und mehr</t>
  </si>
  <si>
    <r>
      <t>Qualitäts-kenn-zeichen</t>
    </r>
    <r>
      <rPr>
        <vertAlign val="superscript"/>
        <sz val="9"/>
        <rFont val="Arial"/>
        <family val="2"/>
      </rPr>
      <t>1</t>
    </r>
  </si>
  <si>
    <t>1.2 Schleswig-Holstein 2012</t>
  </si>
  <si>
    <t>Klee und Kleegras</t>
  </si>
  <si>
    <t>Dauerwiesen</t>
  </si>
  <si>
    <t>Mähweiden  und Weiden</t>
  </si>
  <si>
    <r>
      <t>Grünmais zur Grünfutter- und Silagegewinnung</t>
    </r>
    <r>
      <rPr>
        <vertAlign val="superscript"/>
        <sz val="9"/>
        <rFont val="Arial"/>
        <family val="2"/>
      </rPr>
      <t>1</t>
    </r>
  </si>
  <si>
    <r>
      <t>Gras auf dem Ackerland</t>
    </r>
    <r>
      <rPr>
        <sz val="9"/>
        <rFont val="Arial"/>
        <family val="2"/>
      </rPr>
      <t xml:space="preserve"> (zum Abmähen und Abweiden)</t>
    </r>
  </si>
  <si>
    <t>Mähweiden und Weiden</t>
  </si>
  <si>
    <t>2. Hektarerträge ausgewählter Feldfrüchte in den Kreisen 2013</t>
  </si>
  <si>
    <r>
      <rPr>
        <sz val="10"/>
        <rFont val="Arial"/>
        <family val="2"/>
      </rPr>
      <t>Noch:</t>
    </r>
    <r>
      <rPr>
        <b/>
        <sz val="10"/>
        <rFont val="Arial"/>
        <family val="2"/>
      </rPr>
      <t xml:space="preserve"> 2. Hektarerträgen ausgewählter Feldfrüchte in den Kreisen 2013</t>
    </r>
  </si>
  <si>
    <t>1.3 Schleswig-Holstein 2013</t>
  </si>
  <si>
    <t>Anbaufläche        in 1 000 ha</t>
  </si>
  <si>
    <t>Anbaufläche 
in 1 000 ha</t>
  </si>
  <si>
    <r>
      <rPr>
        <vertAlign val="superscript"/>
        <sz val="8"/>
        <rFont val="Arial"/>
        <family val="2"/>
      </rPr>
      <t xml:space="preserve">1  </t>
    </r>
    <r>
      <rPr>
        <sz val="8"/>
        <rFont val="Arial"/>
        <family val="2"/>
      </rPr>
      <t>Erträge in Grünmasse gerechnet</t>
    </r>
  </si>
  <si>
    <t>Anbaufläche
in 1 000 ha</t>
  </si>
  <si>
    <r>
      <rPr>
        <vertAlign val="superscript"/>
        <sz val="8"/>
        <rFont val="Arial"/>
        <family val="2"/>
      </rPr>
      <t xml:space="preserve">1  </t>
    </r>
    <r>
      <rPr>
        <sz val="8"/>
        <rFont val="Arial"/>
        <family val="2"/>
      </rPr>
      <t>Erläuterungen zu den Qualitätskennzeichen A - E siehe "Qualitätskennzeichen"</t>
    </r>
  </si>
  <si>
    <r>
      <t xml:space="preserve">1  </t>
    </r>
    <r>
      <rPr>
        <sz val="8"/>
        <rFont val="Arial"/>
        <family val="2"/>
      </rPr>
      <t>Erträge in Grünmasse gerechnet</t>
    </r>
  </si>
  <si>
    <r>
      <rPr>
        <vertAlign val="superscript"/>
        <sz val="8"/>
        <rFont val="Arial"/>
        <family val="2"/>
      </rPr>
      <t xml:space="preserve">2  </t>
    </r>
    <r>
      <rPr>
        <sz val="8"/>
        <rFont val="Arial"/>
        <family val="2"/>
      </rPr>
      <t>Erträge in Grünmasse gerechnet</t>
    </r>
  </si>
  <si>
    <r>
      <t xml:space="preserve">2  </t>
    </r>
    <r>
      <rPr>
        <sz val="8"/>
        <rFont val="Arial"/>
        <family val="2"/>
      </rPr>
      <t>Erträge in Grünmasse gerechnet</t>
    </r>
  </si>
  <si>
    <t>Herausgegeben am: 20. Mai 2014</t>
  </si>
  <si>
    <t>0431 6895-9310</t>
  </si>
  <si>
    <t>Herausgeber:</t>
  </si>
  <si>
    <t>Relativer Standardfehler
in Prozent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</si>
</sst>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s>
  <fonts count="38">
    <font>
      <sz val="10"/>
      <name val="Arial"/>
    </font>
    <font>
      <sz val="10"/>
      <color theme="1"/>
      <name val="Arial"/>
      <family val="2"/>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9"/>
      <color indexed="8"/>
      <name val="Arial"/>
      <family val="2"/>
    </font>
    <font>
      <b/>
      <sz val="9"/>
      <name val="Arial"/>
      <family val="2"/>
    </font>
    <font>
      <sz val="9"/>
      <color indexed="8"/>
      <name val="Arial"/>
      <family val="2"/>
    </font>
    <font>
      <b/>
      <sz val="10"/>
      <color rgb="FF000000"/>
      <name val="Arial"/>
      <family val="2"/>
    </font>
    <font>
      <sz val="10"/>
      <color rgb="FF000000"/>
      <name val="Arial"/>
      <family val="2"/>
    </font>
    <font>
      <u/>
      <sz val="10"/>
      <color theme="10"/>
      <name val="Arial"/>
      <family val="2"/>
    </font>
    <font>
      <b/>
      <sz val="10"/>
      <color indexed="8"/>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s>
  <cellStyleXfs count="19">
    <xf numFmtId="0" fontId="0" fillId="0" borderId="0"/>
    <xf numFmtId="0" fontId="4" fillId="2" borderId="2" applyFill="0" applyBorder="0" applyAlignment="0">
      <alignment horizontal="left" vertical="center" indent="1"/>
    </xf>
    <xf numFmtId="0" fontId="21" fillId="0" borderId="0" applyNumberFormat="0" applyFill="0" applyBorder="0" applyAlignment="0" applyProtection="0"/>
    <xf numFmtId="0" fontId="13" fillId="0" borderId="0"/>
    <xf numFmtId="0" fontId="13" fillId="0" borderId="0"/>
    <xf numFmtId="0" fontId="4" fillId="2" borderId="1" applyBorder="0" applyAlignment="0">
      <alignment horizontal="centerContinuous"/>
    </xf>
    <xf numFmtId="0" fontId="22" fillId="0" borderId="0" applyFill="0" applyAlignment="0"/>
    <xf numFmtId="0" fontId="23" fillId="0" borderId="0" applyFill="0" applyBorder="0" applyAlignment="0"/>
    <xf numFmtId="0" fontId="15" fillId="0" borderId="0" applyFill="0" applyBorder="0" applyAlignment="0"/>
    <xf numFmtId="0" fontId="3" fillId="0" borderId="0"/>
    <xf numFmtId="0" fontId="3" fillId="0" borderId="0"/>
    <xf numFmtId="0" fontId="13" fillId="0" borderId="0"/>
    <xf numFmtId="0" fontId="3" fillId="0" borderId="0"/>
    <xf numFmtId="0" fontId="13" fillId="0" borderId="0"/>
    <xf numFmtId="0" fontId="3" fillId="0" borderId="0"/>
    <xf numFmtId="0" fontId="4" fillId="0" borderId="0"/>
    <xf numFmtId="0" fontId="22" fillId="0" borderId="0"/>
    <xf numFmtId="0" fontId="4" fillId="0" borderId="0"/>
    <xf numFmtId="0" fontId="28" fillId="0" borderId="0"/>
  </cellStyleXfs>
  <cellXfs count="224">
    <xf numFmtId="0" fontId="0" fillId="0" borderId="0" xfId="0"/>
    <xf numFmtId="0" fontId="6" fillId="0" borderId="0" xfId="0" applyFont="1"/>
    <xf numFmtId="0" fontId="7" fillId="0" borderId="0" xfId="0" applyFont="1" applyAlignment="1">
      <alignment horizontal="right"/>
    </xf>
    <xf numFmtId="0" fontId="6" fillId="0" borderId="0" xfId="0" applyFont="1" applyAlignment="1"/>
    <xf numFmtId="0" fontId="9" fillId="0" borderId="0" xfId="0" applyFont="1"/>
    <xf numFmtId="0" fontId="4" fillId="0" borderId="0" xfId="0" applyFont="1"/>
    <xf numFmtId="0" fontId="13" fillId="0" borderId="0" xfId="3"/>
    <xf numFmtId="0" fontId="22" fillId="0" borderId="0" xfId="3" applyFont="1"/>
    <xf numFmtId="0" fontId="22" fillId="0" borderId="0" xfId="3" applyFont="1" applyAlignment="1">
      <alignment horizontal="left" vertical="top"/>
    </xf>
    <xf numFmtId="0" fontId="22" fillId="0" borderId="0" xfId="3" applyFont="1" applyAlignment="1">
      <alignment horizontal="left"/>
    </xf>
    <xf numFmtId="0" fontId="4" fillId="0" borderId="0" xfId="4" quotePrefix="1" applyFont="1" applyAlignment="1">
      <alignment horizontal="left"/>
    </xf>
    <xf numFmtId="0" fontId="4" fillId="0" borderId="0" xfId="4" applyFont="1"/>
    <xf numFmtId="0" fontId="4" fillId="0" borderId="0" xfId="4" applyFont="1" applyAlignment="1">
      <alignment horizontal="left"/>
    </xf>
    <xf numFmtId="0" fontId="4" fillId="0" borderId="0" xfId="3" applyFont="1" applyAlignment="1">
      <alignment horizontal="left"/>
    </xf>
    <xf numFmtId="0" fontId="7" fillId="0" borderId="0" xfId="0" applyFont="1" applyBorder="1"/>
    <xf numFmtId="0" fontId="4" fillId="0" borderId="0" xfId="0" applyFont="1" applyAlignment="1"/>
    <xf numFmtId="0" fontId="8" fillId="0" borderId="0" xfId="0" applyFont="1"/>
    <xf numFmtId="0" fontId="16" fillId="0" borderId="0" xfId="0" applyFont="1"/>
    <xf numFmtId="0" fontId="17" fillId="0" borderId="0" xfId="0" applyFont="1"/>
    <xf numFmtId="0" fontId="7" fillId="0" borderId="0" xfId="0" applyFont="1" applyAlignment="1">
      <alignment horizontal="center" vertical="center"/>
    </xf>
    <xf numFmtId="0" fontId="15" fillId="0" borderId="0" xfId="0" applyFont="1" applyFill="1"/>
    <xf numFmtId="0" fontId="18" fillId="0" borderId="0" xfId="0" applyFont="1"/>
    <xf numFmtId="0" fontId="5" fillId="0" borderId="0" xfId="0" applyFont="1"/>
    <xf numFmtId="164" fontId="4" fillId="0" borderId="0" xfId="0" applyNumberFormat="1" applyFont="1" applyFill="1" applyBorder="1" applyAlignment="1">
      <alignment horizontal="center"/>
    </xf>
    <xf numFmtId="0" fontId="4" fillId="0" borderId="0" xfId="0" applyFont="1" applyFill="1"/>
    <xf numFmtId="164" fontId="0" fillId="0" borderId="0" xfId="0" applyNumberFormat="1"/>
    <xf numFmtId="0" fontId="4" fillId="0" borderId="0" xfId="1" applyFill="1" applyBorder="1" applyAlignment="1"/>
    <xf numFmtId="0" fontId="7" fillId="0" borderId="0" xfId="0" applyFont="1" applyAlignment="1">
      <alignment vertical="center"/>
    </xf>
    <xf numFmtId="0" fontId="0" fillId="0" borderId="0" xfId="0" applyBorder="1"/>
    <xf numFmtId="0" fontId="9" fillId="0" borderId="0" xfId="0" applyFont="1" applyBorder="1"/>
    <xf numFmtId="0" fontId="13" fillId="0" borderId="0" xfId="3" applyAlignment="1">
      <alignment horizontal="left" vertical="top" wrapText="1"/>
    </xf>
    <xf numFmtId="0" fontId="22" fillId="0" borderId="0" xfId="3" applyFont="1" applyAlignment="1">
      <alignment horizontal="left" wrapText="1"/>
    </xf>
    <xf numFmtId="0" fontId="13" fillId="0" borderId="0" xfId="3" applyAlignment="1">
      <alignment horizontal="left" wrapText="1"/>
    </xf>
    <xf numFmtId="0" fontId="13" fillId="0" borderId="0" xfId="3" applyFont="1"/>
    <xf numFmtId="0" fontId="7" fillId="0" borderId="0" xfId="4" applyFont="1" applyAlignment="1">
      <alignment horizontal="left"/>
    </xf>
    <xf numFmtId="0" fontId="22" fillId="0" borderId="0" xfId="16"/>
    <xf numFmtId="0" fontId="10" fillId="0" borderId="0" xfId="16" applyFont="1"/>
    <xf numFmtId="0" fontId="19" fillId="0" borderId="0" xfId="16" applyFont="1"/>
    <xf numFmtId="0" fontId="10" fillId="0" borderId="0" xfId="16" applyFont="1" applyAlignment="1">
      <alignment horizontal="right"/>
    </xf>
    <xf numFmtId="0" fontId="4" fillId="0" borderId="0" xfId="16" applyFont="1"/>
    <xf numFmtId="0" fontId="11" fillId="0" borderId="0" xfId="16" applyFont="1" applyAlignment="1">
      <alignment horizontal="center"/>
    </xf>
    <xf numFmtId="0" fontId="5" fillId="0" borderId="0" xfId="11" applyFont="1"/>
    <xf numFmtId="0" fontId="31" fillId="0" borderId="0" xfId="11" applyFont="1" applyAlignment="1">
      <alignment horizontal="right" wrapText="1"/>
    </xf>
    <xf numFmtId="0" fontId="31" fillId="0" borderId="0" xfId="11" applyFont="1" applyAlignment="1">
      <alignment wrapText="1"/>
    </xf>
    <xf numFmtId="0" fontId="15" fillId="0" borderId="0" xfId="11" applyFont="1" applyAlignment="1">
      <alignment horizontal="right" wrapText="1"/>
    </xf>
    <xf numFmtId="0" fontId="32" fillId="0" borderId="0" xfId="11" applyFont="1" applyAlignment="1">
      <alignment horizontal="right" wrapText="1"/>
    </xf>
    <xf numFmtId="0" fontId="32" fillId="0" borderId="0" xfId="11" applyFont="1" applyAlignment="1">
      <alignment wrapText="1"/>
    </xf>
    <xf numFmtId="0" fontId="15" fillId="0" borderId="0" xfId="11" applyFont="1" applyAlignment="1">
      <alignment wrapText="1"/>
    </xf>
    <xf numFmtId="0" fontId="15" fillId="0" borderId="0" xfId="11" applyFont="1" applyAlignment="1">
      <alignment vertical="top" wrapText="1"/>
    </xf>
    <xf numFmtId="16" fontId="15" fillId="0" borderId="0" xfId="11" quotePrefix="1" applyNumberFormat="1" applyFont="1" applyAlignment="1">
      <alignment wrapText="1"/>
    </xf>
    <xf numFmtId="0" fontId="15" fillId="0" borderId="0" xfId="11" quotePrefix="1" applyFont="1" applyAlignment="1">
      <alignment wrapText="1"/>
    </xf>
    <xf numFmtId="0" fontId="15" fillId="0" borderId="0" xfId="11" applyNumberFormat="1" applyFont="1" applyAlignment="1">
      <alignment horizontal="right" wrapText="1"/>
    </xf>
    <xf numFmtId="0" fontId="15" fillId="0" borderId="0" xfId="11" applyFont="1" applyAlignment="1"/>
    <xf numFmtId="0" fontId="15" fillId="0" borderId="0" xfId="11" quotePrefix="1" applyFont="1" applyAlignment="1">
      <alignment vertical="top"/>
    </xf>
    <xf numFmtId="0" fontId="15" fillId="0" borderId="0" xfId="11" quotePrefix="1" applyFont="1" applyAlignment="1"/>
    <xf numFmtId="0" fontId="15" fillId="0" borderId="0" xfId="11" applyFont="1"/>
    <xf numFmtId="0" fontId="5" fillId="0" borderId="0" xfId="11" applyFont="1" applyAlignment="1"/>
    <xf numFmtId="0" fontId="5" fillId="0" borderId="0" xfId="11" applyFont="1" applyFill="1" applyAlignment="1">
      <alignment horizontal="center"/>
    </xf>
    <xf numFmtId="0" fontId="5" fillId="0" borderId="0" xfId="11" applyFont="1" applyFill="1"/>
    <xf numFmtId="0" fontId="5" fillId="0" borderId="0" xfId="11" applyFont="1" applyFill="1" applyAlignment="1">
      <alignment horizontal="left"/>
    </xf>
    <xf numFmtId="0" fontId="33" fillId="0" borderId="0" xfId="11" applyFont="1" applyAlignment="1">
      <alignment horizontal="right" wrapText="1"/>
    </xf>
    <xf numFmtId="0" fontId="15" fillId="2" borderId="6" xfId="5" applyFont="1" applyBorder="1" applyAlignment="1">
      <alignment horizontal="center" vertical="center"/>
    </xf>
    <xf numFmtId="0" fontId="15" fillId="2" borderId="7" xfId="5" applyFont="1" applyBorder="1" applyAlignment="1">
      <alignment horizontal="center" vertical="center"/>
    </xf>
    <xf numFmtId="0" fontId="15" fillId="0" borderId="2" xfId="0" applyFont="1" applyBorder="1" applyAlignment="1">
      <alignment horizontal="left" vertical="center"/>
    </xf>
    <xf numFmtId="168" fontId="15" fillId="0" borderId="5" xfId="0" applyNumberFormat="1" applyFont="1" applyBorder="1" applyAlignment="1">
      <alignment vertical="center"/>
    </xf>
    <xf numFmtId="166" fontId="15" fillId="0" borderId="0" xfId="0" applyNumberFormat="1" applyFont="1" applyBorder="1" applyAlignment="1">
      <alignment vertical="center"/>
    </xf>
    <xf numFmtId="165" fontId="15" fillId="0" borderId="0" xfId="0" applyNumberFormat="1" applyFont="1" applyBorder="1" applyAlignment="1">
      <alignment vertical="center"/>
    </xf>
    <xf numFmtId="0" fontId="15" fillId="0" borderId="0" xfId="0" applyFont="1" applyBorder="1" applyAlignment="1">
      <alignment horizontal="left"/>
    </xf>
    <xf numFmtId="168" fontId="15" fillId="0" borderId="5" xfId="0" applyNumberFormat="1" applyFont="1" applyBorder="1" applyAlignment="1"/>
    <xf numFmtId="166" fontId="15" fillId="0" borderId="0" xfId="0" applyNumberFormat="1" applyFont="1" applyBorder="1" applyAlignment="1"/>
    <xf numFmtId="165" fontId="15" fillId="0" borderId="0" xfId="0" applyNumberFormat="1" applyFont="1" applyBorder="1" applyAlignment="1"/>
    <xf numFmtId="165" fontId="15" fillId="0" borderId="0" xfId="0" applyNumberFormat="1" applyFont="1" applyBorder="1" applyAlignment="1">
      <alignment horizontal="right"/>
    </xf>
    <xf numFmtId="167" fontId="15" fillId="0" borderId="0" xfId="0" applyNumberFormat="1" applyFont="1" applyBorder="1" applyAlignment="1">
      <alignment horizontal="right"/>
    </xf>
    <xf numFmtId="0" fontId="15" fillId="0" borderId="9" xfId="0" applyFont="1" applyBorder="1" applyAlignment="1">
      <alignment horizontal="left"/>
    </xf>
    <xf numFmtId="165" fontId="15" fillId="0" borderId="9" xfId="0" applyNumberFormat="1" applyFont="1" applyBorder="1" applyAlignment="1"/>
    <xf numFmtId="0" fontId="15" fillId="0" borderId="4" xfId="0" applyFont="1" applyBorder="1" applyAlignment="1">
      <alignment horizontal="left" vertical="center"/>
    </xf>
    <xf numFmtId="168" fontId="15" fillId="0" borderId="3" xfId="0" applyNumberFormat="1" applyFont="1" applyBorder="1" applyAlignment="1">
      <alignment vertical="center"/>
    </xf>
    <xf numFmtId="166" fontId="15" fillId="0" borderId="4" xfId="0" applyNumberFormat="1" applyFont="1" applyBorder="1" applyAlignment="1">
      <alignment vertical="center"/>
    </xf>
    <xf numFmtId="165" fontId="15" fillId="0" borderId="4" xfId="0" applyNumberFormat="1" applyFont="1" applyBorder="1" applyAlignment="1">
      <alignment vertical="center"/>
    </xf>
    <xf numFmtId="168" fontId="15" fillId="0" borderId="5" xfId="0" applyNumberFormat="1" applyFont="1" applyBorder="1" applyAlignment="1">
      <alignment horizontal="right" indent="2"/>
    </xf>
    <xf numFmtId="166" fontId="15" fillId="0" borderId="0" xfId="0" applyNumberFormat="1" applyFont="1" applyBorder="1" applyAlignment="1">
      <alignment horizontal="right" indent="2"/>
    </xf>
    <xf numFmtId="167" fontId="15" fillId="0" borderId="0" xfId="0" applyNumberFormat="1" applyFont="1" applyBorder="1" applyAlignment="1">
      <alignment horizontal="right" indent="2"/>
    </xf>
    <xf numFmtId="168" fontId="15" fillId="0" borderId="8" xfId="0" applyNumberFormat="1" applyFont="1" applyBorder="1" applyAlignment="1">
      <alignment horizontal="right" indent="2"/>
    </xf>
    <xf numFmtId="167" fontId="15" fillId="0" borderId="9" xfId="0" applyNumberFormat="1" applyFont="1" applyBorder="1" applyAlignment="1">
      <alignment horizontal="right"/>
    </xf>
    <xf numFmtId="0" fontId="15" fillId="0" borderId="4" xfId="0" applyFont="1" applyBorder="1" applyAlignment="1">
      <alignment horizontal="left"/>
    </xf>
    <xf numFmtId="165" fontId="15" fillId="0" borderId="0" xfId="0" applyNumberFormat="1" applyFont="1" applyBorder="1" applyAlignment="1">
      <alignment horizontal="right" indent="1"/>
    </xf>
    <xf numFmtId="167" fontId="15" fillId="0" borderId="0" xfId="0" applyNumberFormat="1" applyFont="1" applyBorder="1" applyAlignment="1">
      <alignment horizontal="right" indent="1"/>
    </xf>
    <xf numFmtId="167" fontId="15" fillId="0" borderId="9" xfId="0" applyNumberFormat="1" applyFont="1" applyBorder="1" applyAlignment="1">
      <alignment horizontal="right" indent="1"/>
    </xf>
    <xf numFmtId="0" fontId="15" fillId="0" borderId="2" xfId="0" applyFont="1" applyBorder="1" applyAlignment="1">
      <alignment horizontal="left"/>
    </xf>
    <xf numFmtId="167" fontId="32" fillId="0" borderId="0" xfId="0" applyNumberFormat="1" applyFont="1" applyBorder="1" applyAlignment="1">
      <alignment horizontal="right"/>
    </xf>
    <xf numFmtId="0" fontId="15" fillId="0" borderId="0" xfId="0" applyFont="1" applyBorder="1" applyAlignment="1">
      <alignment horizontal="left" vertical="center"/>
    </xf>
    <xf numFmtId="0" fontId="15" fillId="0" borderId="0" xfId="0" applyFont="1" applyBorder="1" applyAlignment="1">
      <alignment horizontal="left" vertical="center" indent="1"/>
    </xf>
    <xf numFmtId="0" fontId="15" fillId="2" borderId="6" xfId="5" applyFont="1" applyBorder="1" applyAlignment="1">
      <alignment horizontal="center" vertical="center" wrapText="1"/>
    </xf>
    <xf numFmtId="0" fontId="15" fillId="2" borderId="6" xfId="5" applyFont="1" applyBorder="1" applyAlignment="1">
      <alignment horizontal="centerContinuous"/>
    </xf>
    <xf numFmtId="164" fontId="15" fillId="0" borderId="0" xfId="0" applyNumberFormat="1" applyFont="1" applyBorder="1" applyAlignment="1">
      <alignment horizontal="right"/>
    </xf>
    <xf numFmtId="0" fontId="15" fillId="0" borderId="12" xfId="0" applyFont="1" applyBorder="1" applyAlignment="1">
      <alignment horizontal="left" vertical="center"/>
    </xf>
    <xf numFmtId="168" fontId="15" fillId="0" borderId="9" xfId="0" applyNumberFormat="1" applyFont="1" applyBorder="1" applyAlignment="1">
      <alignment horizontal="right" indent="2"/>
    </xf>
    <xf numFmtId="165" fontId="15" fillId="0" borderId="9" xfId="0" applyNumberFormat="1" applyFont="1" applyBorder="1" applyAlignment="1">
      <alignment horizontal="right" indent="1"/>
    </xf>
    <xf numFmtId="0" fontId="15" fillId="0" borderId="2" xfId="0" applyFont="1" applyBorder="1" applyAlignment="1">
      <alignment horizontal="left" vertical="center" indent="1"/>
    </xf>
    <xf numFmtId="0" fontId="15" fillId="0" borderId="12" xfId="0" applyFont="1" applyBorder="1" applyAlignment="1">
      <alignment horizontal="left"/>
    </xf>
    <xf numFmtId="0" fontId="32" fillId="0" borderId="13" xfId="0" applyFont="1" applyBorder="1" applyAlignment="1">
      <alignment horizontal="left"/>
    </xf>
    <xf numFmtId="166" fontId="32" fillId="0" borderId="9" xfId="0" applyNumberFormat="1" applyFont="1" applyBorder="1" applyAlignment="1">
      <alignment horizontal="right" indent="2"/>
    </xf>
    <xf numFmtId="0" fontId="27" fillId="0" borderId="0" xfId="3" applyFont="1" applyAlignment="1">
      <alignment horizontal="left"/>
    </xf>
    <xf numFmtId="167" fontId="15" fillId="0" borderId="4" xfId="0" applyNumberFormat="1" applyFont="1" applyBorder="1" applyAlignment="1">
      <alignment vertical="center"/>
    </xf>
    <xf numFmtId="0" fontId="15" fillId="0" borderId="13" xfId="0" applyFont="1" applyBorder="1" applyAlignment="1">
      <alignment horizontal="left"/>
    </xf>
    <xf numFmtId="0" fontId="5" fillId="0" borderId="0" xfId="0" applyFont="1" applyFill="1"/>
    <xf numFmtId="166" fontId="15" fillId="0" borderId="0" xfId="0" applyNumberFormat="1" applyFont="1" applyFill="1" applyBorder="1" applyAlignment="1"/>
    <xf numFmtId="165" fontId="15" fillId="0" borderId="0" xfId="0" applyNumberFormat="1" applyFont="1" applyFill="1" applyBorder="1" applyAlignment="1"/>
    <xf numFmtId="168" fontId="15" fillId="0" borderId="0" xfId="0" applyNumberFormat="1" applyFont="1" applyBorder="1" applyAlignment="1">
      <alignment horizontal="right" indent="2"/>
    </xf>
    <xf numFmtId="168" fontId="15" fillId="0" borderId="0" xfId="0" applyNumberFormat="1" applyFont="1" applyBorder="1" applyAlignment="1">
      <alignment vertical="center"/>
    </xf>
    <xf numFmtId="168" fontId="15" fillId="0" borderId="0" xfId="0" applyNumberFormat="1" applyFont="1" applyBorder="1" applyAlignment="1"/>
    <xf numFmtId="167" fontId="15" fillId="0" borderId="0" xfId="0" applyNumberFormat="1" applyFont="1" applyFill="1" applyBorder="1" applyAlignment="1">
      <alignment horizontal="right"/>
    </xf>
    <xf numFmtId="168" fontId="15" fillId="0" borderId="5" xfId="0" applyNumberFormat="1" applyFont="1" applyFill="1" applyBorder="1" applyAlignment="1">
      <alignment vertical="center"/>
    </xf>
    <xf numFmtId="168" fontId="15" fillId="0" borderId="0" xfId="0" applyNumberFormat="1" applyFont="1" applyFill="1" applyBorder="1" applyAlignment="1">
      <alignment vertical="center"/>
    </xf>
    <xf numFmtId="166" fontId="15" fillId="0" borderId="0" xfId="0" applyNumberFormat="1" applyFont="1" applyFill="1" applyBorder="1" applyAlignment="1">
      <alignment vertical="center"/>
    </xf>
    <xf numFmtId="165" fontId="15" fillId="0" borderId="0" xfId="0" applyNumberFormat="1" applyFont="1" applyFill="1" applyBorder="1" applyAlignment="1">
      <alignment vertical="center"/>
    </xf>
    <xf numFmtId="0" fontId="31" fillId="0" borderId="0" xfId="11" applyFont="1" applyAlignment="1">
      <alignment wrapText="1"/>
    </xf>
    <xf numFmtId="167" fontId="15" fillId="0" borderId="0" xfId="0" applyNumberFormat="1" applyFont="1" applyBorder="1" applyAlignment="1">
      <alignment horizontal="center"/>
    </xf>
    <xf numFmtId="0" fontId="14" fillId="0" borderId="0" xfId="3" applyFont="1" applyAlignment="1">
      <alignment horizontal="left"/>
    </xf>
    <xf numFmtId="0" fontId="20" fillId="0" borderId="0" xfId="3" applyFont="1" applyAlignment="1">
      <alignment horizontal="left"/>
    </xf>
    <xf numFmtId="0" fontId="19" fillId="0" borderId="0" xfId="3" applyFont="1" applyAlignment="1">
      <alignment horizontal="left"/>
    </xf>
    <xf numFmtId="0" fontId="27" fillId="0" borderId="0" xfId="3" applyFont="1" applyAlignment="1">
      <alignment horizontal="left" wrapText="1"/>
    </xf>
    <xf numFmtId="0" fontId="34" fillId="0" borderId="0" xfId="0" applyFont="1" applyAlignment="1">
      <alignment horizontal="left" vertical="center"/>
    </xf>
    <xf numFmtId="167" fontId="32" fillId="0" borderId="9" xfId="0" applyNumberFormat="1" applyFont="1" applyBorder="1" applyAlignment="1">
      <alignment horizontal="right"/>
    </xf>
    <xf numFmtId="166" fontId="15" fillId="0" borderId="0" xfId="0" applyNumberFormat="1" applyFont="1" applyBorder="1" applyAlignment="1">
      <alignment horizontal="center"/>
    </xf>
    <xf numFmtId="166" fontId="15" fillId="0" borderId="9" xfId="0" applyNumberFormat="1" applyFont="1" applyBorder="1" applyAlignment="1">
      <alignment horizontal="center"/>
    </xf>
    <xf numFmtId="167" fontId="32" fillId="0" borderId="0" xfId="0" applyNumberFormat="1" applyFont="1" applyBorder="1" applyAlignment="1">
      <alignment horizontal="right" indent="2"/>
    </xf>
    <xf numFmtId="167" fontId="32" fillId="0" borderId="0" xfId="0" applyNumberFormat="1" applyFont="1" applyBorder="1" applyAlignment="1">
      <alignment horizontal="right" indent="1"/>
    </xf>
    <xf numFmtId="168" fontId="32" fillId="0" borderId="5" xfId="0" applyNumberFormat="1" applyFont="1" applyBorder="1" applyAlignment="1">
      <alignment horizontal="right" indent="2"/>
    </xf>
    <xf numFmtId="166" fontId="32" fillId="0" borderId="0" xfId="0" applyNumberFormat="1" applyFont="1" applyFill="1" applyBorder="1" applyAlignment="1">
      <alignment horizontal="center"/>
    </xf>
    <xf numFmtId="166" fontId="32" fillId="0" borderId="0" xfId="0" applyNumberFormat="1" applyFont="1" applyBorder="1" applyAlignment="1">
      <alignment horizontal="right" indent="2"/>
    </xf>
    <xf numFmtId="165" fontId="32" fillId="0" borderId="0" xfId="0" applyNumberFormat="1" applyFont="1" applyBorder="1" applyAlignment="1">
      <alignment horizontal="right" indent="1"/>
    </xf>
    <xf numFmtId="166" fontId="15" fillId="0" borderId="0" xfId="0" applyNumberFormat="1" applyFont="1" applyBorder="1" applyAlignment="1">
      <alignment horizontal="right" indent="1"/>
    </xf>
    <xf numFmtId="166" fontId="32" fillId="0" borderId="0" xfId="0" applyNumberFormat="1" applyFont="1" applyBorder="1" applyAlignment="1">
      <alignment horizontal="right" indent="1"/>
    </xf>
    <xf numFmtId="166" fontId="15" fillId="0" borderId="9" xfId="0" applyNumberFormat="1" applyFont="1" applyBorder="1" applyAlignment="1">
      <alignment horizontal="right" indent="1"/>
    </xf>
    <xf numFmtId="168" fontId="32" fillId="0" borderId="9" xfId="0" applyNumberFormat="1" applyFont="1" applyBorder="1" applyAlignment="1">
      <alignment horizontal="right"/>
    </xf>
    <xf numFmtId="168" fontId="15" fillId="0" borderId="0" xfId="0" applyNumberFormat="1" applyFont="1" applyBorder="1" applyAlignment="1">
      <alignment horizontal="center"/>
    </xf>
    <xf numFmtId="168" fontId="15" fillId="0" borderId="9" xfId="0" applyNumberFormat="1" applyFont="1" applyBorder="1" applyAlignment="1">
      <alignment horizontal="center"/>
    </xf>
    <xf numFmtId="168" fontId="32" fillId="0" borderId="0" xfId="0" applyNumberFormat="1" applyFont="1" applyBorder="1" applyAlignment="1">
      <alignment horizontal="center"/>
    </xf>
    <xf numFmtId="165" fontId="32" fillId="0" borderId="0" xfId="0" applyNumberFormat="1" applyFont="1" applyBorder="1" applyAlignment="1">
      <alignment horizontal="center"/>
    </xf>
    <xf numFmtId="167" fontId="32" fillId="0" borderId="9" xfId="0" applyNumberFormat="1" applyFont="1" applyBorder="1" applyAlignment="1">
      <alignment horizontal="right" indent="2"/>
    </xf>
    <xf numFmtId="168" fontId="32" fillId="0" borderId="9" xfId="0" applyNumberFormat="1" applyFont="1" applyBorder="1" applyAlignment="1">
      <alignment horizontal="right" indent="2"/>
    </xf>
    <xf numFmtId="168" fontId="32" fillId="0" borderId="8" xfId="0" applyNumberFormat="1" applyFont="1" applyBorder="1" applyAlignment="1">
      <alignment horizontal="right" indent="2"/>
    </xf>
    <xf numFmtId="168" fontId="32" fillId="0" borderId="9" xfId="0" applyNumberFormat="1" applyFont="1" applyBorder="1" applyAlignment="1">
      <alignment horizontal="right" indent="1"/>
    </xf>
    <xf numFmtId="168" fontId="32" fillId="0" borderId="0" xfId="0" applyNumberFormat="1" applyFont="1" applyBorder="1" applyAlignment="1">
      <alignment horizontal="right" indent="2"/>
    </xf>
    <xf numFmtId="168" fontId="32" fillId="0" borderId="0" xfId="0" applyNumberFormat="1" applyFont="1" applyBorder="1" applyAlignment="1">
      <alignment horizontal="right" indent="1"/>
    </xf>
    <xf numFmtId="168" fontId="15" fillId="0" borderId="9" xfId="0" applyNumberFormat="1" applyFont="1" applyBorder="1" applyAlignment="1">
      <alignment horizontal="right" indent="1"/>
    </xf>
    <xf numFmtId="0" fontId="15" fillId="2" borderId="7" xfId="5" applyFont="1" applyBorder="1" applyAlignment="1">
      <alignment horizontal="center" vertical="center" wrapText="1"/>
    </xf>
    <xf numFmtId="0" fontId="15" fillId="2" borderId="6" xfId="5" applyFont="1" applyBorder="1" applyAlignment="1">
      <alignment horizontal="centerContinuous" vertical="center"/>
    </xf>
    <xf numFmtId="0" fontId="15" fillId="2" borderId="7" xfId="5" applyFont="1" applyBorder="1" applyAlignment="1">
      <alignment horizontal="centerContinuous"/>
    </xf>
    <xf numFmtId="168" fontId="15" fillId="0" borderId="0" xfId="0" applyNumberFormat="1" applyFont="1" applyBorder="1" applyAlignment="1">
      <alignment horizontal="right" indent="1"/>
    </xf>
    <xf numFmtId="168" fontId="15" fillId="0" borderId="5" xfId="0" applyNumberFormat="1" applyFont="1" applyBorder="1" applyAlignment="1">
      <alignment horizontal="right" indent="1"/>
    </xf>
    <xf numFmtId="168" fontId="32" fillId="0" borderId="5" xfId="0" applyNumberFormat="1" applyFont="1" applyBorder="1" applyAlignment="1">
      <alignment horizontal="right" indent="1"/>
    </xf>
    <xf numFmtId="168" fontId="15" fillId="0" borderId="8" xfId="0" applyNumberFormat="1" applyFont="1" applyBorder="1" applyAlignment="1">
      <alignment horizontal="right" indent="1"/>
    </xf>
    <xf numFmtId="166" fontId="15" fillId="0" borderId="0" xfId="0" applyNumberFormat="1" applyFont="1" applyFill="1" applyBorder="1" applyAlignment="1">
      <alignment horizontal="right" indent="2"/>
    </xf>
    <xf numFmtId="0" fontId="1" fillId="0" borderId="0" xfId="3" applyFont="1" applyAlignment="1">
      <alignment horizontal="left"/>
    </xf>
    <xf numFmtId="0" fontId="36" fillId="0" borderId="0" xfId="2" applyFont="1" applyAlignment="1">
      <alignment horizontal="left"/>
    </xf>
    <xf numFmtId="0" fontId="13" fillId="0" borderId="0" xfId="3" applyAlignment="1">
      <alignment vertical="top"/>
    </xf>
    <xf numFmtId="0" fontId="0" fillId="0" borderId="0" xfId="0" applyAlignment="1">
      <alignment vertical="top"/>
    </xf>
    <xf numFmtId="0" fontId="15" fillId="0" borderId="0" xfId="11" quotePrefix="1" applyFont="1" applyAlignment="1">
      <alignment vertical="center" wrapText="1"/>
    </xf>
    <xf numFmtId="0" fontId="15" fillId="0" borderId="0" xfId="11" applyNumberFormat="1" applyFont="1" applyAlignment="1">
      <alignment vertical="center" wrapText="1"/>
    </xf>
    <xf numFmtId="0" fontId="15" fillId="0" borderId="0" xfId="11" applyFont="1" applyAlignment="1">
      <alignment horizontal="right" vertical="center" wrapText="1"/>
    </xf>
    <xf numFmtId="0" fontId="5" fillId="0" borderId="0" xfId="11" applyFont="1" applyAlignment="1">
      <alignment vertical="center"/>
    </xf>
    <xf numFmtId="0" fontId="5" fillId="0" borderId="0" xfId="11" applyFont="1" applyFill="1" applyAlignment="1">
      <alignment horizontal="center" vertical="center"/>
    </xf>
    <xf numFmtId="0" fontId="5" fillId="0" borderId="0" xfId="11" applyFont="1" applyFill="1" applyAlignment="1">
      <alignment vertical="center"/>
    </xf>
    <xf numFmtId="0" fontId="5" fillId="0" borderId="0" xfId="11" applyFont="1" applyFill="1" applyAlignment="1">
      <alignment horizontal="left" vertical="center"/>
    </xf>
    <xf numFmtId="16" fontId="15" fillId="0" borderId="0" xfId="11" quotePrefix="1" applyNumberFormat="1" applyFont="1" applyAlignment="1">
      <alignment vertical="center" wrapText="1"/>
    </xf>
    <xf numFmtId="0" fontId="2" fillId="0" borderId="0" xfId="16" applyFont="1" applyAlignment="1">
      <alignment horizontal="right"/>
    </xf>
    <xf numFmtId="0" fontId="19" fillId="0" borderId="0" xfId="16" applyFont="1" applyAlignment="1">
      <alignment horizontal="right"/>
    </xf>
    <xf numFmtId="0" fontId="12" fillId="0" borderId="0" xfId="16" applyFont="1" applyAlignment="1">
      <alignment horizontal="center" wrapText="1"/>
    </xf>
    <xf numFmtId="0" fontId="24" fillId="0" borderId="0" xfId="16" applyFont="1"/>
    <xf numFmtId="0" fontId="25" fillId="0" borderId="0" xfId="16" applyFont="1" applyAlignment="1">
      <alignment horizontal="right" vertical="center"/>
    </xf>
    <xf numFmtId="0" fontId="2" fillId="0" borderId="0" xfId="16" applyFont="1" applyAlignment="1">
      <alignment horizontal="right" vertical="center"/>
    </xf>
    <xf numFmtId="0" fontId="19" fillId="0" borderId="0" xfId="16" applyFont="1" applyAlignment="1">
      <alignment horizontal="right" vertical="center"/>
    </xf>
    <xf numFmtId="0" fontId="26" fillId="0" borderId="0" xfId="16" applyFont="1" applyAlignment="1">
      <alignment horizontal="right"/>
    </xf>
    <xf numFmtId="0" fontId="29" fillId="0" borderId="0" xfId="3" applyFont="1" applyAlignment="1"/>
    <xf numFmtId="0" fontId="22" fillId="0" borderId="0" xfId="3" applyFont="1" applyAlignment="1">
      <alignment horizontal="left" wrapText="1"/>
    </xf>
    <xf numFmtId="0" fontId="14" fillId="0" borderId="0" xfId="3" applyFont="1" applyAlignment="1">
      <alignment horizontal="left"/>
    </xf>
    <xf numFmtId="0" fontId="20" fillId="0" borderId="0" xfId="3" applyFont="1" applyAlignment="1">
      <alignment horizontal="left"/>
    </xf>
    <xf numFmtId="0" fontId="19" fillId="0" borderId="0" xfId="3" applyFont="1" applyAlignment="1">
      <alignment horizontal="left"/>
    </xf>
    <xf numFmtId="0" fontId="27" fillId="0" borderId="0" xfId="3" applyFont="1" applyAlignment="1">
      <alignment horizontal="left"/>
    </xf>
    <xf numFmtId="0" fontId="27" fillId="0" borderId="0" xfId="3" applyFont="1" applyAlignment="1">
      <alignment horizontal="left" vertical="top" wrapText="1"/>
    </xf>
    <xf numFmtId="0" fontId="13" fillId="0" borderId="0" xfId="3" applyAlignment="1">
      <alignment horizontal="left" vertical="top" wrapText="1"/>
    </xf>
    <xf numFmtId="0" fontId="13" fillId="0" borderId="0" xfId="3" applyAlignment="1">
      <alignment horizontal="left" wrapText="1"/>
    </xf>
    <xf numFmtId="0" fontId="22" fillId="0" borderId="0" xfId="3" applyFont="1" applyAlignment="1">
      <alignment horizontal="left" vertical="top"/>
    </xf>
    <xf numFmtId="0" fontId="27" fillId="0" borderId="0" xfId="3" applyFont="1" applyAlignment="1">
      <alignment horizontal="left" wrapText="1"/>
    </xf>
    <xf numFmtId="0" fontId="36" fillId="0" borderId="0" xfId="2" applyFont="1" applyAlignment="1"/>
    <xf numFmtId="0" fontId="30" fillId="0" borderId="0" xfId="3" applyFont="1" applyAlignment="1"/>
    <xf numFmtId="0" fontId="34" fillId="0" borderId="0" xfId="0" applyFont="1" applyAlignment="1">
      <alignment horizontal="left" vertical="center"/>
    </xf>
    <xf numFmtId="0" fontId="35" fillId="0" borderId="0" xfId="0" applyFont="1" applyAlignment="1">
      <alignment horizontal="left" vertical="top"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vertical="center" wrapText="1"/>
    </xf>
    <xf numFmtId="0" fontId="4" fillId="0" borderId="11" xfId="0" applyFont="1" applyBorder="1" applyAlignment="1">
      <alignment horizontal="center"/>
    </xf>
    <xf numFmtId="0" fontId="4" fillId="0" borderId="11" xfId="0" applyFont="1" applyBorder="1" applyAlignment="1">
      <alignment horizontal="left" indent="5"/>
    </xf>
    <xf numFmtId="0" fontId="4" fillId="0" borderId="10" xfId="0" applyFont="1" applyBorder="1" applyAlignment="1">
      <alignment horizontal="center"/>
    </xf>
    <xf numFmtId="0" fontId="4" fillId="0" borderId="10" xfId="0" applyFont="1" applyBorder="1" applyAlignment="1">
      <alignment horizontal="left" indent="5"/>
    </xf>
    <xf numFmtId="0" fontId="4" fillId="0" borderId="15" xfId="0" applyFont="1" applyBorder="1" applyAlignment="1">
      <alignment horizontal="center"/>
    </xf>
    <xf numFmtId="0" fontId="4" fillId="0" borderId="15" xfId="0" applyFont="1" applyBorder="1" applyAlignment="1">
      <alignment horizontal="left" indent="5"/>
    </xf>
    <xf numFmtId="0" fontId="37" fillId="0" borderId="0" xfId="11" applyFont="1" applyAlignment="1">
      <alignment wrapText="1"/>
    </xf>
    <xf numFmtId="0" fontId="15" fillId="0" borderId="0" xfId="11" applyFont="1" applyAlignment="1"/>
    <xf numFmtId="0" fontId="13" fillId="0" borderId="0" xfId="11" applyAlignment="1"/>
    <xf numFmtId="0" fontId="32" fillId="0" borderId="0" xfId="11" applyFont="1" applyAlignment="1"/>
    <xf numFmtId="0" fontId="30" fillId="0" borderId="0" xfId="11" applyFont="1" applyAlignment="1"/>
    <xf numFmtId="0" fontId="7" fillId="0" borderId="0" xfId="0" applyFont="1" applyAlignment="1">
      <alignment horizontal="center"/>
    </xf>
    <xf numFmtId="0" fontId="15" fillId="2" borderId="2" xfId="5" applyFont="1" applyBorder="1" applyAlignment="1">
      <alignment horizontal="center" vertical="center"/>
    </xf>
    <xf numFmtId="0" fontId="15" fillId="2" borderId="12" xfId="5" applyFont="1" applyBorder="1" applyAlignment="1">
      <alignment horizontal="center" vertical="center"/>
    </xf>
    <xf numFmtId="0" fontId="15" fillId="2" borderId="13" xfId="5" applyFont="1" applyBorder="1" applyAlignment="1">
      <alignment horizontal="center" vertical="center"/>
    </xf>
    <xf numFmtId="0" fontId="15" fillId="2" borderId="7" xfId="5" applyFont="1" applyBorder="1" applyAlignment="1">
      <alignment horizontal="center" vertical="center"/>
    </xf>
    <xf numFmtId="0" fontId="15" fillId="2" borderId="14" xfId="5" applyFont="1" applyBorder="1" applyAlignment="1">
      <alignment horizontal="center" vertical="center"/>
    </xf>
    <xf numFmtId="0" fontId="15" fillId="2" borderId="11" xfId="5" applyFont="1" applyBorder="1" applyAlignment="1">
      <alignment horizontal="center" vertical="center" wrapText="1"/>
    </xf>
    <xf numFmtId="0" fontId="15" fillId="2" borderId="10" xfId="5" applyFont="1" applyBorder="1" applyAlignment="1">
      <alignment horizontal="center" vertical="center" wrapText="1"/>
    </xf>
    <xf numFmtId="0" fontId="9" fillId="0" borderId="0" xfId="0" applyFont="1" applyAlignment="1">
      <alignment wrapText="1"/>
    </xf>
    <xf numFmtId="0" fontId="0" fillId="0" borderId="0" xfId="0" applyAlignment="1">
      <alignment wrapText="1"/>
    </xf>
    <xf numFmtId="0" fontId="4" fillId="0" borderId="0" xfId="0" applyFont="1" applyAlignment="1">
      <alignment horizontal="center"/>
    </xf>
    <xf numFmtId="0" fontId="5" fillId="0" borderId="0" xfId="0" applyFont="1" applyAlignment="1">
      <alignment wrapText="1"/>
    </xf>
    <xf numFmtId="0" fontId="15" fillId="2" borderId="2" xfId="5" applyFont="1" applyBorder="1" applyAlignment="1">
      <alignment horizontal="center" vertical="center" wrapText="1"/>
    </xf>
    <xf numFmtId="0" fontId="15" fillId="2" borderId="12" xfId="5" applyFont="1" applyBorder="1" applyAlignment="1">
      <alignment horizontal="center" vertical="center" wrapText="1"/>
    </xf>
    <xf numFmtId="0" fontId="15" fillId="2" borderId="13" xfId="5" applyFont="1" applyBorder="1" applyAlignment="1">
      <alignment horizontal="center" vertical="center" wrapText="1"/>
    </xf>
    <xf numFmtId="0" fontId="15" fillId="2" borderId="6" xfId="5" applyFont="1" applyBorder="1" applyAlignment="1">
      <alignment horizontal="center" vertical="center"/>
    </xf>
    <xf numFmtId="0" fontId="5" fillId="0" borderId="0" xfId="0" applyFont="1" applyBorder="1" applyAlignment="1"/>
    <xf numFmtId="0" fontId="5" fillId="0" borderId="0" xfId="0" applyFont="1" applyAlignment="1"/>
    <xf numFmtId="0" fontId="0" fillId="0" borderId="10" xfId="0" applyBorder="1" applyAlignment="1"/>
    <xf numFmtId="0" fontId="15" fillId="2" borderId="3" xfId="5" applyFont="1" applyBorder="1" applyAlignment="1">
      <alignment horizontal="center" vertical="center" wrapText="1"/>
    </xf>
    <xf numFmtId="0" fontId="0" fillId="0" borderId="8" xfId="0" applyBorder="1" applyAlignment="1"/>
  </cellXfs>
  <cellStyles count="19">
    <cellStyle name="Arial, 10pt" xfId="6"/>
    <cellStyle name="Arial, 8pt" xfId="7"/>
    <cellStyle name="Arial, 9pt" xfId="8"/>
    <cellStyle name="ganze Tabelle" xfId="1"/>
    <cellStyle name="Hyper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6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7034</xdr:colOff>
      <xdr:row>33</xdr:row>
      <xdr:rowOff>47185</xdr:rowOff>
    </xdr:from>
    <xdr:to>
      <xdr:col>6</xdr:col>
      <xdr:colOff>871484</xdr:colOff>
      <xdr:row>52</xdr:row>
      <xdr:rowOff>156858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4" y="6409885"/>
          <a:ext cx="6408000" cy="3186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82061</xdr:rowOff>
    </xdr:from>
    <xdr:to>
      <xdr:col>2</xdr:col>
      <xdr:colOff>365760</xdr:colOff>
      <xdr:row>39</xdr:row>
      <xdr:rowOff>46892</xdr:rowOff>
    </xdr:to>
    <xdr:sp macro="" textlink="">
      <xdr:nvSpPr>
        <xdr:cNvPr id="2" name="Textfeld 1"/>
        <xdr:cNvSpPr txBox="1"/>
      </xdr:nvSpPr>
      <xdr:spPr>
        <a:xfrm>
          <a:off x="0" y="4344572"/>
          <a:ext cx="6337495" cy="2074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Vorbemerkungen</a:t>
          </a:r>
        </a:p>
        <a:p>
          <a:endParaRPr lang="de-DE" sz="900">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Der vorliegende Statistische Bericht über die Bodennutzung und Ernte in Schleswig-Holstein 2013 ist eine Zusammenstellung der im Laufe des Jahres erstellten Ergebnisse – soweit vorhanden – auch in regionaler Gliederung und enthält 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der Ernteberichterstattung über Feldfrüchte und Grünland</a:t>
          </a:r>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der „Besonderen Ernteermittlung“ bei Getreide und Raps</a:t>
          </a:r>
        </a:p>
        <a:p>
          <a:pPr algn="just"/>
          <a:endParaRPr lang="de-DE" sz="900">
            <a:effectLst/>
            <a:latin typeface="Arial" pitchFamily="34" charset="0"/>
            <a:cs typeface="Arial" pitchFamily="34" charset="0"/>
          </a:endParaRPr>
        </a:p>
        <a:p>
          <a:pPr algn="just"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„Ernte- und Betriebsberichterstattung“  und „Besonderen Ernteermittlung“ gemäß §§ 46 und 47 des Agrarstatistikgesetzes ermit-telt. Die Flächen wurden durch die repräsentative Bodennutzungshaupterhebung 2013 ermittelt.</a:t>
          </a:r>
          <a:endParaRPr lang="de-DE" sz="900">
            <a:effectLst/>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HO-GEEST/HO-GEES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HO-GEEST/HO-GEEST-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HO-GEEST/HO-GEEST-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VORGEEST/VORGEEST-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VORGEEST/VORGEEST-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VORGEEST/VORGEEST-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VORGEEST/VORGEEST-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HUEGEL/HUEGEL-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HUEGEL/HUEGEL-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HUEGEL/HUEGEL-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LAND/LAND-Ver&#246;f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HUEGEL/HUEGEL-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rbeitsbereiche/AB-2/AB-232/Ernte/FELDBER/Ergebnisse-NR-Kreis/2013/Kreis1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kAND-Ver&#246;ff.Xk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AND-Ver&#246;ff.Xk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MARSCH/MARSCH-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HACKFRRUECHTE/MARSCH/MARSCH-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OELFRUECHTE/MARSCH/MARSCH-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FUTTERPFLANZEN/MARSCH/MARSCH-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NATURR/GETREIDE/HO-GEEST/HO-GEES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e Kartoffeln"/>
      <sheetName val="Späte Kartoffeln"/>
      <sheetName val="Kartoffeln ins."/>
      <sheetName val="Tabelle1"/>
    </sheetNames>
    <sheetDataSet>
      <sheetData sheetId="0">
        <row r="45">
          <cell r="D45">
            <v>1.8332033333333331</v>
          </cell>
          <cell r="G45">
            <v>110517.71666666667</v>
          </cell>
          <cell r="L45">
            <v>602.86665781755437</v>
          </cell>
        </row>
        <row r="46">
          <cell r="B46">
            <v>1.9151500000000001</v>
          </cell>
          <cell r="E46">
            <v>121645</v>
          </cell>
          <cell r="K46">
            <v>635.16999999999996</v>
          </cell>
        </row>
      </sheetData>
      <sheetData sheetId="1"/>
      <sheetData sheetId="2"/>
      <sheetData sheetId="3"/>
      <sheetData sheetId="4"/>
      <sheetData sheetId="5"/>
      <sheetData sheetId="6">
        <row r="45">
          <cell r="B45">
            <v>0.95026999999999995</v>
          </cell>
          <cell r="D45">
            <v>0.92343833333333314</v>
          </cell>
          <cell r="G45">
            <v>31.750216666666663</v>
          </cell>
          <cell r="L45">
            <v>343.82606310112749</v>
          </cell>
        </row>
      </sheetData>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11.181536666666666</v>
          </cell>
          <cell r="G45">
            <v>42969.51666666667</v>
          </cell>
          <cell r="L45">
            <v>38.428990529327962</v>
          </cell>
        </row>
        <row r="46">
          <cell r="B46">
            <v>10.25268</v>
          </cell>
          <cell r="E46">
            <v>39917</v>
          </cell>
          <cell r="K46">
            <v>38.93</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sheetName val="Gras a. d. Ackerland"/>
      <sheetName val="Dauerwiesen"/>
      <sheetName val="Weiden einsch. Mähw."/>
      <sheetName val="Wiesen u. Weiden einschl. Mäh."/>
      <sheetName val="Mähweiden"/>
      <sheetName val="Weiden"/>
      <sheetName val="Tabelle1"/>
      <sheetName val="Tabelle2"/>
    </sheetNames>
    <sheetDataSet>
      <sheetData sheetId="0">
        <row r="45">
          <cell r="D45">
            <v>57.928178333333335</v>
          </cell>
          <cell r="G45">
            <v>2192826.0500000003</v>
          </cell>
          <cell r="L45">
            <v>378.54220745246408</v>
          </cell>
        </row>
        <row r="46">
          <cell r="B46">
            <v>65.317869999999999</v>
          </cell>
          <cell r="E46">
            <v>2515571</v>
          </cell>
          <cell r="K46">
            <v>385.13</v>
          </cell>
        </row>
      </sheetData>
      <sheetData sheetId="1"/>
      <sheetData sheetId="2">
        <row r="45">
          <cell r="D45">
            <v>14.057973333333333</v>
          </cell>
          <cell r="G45">
            <v>111126.79583333334</v>
          </cell>
          <cell r="L45">
            <v>79.04894482182354</v>
          </cell>
        </row>
        <row r="46">
          <cell r="B46">
            <v>13.45078</v>
          </cell>
          <cell r="E46">
            <v>109620</v>
          </cell>
          <cell r="K46">
            <v>81.5</v>
          </cell>
        </row>
      </sheetData>
      <sheetData sheetId="3">
        <row r="45">
          <cell r="D45">
            <v>15.930431666666669</v>
          </cell>
          <cell r="G45">
            <v>116361.6125</v>
          </cell>
          <cell r="L45">
            <v>73.043602919736742</v>
          </cell>
        </row>
        <row r="46">
          <cell r="B46">
            <v>10.27026</v>
          </cell>
          <cell r="E46">
            <v>80572</v>
          </cell>
          <cell r="K46">
            <v>78.45</v>
          </cell>
        </row>
      </sheetData>
      <sheetData sheetId="4">
        <row r="46">
          <cell r="B46">
            <v>113.19825</v>
          </cell>
          <cell r="E46">
            <v>895081.8</v>
          </cell>
          <cell r="K46">
            <v>79.069999999999993</v>
          </cell>
        </row>
      </sheetData>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getr."/>
      <sheetName val="Brotgetreide"/>
      <sheetName val="Futtergetreide"/>
      <sheetName val="Getreide insg."/>
      <sheetName val="Wintergetreide"/>
      <sheetName val="Sommergetreide"/>
      <sheetName val="Grafik"/>
      <sheetName val="Tabelle1"/>
      <sheetName val="Tabelle2"/>
    </sheetNames>
    <sheetDataSet>
      <sheetData sheetId="0">
        <row r="45">
          <cell r="D45">
            <v>5.5497249999999996</v>
          </cell>
          <cell r="G45">
            <v>39683.583333333336</v>
          </cell>
          <cell r="L45">
            <v>71.505495017020365</v>
          </cell>
        </row>
        <row r="46">
          <cell r="B46">
            <v>4.5426800000000007</v>
          </cell>
          <cell r="E46">
            <v>34121</v>
          </cell>
          <cell r="K46">
            <v>75.11</v>
          </cell>
        </row>
      </sheetData>
      <sheetData sheetId="1">
        <row r="45">
          <cell r="D45">
            <v>0.11268499999999999</v>
          </cell>
          <cell r="G45">
            <v>558.58333333333337</v>
          </cell>
          <cell r="L45">
            <v>49.570336187898427</v>
          </cell>
        </row>
      </sheetData>
      <sheetData sheetId="2">
        <row r="45">
          <cell r="D45">
            <v>5.6624099999999995</v>
          </cell>
          <cell r="G45">
            <v>40242.166666666664</v>
          </cell>
          <cell r="L45">
            <v>71.068973576033287</v>
          </cell>
        </row>
        <row r="46">
          <cell r="B46">
            <v>4.6781300000000003</v>
          </cell>
          <cell r="E46">
            <v>34798</v>
          </cell>
          <cell r="K46">
            <v>74.38</v>
          </cell>
        </row>
      </sheetData>
      <sheetData sheetId="3">
        <row r="45">
          <cell r="D45">
            <v>10.188589999999998</v>
          </cell>
          <cell r="G45">
            <v>60578.75</v>
          </cell>
          <cell r="L45">
            <v>59.457442099446538</v>
          </cell>
        </row>
        <row r="46">
          <cell r="B46">
            <v>10.115</v>
          </cell>
          <cell r="E46">
            <v>76631</v>
          </cell>
          <cell r="K46">
            <v>75.760000000000005</v>
          </cell>
        </row>
      </sheetData>
      <sheetData sheetId="4">
        <row r="45">
          <cell r="D45">
            <v>3.436911666666667</v>
          </cell>
          <cell r="G45">
            <v>21556.350000000002</v>
          </cell>
          <cell r="L45">
            <v>62.720116461144627</v>
          </cell>
        </row>
        <row r="46">
          <cell r="B46">
            <v>2.556</v>
          </cell>
          <cell r="E46">
            <v>19212</v>
          </cell>
          <cell r="K46">
            <v>75.16</v>
          </cell>
        </row>
      </sheetData>
      <sheetData sheetId="5">
        <row r="45">
          <cell r="D45">
            <v>2.1381416666666668</v>
          </cell>
          <cell r="G45">
            <v>8686.5950000000012</v>
          </cell>
          <cell r="L45">
            <v>40.626844962720739</v>
          </cell>
        </row>
        <row r="46">
          <cell r="B46">
            <v>1.6713</v>
          </cell>
          <cell r="E46">
            <v>9130</v>
          </cell>
          <cell r="K46">
            <v>54.63</v>
          </cell>
        </row>
      </sheetData>
      <sheetData sheetId="6">
        <row r="45">
          <cell r="D45">
            <v>5.575053333333333</v>
          </cell>
          <cell r="G45">
            <v>30242.945000000003</v>
          </cell>
          <cell r="L45">
            <v>54.246916023523838</v>
          </cell>
        </row>
        <row r="46">
          <cell r="B46">
            <v>4.2272999999999996</v>
          </cell>
          <cell r="E46">
            <v>28342</v>
          </cell>
          <cell r="K46">
            <v>67.05</v>
          </cell>
        </row>
      </sheetData>
      <sheetData sheetId="7">
        <row r="45">
          <cell r="D45">
            <v>1.5131050000000001</v>
          </cell>
          <cell r="G45">
            <v>8541.4333333333325</v>
          </cell>
          <cell r="L45">
            <v>56.449706618729905</v>
          </cell>
        </row>
      </sheetData>
      <sheetData sheetId="8" refreshError="1"/>
      <sheetData sheetId="9" refreshError="1"/>
      <sheetData sheetId="10">
        <row r="45">
          <cell r="D45">
            <v>0.84198333333333319</v>
          </cell>
          <cell r="G45">
            <v>3900.1999999999994</v>
          </cell>
          <cell r="L45">
            <v>46.321581979057385</v>
          </cell>
        </row>
        <row r="46">
          <cell r="B46">
            <v>0.91405999999999998</v>
          </cell>
          <cell r="E46">
            <v>4650</v>
          </cell>
          <cell r="K46">
            <v>50.87</v>
          </cell>
        </row>
      </sheetData>
      <sheetData sheetId="11">
        <row r="45">
          <cell r="D45">
            <v>15.851000000000001</v>
          </cell>
          <cell r="G45">
            <v>100820.91666666667</v>
          </cell>
          <cell r="L45">
            <v>63.605398187285765</v>
          </cell>
        </row>
        <row r="46">
          <cell r="B46">
            <v>14.793130000000001</v>
          </cell>
          <cell r="E46">
            <v>111429</v>
          </cell>
          <cell r="K46">
            <v>75.319999999999993</v>
          </cell>
        </row>
      </sheetData>
      <sheetData sheetId="12">
        <row r="45">
          <cell r="D45">
            <v>7.9301416666666666</v>
          </cell>
          <cell r="G45">
            <v>42684.578333333338</v>
          </cell>
          <cell r="L45">
            <v>53.825745021368903</v>
          </cell>
        </row>
        <row r="46">
          <cell r="B46">
            <v>5.7700199999999997</v>
          </cell>
          <cell r="E46">
            <v>37418</v>
          </cell>
          <cell r="K46">
            <v>64.849999999999994</v>
          </cell>
        </row>
      </sheetData>
      <sheetData sheetId="13">
        <row r="45">
          <cell r="D45">
            <v>23.781141666666663</v>
          </cell>
          <cell r="G45">
            <v>143505.49500000002</v>
          </cell>
          <cell r="L45">
            <v>60.344241252785402</v>
          </cell>
        </row>
        <row r="46">
          <cell r="B46">
            <v>20.56315</v>
          </cell>
          <cell r="E46">
            <v>148847</v>
          </cell>
          <cell r="K46">
            <v>72.39</v>
          </cell>
        </row>
      </sheetData>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e Kartoffeln"/>
      <sheetName val="Späte Kartoffeln"/>
      <sheetName val="Kartoffeln ins."/>
      <sheetName val="Tabelle1"/>
    </sheetNames>
    <sheetDataSet>
      <sheetData sheetId="0">
        <row r="45">
          <cell r="D45">
            <v>0.53189999999999993</v>
          </cell>
          <cell r="G45">
            <v>31412.283333333336</v>
          </cell>
          <cell r="L45">
            <v>590.56746255561836</v>
          </cell>
        </row>
        <row r="46">
          <cell r="B46">
            <v>0.50200999999999996</v>
          </cell>
          <cell r="E46">
            <v>28920</v>
          </cell>
          <cell r="K46">
            <v>576.08000000000004</v>
          </cell>
        </row>
      </sheetData>
      <sheetData sheetId="1" refreshError="1"/>
      <sheetData sheetId="2" refreshError="1"/>
      <sheetData sheetId="3" refreshError="1"/>
      <sheetData sheetId="4" refreshError="1"/>
      <sheetData sheetId="5" refreshError="1"/>
      <sheetData sheetId="6">
        <row r="45">
          <cell r="D45">
            <v>1.3427133333333332</v>
          </cell>
          <cell r="G45">
            <v>47.152999999999999</v>
          </cell>
          <cell r="L45">
            <v>351.17697001593791</v>
          </cell>
        </row>
        <row r="46">
          <cell r="B46">
            <v>1.46428</v>
          </cell>
        </row>
      </sheetData>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4.7939166666666662</v>
          </cell>
          <cell r="G45">
            <v>16670.666666666664</v>
          </cell>
          <cell r="L45">
            <v>34.774627566186311</v>
          </cell>
        </row>
        <row r="46">
          <cell r="B46">
            <v>3.9498699999999998</v>
          </cell>
          <cell r="E46">
            <v>15176</v>
          </cell>
          <cell r="K46">
            <v>38.42</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sheetName val="Gras a. d. Ackerland"/>
      <sheetName val="Dauerwiesen"/>
      <sheetName val="Weiden einschl. Mähw."/>
      <sheetName val="Wiesen u. Weiden einschl. Mäh."/>
      <sheetName val="Mähweiden"/>
      <sheetName val="Weiden"/>
      <sheetName val="Tabelle2"/>
      <sheetName val="Tabelle1"/>
    </sheetNames>
    <sheetDataSet>
      <sheetData sheetId="0">
        <row r="45">
          <cell r="D45">
            <v>50.210505000000005</v>
          </cell>
          <cell r="G45">
            <v>1889144.7333333332</v>
          </cell>
          <cell r="L45">
            <v>376.24491793765731</v>
          </cell>
        </row>
        <row r="46">
          <cell r="B46">
            <v>57.47466</v>
          </cell>
          <cell r="E46">
            <v>2179613</v>
          </cell>
          <cell r="K46">
            <v>379.23</v>
          </cell>
        </row>
      </sheetData>
      <sheetData sheetId="1"/>
      <sheetData sheetId="2">
        <row r="45">
          <cell r="D45">
            <v>14.163563333333334</v>
          </cell>
          <cell r="G45">
            <v>108645.32416666666</v>
          </cell>
          <cell r="L45">
            <v>76.707620539934737</v>
          </cell>
        </row>
        <row r="46">
          <cell r="B46">
            <v>12.306239999999999</v>
          </cell>
          <cell r="E46">
            <v>92429</v>
          </cell>
          <cell r="K46">
            <v>75.11</v>
          </cell>
        </row>
      </sheetData>
      <sheetData sheetId="3">
        <row r="45">
          <cell r="D45">
            <v>8.3851816666666679</v>
          </cell>
          <cell r="G45">
            <v>60384.279166666667</v>
          </cell>
          <cell r="L45">
            <v>72.013083994006081</v>
          </cell>
        </row>
        <row r="46">
          <cell r="B46">
            <v>6.7833300000000003</v>
          </cell>
          <cell r="E46">
            <v>50366</v>
          </cell>
          <cell r="K46">
            <v>74.25</v>
          </cell>
        </row>
      </sheetData>
      <sheetData sheetId="4">
        <row r="46">
          <cell r="B46">
            <v>52.062640000000002</v>
          </cell>
          <cell r="E46">
            <v>395536.3</v>
          </cell>
          <cell r="K46">
            <v>75.97</v>
          </cell>
        </row>
      </sheetData>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etr."/>
      <sheetName val="Brotgetreide"/>
      <sheetName val="Futtergetreide"/>
      <sheetName val="Getreide ins."/>
      <sheetName val="Wintergetreide"/>
      <sheetName val="Sommergetreide"/>
      <sheetName val="Grafik"/>
    </sheetNames>
    <sheetDataSet>
      <sheetData sheetId="0">
        <row r="45">
          <cell r="D45">
            <v>134.01110666666665</v>
          </cell>
          <cell r="G45">
            <v>1196471.4000000001</v>
          </cell>
          <cell r="L45">
            <v>89.281510298698649</v>
          </cell>
        </row>
        <row r="46">
          <cell r="B46">
            <v>108.31336999999999</v>
          </cell>
          <cell r="E46">
            <v>1003511</v>
          </cell>
          <cell r="K46">
            <v>92.65</v>
          </cell>
        </row>
      </sheetData>
      <sheetData sheetId="1">
        <row r="45">
          <cell r="D45">
            <v>1.1931733333333334</v>
          </cell>
          <cell r="G45">
            <v>7263.95</v>
          </cell>
          <cell r="L45">
            <v>60.879251966744128</v>
          </cell>
        </row>
        <row r="46">
          <cell r="B46">
            <v>1.18306</v>
          </cell>
          <cell r="E46">
            <v>8863</v>
          </cell>
          <cell r="K46">
            <v>74.92</v>
          </cell>
        </row>
      </sheetData>
      <sheetData sheetId="2">
        <row r="45">
          <cell r="D45">
            <v>135.20428000000001</v>
          </cell>
          <cell r="G45">
            <v>1203735.3499999999</v>
          </cell>
          <cell r="L45">
            <v>89.030861301136326</v>
          </cell>
        </row>
        <row r="46">
          <cell r="B46">
            <v>109.49642999999999</v>
          </cell>
          <cell r="E46">
            <v>1012374</v>
          </cell>
          <cell r="K46">
            <v>92.46</v>
          </cell>
        </row>
      </sheetData>
      <sheetData sheetId="3">
        <row r="45">
          <cell r="D45">
            <v>5.6260000000000003</v>
          </cell>
          <cell r="G45">
            <v>37927.366666666669</v>
          </cell>
          <cell r="L45">
            <v>67.414444839435959</v>
          </cell>
        </row>
        <row r="46">
          <cell r="B46">
            <v>7.7203999999999997</v>
          </cell>
          <cell r="E46">
            <v>60322</v>
          </cell>
          <cell r="K46">
            <v>78.13</v>
          </cell>
        </row>
      </sheetData>
      <sheetData sheetId="4">
        <row r="45">
          <cell r="D45">
            <v>43.674671666666669</v>
          </cell>
          <cell r="G45">
            <v>359869.59999999992</v>
          </cell>
          <cell r="L45">
            <v>82.397780284782129</v>
          </cell>
        </row>
        <row r="46">
          <cell r="B46">
            <v>43.27129</v>
          </cell>
          <cell r="E46">
            <v>373936</v>
          </cell>
          <cell r="K46">
            <v>86.42</v>
          </cell>
        </row>
      </sheetData>
      <sheetData sheetId="5">
        <row r="45">
          <cell r="D45">
            <v>1.6197450000000002</v>
          </cell>
          <cell r="G45">
            <v>7776.8833333333323</v>
          </cell>
          <cell r="L45">
            <v>48.013010278366856</v>
          </cell>
        </row>
        <row r="46">
          <cell r="B46">
            <v>1.4527600000000001</v>
          </cell>
          <cell r="E46">
            <v>8560</v>
          </cell>
          <cell r="K46">
            <v>58.92</v>
          </cell>
        </row>
      </sheetData>
      <sheetData sheetId="6">
        <row r="45">
          <cell r="D45">
            <v>45.294416666666663</v>
          </cell>
          <cell r="G45">
            <v>367646.48333333334</v>
          </cell>
          <cell r="L45">
            <v>81.168168262092649</v>
          </cell>
        </row>
        <row r="46">
          <cell r="B46">
            <v>44.724049999999998</v>
          </cell>
          <cell r="E46">
            <v>382496</v>
          </cell>
          <cell r="K46">
            <v>85.52</v>
          </cell>
        </row>
      </sheetData>
      <sheetData sheetId="7">
        <row r="45">
          <cell r="D45">
            <v>3.2324899999999999</v>
          </cell>
          <cell r="G45">
            <v>23305.183333333331</v>
          </cell>
          <cell r="L45">
            <v>72.096691198838442</v>
          </cell>
        </row>
        <row r="46">
          <cell r="B46">
            <v>3.6486499999999999</v>
          </cell>
          <cell r="E46">
            <v>29273</v>
          </cell>
          <cell r="K46">
            <v>80.23</v>
          </cell>
        </row>
      </sheetData>
      <sheetData sheetId="8" refreshError="1"/>
      <sheetData sheetId="9" refreshError="1"/>
      <sheetData sheetId="10">
        <row r="45">
          <cell r="D45">
            <v>3.7332683333333332</v>
          </cell>
          <cell r="G45">
            <v>20222.349999999999</v>
          </cell>
          <cell r="L45">
            <v>54.167952031307692</v>
          </cell>
        </row>
        <row r="46">
          <cell r="B46">
            <v>3.3698899999999998</v>
          </cell>
          <cell r="E46">
            <v>17905</v>
          </cell>
          <cell r="K46">
            <v>53.13</v>
          </cell>
        </row>
      </sheetData>
      <sheetData sheetId="11">
        <row r="45">
          <cell r="D45">
            <v>140.83027999999999</v>
          </cell>
          <cell r="G45">
            <v>1241662.7166666668</v>
          </cell>
          <cell r="L45">
            <v>88.16731150904954</v>
          </cell>
        </row>
        <row r="46">
          <cell r="B46">
            <v>117.21682999999999</v>
          </cell>
          <cell r="E46">
            <v>1072696</v>
          </cell>
          <cell r="K46">
            <v>91.51</v>
          </cell>
        </row>
      </sheetData>
      <sheetData sheetId="12">
        <row r="45">
          <cell r="D45">
            <v>52.260174999999997</v>
          </cell>
          <cell r="G45">
            <v>411174.0166666666</v>
          </cell>
          <cell r="L45">
            <v>78.67827014866802</v>
          </cell>
        </row>
        <row r="46">
          <cell r="B46">
            <v>51.742589999999993</v>
          </cell>
          <cell r="E46">
            <v>429674</v>
          </cell>
          <cell r="K46">
            <v>83.04</v>
          </cell>
        </row>
      </sheetData>
      <sheetData sheetId="13">
        <row r="45">
          <cell r="D45">
            <v>193.09045499999999</v>
          </cell>
          <cell r="G45">
            <v>1652836.7333333334</v>
          </cell>
          <cell r="L45">
            <v>85.599090505707977</v>
          </cell>
        </row>
        <row r="46">
          <cell r="B46">
            <v>168.95941999999997</v>
          </cell>
          <cell r="E46">
            <v>1502370</v>
          </cell>
          <cell r="K46">
            <v>88.92</v>
          </cell>
        </row>
      </sheetData>
      <sheetData sheetId="14" refreshError="1"/>
      <sheetData sheetId="15"/>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kartoffeln"/>
      <sheetName val="Späte Kartoffeln"/>
      <sheetName val="Kartoffeln ins."/>
      <sheetName val="Tabelle1"/>
    </sheetNames>
    <sheetDataSet>
      <sheetData sheetId="0">
        <row r="45">
          <cell r="D45">
            <v>4.3049949999999999</v>
          </cell>
          <cell r="G45">
            <v>278315.58333333331</v>
          </cell>
          <cell r="L45">
            <v>646.49455651710002</v>
          </cell>
        </row>
        <row r="46">
          <cell r="B46">
            <v>4.2267000000000001</v>
          </cell>
          <cell r="E46">
            <v>293404</v>
          </cell>
          <cell r="K46">
            <v>694.17</v>
          </cell>
        </row>
      </sheetData>
      <sheetData sheetId="1" refreshError="1"/>
      <sheetData sheetId="2" refreshError="1"/>
      <sheetData sheetId="3" refreshError="1"/>
      <sheetData sheetId="4" refreshError="1"/>
      <sheetData sheetId="5" refreshError="1"/>
      <sheetData sheetId="6">
        <row r="45">
          <cell r="D45">
            <v>0.81193666666666664</v>
          </cell>
        </row>
        <row r="46">
          <cell r="B46">
            <v>0.70078999999999991</v>
          </cell>
        </row>
      </sheetData>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71.671249999999986</v>
          </cell>
          <cell r="G45">
            <v>298824.58333333331</v>
          </cell>
          <cell r="L45">
            <v>41.69378702524839</v>
          </cell>
        </row>
        <row r="46">
          <cell r="B46">
            <v>86.26061</v>
          </cell>
          <cell r="E46">
            <v>359640</v>
          </cell>
          <cell r="K46">
            <v>41.69</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sheetData sheetId="1">
        <row r="66">
          <cell r="B66">
            <v>221.04166000000001</v>
          </cell>
          <cell r="D66">
            <v>204.44676166666667</v>
          </cell>
          <cell r="E66">
            <v>2013247</v>
          </cell>
          <cell r="G66">
            <v>1800526.1666666667</v>
          </cell>
          <cell r="J66">
            <v>91.08</v>
          </cell>
        </row>
        <row r="67">
          <cell r="B67">
            <v>158.43705</v>
          </cell>
          <cell r="E67">
            <v>1418962</v>
          </cell>
          <cell r="J67">
            <v>89.56</v>
          </cell>
        </row>
      </sheetData>
      <sheetData sheetId="2">
        <row r="66">
          <cell r="D66">
            <v>4.1470716666666672</v>
          </cell>
          <cell r="G66">
            <v>26766</v>
          </cell>
        </row>
        <row r="67">
          <cell r="B67">
            <v>14.019770000000001</v>
          </cell>
          <cell r="E67">
            <v>104251</v>
          </cell>
          <cell r="J67">
            <v>74.36</v>
          </cell>
        </row>
      </sheetData>
      <sheetData sheetId="3"/>
      <sheetData sheetId="4"/>
      <sheetData sheetId="5">
        <row r="66">
          <cell r="B66">
            <v>228.57977</v>
          </cell>
          <cell r="D66">
            <v>208.59383333333335</v>
          </cell>
          <cell r="E66">
            <v>2063134</v>
          </cell>
          <cell r="G66">
            <v>1827292.1666666667</v>
          </cell>
          <cell r="J66">
            <v>90.26</v>
          </cell>
        </row>
        <row r="67">
          <cell r="B67">
            <v>172.45681999999999</v>
          </cell>
          <cell r="E67">
            <v>1523213</v>
          </cell>
          <cell r="J67">
            <v>88.32</v>
          </cell>
        </row>
      </sheetData>
      <sheetData sheetId="6">
        <row r="66">
          <cell r="B66">
            <v>26.12546</v>
          </cell>
          <cell r="D66">
            <v>24.398675000000004</v>
          </cell>
          <cell r="E66">
            <v>198710</v>
          </cell>
          <cell r="G66">
            <v>151589.83333333334</v>
          </cell>
          <cell r="J66">
            <v>76.06</v>
          </cell>
        </row>
        <row r="67">
          <cell r="B67">
            <v>26.506259999999997</v>
          </cell>
          <cell r="E67">
            <v>202905</v>
          </cell>
          <cell r="J67">
            <v>76.55</v>
          </cell>
        </row>
      </sheetData>
      <sheetData sheetId="7">
        <row r="66">
          <cell r="B66">
            <v>53.218480000000007</v>
          </cell>
          <cell r="D66">
            <v>55.932613333333336</v>
          </cell>
          <cell r="E66">
            <v>492431</v>
          </cell>
          <cell r="G66">
            <v>445078.16666666669</v>
          </cell>
          <cell r="J66">
            <v>92.53</v>
          </cell>
        </row>
        <row r="67">
          <cell r="B67">
            <v>53.398389999999999</v>
          </cell>
          <cell r="E67">
            <v>455488</v>
          </cell>
          <cell r="J67">
            <v>85.3</v>
          </cell>
        </row>
      </sheetData>
      <sheetData sheetId="8">
        <row r="66">
          <cell r="B66">
            <v>8.1358599999999992</v>
          </cell>
          <cell r="D66">
            <v>8.9662316666666673</v>
          </cell>
          <cell r="E66">
            <v>44633</v>
          </cell>
          <cell r="G66">
            <v>40922.833333333336</v>
          </cell>
          <cell r="J66">
            <v>54.86</v>
          </cell>
        </row>
        <row r="67">
          <cell r="B67">
            <v>8.7131499999999988</v>
          </cell>
          <cell r="E67">
            <v>48672</v>
          </cell>
          <cell r="J67">
            <v>55.86</v>
          </cell>
        </row>
      </sheetData>
      <sheetData sheetId="9">
        <row r="66">
          <cell r="B66">
            <v>61.354340000000008</v>
          </cell>
          <cell r="D66">
            <v>64.898845000000009</v>
          </cell>
          <cell r="E66">
            <v>537064</v>
          </cell>
          <cell r="G66">
            <v>486001</v>
          </cell>
          <cell r="J66">
            <v>87.53</v>
          </cell>
        </row>
        <row r="67">
          <cell r="B67">
            <v>62.111539999999998</v>
          </cell>
          <cell r="E67">
            <v>504160</v>
          </cell>
          <cell r="J67">
            <v>81.17</v>
          </cell>
        </row>
      </sheetData>
      <sheetData sheetId="10">
        <row r="66">
          <cell r="B66">
            <v>5.6894799999999996</v>
          </cell>
          <cell r="D66">
            <v>6.9546233333333323</v>
          </cell>
          <cell r="E66">
            <v>43251</v>
          </cell>
          <cell r="G66">
            <v>45218</v>
          </cell>
          <cell r="J66">
            <v>76.02</v>
          </cell>
        </row>
        <row r="67">
          <cell r="B67">
            <v>5.7503500000000001</v>
          </cell>
          <cell r="E67">
            <v>43852</v>
          </cell>
          <cell r="J67">
            <v>76.260000000000005</v>
          </cell>
        </row>
      </sheetData>
      <sheetData sheetId="11"/>
      <sheetData sheetId="12"/>
      <sheetData sheetId="13">
        <row r="66">
          <cell r="B66">
            <v>7.7159899999999997</v>
          </cell>
          <cell r="D66">
            <v>7.4898233333333337</v>
          </cell>
          <cell r="E66">
            <v>45478</v>
          </cell>
          <cell r="G66">
            <v>39449.5</v>
          </cell>
          <cell r="J66">
            <v>58.94</v>
          </cell>
        </row>
        <row r="67">
          <cell r="B67">
            <v>11.46002</v>
          </cell>
          <cell r="E67">
            <v>62239</v>
          </cell>
          <cell r="J67">
            <v>54.31</v>
          </cell>
        </row>
      </sheetData>
      <sheetData sheetId="14">
        <row r="66">
          <cell r="B66">
            <v>329.46504000000004</v>
          </cell>
          <cell r="D66">
            <v>312.33580000000006</v>
          </cell>
          <cell r="E66">
            <v>2887637</v>
          </cell>
          <cell r="G66">
            <v>2549550.5</v>
          </cell>
          <cell r="J66">
            <v>87.65</v>
          </cell>
        </row>
        <row r="67">
          <cell r="B67">
            <v>278.28498999999999</v>
          </cell>
          <cell r="E67">
            <v>2336369</v>
          </cell>
          <cell r="J67">
            <v>83.96</v>
          </cell>
        </row>
      </sheetData>
      <sheetData sheetId="15">
        <row r="66">
          <cell r="B66">
            <v>254.70523</v>
          </cell>
          <cell r="D66">
            <v>232.99250833333332</v>
          </cell>
          <cell r="E66">
            <v>2261844</v>
          </cell>
          <cell r="G66">
            <v>1978882</v>
          </cell>
          <cell r="J66">
            <v>88.8</v>
          </cell>
        </row>
        <row r="67">
          <cell r="B67">
            <v>198.96307999999999</v>
          </cell>
          <cell r="E67">
            <v>1726118</v>
          </cell>
          <cell r="J67">
            <v>86.76</v>
          </cell>
        </row>
      </sheetData>
      <sheetData sheetId="16">
        <row r="66">
          <cell r="B66">
            <v>74.759810000000016</v>
          </cell>
          <cell r="D66">
            <v>79.343291666666673</v>
          </cell>
          <cell r="E66">
            <v>625793</v>
          </cell>
          <cell r="G66">
            <v>570668.5</v>
          </cell>
          <cell r="J66">
            <v>83.71</v>
          </cell>
        </row>
        <row r="67">
          <cell r="B67">
            <v>79.321910000000003</v>
          </cell>
          <cell r="E67">
            <v>610251</v>
          </cell>
          <cell r="J67">
            <v>76.930000000000007</v>
          </cell>
        </row>
      </sheetData>
      <sheetData sheetId="17"/>
      <sheetData sheetId="18"/>
      <sheetData sheetId="19"/>
      <sheetData sheetId="20">
        <row r="66">
          <cell r="B66">
            <v>60.493580000000001</v>
          </cell>
          <cell r="D66">
            <v>98.622164999999995</v>
          </cell>
          <cell r="E66">
            <v>255101</v>
          </cell>
          <cell r="G66">
            <v>404080.33333333331</v>
          </cell>
          <cell r="J66">
            <v>42.17</v>
          </cell>
        </row>
        <row r="67">
          <cell r="B67">
            <v>112.60169</v>
          </cell>
          <cell r="E67">
            <v>462117</v>
          </cell>
          <cell r="J67">
            <v>41.04</v>
          </cell>
        </row>
      </sheetData>
      <sheetData sheetId="21"/>
      <sheetData sheetId="22"/>
      <sheetData sheetId="23"/>
      <sheetData sheetId="24"/>
      <sheetData sheetId="25">
        <row r="66">
          <cell r="B66">
            <v>5.4900099999999998</v>
          </cell>
          <cell r="D66">
            <v>5.4868633333333339</v>
          </cell>
          <cell r="E66">
            <v>197827</v>
          </cell>
          <cell r="G66">
            <v>198845.5</v>
          </cell>
          <cell r="J66">
            <v>360.34</v>
          </cell>
        </row>
        <row r="67">
          <cell r="B67">
            <v>5.56271</v>
          </cell>
          <cell r="E67">
            <v>189900</v>
          </cell>
          <cell r="J67">
            <v>341.38</v>
          </cell>
        </row>
      </sheetData>
      <sheetData sheetId="26">
        <row r="66">
          <cell r="B66">
            <v>8.7872299999999992</v>
          </cell>
          <cell r="D66">
            <v>8.408176666666666</v>
          </cell>
          <cell r="E66">
            <v>563701</v>
          </cell>
          <cell r="G66">
            <v>537537.83333333337</v>
          </cell>
          <cell r="J66">
            <v>641.5</v>
          </cell>
        </row>
        <row r="67">
          <cell r="B67">
            <v>8.3576100000000011</v>
          </cell>
          <cell r="E67">
            <v>571911</v>
          </cell>
          <cell r="J67">
            <v>684.3</v>
          </cell>
        </row>
      </sheetData>
      <sheetData sheetId="27"/>
      <sheetData sheetId="28"/>
      <sheetData sheetId="29"/>
      <sheetData sheetId="30"/>
      <sheetData sheetId="31">
        <row r="66">
          <cell r="B66">
            <v>0.39623000000000003</v>
          </cell>
          <cell r="D66">
            <v>0.48723999999999995</v>
          </cell>
        </row>
        <row r="67">
          <cell r="B67">
            <v>0.18080000000000002</v>
          </cell>
        </row>
      </sheetData>
      <sheetData sheetId="32">
        <row r="66">
          <cell r="B66">
            <v>1.1950799999999999</v>
          </cell>
          <cell r="D66">
            <v>0.97233666666666674</v>
          </cell>
        </row>
        <row r="67">
          <cell r="B67">
            <v>0.77651000000000003</v>
          </cell>
        </row>
      </sheetData>
      <sheetData sheetId="33"/>
      <sheetData sheetId="34">
        <row r="66">
          <cell r="B66">
            <v>180.73086999999998</v>
          </cell>
          <cell r="D66">
            <v>159.04879166666666</v>
          </cell>
          <cell r="E66">
            <v>7283454</v>
          </cell>
          <cell r="G66">
            <v>6112231.833333333</v>
          </cell>
          <cell r="J66">
            <v>403</v>
          </cell>
          <cell r="K66">
            <v>384.29916815358808</v>
          </cell>
        </row>
        <row r="67">
          <cell r="B67">
            <v>181.06452999999999</v>
          </cell>
          <cell r="E67">
            <v>7016251</v>
          </cell>
          <cell r="J67">
            <v>387.5</v>
          </cell>
        </row>
      </sheetData>
      <sheetData sheetId="35"/>
      <sheetData sheetId="36">
        <row r="66">
          <cell r="B66">
            <v>12.432799999999999</v>
          </cell>
          <cell r="D66">
            <v>12.557973333333333</v>
          </cell>
          <cell r="E66">
            <v>101825</v>
          </cell>
          <cell r="G66">
            <v>88790.7</v>
          </cell>
          <cell r="J66">
            <v>81.900000000000006</v>
          </cell>
        </row>
        <row r="67">
          <cell r="B67">
            <v>11.9602</v>
          </cell>
          <cell r="E67">
            <v>92333</v>
          </cell>
          <cell r="J67">
            <v>77.2</v>
          </cell>
        </row>
      </sheetData>
      <sheetData sheetId="37">
        <row r="66">
          <cell r="B66">
            <v>44.896459999999998</v>
          </cell>
          <cell r="D66">
            <v>46.599309999999996</v>
          </cell>
          <cell r="E66">
            <v>412598</v>
          </cell>
          <cell r="G66">
            <v>370589.8</v>
          </cell>
          <cell r="J66">
            <v>91.9</v>
          </cell>
        </row>
        <row r="67">
          <cell r="B67">
            <v>42.973219999999998</v>
          </cell>
          <cell r="E67">
            <v>343786</v>
          </cell>
          <cell r="J67">
            <v>80</v>
          </cell>
        </row>
      </sheetData>
      <sheetData sheetId="38">
        <row r="66">
          <cell r="B66">
            <v>35.28378</v>
          </cell>
          <cell r="D66">
            <v>42.445436666666666</v>
          </cell>
          <cell r="E66">
            <v>291797</v>
          </cell>
          <cell r="G66">
            <v>311049.01666666666</v>
          </cell>
          <cell r="J66">
            <v>82.7</v>
          </cell>
          <cell r="K66">
            <v>73.282086625566592</v>
          </cell>
        </row>
        <row r="67">
          <cell r="B67">
            <v>30.536570000000001</v>
          </cell>
          <cell r="E67">
            <v>235437</v>
          </cell>
          <cell r="J67">
            <v>77.099999999999994</v>
          </cell>
        </row>
      </sheetData>
      <sheetData sheetId="39">
        <row r="66">
          <cell r="B66">
            <v>278.39282000000003</v>
          </cell>
          <cell r="E66">
            <v>2371907</v>
          </cell>
          <cell r="J66">
            <v>85.2</v>
          </cell>
        </row>
        <row r="67">
          <cell r="B67">
            <v>281.82601</v>
          </cell>
          <cell r="E67">
            <v>2223607</v>
          </cell>
          <cell r="J67">
            <v>78.900000000000006</v>
          </cell>
        </row>
      </sheetData>
      <sheetData sheetId="40"/>
      <sheetData sheetId="41"/>
      <sheetData sheetId="42"/>
      <sheetData sheetId="43"/>
      <sheetData sheetId="44"/>
      <sheetData sheetId="45"/>
      <sheetData sheetId="46"/>
      <sheetData sheetId="47"/>
      <sheetData sheetId="4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sheetName val="Gras a. d. Ackerland"/>
      <sheetName val="Dauerwiesen"/>
      <sheetName val="Weiden einschl. Mähw."/>
      <sheetName val="Wiesen u. Weiden einschl. Mäh."/>
      <sheetName val="Mähweiden"/>
      <sheetName val="Weiden"/>
      <sheetName val="Tabelle1"/>
    </sheetNames>
    <sheetDataSet>
      <sheetData sheetId="0" refreshError="1">
        <row r="45">
          <cell r="D45">
            <v>40.77272</v>
          </cell>
          <cell r="G45">
            <v>1624271.7</v>
          </cell>
          <cell r="L45">
            <v>398.37217139302942</v>
          </cell>
        </row>
        <row r="46">
          <cell r="B46">
            <v>48.283209999999997</v>
          </cell>
          <cell r="E46">
            <v>1924190</v>
          </cell>
          <cell r="K46">
            <v>398.52</v>
          </cell>
        </row>
      </sheetData>
      <sheetData sheetId="1" refreshError="1"/>
      <sheetData sheetId="2" refreshError="1">
        <row r="45">
          <cell r="D45">
            <v>14.538083333333335</v>
          </cell>
          <cell r="G45">
            <v>118139.54833333334</v>
          </cell>
          <cell r="L45">
            <v>81.262120751818514</v>
          </cell>
        </row>
        <row r="46">
          <cell r="B46">
            <v>13.096860000000001</v>
          </cell>
          <cell r="E46">
            <v>106605</v>
          </cell>
          <cell r="K46">
            <v>81.400000000000006</v>
          </cell>
        </row>
      </sheetData>
      <sheetData sheetId="3" refreshError="1">
        <row r="45">
          <cell r="D45">
            <v>14.883460000000001</v>
          </cell>
          <cell r="G45">
            <v>110131.63500000001</v>
          </cell>
          <cell r="L45">
            <v>73.995989507816063</v>
          </cell>
        </row>
        <row r="46">
          <cell r="B46">
            <v>12.219469999999999</v>
          </cell>
          <cell r="E46">
            <v>94397</v>
          </cell>
          <cell r="K46">
            <v>77.25</v>
          </cell>
        </row>
      </sheetData>
      <sheetData sheetId="4" refreshError="1">
        <row r="46">
          <cell r="B46">
            <v>55.21575</v>
          </cell>
          <cell r="E46">
            <v>445433.7</v>
          </cell>
          <cell r="K46">
            <v>80.67</v>
          </cell>
        </row>
      </sheetData>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weizen+Hartweizen"/>
      <sheetName val="Weizen zus."/>
      <sheetName val="Roggen"/>
      <sheetName val="Wintergerste"/>
      <sheetName val="Sommergerste"/>
      <sheetName val="Hafer u. Sommermeng."/>
      <sheetName val="Triticale"/>
      <sheetName val="Winterraps"/>
      <sheetName val="Kartoffeln"/>
      <sheetName val="Zuckerrüben"/>
      <sheetName val="Silomais"/>
      <sheetName val="Gras_a_d_Ackerland"/>
      <sheetName val="Dauerwiesen"/>
      <sheetName val="Weiden einschl. Mähweiden"/>
      <sheetName val="Raufutter"/>
      <sheetName val="Tabelle1"/>
    </sheetNames>
    <sheetDataSet>
      <sheetData sheetId="0">
        <row r="31">
          <cell r="E31">
            <v>83.422360729580546</v>
          </cell>
        </row>
        <row r="32">
          <cell r="E32">
            <v>86.162213054191241</v>
          </cell>
        </row>
        <row r="33">
          <cell r="E33">
            <v>87.850814682513573</v>
          </cell>
        </row>
        <row r="34">
          <cell r="E34">
            <v>78.560803203705518</v>
          </cell>
        </row>
        <row r="35">
          <cell r="E35">
            <v>86.909639051490728</v>
          </cell>
        </row>
        <row r="36">
          <cell r="E36">
            <v>91.635939289216864</v>
          </cell>
        </row>
        <row r="37">
          <cell r="E37">
            <v>82.73781235628789</v>
          </cell>
        </row>
        <row r="38">
          <cell r="E38">
            <v>98.099768710971816</v>
          </cell>
        </row>
        <row r="39">
          <cell r="E39">
            <v>83.102046372812268</v>
          </cell>
        </row>
        <row r="40">
          <cell r="E40">
            <v>88.936252298314798</v>
          </cell>
        </row>
        <row r="41">
          <cell r="E41">
            <v>86.02863518449837</v>
          </cell>
        </row>
        <row r="42">
          <cell r="E42">
            <v>90.069609221716817</v>
          </cell>
        </row>
        <row r="43">
          <cell r="E43">
            <v>87.082840775020372</v>
          </cell>
        </row>
        <row r="44">
          <cell r="E44">
            <v>81.608757187513405</v>
          </cell>
        </row>
        <row r="45">
          <cell r="E45">
            <v>88.532129568332167</v>
          </cell>
        </row>
      </sheetData>
      <sheetData sheetId="1"/>
      <sheetData sheetId="2"/>
      <sheetData sheetId="3">
        <row r="32">
          <cell r="E32">
            <v>74.268292161099438</v>
          </cell>
        </row>
        <row r="33">
          <cell r="E33">
            <v>84.565387829743244</v>
          </cell>
        </row>
        <row r="34">
          <cell r="E34">
            <v>79.619303344477245</v>
          </cell>
        </row>
        <row r="35">
          <cell r="E35">
            <v>76.460909144253918</v>
          </cell>
        </row>
        <row r="36">
          <cell r="E36">
            <v>75.65537693019759</v>
          </cell>
        </row>
        <row r="37">
          <cell r="E37">
            <v>73.835223733434205</v>
          </cell>
        </row>
        <row r="38">
          <cell r="E38">
            <v>75.471820927787803</v>
          </cell>
        </row>
        <row r="39">
          <cell r="E39">
            <v>71.644187625095512</v>
          </cell>
        </row>
        <row r="40">
          <cell r="E40">
            <v>77.029344040548622</v>
          </cell>
        </row>
        <row r="41">
          <cell r="E41">
            <v>76.15275186104013</v>
          </cell>
        </row>
        <row r="42">
          <cell r="E42">
            <v>74.251925918079138</v>
          </cell>
        </row>
        <row r="43">
          <cell r="E43">
            <v>80.301514352686624</v>
          </cell>
        </row>
        <row r="44">
          <cell r="E44">
            <v>75.556853515563134</v>
          </cell>
        </row>
        <row r="45">
          <cell r="E45">
            <v>81.427012758167464</v>
          </cell>
        </row>
      </sheetData>
      <sheetData sheetId="4">
        <row r="31">
          <cell r="E31">
            <v>73.012494379653063</v>
          </cell>
        </row>
        <row r="32">
          <cell r="E32">
            <v>75.366690032331789</v>
          </cell>
        </row>
        <row r="33">
          <cell r="E33">
            <v>86.416771410139262</v>
          </cell>
        </row>
        <row r="34">
          <cell r="E34">
            <v>76.371133275592868</v>
          </cell>
        </row>
        <row r="35">
          <cell r="E35">
            <v>85.437685481274343</v>
          </cell>
        </row>
        <row r="36">
          <cell r="E36">
            <v>85.744347928325894</v>
          </cell>
        </row>
        <row r="37">
          <cell r="E37">
            <v>84.405583697568431</v>
          </cell>
        </row>
        <row r="38">
          <cell r="E38">
            <v>93.275528932491781</v>
          </cell>
        </row>
        <row r="39">
          <cell r="E39">
            <v>78.671743074218185</v>
          </cell>
        </row>
        <row r="40">
          <cell r="E40">
            <v>86.54535062464403</v>
          </cell>
        </row>
        <row r="41">
          <cell r="E41">
            <v>83.154216478445818</v>
          </cell>
        </row>
        <row r="42">
          <cell r="E42">
            <v>81.720015893101959</v>
          </cell>
        </row>
        <row r="43">
          <cell r="E43">
            <v>83.209680320292193</v>
          </cell>
        </row>
        <row r="44">
          <cell r="E44">
            <v>80.370249694359771</v>
          </cell>
        </row>
        <row r="45">
          <cell r="E45">
            <v>80.527025982818444</v>
          </cell>
        </row>
      </sheetData>
      <sheetData sheetId="5"/>
      <sheetData sheetId="6"/>
      <sheetData sheetId="7"/>
      <sheetData sheetId="8">
        <row r="31">
          <cell r="E31">
            <v>38.833903168360685</v>
          </cell>
        </row>
        <row r="32">
          <cell r="E32">
            <v>41.898491080652647</v>
          </cell>
        </row>
        <row r="33">
          <cell r="E33">
            <v>42.918549479718912</v>
          </cell>
        </row>
        <row r="34">
          <cell r="E34">
            <v>47.010120590257252</v>
          </cell>
        </row>
        <row r="35">
          <cell r="E35">
            <v>40.184247734971009</v>
          </cell>
        </row>
        <row r="36">
          <cell r="E36">
            <v>41.309774382243013</v>
          </cell>
        </row>
        <row r="37">
          <cell r="E37">
            <v>38.211666391359202</v>
          </cell>
        </row>
        <row r="38">
          <cell r="E38">
            <v>44.03687061826281</v>
          </cell>
        </row>
        <row r="39">
          <cell r="E39">
            <v>37.777667014625052</v>
          </cell>
        </row>
        <row r="40">
          <cell r="E40">
            <v>39.017745127117223</v>
          </cell>
        </row>
        <row r="41">
          <cell r="E41">
            <v>41.296250009049928</v>
          </cell>
        </row>
        <row r="42">
          <cell r="E42">
            <v>41.12087638483527</v>
          </cell>
        </row>
        <row r="43">
          <cell r="E43">
            <v>40.365313894802426</v>
          </cell>
        </row>
        <row r="44">
          <cell r="E44">
            <v>38.286297725670799</v>
          </cell>
        </row>
        <row r="45">
          <cell r="E45">
            <v>40.108235672229249</v>
          </cell>
        </row>
      </sheetData>
      <sheetData sheetId="9"/>
      <sheetData sheetId="10">
        <row r="32">
          <cell r="E32">
            <v>769.98384647958699</v>
          </cell>
        </row>
        <row r="33">
          <cell r="E33">
            <v>679.97069449060825</v>
          </cell>
        </row>
        <row r="34">
          <cell r="E34">
            <v>599.97251446487473</v>
          </cell>
        </row>
        <row r="35">
          <cell r="E35">
            <v>713.19847471057744</v>
          </cell>
        </row>
        <row r="36">
          <cell r="E36">
            <v>640.60313412715482</v>
          </cell>
        </row>
        <row r="37">
          <cell r="E37">
            <v>778.05560241407875</v>
          </cell>
        </row>
        <row r="38">
          <cell r="E38">
            <v>657.26377682318832</v>
          </cell>
        </row>
        <row r="40">
          <cell r="E40">
            <v>677.68223741696011</v>
          </cell>
        </row>
        <row r="41">
          <cell r="E41">
            <v>729.33350694104865</v>
          </cell>
        </row>
        <row r="42">
          <cell r="E42">
            <v>694.86639019103438</v>
          </cell>
        </row>
        <row r="43">
          <cell r="E43">
            <v>606.13668612561469</v>
          </cell>
        </row>
        <row r="44">
          <cell r="E44">
            <v>630.89145371415339</v>
          </cell>
        </row>
        <row r="45">
          <cell r="E45">
            <v>679.96730884668136</v>
          </cell>
        </row>
      </sheetData>
      <sheetData sheetId="11">
        <row r="31">
          <cell r="E31">
            <v>389.83558603054792</v>
          </cell>
        </row>
        <row r="32">
          <cell r="E32">
            <v>379.82895561684217</v>
          </cell>
        </row>
        <row r="33">
          <cell r="E33">
            <v>375.83103585461009</v>
          </cell>
        </row>
        <row r="34">
          <cell r="E34">
            <v>444.80107100919554</v>
          </cell>
        </row>
        <row r="35">
          <cell r="E35">
            <v>389.73239338834247</v>
          </cell>
        </row>
        <row r="36">
          <cell r="E36">
            <v>369.925487189482</v>
          </cell>
        </row>
        <row r="37">
          <cell r="E37">
            <v>386.25690649519555</v>
          </cell>
        </row>
        <row r="38">
          <cell r="E38">
            <v>389.4085161909627</v>
          </cell>
        </row>
        <row r="39">
          <cell r="E39">
            <v>373.42707427939263</v>
          </cell>
        </row>
        <row r="40">
          <cell r="E40">
            <v>380.80405077512336</v>
          </cell>
        </row>
        <row r="41">
          <cell r="E41">
            <v>397.02906297111781</v>
          </cell>
        </row>
        <row r="42">
          <cell r="E42">
            <v>391.53175915316007</v>
          </cell>
        </row>
        <row r="43">
          <cell r="E43">
            <v>376.34462277618934</v>
          </cell>
        </row>
        <row r="44">
          <cell r="E44">
            <v>383.03005861293525</v>
          </cell>
        </row>
        <row r="45">
          <cell r="E45">
            <v>380.93311033447981</v>
          </cell>
        </row>
      </sheetData>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 val="Triticake"/>
      <sheetName val="Kartoffekn zus."/>
      <sheetName val="Kkee + Kkeegras"/>
      <sheetName val="Gras a. d. Ackerkand"/>
    </sheetNames>
    <sheetDataSet>
      <sheetData sheetId="0"/>
      <sheetData sheetId="1">
        <row r="65">
          <cell r="D65">
            <v>199.78067833333333</v>
          </cell>
        </row>
        <row r="66">
          <cell r="K66">
            <v>88.068216487687579</v>
          </cell>
        </row>
      </sheetData>
      <sheetData sheetId="2">
        <row r="65">
          <cell r="K65">
            <v>63.2545743469108</v>
          </cell>
        </row>
        <row r="66">
          <cell r="K66">
            <v>64.541927777954157</v>
          </cell>
        </row>
      </sheetData>
      <sheetData sheetId="3"/>
      <sheetData sheetId="4"/>
      <sheetData sheetId="5">
        <row r="65">
          <cell r="D65">
            <v>168.35061833333336</v>
          </cell>
        </row>
        <row r="66">
          <cell r="K66">
            <v>87.60048834936795</v>
          </cell>
        </row>
      </sheetData>
      <sheetData sheetId="6">
        <row r="65">
          <cell r="K65">
            <v>58.452050937219227</v>
          </cell>
        </row>
        <row r="66">
          <cell r="K66">
            <v>62.13035475628628</v>
          </cell>
        </row>
      </sheetData>
      <sheetData sheetId="7">
        <row r="65">
          <cell r="K65">
            <v>77.071318706862428</v>
          </cell>
        </row>
        <row r="66">
          <cell r="K66">
            <v>79.573998091989736</v>
          </cell>
        </row>
      </sheetData>
      <sheetData sheetId="8">
        <row r="65">
          <cell r="K65">
            <v>44.422884465796137</v>
          </cell>
        </row>
        <row r="66">
          <cell r="K66">
            <v>45.641061768981729</v>
          </cell>
        </row>
      </sheetData>
      <sheetData sheetId="9">
        <row r="65">
          <cell r="K65">
            <v>72.691666557643487</v>
          </cell>
        </row>
        <row r="66">
          <cell r="K66">
            <v>74.885924395110564</v>
          </cell>
        </row>
      </sheetData>
      <sheetData sheetId="10"/>
      <sheetData sheetId="11"/>
      <sheetData sheetId="12"/>
      <sheetData sheetId="13">
        <row r="65">
          <cell r="K65">
            <v>51.217560755753262</v>
          </cell>
        </row>
        <row r="66">
          <cell r="K66">
            <v>52.670801759009002</v>
          </cell>
        </row>
      </sheetData>
      <sheetData sheetId="14">
        <row r="65">
          <cell r="D65">
            <v>310.15545500000002</v>
          </cell>
        </row>
        <row r="66">
          <cell r="K66">
            <v>81.62850688265641</v>
          </cell>
        </row>
      </sheetData>
      <sheetData sheetId="15">
        <row r="65">
          <cell r="D65">
            <v>226.15889833333335</v>
          </cell>
        </row>
        <row r="66">
          <cell r="K66">
            <v>84.933288806389015</v>
          </cell>
        </row>
      </sheetData>
      <sheetData sheetId="16">
        <row r="65">
          <cell r="K65">
            <v>69.952847670303299</v>
          </cell>
        </row>
        <row r="66">
          <cell r="K66">
            <v>71.92397592949203</v>
          </cell>
        </row>
      </sheetData>
      <sheetData sheetId="17"/>
      <sheetData sheetId="18"/>
      <sheetData sheetId="19"/>
      <sheetData sheetId="20">
        <row r="65">
          <cell r="K65">
            <v>40.53923330053459</v>
          </cell>
        </row>
        <row r="66">
          <cell r="K66">
            <v>40.972567711663331</v>
          </cell>
        </row>
      </sheetData>
      <sheetData sheetId="21"/>
      <sheetData sheetId="22"/>
      <sheetData sheetId="23"/>
      <sheetData sheetId="24"/>
      <sheetData sheetId="25"/>
      <sheetData sheetId="26">
        <row r="65">
          <cell r="K65">
            <v>626.243114833493</v>
          </cell>
        </row>
        <row r="66">
          <cell r="K66">
            <v>639.30368573765304</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5">
          <cell r="K65">
            <v>64.099269644447162</v>
          </cell>
        </row>
        <row r="66">
          <cell r="K66">
            <v>65.018618310025914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5">
          <cell r="K65">
            <v>357.49697424988608</v>
          </cell>
        </row>
        <row r="66">
          <cell r="K66">
            <v>362.40286648291465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5">
          <cell r="K65">
            <v>67.969831181945125</v>
          </cell>
        </row>
        <row r="66">
          <cell r="K66">
            <v>70.704641300931783</v>
          </cell>
        </row>
      </sheetData>
      <sheetData sheetId="37" refreshError="1">
        <row r="65">
          <cell r="K65">
            <v>76.109612379896689</v>
          </cell>
        </row>
        <row r="66">
          <cell r="K66">
            <v>79.52688569852215</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getr."/>
      <sheetName val="Brotgetreide ins."/>
      <sheetName val="Futtergetreide ins."/>
      <sheetName val="Getreide ins."/>
      <sheetName val="Wintergetreide"/>
      <sheetName val="Sommergetreide"/>
      <sheetName val="Grafik 2"/>
      <sheetName val="Grafik 1"/>
    </sheetNames>
    <sheetDataSet>
      <sheetData sheetId="0">
        <row r="45">
          <cell r="D45">
            <v>47.381671666666669</v>
          </cell>
          <cell r="G45">
            <v>429339.46666666673</v>
          </cell>
          <cell r="L45">
            <v>90.612984211933139</v>
          </cell>
        </row>
        <row r="46">
          <cell r="B46">
            <v>32.116619999999998</v>
          </cell>
          <cell r="E46">
            <v>275419</v>
          </cell>
          <cell r="K46">
            <v>85.76</v>
          </cell>
        </row>
      </sheetData>
      <sheetData sheetId="1">
        <row r="45">
          <cell r="D45">
            <v>2.359726666666667</v>
          </cell>
          <cell r="G45">
            <v>16224.75</v>
          </cell>
          <cell r="L45">
            <v>68.75690404820898</v>
          </cell>
        </row>
        <row r="46">
          <cell r="B46">
            <v>11.356020000000001</v>
          </cell>
          <cell r="E46">
            <v>85978</v>
          </cell>
          <cell r="K46">
            <v>75.709999999999994</v>
          </cell>
        </row>
      </sheetData>
      <sheetData sheetId="2">
        <row r="45">
          <cell r="D45">
            <v>49.741398333333336</v>
          </cell>
          <cell r="G45">
            <v>445564.21666666673</v>
          </cell>
          <cell r="L45">
            <v>89.576134084690494</v>
          </cell>
        </row>
        <row r="46">
          <cell r="B46">
            <v>43.472639999999998</v>
          </cell>
          <cell r="E46">
            <v>361397</v>
          </cell>
          <cell r="K46">
            <v>83.13</v>
          </cell>
        </row>
      </sheetData>
      <sheetData sheetId="3">
        <row r="45">
          <cell r="D45">
            <v>0.48035166666666668</v>
          </cell>
          <cell r="G45">
            <v>3117.35</v>
          </cell>
          <cell r="L45">
            <v>64.897245420889547</v>
          </cell>
        </row>
        <row r="46">
          <cell r="B46">
            <v>0.51102000000000003</v>
          </cell>
          <cell r="E46">
            <v>3892</v>
          </cell>
          <cell r="K46">
            <v>76.16</v>
          </cell>
        </row>
      </sheetData>
      <sheetData sheetId="4">
        <row r="45">
          <cell r="D45">
            <v>2.4126766666666666</v>
          </cell>
          <cell r="G45">
            <v>19074.466666666664</v>
          </cell>
          <cell r="L45">
            <v>79.059357311312596</v>
          </cell>
        </row>
        <row r="46">
          <cell r="D46">
            <v>2.195195</v>
          </cell>
          <cell r="E46">
            <v>15068</v>
          </cell>
          <cell r="K46">
            <v>85.81</v>
          </cell>
        </row>
      </sheetData>
      <sheetData sheetId="5">
        <row r="45">
          <cell r="D45">
            <v>1.3115566666666667</v>
          </cell>
          <cell r="G45">
            <v>7027.9666666666672</v>
          </cell>
          <cell r="L45">
            <v>53.584925800638942</v>
          </cell>
        </row>
        <row r="46">
          <cell r="B46">
            <v>2.2091999999999996</v>
          </cell>
          <cell r="E46">
            <v>12650</v>
          </cell>
          <cell r="K46">
            <v>57.26</v>
          </cell>
        </row>
      </sheetData>
      <sheetData sheetId="6">
        <row r="45">
          <cell r="D45">
            <v>3.7242333333333337</v>
          </cell>
          <cell r="E45">
            <v>31003.599999999999</v>
          </cell>
          <cell r="L45">
            <v>70.088071817913288</v>
          </cell>
        </row>
        <row r="46">
          <cell r="B46">
            <v>3.9651499999999995</v>
          </cell>
          <cell r="E46">
            <v>27718</v>
          </cell>
          <cell r="K46">
            <v>69.900000000000006</v>
          </cell>
        </row>
      </sheetData>
      <sheetData sheetId="7">
        <row r="45">
          <cell r="D45">
            <v>0.26594166666666669</v>
          </cell>
          <cell r="G45">
            <v>1828.25</v>
          </cell>
          <cell r="L45">
            <v>68.746278945884129</v>
          </cell>
        </row>
        <row r="46">
          <cell r="B46">
            <v>0.15636000000000003</v>
          </cell>
          <cell r="E46">
            <v>1134</v>
          </cell>
          <cell r="K46">
            <v>72.52</v>
          </cell>
        </row>
      </sheetData>
      <sheetData sheetId="8" refreshError="1"/>
      <sheetData sheetId="9" refreshError="1"/>
      <sheetData sheetId="10">
        <row r="45">
          <cell r="D45">
            <v>1.4008766666666663</v>
          </cell>
          <cell r="G45">
            <v>8170.3666666666659</v>
          </cell>
          <cell r="L45">
            <v>58.323240447053394</v>
          </cell>
        </row>
        <row r="46">
          <cell r="B46">
            <v>4.3380799999999997</v>
          </cell>
          <cell r="E46">
            <v>24481</v>
          </cell>
          <cell r="K46">
            <v>56.43</v>
          </cell>
        </row>
      </sheetData>
      <sheetData sheetId="11">
        <row r="45">
          <cell r="D45">
            <v>50.22175</v>
          </cell>
          <cell r="G45">
            <v>448681.56666666665</v>
          </cell>
          <cell r="L45">
            <v>89.3400900340324</v>
          </cell>
        </row>
        <row r="46">
          <cell r="B46">
            <v>43.98366</v>
          </cell>
          <cell r="E46">
            <v>365289</v>
          </cell>
          <cell r="K46">
            <v>83.05</v>
          </cell>
        </row>
      </sheetData>
      <sheetData sheetId="12">
        <row r="45">
          <cell r="D45">
            <v>5.3910516666666668</v>
          </cell>
          <cell r="G45">
            <v>36101.049999999996</v>
          </cell>
          <cell r="L45">
            <v>66.964763523258142</v>
          </cell>
        </row>
        <row r="46">
          <cell r="B46">
            <v>8.4595899999999986</v>
          </cell>
          <cell r="E46">
            <v>53333</v>
          </cell>
          <cell r="K46">
            <v>63.04</v>
          </cell>
        </row>
      </sheetData>
      <sheetData sheetId="13">
        <row r="45">
          <cell r="D45">
            <v>55.612801666666662</v>
          </cell>
          <cell r="G45">
            <v>484782.6166666667</v>
          </cell>
          <cell r="L45">
            <v>87.171047337691846</v>
          </cell>
        </row>
        <row r="46">
          <cell r="B46">
            <v>52.443249999999999</v>
          </cell>
          <cell r="E46">
            <v>418622</v>
          </cell>
          <cell r="K46">
            <v>79.819999999999993</v>
          </cell>
        </row>
      </sheetData>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ckerrüben"/>
      <sheetName val="Runkelrüben"/>
      <sheetName val="Kohlrüben"/>
      <sheetName val="Rüben insg."/>
      <sheetName val="Frühe Kartoffeln"/>
      <sheetName val="Späte Kartoffeln"/>
      <sheetName val="Kartoffeln ins."/>
      <sheetName val="Tabelle1"/>
    </sheetNames>
    <sheetDataSet>
      <sheetData sheetId="0">
        <row r="45">
          <cell r="D45">
            <v>1.738035</v>
          </cell>
          <cell r="G45">
            <v>117292.21666666667</v>
          </cell>
          <cell r="L45">
            <v>674.85532032822505</v>
          </cell>
        </row>
        <row r="46">
          <cell r="B46">
            <v>1.7137500000000001</v>
          </cell>
          <cell r="E46">
            <v>127943</v>
          </cell>
          <cell r="K46">
            <v>746.57</v>
          </cell>
        </row>
      </sheetData>
      <sheetData sheetId="1"/>
      <sheetData sheetId="2"/>
      <sheetData sheetId="3"/>
      <sheetData sheetId="4"/>
      <sheetData sheetId="5"/>
      <sheetData sheetId="6">
        <row r="45">
          <cell r="D45">
            <v>2.4086133333333333</v>
          </cell>
          <cell r="G45">
            <v>61230.629366666668</v>
          </cell>
          <cell r="L45">
            <v>254.21527199605859</v>
          </cell>
        </row>
        <row r="46">
          <cell r="B46">
            <v>2.4049800000000001</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raps"/>
      <sheetName val="Sommerraps"/>
      <sheetName val="Raps u. Rübsen zus."/>
    </sheetNames>
    <sheetDataSet>
      <sheetData sheetId="0">
        <row r="45">
          <cell r="D45">
            <v>10.975460000000002</v>
          </cell>
          <cell r="G45">
            <v>45615.516666666663</v>
          </cell>
          <cell r="L45">
            <v>41.561371155893838</v>
          </cell>
        </row>
        <row r="46">
          <cell r="B46">
            <v>12.138530000000001</v>
          </cell>
          <cell r="E46">
            <v>47383</v>
          </cell>
          <cell r="K46">
            <v>39.04</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omais"/>
      <sheetName val="Klee u. Kleegras "/>
      <sheetName val="Gras a. d. Ackerland"/>
      <sheetName val="Dauerwiesen"/>
      <sheetName val=" Weiden einschl. Mähw."/>
      <sheetName val="Wiesen u. Weiden einschl. Mähw."/>
      <sheetName val="Mähweiden"/>
      <sheetName val="Weiden"/>
      <sheetName val="Grafik"/>
      <sheetName val="Tabelle1"/>
      <sheetName val="Tabelle2"/>
    </sheetNames>
    <sheetDataSet>
      <sheetData sheetId="0">
        <row r="45">
          <cell r="D45">
            <v>10.137333333333334</v>
          </cell>
          <cell r="G45">
            <v>405989.35000000003</v>
          </cell>
          <cell r="L45">
            <v>400.48929698803107</v>
          </cell>
        </row>
        <row r="46">
          <cell r="B46">
            <v>9.9887900000000016</v>
          </cell>
          <cell r="E46">
            <v>396877</v>
          </cell>
          <cell r="K46">
            <v>397.32239999999996</v>
          </cell>
        </row>
      </sheetData>
      <sheetData sheetId="1" refreshError="1"/>
      <sheetData sheetId="2">
        <row r="45">
          <cell r="D45">
            <v>3.8395583333333327</v>
          </cell>
          <cell r="G45">
            <v>32678.190833333327</v>
          </cell>
          <cell r="L45">
            <v>85.109244335828549</v>
          </cell>
        </row>
        <row r="46">
          <cell r="B46">
            <v>4.1193400000000002</v>
          </cell>
          <cell r="E46">
            <v>35135</v>
          </cell>
          <cell r="K46">
            <v>85.292790000000011</v>
          </cell>
        </row>
      </sheetData>
      <sheetData sheetId="3">
        <row r="45">
          <cell r="D45">
            <v>3.2464366666666664</v>
          </cell>
          <cell r="G45">
            <v>24171.468333333334</v>
          </cell>
          <cell r="L45">
            <v>74.455382362816266</v>
          </cell>
        </row>
      </sheetData>
      <sheetData sheetId="4">
        <row r="46">
          <cell r="B46">
            <v>61.34937</v>
          </cell>
          <cell r="E46">
            <v>487555</v>
          </cell>
          <cell r="K46">
            <v>79.471879999999999</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weizen"/>
      <sheetName val="Sommer- u. Hartweizen"/>
      <sheetName val="Weizen zus."/>
      <sheetName val="Roggen"/>
      <sheetName val="Wintergerste"/>
      <sheetName val="Sommergerste"/>
      <sheetName val="Gerste zus."/>
      <sheetName val="Triticale"/>
      <sheetName val="Hafer"/>
      <sheetName val="Sommermenggetr."/>
      <sheetName val="Hafer u. Sommermenggetr."/>
      <sheetName val="Brotgetreide"/>
      <sheetName val="Futtergetreide"/>
      <sheetName val="Getreide insg."/>
      <sheetName val="Wintergetreide"/>
      <sheetName val="Sommergetreide"/>
      <sheetName val="Grafik"/>
      <sheetName val="Tabelle1"/>
    </sheetNames>
    <sheetDataSet>
      <sheetData sheetId="0">
        <row r="45">
          <cell r="D45">
            <v>17.504279999999998</v>
          </cell>
          <cell r="G45">
            <v>135031.75</v>
          </cell>
          <cell r="L45">
            <v>77.142133238270873</v>
          </cell>
        </row>
        <row r="46">
          <cell r="B46">
            <v>13.464379999999998</v>
          </cell>
          <cell r="E46">
            <v>105911.2</v>
          </cell>
          <cell r="K46">
            <v>78.66</v>
          </cell>
        </row>
      </sheetData>
      <sheetData sheetId="1">
        <row r="45">
          <cell r="D45">
            <v>0.48166333333333333</v>
          </cell>
          <cell r="G45">
            <v>2718.7000000000003</v>
          </cell>
          <cell r="L45">
            <v>56.443989231759389</v>
          </cell>
        </row>
        <row r="46">
          <cell r="B46">
            <v>1.3452200000000001</v>
          </cell>
          <cell r="E46">
            <v>8733.7000000000007</v>
          </cell>
          <cell r="K46">
            <v>64.92</v>
          </cell>
        </row>
      </sheetData>
      <sheetData sheetId="2">
        <row r="45">
          <cell r="D45">
            <v>17.985943333333331</v>
          </cell>
          <cell r="G45">
            <v>137750.45000000001</v>
          </cell>
          <cell r="L45">
            <v>76.587837205462122</v>
          </cell>
        </row>
        <row r="46">
          <cell r="B46">
            <v>14.809599999999998</v>
          </cell>
          <cell r="E46">
            <v>114644.9</v>
          </cell>
          <cell r="K46">
            <v>77.41</v>
          </cell>
        </row>
      </sheetData>
      <sheetData sheetId="3">
        <row r="45">
          <cell r="D45">
            <v>8.1036366666666666</v>
          </cell>
          <cell r="G45">
            <v>49966.366666666669</v>
          </cell>
          <cell r="L45">
            <v>61.659189228210714</v>
          </cell>
        </row>
        <row r="46">
          <cell r="B46">
            <v>8.1598299999999995</v>
          </cell>
          <cell r="E46">
            <v>62061</v>
          </cell>
          <cell r="K46">
            <v>76.06</v>
          </cell>
        </row>
      </sheetData>
      <sheetData sheetId="4">
        <row r="45">
          <cell r="D45">
            <v>6.4085116666666666</v>
          </cell>
          <cell r="G45">
            <v>44577.75</v>
          </cell>
          <cell r="L45">
            <v>69.560222901469317</v>
          </cell>
        </row>
        <row r="46">
          <cell r="B46">
            <v>5.81515</v>
          </cell>
          <cell r="E46">
            <v>47273</v>
          </cell>
          <cell r="K46">
            <v>81.290000000000006</v>
          </cell>
        </row>
      </sheetData>
      <sheetData sheetId="5">
        <row r="45">
          <cell r="D45">
            <v>3.8967133333333335</v>
          </cell>
          <cell r="G45">
            <v>17431.433333333331</v>
          </cell>
          <cell r="L45">
            <v>44.733681547013113</v>
          </cell>
        </row>
        <row r="46">
          <cell r="B46">
            <v>3.3798900000000001</v>
          </cell>
          <cell r="E46">
            <v>18332</v>
          </cell>
          <cell r="K46">
            <v>54.24</v>
          </cell>
        </row>
      </sheetData>
      <sheetData sheetId="6">
        <row r="45">
          <cell r="D45">
            <v>10.305224999999998</v>
          </cell>
          <cell r="G45">
            <v>62009.183333333349</v>
          </cell>
          <cell r="L45">
            <v>60.172566182041976</v>
          </cell>
        </row>
        <row r="46">
          <cell r="B46">
            <v>9.1950400000000005</v>
          </cell>
          <cell r="E46">
            <v>65605</v>
          </cell>
          <cell r="K46">
            <v>71.349999999999994</v>
          </cell>
        </row>
      </sheetData>
      <sheetData sheetId="7">
        <row r="45">
          <cell r="D45">
            <v>1.9430033333333334</v>
          </cell>
          <cell r="G45">
            <v>11543.133333333333</v>
          </cell>
          <cell r="L45">
            <v>59.408716059845503</v>
          </cell>
        </row>
        <row r="46">
          <cell r="B46">
            <v>1.3166800000000001</v>
          </cell>
          <cell r="E46">
            <v>9019</v>
          </cell>
          <cell r="K46">
            <v>68.5</v>
          </cell>
        </row>
      </sheetData>
      <sheetData sheetId="8"/>
      <sheetData sheetId="9"/>
      <sheetData sheetId="10">
        <row r="45">
          <cell r="D45">
            <v>1.513783333333333</v>
          </cell>
          <cell r="G45">
            <v>7156.5666666666657</v>
          </cell>
          <cell r="L45">
            <v>47.276030255320556</v>
          </cell>
        </row>
        <row r="46">
          <cell r="B46">
            <v>2.8379899999999996</v>
          </cell>
          <cell r="E46">
            <v>15202</v>
          </cell>
          <cell r="K46">
            <v>53.57</v>
          </cell>
        </row>
      </sheetData>
      <sheetData sheetId="11">
        <row r="45">
          <cell r="D45">
            <v>26.089580000000002</v>
          </cell>
          <cell r="G45">
            <v>187716.81666666668</v>
          </cell>
          <cell r="L45">
            <v>71.950877195672248</v>
          </cell>
        </row>
        <row r="46">
          <cell r="B46">
            <v>22.969429999999996</v>
          </cell>
          <cell r="E46">
            <v>176705.9</v>
          </cell>
          <cell r="K46">
            <v>76.930000000000007</v>
          </cell>
        </row>
      </sheetData>
      <sheetData sheetId="12">
        <row r="45">
          <cell r="D45">
            <v>13.762011666666668</v>
          </cell>
          <cell r="G45">
            <v>80708.883333333346</v>
          </cell>
          <cell r="L45">
            <v>58.646137852666165</v>
          </cell>
        </row>
        <row r="46">
          <cell r="B46">
            <v>13.34971</v>
          </cell>
          <cell r="E46">
            <v>89826</v>
          </cell>
          <cell r="K46">
            <v>67.290000000000006</v>
          </cell>
        </row>
      </sheetData>
      <sheetData sheetId="13">
        <row r="45">
          <cell r="D45">
            <v>39.851591666666664</v>
          </cell>
          <cell r="G45">
            <v>268425.7</v>
          </cell>
          <cell r="L45">
            <v>67.356331020655603</v>
          </cell>
        </row>
        <row r="46">
          <cell r="B46">
            <v>36.319139999999997</v>
          </cell>
          <cell r="E46">
            <v>266531.90000000002</v>
          </cell>
          <cell r="K46">
            <v>73.39</v>
          </cell>
        </row>
      </sheetData>
      <sheetData sheetId="14"/>
      <sheetData sheetId="15"/>
      <sheetData sheetId="16"/>
      <sheetData sheetId="1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35" customWidth="1"/>
    <col min="8" max="8" width="10.7109375" style="35" customWidth="1"/>
    <col min="9" max="95" width="12.140625" style="35" customWidth="1"/>
    <col min="96" max="16384" width="11.28515625" style="35"/>
  </cols>
  <sheetData>
    <row r="3" spans="1:7" ht="20.25">
      <c r="A3" s="170" t="s">
        <v>6</v>
      </c>
      <c r="B3" s="170"/>
      <c r="C3" s="170"/>
      <c r="D3" s="170"/>
    </row>
    <row r="4" spans="1:7" ht="20.25">
      <c r="A4" s="170" t="s">
        <v>7</v>
      </c>
      <c r="B4" s="170"/>
      <c r="C4" s="170"/>
      <c r="D4" s="170"/>
    </row>
    <row r="11" spans="1:7" ht="15">
      <c r="A11" s="36"/>
      <c r="F11" s="37"/>
      <c r="G11" s="38"/>
    </row>
    <row r="13" spans="1:7">
      <c r="A13" s="39"/>
    </row>
    <row r="15" spans="1:7" ht="23.25">
      <c r="D15" s="171" t="s">
        <v>72</v>
      </c>
      <c r="E15" s="171"/>
      <c r="F15" s="171"/>
      <c r="G15" s="171"/>
    </row>
    <row r="16" spans="1:7" ht="15">
      <c r="D16" s="172" t="s">
        <v>119</v>
      </c>
      <c r="E16" s="173"/>
      <c r="F16" s="173"/>
      <c r="G16" s="173"/>
    </row>
    <row r="18" spans="1:7" ht="42" customHeight="1">
      <c r="A18" s="174" t="s">
        <v>73</v>
      </c>
      <c r="B18" s="175"/>
      <c r="C18" s="175"/>
      <c r="D18" s="175"/>
      <c r="E18" s="175"/>
      <c r="F18" s="175"/>
      <c r="G18" s="175"/>
    </row>
    <row r="19" spans="1:7" ht="36.950000000000003" customHeight="1">
      <c r="B19" s="174" t="s">
        <v>120</v>
      </c>
      <c r="C19" s="174"/>
      <c r="D19" s="174"/>
      <c r="E19" s="174"/>
      <c r="F19" s="174"/>
      <c r="G19" s="174"/>
    </row>
    <row r="20" spans="1:7" ht="16.5">
      <c r="A20" s="40"/>
      <c r="B20" s="40"/>
      <c r="C20" s="40"/>
      <c r="D20" s="40"/>
      <c r="E20" s="40"/>
      <c r="F20" s="40"/>
    </row>
    <row r="21" spans="1:7" ht="15">
      <c r="E21" s="167" t="s">
        <v>159</v>
      </c>
      <c r="F21" s="168"/>
      <c r="G21" s="168"/>
    </row>
    <row r="22" spans="1:7" ht="16.5">
      <c r="A22" s="169"/>
      <c r="B22" s="169"/>
      <c r="C22" s="169"/>
      <c r="D22" s="169"/>
      <c r="E22" s="169"/>
      <c r="F22" s="169"/>
      <c r="G22" s="169"/>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10" workbookViewId="0">
      <selection activeCell="A2" sqref="A2:D2"/>
    </sheetView>
  </sheetViews>
  <sheetFormatPr baseColWidth="10" defaultRowHeight="12.75"/>
  <cols>
    <col min="1" max="1" width="46.140625" customWidth="1"/>
    <col min="2" max="2" width="13.85546875" customWidth="1"/>
    <col min="3" max="3" width="7.7109375" customWidth="1"/>
    <col min="4" max="4" width="10.28515625" customWidth="1"/>
    <col min="5" max="5" width="13.85546875" customWidth="1"/>
  </cols>
  <sheetData>
    <row r="1" spans="1:5" ht="14.25" customHeight="1">
      <c r="A1" s="203" t="s">
        <v>110</v>
      </c>
      <c r="B1" s="203"/>
      <c r="C1" s="203"/>
      <c r="D1" s="203"/>
      <c r="E1" s="203"/>
    </row>
    <row r="2" spans="1:5" ht="19.5" customHeight="1">
      <c r="A2" s="203" t="s">
        <v>114</v>
      </c>
      <c r="B2" s="203"/>
      <c r="C2" s="203"/>
      <c r="D2" s="203"/>
      <c r="E2" s="203"/>
    </row>
    <row r="3" spans="1:5" ht="12.75" customHeight="1">
      <c r="A3" s="19"/>
      <c r="B3" s="19"/>
      <c r="C3" s="19"/>
      <c r="D3" s="19"/>
      <c r="E3" s="19"/>
    </row>
    <row r="4" spans="1:5" ht="25.5" customHeight="1">
      <c r="A4" s="204" t="s">
        <v>0</v>
      </c>
      <c r="B4" s="207" t="s">
        <v>44</v>
      </c>
      <c r="C4" s="208"/>
      <c r="D4" s="208" t="s">
        <v>43</v>
      </c>
      <c r="E4" s="208"/>
    </row>
    <row r="5" spans="1:5" ht="25.5" customHeight="1">
      <c r="A5" s="205"/>
      <c r="B5" s="207">
        <v>2013</v>
      </c>
      <c r="C5" s="208"/>
      <c r="D5" s="208"/>
      <c r="E5" s="208"/>
    </row>
    <row r="6" spans="1:5" ht="25.5" customHeight="1">
      <c r="A6" s="205"/>
      <c r="B6" s="209" t="s">
        <v>154</v>
      </c>
      <c r="C6" s="209" t="s">
        <v>140</v>
      </c>
      <c r="D6" s="61" t="s">
        <v>1</v>
      </c>
      <c r="E6" s="62" t="s">
        <v>2</v>
      </c>
    </row>
    <row r="7" spans="1:5" ht="25.5" customHeight="1">
      <c r="A7" s="206"/>
      <c r="B7" s="210"/>
      <c r="C7" s="210"/>
      <c r="D7" s="61" t="s">
        <v>3</v>
      </c>
      <c r="E7" s="62" t="s">
        <v>4</v>
      </c>
    </row>
    <row r="8" spans="1:5" ht="12.75" customHeight="1">
      <c r="A8" s="98"/>
      <c r="B8" s="64"/>
      <c r="C8" s="109"/>
      <c r="D8" s="65"/>
      <c r="E8" s="66"/>
    </row>
    <row r="9" spans="1:5" ht="19.5" customHeight="1">
      <c r="A9" s="67" t="s">
        <v>35</v>
      </c>
      <c r="B9" s="79">
        <f>SUM('[9]Getreide insg.'!$B$46)</f>
        <v>36.319139999999997</v>
      </c>
      <c r="C9" s="108" t="s">
        <v>132</v>
      </c>
      <c r="D9" s="80">
        <f>SUM('[9]Getreide insg.'!$K$46)</f>
        <v>73.39</v>
      </c>
      <c r="E9" s="70">
        <f>SUM('[9]Getreide insg.'!$E$46)</f>
        <v>266531.90000000002</v>
      </c>
    </row>
    <row r="10" spans="1:5" ht="25.5" customHeight="1">
      <c r="A10" s="67" t="s">
        <v>75</v>
      </c>
      <c r="B10" s="79">
        <f>SUM([9]Brotgetreide!$B$46)</f>
        <v>22.969429999999996</v>
      </c>
      <c r="C10" s="108" t="s">
        <v>132</v>
      </c>
      <c r="D10" s="80">
        <f>SUM([9]Brotgetreide!$K$46)</f>
        <v>76.930000000000007</v>
      </c>
      <c r="E10" s="70">
        <f>SUM([9]Brotgetreide!$E$46)</f>
        <v>176705.9</v>
      </c>
    </row>
    <row r="11" spans="1:5" ht="19.5" customHeight="1">
      <c r="A11" s="67" t="s">
        <v>76</v>
      </c>
      <c r="B11" s="79">
        <f>SUM('[9]Weizen zus.'!$B$46)</f>
        <v>14.809599999999998</v>
      </c>
      <c r="C11" s="108" t="s">
        <v>132</v>
      </c>
      <c r="D11" s="80">
        <f>SUM('[9]Weizen zus.'!$K$46)</f>
        <v>77.41</v>
      </c>
      <c r="E11" s="70">
        <f>SUM('[9]Weizen zus.'!$E$46)</f>
        <v>114644.9</v>
      </c>
    </row>
    <row r="12" spans="1:5" ht="14.25" customHeight="1">
      <c r="A12" s="67" t="s">
        <v>77</v>
      </c>
      <c r="B12" s="79">
        <f>SUM([9]Winterweizen!$B$46)</f>
        <v>13.464379999999998</v>
      </c>
      <c r="C12" s="108" t="s">
        <v>132</v>
      </c>
      <c r="D12" s="80">
        <f>SUM([9]Winterweizen!$K$46)</f>
        <v>78.66</v>
      </c>
      <c r="E12" s="70">
        <f>SUM([9]Winterweizen!$E$46)</f>
        <v>105911.2</v>
      </c>
    </row>
    <row r="13" spans="1:5" ht="14.25" customHeight="1">
      <c r="A13" s="67" t="s">
        <v>78</v>
      </c>
      <c r="B13" s="79">
        <f>SUM('[9]Sommer- u. Hartweizen'!$B$46)</f>
        <v>1.3452200000000001</v>
      </c>
      <c r="C13" s="108" t="s">
        <v>136</v>
      </c>
      <c r="D13" s="80">
        <f>SUM('[9]Sommer- u. Hartweizen'!$K$46)</f>
        <v>64.92</v>
      </c>
      <c r="E13" s="71">
        <f>SUM('[9]Sommer- u. Hartweizen'!$E$46)</f>
        <v>8733.7000000000007</v>
      </c>
    </row>
    <row r="14" spans="1:5" ht="19.899999999999999" customHeight="1">
      <c r="A14" s="67" t="s">
        <v>79</v>
      </c>
      <c r="B14" s="79">
        <f>SUM([9]Roggen!$B$46)</f>
        <v>8.1598299999999995</v>
      </c>
      <c r="C14" s="108" t="s">
        <v>132</v>
      </c>
      <c r="D14" s="80">
        <f>SUM([9]Roggen!$K$46)</f>
        <v>76.06</v>
      </c>
      <c r="E14" s="70">
        <f>SUM([9]Roggen!$E$46)</f>
        <v>62061</v>
      </c>
    </row>
    <row r="15" spans="1:5" ht="25.5" customHeight="1">
      <c r="A15" s="67" t="s">
        <v>80</v>
      </c>
      <c r="B15" s="79">
        <f>SUM([9]Futtergetreide!$B$46)</f>
        <v>13.34971</v>
      </c>
      <c r="C15" s="108" t="s">
        <v>132</v>
      </c>
      <c r="D15" s="80">
        <f>SUM([9]Futtergetreide!$K$46)</f>
        <v>67.290000000000006</v>
      </c>
      <c r="E15" s="70">
        <f>SUM([9]Futtergetreide!$E$46)</f>
        <v>89826</v>
      </c>
    </row>
    <row r="16" spans="1:5" ht="19.5" customHeight="1">
      <c r="A16" s="67" t="s">
        <v>81</v>
      </c>
      <c r="B16" s="79">
        <f>SUM('[9]Gerste zus.'!$B$46)</f>
        <v>9.1950400000000005</v>
      </c>
      <c r="C16" s="108" t="s">
        <v>132</v>
      </c>
      <c r="D16" s="80">
        <f>SUM('[9]Gerste zus.'!$K$46)</f>
        <v>71.349999999999994</v>
      </c>
      <c r="E16" s="70">
        <f>SUM('[9]Gerste zus.'!$E$46)</f>
        <v>65605</v>
      </c>
    </row>
    <row r="17" spans="1:6" ht="14.25" customHeight="1">
      <c r="A17" s="67" t="s">
        <v>82</v>
      </c>
      <c r="B17" s="79">
        <f>SUM([9]Wintergerste!$B$46)</f>
        <v>5.81515</v>
      </c>
      <c r="C17" s="108" t="s">
        <v>134</v>
      </c>
      <c r="D17" s="80">
        <f>SUM([9]Wintergerste!$K$46)</f>
        <v>81.290000000000006</v>
      </c>
      <c r="E17" s="70">
        <f>SUM([9]Wintergerste!$E$46)</f>
        <v>47273</v>
      </c>
    </row>
    <row r="18" spans="1:6" ht="14.25" customHeight="1">
      <c r="A18" s="67" t="s">
        <v>83</v>
      </c>
      <c r="B18" s="79">
        <f>SUM([9]Sommergerste!$B$46)</f>
        <v>3.3798900000000001</v>
      </c>
      <c r="C18" s="108" t="s">
        <v>134</v>
      </c>
      <c r="D18" s="80">
        <f>SUM([9]Sommergerste!$K$46)</f>
        <v>54.24</v>
      </c>
      <c r="E18" s="70">
        <f>SUM([9]Sommergerste!$E$46)</f>
        <v>18332</v>
      </c>
    </row>
    <row r="19" spans="1:6" ht="19.899999999999999" customHeight="1">
      <c r="A19" s="67" t="s">
        <v>85</v>
      </c>
      <c r="B19" s="79">
        <f>SUM('[9]Hafer u. Sommermenggetr.'!$B$46)</f>
        <v>2.8379899999999996</v>
      </c>
      <c r="C19" s="108" t="s">
        <v>134</v>
      </c>
      <c r="D19" s="80">
        <f>SUM('[9]Hafer u. Sommermenggetr.'!$K$46)</f>
        <v>53.57</v>
      </c>
      <c r="E19" s="70">
        <f>SUM('[9]Hafer u. Sommermenggetr.'!$E$46)</f>
        <v>15202</v>
      </c>
    </row>
    <row r="20" spans="1:6" ht="19.899999999999999" customHeight="1">
      <c r="A20" s="67" t="s">
        <v>84</v>
      </c>
      <c r="B20" s="79">
        <f>SUM([9]Triticale!$B$46)</f>
        <v>1.3166800000000001</v>
      </c>
      <c r="C20" s="108" t="s">
        <v>136</v>
      </c>
      <c r="D20" s="80">
        <f>SUM([9]Triticale!$K$46)</f>
        <v>68.5</v>
      </c>
      <c r="E20" s="72">
        <f>SUM([9]Triticale!$E$46)</f>
        <v>9019</v>
      </c>
      <c r="F20" s="5"/>
    </row>
    <row r="21" spans="1:6" ht="25.5" customHeight="1">
      <c r="A21" s="67" t="s">
        <v>40</v>
      </c>
      <c r="B21" s="79">
        <f>SUM('[10]Kartoffeln ins.'!$B$45)</f>
        <v>0.95026999999999995</v>
      </c>
      <c r="C21" s="108" t="s">
        <v>136</v>
      </c>
      <c r="D21" s="126" t="s">
        <v>5</v>
      </c>
      <c r="E21" s="89" t="s">
        <v>5</v>
      </c>
    </row>
    <row r="22" spans="1:6" ht="19.5" customHeight="1">
      <c r="A22" s="67" t="s">
        <v>41</v>
      </c>
      <c r="B22" s="79">
        <f>SUM([10]Zuckerrüben!$B$46)</f>
        <v>1.9151500000000001</v>
      </c>
      <c r="C22" s="108" t="s">
        <v>134</v>
      </c>
      <c r="D22" s="80">
        <f>SUM([10]Zuckerrüben!$K$46)</f>
        <v>635.16999999999996</v>
      </c>
      <c r="E22" s="70">
        <f>SUM([10]Zuckerrüben!$E$46)</f>
        <v>121645</v>
      </c>
    </row>
    <row r="23" spans="1:6" ht="19.5" customHeight="1">
      <c r="A23" s="67" t="s">
        <v>42</v>
      </c>
      <c r="B23" s="79">
        <f>SUM([11]Winterraps!$B$46)</f>
        <v>10.25268</v>
      </c>
      <c r="C23" s="108" t="s">
        <v>132</v>
      </c>
      <c r="D23" s="80">
        <f>SUM([11]Winterraps!$K$46)</f>
        <v>38.93</v>
      </c>
      <c r="E23" s="70">
        <f>SUM([11]Winterraps!$E$46)</f>
        <v>39917</v>
      </c>
    </row>
    <row r="24" spans="1:6" ht="25.5" customHeight="1">
      <c r="A24" s="67" t="s">
        <v>146</v>
      </c>
      <c r="B24" s="79">
        <f>SUM('[12]Gras a. d. Ackerland'!$B$46)</f>
        <v>13.45078</v>
      </c>
      <c r="C24" s="108" t="s">
        <v>132</v>
      </c>
      <c r="D24" s="80">
        <f>SUM('[12]Gras a. d. Ackerland'!$K$46)</f>
        <v>81.5</v>
      </c>
      <c r="E24" s="70">
        <f>SUM('[12]Gras a. d. Ackerland'!$E$46)</f>
        <v>109620</v>
      </c>
    </row>
    <row r="25" spans="1:6" ht="19.5" customHeight="1">
      <c r="A25" s="67" t="s">
        <v>88</v>
      </c>
      <c r="B25" s="79">
        <f>SUM([12]Silomais!$B$46)</f>
        <v>65.317869999999999</v>
      </c>
      <c r="C25" s="108" t="s">
        <v>130</v>
      </c>
      <c r="D25" s="80">
        <f>SUM([12]Silomais!$K$46)</f>
        <v>385.13</v>
      </c>
      <c r="E25" s="70">
        <f>SUM([12]Silomais!$E$46)</f>
        <v>2515571</v>
      </c>
    </row>
    <row r="26" spans="1:6" ht="19.5" customHeight="1">
      <c r="A26" s="67" t="s">
        <v>143</v>
      </c>
      <c r="B26" s="79">
        <f>SUM([12]Dauerwiesen!$B$46)</f>
        <v>10.27026</v>
      </c>
      <c r="C26" s="108" t="s">
        <v>134</v>
      </c>
      <c r="D26" s="80">
        <f>SUM([12]Dauerwiesen!$K$46)</f>
        <v>78.45</v>
      </c>
      <c r="E26" s="70">
        <f>SUM([12]Dauerwiesen!$E$46)</f>
        <v>80572</v>
      </c>
    </row>
    <row r="27" spans="1:6" ht="19.5" customHeight="1">
      <c r="A27" s="73" t="s">
        <v>147</v>
      </c>
      <c r="B27" s="82">
        <f>SUM('[12]Weiden einsch. Mähw.'!$B$46)</f>
        <v>113.19825</v>
      </c>
      <c r="C27" s="96" t="s">
        <v>130</v>
      </c>
      <c r="D27" s="96">
        <f>SUM('[12]Weiden einsch. Mähw.'!$K$46)</f>
        <v>79.069999999999993</v>
      </c>
      <c r="E27" s="74">
        <f>SUM('[12]Weiden einsch. Mähw.'!$E$46)</f>
        <v>895081.8</v>
      </c>
    </row>
    <row r="28" spans="1:6" ht="12.75" customHeight="1">
      <c r="A28" s="28"/>
    </row>
    <row r="29" spans="1:6" ht="12.75" customHeight="1">
      <c r="A29" s="22" t="s">
        <v>155</v>
      </c>
    </row>
    <row r="30" spans="1:6" ht="12.75" customHeight="1">
      <c r="A30" s="214" t="s">
        <v>157</v>
      </c>
      <c r="B30" s="212"/>
      <c r="C30" s="212"/>
      <c r="D30" s="212"/>
      <c r="E30" s="212"/>
    </row>
    <row r="31" spans="1:6" ht="19.5" customHeight="1">
      <c r="A31" s="20"/>
      <c r="B31" s="5"/>
      <c r="C31" s="5"/>
      <c r="D31" s="5"/>
      <c r="E31" s="5"/>
    </row>
    <row r="32" spans="1:6" ht="19.5" customHeight="1">
      <c r="A32" s="21"/>
      <c r="B32" s="5"/>
      <c r="C32" s="5"/>
      <c r="D32" s="5"/>
      <c r="E32" s="5"/>
    </row>
    <row r="33" ht="19.5" customHeight="1"/>
    <row r="34" ht="19.5" customHeight="1"/>
    <row r="35" ht="19.5" customHeight="1"/>
    <row r="36" ht="19.5" customHeight="1"/>
    <row r="37" ht="19.5" customHeight="1"/>
  </sheetData>
  <mergeCells count="8">
    <mergeCell ref="A30:E30"/>
    <mergeCell ref="A4:A7"/>
    <mergeCell ref="A1:E1"/>
    <mergeCell ref="A2:E2"/>
    <mergeCell ref="B4:E4"/>
    <mergeCell ref="B5:E5"/>
    <mergeCell ref="C6:C7"/>
    <mergeCell ref="B6:B7"/>
  </mergeCells>
  <phoneticPr fontId="5" type="noConversion"/>
  <conditionalFormatting sqref="B27:D27 B9:E26">
    <cfRule type="expression" dxfId="34" priority="19" stopIfTrue="1">
      <formula>MOD(ROW(),2)=1</formula>
    </cfRule>
    <cfRule type="expression" priority="20" stopIfTrue="1">
      <formula>MOD(ROW(),2)=1</formula>
    </cfRule>
  </conditionalFormatting>
  <conditionalFormatting sqref="B8:E8">
    <cfRule type="expression" dxfId="33" priority="9" stopIfTrue="1">
      <formula>MOD(ROW(),2)=1</formula>
    </cfRule>
    <cfRule type="expression" priority="10" stopIfTrue="1">
      <formula>MOD(ROW(),2)=1</formula>
    </cfRule>
  </conditionalFormatting>
  <conditionalFormatting sqref="A8">
    <cfRule type="expression" dxfId="32" priority="7" stopIfTrue="1">
      <formula>MOD(ROW(),2)=1</formula>
    </cfRule>
    <cfRule type="expression" priority="8" stopIfTrue="1">
      <formula>MOD(ROW(),2)=1</formula>
    </cfRule>
  </conditionalFormatting>
  <conditionalFormatting sqref="E27">
    <cfRule type="expression" dxfId="31" priority="5" stopIfTrue="1">
      <formula>MOD(ROW(),2)=1</formula>
    </cfRule>
    <cfRule type="expression" priority="6" stopIfTrue="1">
      <formula>MOD(ROW(),2)=1</formula>
    </cfRule>
  </conditionalFormatting>
  <conditionalFormatting sqref="A21:A27">
    <cfRule type="expression" dxfId="30" priority="3" stopIfTrue="1">
      <formula>MOD(ROW(),2)=1</formula>
    </cfRule>
    <cfRule type="expression" priority="4" stopIfTrue="1">
      <formula>MOD(ROW(),2)=1</formula>
    </cfRule>
  </conditionalFormatting>
  <conditionalFormatting sqref="A9:A20">
    <cfRule type="expression" dxfId="2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10" workbookViewId="0">
      <selection activeCell="A2" sqref="A2:D2"/>
    </sheetView>
  </sheetViews>
  <sheetFormatPr baseColWidth="10" defaultColWidth="11.42578125" defaultRowHeight="12.75"/>
  <cols>
    <col min="1" max="1" width="43.5703125" style="5" customWidth="1"/>
    <col min="2" max="4" width="15.85546875" style="5" customWidth="1"/>
    <col min="5" max="16384" width="11.42578125" style="5"/>
  </cols>
  <sheetData>
    <row r="1" spans="1:4" ht="14.25" customHeight="1">
      <c r="A1" s="203" t="s">
        <v>110</v>
      </c>
      <c r="B1" s="203"/>
      <c r="C1" s="203"/>
      <c r="D1" s="203"/>
    </row>
    <row r="2" spans="1:4" ht="18.95" customHeight="1">
      <c r="A2" s="203" t="s">
        <v>115</v>
      </c>
      <c r="B2" s="203"/>
      <c r="C2" s="203"/>
      <c r="D2" s="203"/>
    </row>
    <row r="3" spans="1:4" ht="12.75" customHeight="1">
      <c r="A3" s="19"/>
      <c r="B3" s="19"/>
      <c r="C3" s="19"/>
      <c r="D3" s="19"/>
    </row>
    <row r="4" spans="1:4" ht="25.5" customHeight="1">
      <c r="A4" s="204" t="s">
        <v>0</v>
      </c>
      <c r="B4" s="207" t="s">
        <v>65</v>
      </c>
      <c r="C4" s="208"/>
      <c r="D4" s="208" t="s">
        <v>45</v>
      </c>
    </row>
    <row r="5" spans="1:4" ht="25.5" customHeight="1">
      <c r="A5" s="205"/>
      <c r="B5" s="207" t="s">
        <v>126</v>
      </c>
      <c r="C5" s="208"/>
      <c r="D5" s="208"/>
    </row>
    <row r="6" spans="1:4" ht="25.5" customHeight="1">
      <c r="A6" s="205"/>
      <c r="B6" s="209" t="s">
        <v>154</v>
      </c>
      <c r="C6" s="61" t="s">
        <v>1</v>
      </c>
      <c r="D6" s="62" t="s">
        <v>2</v>
      </c>
    </row>
    <row r="7" spans="1:4" ht="25.5" customHeight="1">
      <c r="A7" s="206"/>
      <c r="B7" s="210"/>
      <c r="C7" s="61" t="s">
        <v>3</v>
      </c>
      <c r="D7" s="62" t="s">
        <v>4</v>
      </c>
    </row>
    <row r="8" spans="1:4" ht="12.75" customHeight="1">
      <c r="A8" s="91"/>
      <c r="B8" s="112"/>
      <c r="C8" s="114"/>
      <c r="D8" s="115"/>
    </row>
    <row r="9" spans="1:4" ht="20.100000000000001" customHeight="1">
      <c r="A9" s="67" t="s">
        <v>35</v>
      </c>
      <c r="B9" s="79">
        <f>SUM('[13]Getreide insg.'!$D$45)</f>
        <v>23.781141666666663</v>
      </c>
      <c r="C9" s="80">
        <f>SUM('[13]Getreide insg.'!$L$45)</f>
        <v>60.344241252785402</v>
      </c>
      <c r="D9" s="85">
        <f>SUM('[13]Getreide insg.'!$G$45)</f>
        <v>143505.49500000002</v>
      </c>
    </row>
    <row r="10" spans="1:4" ht="25.5" customHeight="1">
      <c r="A10" s="67" t="s">
        <v>75</v>
      </c>
      <c r="B10" s="79">
        <f>SUM([13]Brotgetreide!$D$45)</f>
        <v>15.851000000000001</v>
      </c>
      <c r="C10" s="80">
        <f>SUM([13]Brotgetreide!$L$45)</f>
        <v>63.605398187285765</v>
      </c>
      <c r="D10" s="85">
        <f>SUM([13]Brotgetreide!$G$45)</f>
        <v>100820.91666666667</v>
      </c>
    </row>
    <row r="11" spans="1:4" ht="19.899999999999999" customHeight="1">
      <c r="A11" s="67" t="s">
        <v>76</v>
      </c>
      <c r="B11" s="79">
        <f>SUM('[13]Weizen zus.'!$D$45)</f>
        <v>5.6624099999999995</v>
      </c>
      <c r="C11" s="80">
        <f>SUM('[13]Weizen zus.'!$L$45)</f>
        <v>71.068973576033287</v>
      </c>
      <c r="D11" s="85">
        <f>SUM('[13]Weizen zus.'!$G$45)</f>
        <v>40242.166666666664</v>
      </c>
    </row>
    <row r="12" spans="1:4" ht="14.25" customHeight="1">
      <c r="A12" s="67" t="s">
        <v>77</v>
      </c>
      <c r="B12" s="79">
        <f>SUM([13]Winterweizen!$D$45)</f>
        <v>5.5497249999999996</v>
      </c>
      <c r="C12" s="80">
        <f>SUM([13]Winterweizen!$L$45)</f>
        <v>71.505495017020365</v>
      </c>
      <c r="D12" s="85">
        <f>SUM([13]Winterweizen!$G$45)</f>
        <v>39683.583333333336</v>
      </c>
    </row>
    <row r="13" spans="1:4" ht="14.25" customHeight="1">
      <c r="A13" s="67" t="s">
        <v>78</v>
      </c>
      <c r="B13" s="79">
        <f>SUM('[13]Sommer- u. Hartweizen'!$D$45)</f>
        <v>0.11268499999999999</v>
      </c>
      <c r="C13" s="80">
        <f>SUM('[13]Sommer- u. Hartweizen'!$L$45)</f>
        <v>49.570336187898427</v>
      </c>
      <c r="D13" s="85">
        <f>SUM('[13]Sommer- u. Hartweizen'!$G$45)</f>
        <v>558.58333333333337</v>
      </c>
    </row>
    <row r="14" spans="1:4" ht="19.899999999999999" customHeight="1">
      <c r="A14" s="67" t="s">
        <v>79</v>
      </c>
      <c r="B14" s="79">
        <f>SUM([13]Roggen!$D$45)</f>
        <v>10.188589999999998</v>
      </c>
      <c r="C14" s="80">
        <f>SUM([13]Roggen!$L$45)</f>
        <v>59.457442099446538</v>
      </c>
      <c r="D14" s="85">
        <f>SUM([13]Roggen!$G$45)</f>
        <v>60578.75</v>
      </c>
    </row>
    <row r="15" spans="1:4" ht="25.5" customHeight="1">
      <c r="A15" s="67" t="s">
        <v>80</v>
      </c>
      <c r="B15" s="79">
        <f>SUM([13]Futtergetreide!$D$45)</f>
        <v>7.9301416666666666</v>
      </c>
      <c r="C15" s="80">
        <f>SUM([13]Futtergetreide!$L$45)</f>
        <v>53.825745021368903</v>
      </c>
      <c r="D15" s="85">
        <f>SUM([13]Futtergetreide!$G$45)</f>
        <v>42684.578333333338</v>
      </c>
    </row>
    <row r="16" spans="1:4" ht="19.899999999999999" customHeight="1">
      <c r="A16" s="67" t="s">
        <v>81</v>
      </c>
      <c r="B16" s="79">
        <f>SUM('[13]Gerste zus.'!$D$45)</f>
        <v>5.575053333333333</v>
      </c>
      <c r="C16" s="80">
        <f>SUM('[13]Gerste zus.'!$L$45)</f>
        <v>54.246916023523838</v>
      </c>
      <c r="D16" s="85">
        <f>SUM('[13]Gerste zus.'!$G$45)</f>
        <v>30242.945000000003</v>
      </c>
    </row>
    <row r="17" spans="1:5" ht="14.25" customHeight="1">
      <c r="A17" s="67" t="s">
        <v>82</v>
      </c>
      <c r="B17" s="79">
        <f>SUM([13]Wintergerste!$D$45)</f>
        <v>3.436911666666667</v>
      </c>
      <c r="C17" s="80">
        <f>SUM([13]Wintergerste!$L$45)</f>
        <v>62.720116461144627</v>
      </c>
      <c r="D17" s="85">
        <f>SUM([13]Wintergerste!$G$45)</f>
        <v>21556.350000000002</v>
      </c>
    </row>
    <row r="18" spans="1:5" ht="14.25" customHeight="1">
      <c r="A18" s="67" t="s">
        <v>83</v>
      </c>
      <c r="B18" s="79">
        <f>SUM([13]Sommergerste!$D$45)</f>
        <v>2.1381416666666668</v>
      </c>
      <c r="C18" s="80">
        <f>SUM([13]Sommergerste!$L$45)</f>
        <v>40.626844962720739</v>
      </c>
      <c r="D18" s="85">
        <f>SUM([13]Sommergerste!$G$45)</f>
        <v>8686.5950000000012</v>
      </c>
    </row>
    <row r="19" spans="1:5" ht="19.899999999999999" customHeight="1">
      <c r="A19" s="67" t="s">
        <v>85</v>
      </c>
      <c r="B19" s="79">
        <f>SUM('[13]Hafer u. Sommermenggetr.'!$D$45)</f>
        <v>0.84198333333333319</v>
      </c>
      <c r="C19" s="80">
        <f>SUM('[13]Hafer u. Sommermenggetr.'!$L$45)</f>
        <v>46.321581979057385</v>
      </c>
      <c r="D19" s="85">
        <f>SUM('[13]Hafer u. Sommermenggetr.'!$G$45)</f>
        <v>3900.1999999999994</v>
      </c>
    </row>
    <row r="20" spans="1:5" ht="19.899999999999999" customHeight="1">
      <c r="A20" s="67" t="s">
        <v>84</v>
      </c>
      <c r="B20" s="79">
        <f>SUM([13]Triticale!$D$45)</f>
        <v>1.5131050000000001</v>
      </c>
      <c r="C20" s="81">
        <f>SUM([13]Triticale!$L$45)</f>
        <v>56.449706618729905</v>
      </c>
      <c r="D20" s="86">
        <f>SUM([13]Triticale!$G$45)</f>
        <v>8541.4333333333325</v>
      </c>
    </row>
    <row r="21" spans="1:5" ht="25.5" customHeight="1">
      <c r="A21" s="67" t="s">
        <v>40</v>
      </c>
      <c r="B21" s="79">
        <f>SUM('[14]Kartoffeln ins.'!$D$45)</f>
        <v>1.3427133333333332</v>
      </c>
      <c r="C21" s="81">
        <f>SUM('[14]Kartoffeln ins.'!$L$45)</f>
        <v>351.17697001593791</v>
      </c>
      <c r="D21" s="86">
        <f>SUM('[14]Kartoffeln ins.'!$G$45)</f>
        <v>47.152999999999999</v>
      </c>
    </row>
    <row r="22" spans="1:5" ht="20.100000000000001" customHeight="1">
      <c r="A22" s="67" t="s">
        <v>41</v>
      </c>
      <c r="B22" s="79">
        <f>SUM([14]Zuckerrüben!$D$45)</f>
        <v>0.53189999999999993</v>
      </c>
      <c r="C22" s="80">
        <f>SUM([14]Zuckerrüben!$L$45)</f>
        <v>590.56746255561836</v>
      </c>
      <c r="D22" s="85">
        <f>SUM([14]Zuckerrüben!$G$45)</f>
        <v>31412.283333333336</v>
      </c>
    </row>
    <row r="23" spans="1:5" s="15" customFormat="1" ht="20.100000000000001" customHeight="1">
      <c r="A23" s="67" t="s">
        <v>42</v>
      </c>
      <c r="B23" s="79">
        <f>SUM([15]Winterraps!$D$45)</f>
        <v>4.7939166666666662</v>
      </c>
      <c r="C23" s="80">
        <f>SUM([15]Winterraps!$L$45)</f>
        <v>34.774627566186311</v>
      </c>
      <c r="D23" s="85">
        <f>SUM([15]Winterraps!$G$45)</f>
        <v>16670.666666666664</v>
      </c>
      <c r="E23" s="5"/>
    </row>
    <row r="24" spans="1:5" ht="20.100000000000001" customHeight="1">
      <c r="A24" s="67" t="s">
        <v>146</v>
      </c>
      <c r="B24" s="79">
        <f>SUM('[16]Gras a. d. Ackerland'!$D$45)</f>
        <v>14.163563333333334</v>
      </c>
      <c r="C24" s="80">
        <f>SUM('[16]Gras a. d. Ackerland'!$L$45)</f>
        <v>76.707620539934737</v>
      </c>
      <c r="D24" s="85">
        <f>SUM('[16]Gras a. d. Ackerland'!$G$45)</f>
        <v>108645.32416666666</v>
      </c>
    </row>
    <row r="25" spans="1:5" ht="25.5" customHeight="1">
      <c r="A25" s="67" t="s">
        <v>145</v>
      </c>
      <c r="B25" s="79">
        <f>SUM([16]Silomais!$D$45)</f>
        <v>50.210505000000005</v>
      </c>
      <c r="C25" s="80">
        <f>SUM([16]Silomais!$L$45)</f>
        <v>376.24491793765731</v>
      </c>
      <c r="D25" s="85">
        <f>SUM([16]Silomais!$G$45)</f>
        <v>1889144.7333333332</v>
      </c>
    </row>
    <row r="26" spans="1:5" ht="19.899999999999999" customHeight="1">
      <c r="A26" s="67" t="s">
        <v>143</v>
      </c>
      <c r="B26" s="79">
        <f>SUM([16]Dauerwiesen!$D$45)</f>
        <v>8.3851816666666679</v>
      </c>
      <c r="C26" s="80">
        <f>SUM([16]Dauerwiesen!$L$45)</f>
        <v>72.013083994006081</v>
      </c>
      <c r="D26" s="85">
        <f>SUM([16]Dauerwiesen!$G$45)</f>
        <v>60384.279166666667</v>
      </c>
    </row>
    <row r="27" spans="1:5" ht="19.899999999999999" customHeight="1">
      <c r="A27" s="73" t="s">
        <v>147</v>
      </c>
      <c r="B27" s="142" t="s">
        <v>29</v>
      </c>
      <c r="C27" s="141" t="s">
        <v>29</v>
      </c>
      <c r="D27" s="143" t="s">
        <v>29</v>
      </c>
    </row>
    <row r="28" spans="1:5" ht="12.75" customHeight="1">
      <c r="A28" s="28"/>
      <c r="B28"/>
      <c r="C28"/>
      <c r="D28"/>
    </row>
    <row r="29" spans="1:5" ht="12.75" customHeight="1">
      <c r="A29" s="211" t="s">
        <v>156</v>
      </c>
      <c r="B29" s="212"/>
      <c r="C29" s="212"/>
      <c r="D29" s="212"/>
    </row>
    <row r="30" spans="1:5" ht="18.95" customHeight="1">
      <c r="A30" s="20"/>
      <c r="B30" s="16"/>
    </row>
    <row r="31" spans="1:5" ht="18" customHeight="1">
      <c r="A31" s="21"/>
      <c r="B31" s="17"/>
      <c r="C31" s="18"/>
      <c r="D31" s="18"/>
    </row>
    <row r="32" spans="1:5" ht="18" customHeight="1">
      <c r="A32" s="20"/>
    </row>
    <row r="33" spans="1:1" ht="18" customHeight="1">
      <c r="A33" s="21"/>
    </row>
    <row r="34" spans="1:1" ht="18" customHeight="1">
      <c r="A34" s="4"/>
    </row>
  </sheetData>
  <mergeCells count="7">
    <mergeCell ref="A29:D29"/>
    <mergeCell ref="A1:D1"/>
    <mergeCell ref="A2:D2"/>
    <mergeCell ref="A4:A7"/>
    <mergeCell ref="B4:D4"/>
    <mergeCell ref="B5:D5"/>
    <mergeCell ref="B6:B7"/>
  </mergeCells>
  <phoneticPr fontId="5" type="noConversion"/>
  <conditionalFormatting sqref="B27:D27 C10:D26">
    <cfRule type="expression" dxfId="28" priority="23" stopIfTrue="1">
      <formula>MOD(ROW(),2)=1</formula>
    </cfRule>
    <cfRule type="expression" priority="24" stopIfTrue="1">
      <formula>MOD(ROW(),2)=1</formula>
    </cfRule>
  </conditionalFormatting>
  <conditionalFormatting sqref="B8:D8 C9:D9">
    <cfRule type="expression" dxfId="27" priority="11" stopIfTrue="1">
      <formula>MOD(ROW(),2)=1</formula>
    </cfRule>
    <cfRule type="expression" priority="12" stopIfTrue="1">
      <formula>MOD(ROW(),2)=1</formula>
    </cfRule>
  </conditionalFormatting>
  <conditionalFormatting sqref="A8">
    <cfRule type="expression" dxfId="26" priority="9" stopIfTrue="1">
      <formula>MOD(ROW(),2)=1</formula>
    </cfRule>
    <cfRule type="expression" priority="10" stopIfTrue="1">
      <formula>MOD(ROW(),2)=1</formula>
    </cfRule>
  </conditionalFormatting>
  <conditionalFormatting sqref="A21:A27">
    <cfRule type="expression" dxfId="25" priority="5" stopIfTrue="1">
      <formula>MOD(ROW(),2)=1</formula>
    </cfRule>
    <cfRule type="expression" priority="6" stopIfTrue="1">
      <formula>MOD(ROW(),2)=1</formula>
    </cfRule>
  </conditionalFormatting>
  <conditionalFormatting sqref="A9:A20">
    <cfRule type="expression" dxfId="24" priority="3" stopIfTrue="1">
      <formula>MOD(ROW(),2)=1</formula>
    </cfRule>
    <cfRule type="expression" priority="4" stopIfTrue="1">
      <formula>MOD(ROW(),2)=1</formula>
    </cfRule>
  </conditionalFormatting>
  <conditionalFormatting sqref="B9:B26">
    <cfRule type="expression" dxfId="2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10" workbookViewId="0">
      <selection activeCell="A2" sqref="A2:D2"/>
    </sheetView>
  </sheetViews>
  <sheetFormatPr baseColWidth="10" defaultColWidth="11.42578125" defaultRowHeight="12.75"/>
  <cols>
    <col min="1" max="1" width="46.140625" style="5" customWidth="1"/>
    <col min="2" max="2" width="11.7109375" style="5" customWidth="1"/>
    <col min="3" max="3" width="9.140625" style="5" customWidth="1"/>
    <col min="4" max="4" width="10.7109375" style="5" customWidth="1"/>
    <col min="5" max="5" width="13.85546875" style="5" customWidth="1"/>
    <col min="6" max="16384" width="11.42578125" style="5"/>
  </cols>
  <sheetData>
    <row r="1" spans="1:5" ht="14.25" customHeight="1">
      <c r="A1" s="203" t="s">
        <v>110</v>
      </c>
      <c r="B1" s="203"/>
      <c r="C1" s="203"/>
      <c r="D1" s="203"/>
      <c r="E1" s="203"/>
    </row>
    <row r="2" spans="1:5" ht="19.5" customHeight="1">
      <c r="A2" s="203" t="s">
        <v>116</v>
      </c>
      <c r="B2" s="203"/>
      <c r="C2" s="203"/>
      <c r="D2" s="203"/>
      <c r="E2" s="203"/>
    </row>
    <row r="3" spans="1:5" ht="12.75" customHeight="1">
      <c r="B3" s="2"/>
      <c r="C3" s="2"/>
      <c r="D3" s="14"/>
    </row>
    <row r="4" spans="1:5" ht="25.5" customHeight="1">
      <c r="A4" s="204" t="s">
        <v>0</v>
      </c>
      <c r="B4" s="207" t="s">
        <v>65</v>
      </c>
      <c r="C4" s="208"/>
      <c r="D4" s="208"/>
      <c r="E4" s="208"/>
    </row>
    <row r="5" spans="1:5" ht="25.5" customHeight="1">
      <c r="A5" s="205"/>
      <c r="B5" s="207">
        <v>2013</v>
      </c>
      <c r="C5" s="208"/>
      <c r="D5" s="208"/>
      <c r="E5" s="208"/>
    </row>
    <row r="6" spans="1:5" ht="25.5" customHeight="1">
      <c r="A6" s="205"/>
      <c r="B6" s="209" t="s">
        <v>154</v>
      </c>
      <c r="C6" s="209" t="s">
        <v>140</v>
      </c>
      <c r="D6" s="61" t="s">
        <v>1</v>
      </c>
      <c r="E6" s="62" t="s">
        <v>2</v>
      </c>
    </row>
    <row r="7" spans="1:5" ht="25.5" customHeight="1">
      <c r="A7" s="206"/>
      <c r="B7" s="210"/>
      <c r="C7" s="210"/>
      <c r="D7" s="61" t="s">
        <v>3</v>
      </c>
      <c r="E7" s="62" t="s">
        <v>4</v>
      </c>
    </row>
    <row r="8" spans="1:5" ht="12.75" customHeight="1">
      <c r="A8" s="90"/>
      <c r="B8" s="64"/>
      <c r="C8" s="109"/>
      <c r="D8" s="65"/>
      <c r="E8" s="66"/>
    </row>
    <row r="9" spans="1:5" ht="19.5" customHeight="1">
      <c r="A9" s="67" t="s">
        <v>35</v>
      </c>
      <c r="B9" s="151">
        <f>SUM('[13]Getreide insg.'!$B$46)</f>
        <v>20.56315</v>
      </c>
      <c r="C9" s="136" t="s">
        <v>132</v>
      </c>
      <c r="D9" s="132">
        <f>SUM('[13]Getreide insg.'!$K$46)</f>
        <v>72.39</v>
      </c>
      <c r="E9" s="85">
        <f>SUM('[13]Getreide insg.'!$E$46)</f>
        <v>148847</v>
      </c>
    </row>
    <row r="10" spans="1:5" ht="25.5" customHeight="1">
      <c r="A10" s="67" t="s">
        <v>75</v>
      </c>
      <c r="B10" s="151">
        <f>SUM([13]Brotgetreide!$B$46)</f>
        <v>14.793130000000001</v>
      </c>
      <c r="C10" s="136" t="s">
        <v>132</v>
      </c>
      <c r="D10" s="132">
        <f>SUM([13]Brotgetreide!$K$46)</f>
        <v>75.319999999999993</v>
      </c>
      <c r="E10" s="85">
        <f>SUM([13]Brotgetreide!$E$46)</f>
        <v>111429</v>
      </c>
    </row>
    <row r="11" spans="1:5" ht="19.5" customHeight="1">
      <c r="A11" s="67" t="s">
        <v>76</v>
      </c>
      <c r="B11" s="151">
        <f>SUM('[13]Weizen zus.'!$B$46)</f>
        <v>4.6781300000000003</v>
      </c>
      <c r="C11" s="136" t="s">
        <v>134</v>
      </c>
      <c r="D11" s="132">
        <f>SUM('[13]Weizen zus.'!$K$46)</f>
        <v>74.38</v>
      </c>
      <c r="E11" s="85">
        <f>SUM('[13]Weizen zus.'!$E$46)</f>
        <v>34798</v>
      </c>
    </row>
    <row r="12" spans="1:5" ht="14.25" customHeight="1">
      <c r="A12" s="67" t="s">
        <v>77</v>
      </c>
      <c r="B12" s="151">
        <f>SUM([13]Winterweizen!$B$46)</f>
        <v>4.5426800000000007</v>
      </c>
      <c r="C12" s="136" t="s">
        <v>134</v>
      </c>
      <c r="D12" s="132">
        <f>SUM([13]Winterweizen!$K$46)</f>
        <v>75.11</v>
      </c>
      <c r="E12" s="85">
        <f>SUM([13]Winterweizen!$E$46)</f>
        <v>34121</v>
      </c>
    </row>
    <row r="13" spans="1:5" ht="14.25" customHeight="1">
      <c r="A13" s="67" t="s">
        <v>78</v>
      </c>
      <c r="B13" s="152" t="s">
        <v>5</v>
      </c>
      <c r="C13" s="136"/>
      <c r="D13" s="145" t="s">
        <v>5</v>
      </c>
      <c r="E13" s="145" t="s">
        <v>5</v>
      </c>
    </row>
    <row r="14" spans="1:5" ht="19.899999999999999" customHeight="1">
      <c r="A14" s="67" t="s">
        <v>79</v>
      </c>
      <c r="B14" s="151">
        <f>SUM([13]Roggen!$B$46)</f>
        <v>10.115</v>
      </c>
      <c r="C14" s="136" t="s">
        <v>132</v>
      </c>
      <c r="D14" s="132">
        <f>SUM([13]Roggen!$K$46)</f>
        <v>75.760000000000005</v>
      </c>
      <c r="E14" s="85">
        <f>SUM([13]Roggen!$E$46)</f>
        <v>76631</v>
      </c>
    </row>
    <row r="15" spans="1:5" ht="25.5" customHeight="1">
      <c r="A15" s="67" t="s">
        <v>80</v>
      </c>
      <c r="B15" s="151">
        <f>SUM([13]Futtergetreide!$B$46)</f>
        <v>5.7700199999999997</v>
      </c>
      <c r="C15" s="136" t="s">
        <v>134</v>
      </c>
      <c r="D15" s="132">
        <f>SUM([13]Futtergetreide!$K$46)</f>
        <v>64.849999999999994</v>
      </c>
      <c r="E15" s="85">
        <f>SUM([13]Futtergetreide!$E$46)</f>
        <v>37418</v>
      </c>
    </row>
    <row r="16" spans="1:5" ht="19.5" customHeight="1">
      <c r="A16" s="67" t="s">
        <v>81</v>
      </c>
      <c r="B16" s="151">
        <f>SUM('[13]Gerste zus.'!$B$46)</f>
        <v>4.2272999999999996</v>
      </c>
      <c r="C16" s="136" t="s">
        <v>134</v>
      </c>
      <c r="D16" s="132">
        <f>SUM('[13]Gerste zus.'!$K$46)</f>
        <v>67.05</v>
      </c>
      <c r="E16" s="85">
        <f>SUM('[13]Gerste zus.'!$E$46)</f>
        <v>28342</v>
      </c>
    </row>
    <row r="17" spans="1:5" ht="14.25" customHeight="1">
      <c r="A17" s="67" t="s">
        <v>82</v>
      </c>
      <c r="B17" s="151">
        <f>SUM([13]Wintergerste!$B$46)</f>
        <v>2.556</v>
      </c>
      <c r="C17" s="136" t="s">
        <v>134</v>
      </c>
      <c r="D17" s="132">
        <f>SUM([13]Wintergerste!$K$46)</f>
        <v>75.16</v>
      </c>
      <c r="E17" s="85">
        <f>SUM([13]Wintergerste!$E$46)</f>
        <v>19212</v>
      </c>
    </row>
    <row r="18" spans="1:5" ht="14.25" customHeight="1">
      <c r="A18" s="67" t="s">
        <v>83</v>
      </c>
      <c r="B18" s="151">
        <f>SUM([13]Sommergerste!$B$46)</f>
        <v>1.6713</v>
      </c>
      <c r="C18" s="136" t="s">
        <v>134</v>
      </c>
      <c r="D18" s="132">
        <f>SUM([13]Sommergerste!$K$46)</f>
        <v>54.63</v>
      </c>
      <c r="E18" s="85">
        <f>SUM([13]Sommergerste!$E$46)</f>
        <v>9130</v>
      </c>
    </row>
    <row r="19" spans="1:5" ht="19.899999999999999" customHeight="1">
      <c r="A19" s="67" t="s">
        <v>85</v>
      </c>
      <c r="B19" s="151">
        <f>SUM('[13]Hafer u. Sommermenggetr.'!$B$46)</f>
        <v>0.91405999999999998</v>
      </c>
      <c r="C19" s="136" t="s">
        <v>136</v>
      </c>
      <c r="D19" s="150">
        <f>SUM('[13]Hafer u. Sommermenggetr.'!$K$46)</f>
        <v>50.87</v>
      </c>
      <c r="E19" s="85">
        <f>SUM('[13]Hafer u. Sommermenggetr.'!$E$46)</f>
        <v>4650</v>
      </c>
    </row>
    <row r="20" spans="1:5" ht="19.899999999999999" customHeight="1">
      <c r="A20" s="67" t="s">
        <v>84</v>
      </c>
      <c r="B20" s="152" t="s">
        <v>5</v>
      </c>
      <c r="C20" s="138"/>
      <c r="D20" s="145" t="s">
        <v>5</v>
      </c>
      <c r="E20" s="145" t="s">
        <v>5</v>
      </c>
    </row>
    <row r="21" spans="1:5" ht="25.5" customHeight="1">
      <c r="A21" s="67" t="s">
        <v>40</v>
      </c>
      <c r="B21" s="151">
        <f>SUM('[14]Kartoffeln ins.'!$B$46)</f>
        <v>1.46428</v>
      </c>
      <c r="C21" s="136" t="s">
        <v>134</v>
      </c>
      <c r="D21" s="145" t="s">
        <v>5</v>
      </c>
      <c r="E21" s="145" t="s">
        <v>5</v>
      </c>
    </row>
    <row r="22" spans="1:5" ht="19.5" customHeight="1">
      <c r="A22" s="67" t="s">
        <v>41</v>
      </c>
      <c r="B22" s="151">
        <f>SUM([14]Zuckerrüben!$B$46)</f>
        <v>0.50200999999999996</v>
      </c>
      <c r="C22" s="136" t="s">
        <v>136</v>
      </c>
      <c r="D22" s="150">
        <f>SUM([14]Zuckerrüben!$K$46)</f>
        <v>576.08000000000004</v>
      </c>
      <c r="E22" s="85">
        <f>SUM([14]Zuckerrüben!$E$46)</f>
        <v>28920</v>
      </c>
    </row>
    <row r="23" spans="1:5" ht="19.5" customHeight="1">
      <c r="A23" s="67" t="s">
        <v>42</v>
      </c>
      <c r="B23" s="151">
        <f>SUM([15]Winterraps!$B$46)</f>
        <v>3.9498699999999998</v>
      </c>
      <c r="C23" s="136" t="s">
        <v>134</v>
      </c>
      <c r="D23" s="132">
        <f>SUM([15]Winterraps!$K$46)</f>
        <v>38.42</v>
      </c>
      <c r="E23" s="85">
        <f>SUM([15]Winterraps!$E$46)</f>
        <v>15176</v>
      </c>
    </row>
    <row r="24" spans="1:5" ht="19.5" customHeight="1">
      <c r="A24" s="67" t="s">
        <v>146</v>
      </c>
      <c r="B24" s="151">
        <f>SUM('[16]Gras a. d. Ackerland'!$B$46)</f>
        <v>12.306239999999999</v>
      </c>
      <c r="C24" s="136" t="s">
        <v>132</v>
      </c>
      <c r="D24" s="132">
        <f>SUM('[16]Gras a. d. Ackerland'!$K$46)</f>
        <v>75.11</v>
      </c>
      <c r="E24" s="85">
        <f>SUM('[16]Gras a. d. Ackerland'!$E$46)</f>
        <v>92429</v>
      </c>
    </row>
    <row r="25" spans="1:5" ht="25.5" customHeight="1">
      <c r="A25" s="67" t="s">
        <v>88</v>
      </c>
      <c r="B25" s="151">
        <f>SUM([16]Silomais!$B$46)</f>
        <v>57.47466</v>
      </c>
      <c r="C25" s="136" t="s">
        <v>130</v>
      </c>
      <c r="D25" s="132">
        <f>SUM([16]Silomais!$K$46)</f>
        <v>379.23</v>
      </c>
      <c r="E25" s="85">
        <f>SUM([16]Silomais!$E$46)</f>
        <v>2179613</v>
      </c>
    </row>
    <row r="26" spans="1:5" ht="19.5" customHeight="1">
      <c r="A26" s="67" t="s">
        <v>143</v>
      </c>
      <c r="B26" s="151">
        <f>SUM([16]Dauerwiesen!$B$46)</f>
        <v>6.7833300000000003</v>
      </c>
      <c r="C26" s="136" t="s">
        <v>134</v>
      </c>
      <c r="D26" s="132">
        <f>SUM([16]Dauerwiesen!$K$46)</f>
        <v>74.25</v>
      </c>
      <c r="E26" s="85">
        <f>SUM([16]Dauerwiesen!$E$46)</f>
        <v>50366</v>
      </c>
    </row>
    <row r="27" spans="1:5" ht="19.5" customHeight="1">
      <c r="A27" s="73" t="s">
        <v>147</v>
      </c>
      <c r="B27" s="153">
        <f>SUM('[16]Weiden einschl. Mähw.'!$B$46)</f>
        <v>52.062640000000002</v>
      </c>
      <c r="C27" s="137" t="s">
        <v>132</v>
      </c>
      <c r="D27" s="146">
        <f>SUM('[16]Weiden einschl. Mähw.'!$K$46)</f>
        <v>75.97</v>
      </c>
      <c r="E27" s="97">
        <f>SUM('[16]Weiden einschl. Mähw.'!$E$46)</f>
        <v>395536.3</v>
      </c>
    </row>
    <row r="28" spans="1:5" ht="12.75" customHeight="1">
      <c r="A28" s="28"/>
      <c r="B28" s="4"/>
      <c r="C28" s="4"/>
    </row>
    <row r="29" spans="1:5" ht="12.75" customHeight="1">
      <c r="A29" s="22" t="s">
        <v>155</v>
      </c>
    </row>
    <row r="30" spans="1:5" ht="12.75" customHeight="1">
      <c r="A30" s="214" t="s">
        <v>157</v>
      </c>
      <c r="B30" s="212"/>
      <c r="C30" s="212"/>
      <c r="D30" s="212"/>
      <c r="E30" s="212"/>
    </row>
    <row r="31" spans="1:5" ht="19.5" customHeight="1">
      <c r="A31" s="20"/>
    </row>
    <row r="32" spans="1:5" ht="19.5" customHeight="1">
      <c r="A32" s="21"/>
    </row>
    <row r="33" ht="19.5" customHeight="1"/>
    <row r="34" ht="19.5" customHeight="1"/>
  </sheetData>
  <mergeCells count="8">
    <mergeCell ref="A30:E30"/>
    <mergeCell ref="A4:A7"/>
    <mergeCell ref="A1:E1"/>
    <mergeCell ref="A2:E2"/>
    <mergeCell ref="B4:E4"/>
    <mergeCell ref="B5:E5"/>
    <mergeCell ref="C6:C7"/>
    <mergeCell ref="B6:B7"/>
  </mergeCells>
  <phoneticPr fontId="5" type="noConversion"/>
  <conditionalFormatting sqref="B8:E8">
    <cfRule type="expression" dxfId="22" priority="7" stopIfTrue="1">
      <formula>MOD(ROW(),2)=1</formula>
    </cfRule>
    <cfRule type="expression" priority="8" stopIfTrue="1">
      <formula>MOD(ROW(),2)=1</formula>
    </cfRule>
  </conditionalFormatting>
  <conditionalFormatting sqref="A8">
    <cfRule type="expression" dxfId="21" priority="5" stopIfTrue="1">
      <formula>MOD(ROW(),2)=1</formula>
    </cfRule>
    <cfRule type="expression" priority="6" stopIfTrue="1">
      <formula>MOD(ROW(),2)=1</formula>
    </cfRule>
  </conditionalFormatting>
  <conditionalFormatting sqref="B9:E27">
    <cfRule type="expression" dxfId="20" priority="15" stopIfTrue="1">
      <formula>MOD(ROW(),2)=1</formula>
    </cfRule>
    <cfRule type="expression" priority="16" stopIfTrue="1">
      <formula>MOD(ROW(),2)=1</formula>
    </cfRule>
  </conditionalFormatting>
  <conditionalFormatting sqref="A21:A27">
    <cfRule type="expression" dxfId="19" priority="3" stopIfTrue="1">
      <formula>MOD(ROW(),2)=1</formula>
    </cfRule>
    <cfRule type="expression" priority="4" stopIfTrue="1">
      <formula>MOD(ROW(),2)=1</formula>
    </cfRule>
  </conditionalFormatting>
  <conditionalFormatting sqref="A9:A20">
    <cfRule type="expression" dxfId="1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10" workbookViewId="0">
      <selection activeCell="A2" sqref="A2:D2"/>
    </sheetView>
  </sheetViews>
  <sheetFormatPr baseColWidth="10" defaultRowHeight="12.75"/>
  <cols>
    <col min="1" max="1" width="50.7109375" customWidth="1"/>
    <col min="2" max="4" width="13.7109375" customWidth="1"/>
  </cols>
  <sheetData>
    <row r="1" spans="1:4" ht="14.25" customHeight="1">
      <c r="A1" s="203" t="s">
        <v>110</v>
      </c>
      <c r="B1" s="203"/>
      <c r="C1" s="203"/>
      <c r="D1" s="203"/>
    </row>
    <row r="2" spans="1:4" ht="19.5" customHeight="1">
      <c r="A2" s="203" t="s">
        <v>117</v>
      </c>
      <c r="B2" s="203"/>
      <c r="C2" s="203"/>
      <c r="D2" s="203"/>
    </row>
    <row r="3" spans="1:4" ht="12.75" customHeight="1"/>
    <row r="4" spans="1:4" ht="25.5" customHeight="1">
      <c r="A4" s="204" t="s">
        <v>0</v>
      </c>
      <c r="B4" s="208" t="s">
        <v>46</v>
      </c>
      <c r="C4" s="208"/>
      <c r="D4" s="208"/>
    </row>
    <row r="5" spans="1:4" ht="25.5" customHeight="1">
      <c r="A5" s="205"/>
      <c r="B5" s="208" t="s">
        <v>126</v>
      </c>
      <c r="C5" s="208"/>
      <c r="D5" s="208"/>
    </row>
    <row r="6" spans="1:4" ht="25.5" customHeight="1">
      <c r="A6" s="205"/>
      <c r="B6" s="209" t="s">
        <v>154</v>
      </c>
      <c r="C6" s="61" t="s">
        <v>1</v>
      </c>
      <c r="D6" s="62" t="s">
        <v>2</v>
      </c>
    </row>
    <row r="7" spans="1:4" ht="25.5" customHeight="1">
      <c r="A7" s="206"/>
      <c r="B7" s="210"/>
      <c r="C7" s="61" t="s">
        <v>3</v>
      </c>
      <c r="D7" s="62" t="s">
        <v>4</v>
      </c>
    </row>
    <row r="8" spans="1:4" ht="12.75" customHeight="1">
      <c r="A8" s="63"/>
      <c r="B8" s="113"/>
      <c r="C8" s="114"/>
      <c r="D8" s="115"/>
    </row>
    <row r="9" spans="1:4" ht="19.5" customHeight="1">
      <c r="A9" s="99" t="s">
        <v>35</v>
      </c>
      <c r="B9" s="80">
        <f>SUM('[17]Getreide ins.'!$D$45)</f>
        <v>193.09045499999999</v>
      </c>
      <c r="C9" s="80">
        <f>SUM('[17]Getreide ins.'!$L$45)</f>
        <v>85.599090505707977</v>
      </c>
      <c r="D9" s="85">
        <f>SUM('[17]Getreide ins.'!$G$45)</f>
        <v>1652836.7333333334</v>
      </c>
    </row>
    <row r="10" spans="1:4" ht="25.5" customHeight="1">
      <c r="A10" s="99" t="s">
        <v>75</v>
      </c>
      <c r="B10" s="80">
        <f>SUM([17]Brotgetreide!$D$45)</f>
        <v>140.83027999999999</v>
      </c>
      <c r="C10" s="80">
        <f>SUM([17]Brotgetreide!$L$45)</f>
        <v>88.16731150904954</v>
      </c>
      <c r="D10" s="85">
        <f>SUM([17]Brotgetreide!$G$45)</f>
        <v>1241662.7166666668</v>
      </c>
    </row>
    <row r="11" spans="1:4" ht="19.5" customHeight="1">
      <c r="A11" s="99" t="s">
        <v>76</v>
      </c>
      <c r="B11" s="80">
        <f>SUM('[17]Weizen zus.'!$D$45)</f>
        <v>135.20428000000001</v>
      </c>
      <c r="C11" s="80">
        <f>SUM('[17]Weizen zus.'!$L$45)</f>
        <v>89.030861301136326</v>
      </c>
      <c r="D11" s="85">
        <f>SUM('[17]Weizen zus.'!$G$45)</f>
        <v>1203735.3499999999</v>
      </c>
    </row>
    <row r="12" spans="1:4" ht="14.25" customHeight="1">
      <c r="A12" s="99" t="s">
        <v>77</v>
      </c>
      <c r="B12" s="80">
        <f>SUM([17]Winterweizen!$D$45)</f>
        <v>134.01110666666665</v>
      </c>
      <c r="C12" s="80">
        <f>SUM([17]Winterweizen!$L$45)</f>
        <v>89.281510298698649</v>
      </c>
      <c r="D12" s="85">
        <f>SUM([17]Winterweizen!$G$45)</f>
        <v>1196471.4000000001</v>
      </c>
    </row>
    <row r="13" spans="1:4" ht="14.25" customHeight="1">
      <c r="A13" s="99" t="s">
        <v>78</v>
      </c>
      <c r="B13" s="80">
        <f>SUM('[17]Sommer- u. Hartweizen'!$D$45)</f>
        <v>1.1931733333333334</v>
      </c>
      <c r="C13" s="80">
        <f>SUM('[17]Sommer- u. Hartweizen'!$L$45)</f>
        <v>60.879251966744128</v>
      </c>
      <c r="D13" s="85">
        <f>SUM('[17]Sommer- u. Hartweizen'!$G$45)</f>
        <v>7263.95</v>
      </c>
    </row>
    <row r="14" spans="1:4" ht="19.899999999999999" customHeight="1">
      <c r="A14" s="99" t="s">
        <v>79</v>
      </c>
      <c r="B14" s="80">
        <f>SUM([17]Roggen!$D$45)</f>
        <v>5.6260000000000003</v>
      </c>
      <c r="C14" s="80">
        <f>SUM([17]Roggen!$L$45)</f>
        <v>67.414444839435959</v>
      </c>
      <c r="D14" s="85">
        <f>SUM([17]Roggen!$G$45)</f>
        <v>37927.366666666669</v>
      </c>
    </row>
    <row r="15" spans="1:4" ht="25.5" customHeight="1">
      <c r="A15" s="99" t="s">
        <v>80</v>
      </c>
      <c r="B15" s="80">
        <f>SUM([17]Futtergetreide!$D$45)</f>
        <v>52.260174999999997</v>
      </c>
      <c r="C15" s="80">
        <f>SUM([17]Futtergetreide!$L$45)</f>
        <v>78.67827014866802</v>
      </c>
      <c r="D15" s="85">
        <f>SUM([17]Futtergetreide!$G$45)</f>
        <v>411174.0166666666</v>
      </c>
    </row>
    <row r="16" spans="1:4" ht="19.5" customHeight="1">
      <c r="A16" s="99" t="s">
        <v>81</v>
      </c>
      <c r="B16" s="80">
        <f>SUM('[17]Gerste zus.'!$D$45)</f>
        <v>45.294416666666663</v>
      </c>
      <c r="C16" s="80">
        <f>SUM('[17]Gerste zus.'!$L$45)</f>
        <v>81.168168262092649</v>
      </c>
      <c r="D16" s="85">
        <f>SUM('[17]Gerste zus.'!$G$45)</f>
        <v>367646.48333333334</v>
      </c>
    </row>
    <row r="17" spans="1:4" ht="14.25" customHeight="1">
      <c r="A17" s="99" t="s">
        <v>82</v>
      </c>
      <c r="B17" s="80">
        <f>SUM([17]Wintergerste!$D$45)</f>
        <v>43.674671666666669</v>
      </c>
      <c r="C17" s="80">
        <f>SUM([17]Wintergerste!$L$45)</f>
        <v>82.397780284782129</v>
      </c>
      <c r="D17" s="85">
        <f>SUM([17]Wintergerste!$G$45)</f>
        <v>359869.59999999992</v>
      </c>
    </row>
    <row r="18" spans="1:4" ht="14.25" customHeight="1">
      <c r="A18" s="99" t="s">
        <v>83</v>
      </c>
      <c r="B18" s="80">
        <f>SUM([17]Sommergerste!$D$45)</f>
        <v>1.6197450000000002</v>
      </c>
      <c r="C18" s="80">
        <f>SUM([17]Sommergerste!$L$45)</f>
        <v>48.013010278366856</v>
      </c>
      <c r="D18" s="85">
        <f>SUM([17]Sommergerste!$G$45)</f>
        <v>7776.8833333333323</v>
      </c>
    </row>
    <row r="19" spans="1:4" ht="19.899999999999999" customHeight="1">
      <c r="A19" s="99" t="s">
        <v>85</v>
      </c>
      <c r="B19" s="80">
        <f>SUM('[17]Hafer u. Sommermengetr.'!$D$45)</f>
        <v>3.7332683333333332</v>
      </c>
      <c r="C19" s="80">
        <f>SUM('[17]Hafer u. Sommermengetr.'!$L$45)</f>
        <v>54.167952031307692</v>
      </c>
      <c r="D19" s="85">
        <f>SUM('[17]Hafer u. Sommermengetr.'!$G$45)</f>
        <v>20222.349999999999</v>
      </c>
    </row>
    <row r="20" spans="1:4" ht="19.899999999999999" customHeight="1">
      <c r="A20" s="99" t="s">
        <v>84</v>
      </c>
      <c r="B20" s="80">
        <f>SUM([17]Triticale!$D$45)</f>
        <v>3.2324899999999999</v>
      </c>
      <c r="C20" s="80">
        <f>SUM([17]Triticale!$L$45)</f>
        <v>72.096691198838442</v>
      </c>
      <c r="D20" s="86">
        <f>SUM([17]Triticale!$G$45)</f>
        <v>23305.183333333331</v>
      </c>
    </row>
    <row r="21" spans="1:4" ht="25.5" customHeight="1">
      <c r="A21" s="99" t="s">
        <v>40</v>
      </c>
      <c r="B21" s="108">
        <f>SUM('[18]Kartoffeln ins.'!$D$45)</f>
        <v>0.81193666666666664</v>
      </c>
      <c r="C21" s="144" t="s">
        <v>5</v>
      </c>
      <c r="D21" s="145" t="s">
        <v>5</v>
      </c>
    </row>
    <row r="22" spans="1:4" ht="19.5" customHeight="1">
      <c r="A22" s="99" t="s">
        <v>41</v>
      </c>
      <c r="B22" s="80">
        <f>SUM([18]Zuckerrüben!$D$45)</f>
        <v>4.3049949999999999</v>
      </c>
      <c r="C22" s="80">
        <f>SUM([18]Zuckerrüben!$L$45)</f>
        <v>646.49455651710002</v>
      </c>
      <c r="D22" s="85">
        <f>SUM([18]Zuckerrüben!$G$45)</f>
        <v>278315.58333333331</v>
      </c>
    </row>
    <row r="23" spans="1:4" ht="19.5" customHeight="1">
      <c r="A23" s="99" t="s">
        <v>42</v>
      </c>
      <c r="B23" s="80">
        <f>SUM([19]Winterraps!$D$45)</f>
        <v>71.671249999999986</v>
      </c>
      <c r="C23" s="80">
        <f>SUM([19]Winterraps!$L$45)</f>
        <v>41.69378702524839</v>
      </c>
      <c r="D23" s="85">
        <f>SUM([19]Winterraps!$G$45)</f>
        <v>298824.58333333331</v>
      </c>
    </row>
    <row r="24" spans="1:4" ht="19.5" customHeight="1">
      <c r="A24" s="99" t="s">
        <v>146</v>
      </c>
      <c r="B24" s="80">
        <f>SUM('[20]Gras a. d. Ackerland'!$D$45)</f>
        <v>14.538083333333335</v>
      </c>
      <c r="C24" s="80">
        <f>SUM('[20]Gras a. d. Ackerland'!$L$45)</f>
        <v>81.262120751818514</v>
      </c>
      <c r="D24" s="85">
        <f>SUM('[20]Gras a. d. Ackerland'!$G$45)</f>
        <v>118139.54833333334</v>
      </c>
    </row>
    <row r="25" spans="1:4" ht="25.5" customHeight="1">
      <c r="A25" s="99" t="s">
        <v>145</v>
      </c>
      <c r="B25" s="80">
        <f>SUM([20]Silomais!$D$45)</f>
        <v>40.77272</v>
      </c>
      <c r="C25" s="80">
        <f>SUM([20]Silomais!$L$45)</f>
        <v>398.37217139302942</v>
      </c>
      <c r="D25" s="85">
        <f>SUM([20]Silomais!$G$45)</f>
        <v>1624271.7</v>
      </c>
    </row>
    <row r="26" spans="1:4" ht="19.5" customHeight="1">
      <c r="A26" s="99" t="s">
        <v>143</v>
      </c>
      <c r="B26" s="80">
        <f>SUM([20]Dauerwiesen!$D$45)</f>
        <v>14.883460000000001</v>
      </c>
      <c r="C26" s="80">
        <f>SUM([20]Dauerwiesen!$L$45)</f>
        <v>73.995989507816063</v>
      </c>
      <c r="D26" s="85">
        <f>SUM([20]Dauerwiesen!$G$45)</f>
        <v>110131.63500000001</v>
      </c>
    </row>
    <row r="27" spans="1:4" ht="19.5" customHeight="1">
      <c r="A27" s="104" t="s">
        <v>147</v>
      </c>
      <c r="B27" s="141" t="s">
        <v>5</v>
      </c>
      <c r="C27" s="141" t="s">
        <v>5</v>
      </c>
      <c r="D27" s="143" t="s">
        <v>5</v>
      </c>
    </row>
    <row r="28" spans="1:4" ht="12.75" customHeight="1">
      <c r="A28" s="28"/>
    </row>
    <row r="29" spans="1:4" ht="12.75" customHeight="1">
      <c r="A29" s="211" t="s">
        <v>156</v>
      </c>
      <c r="B29" s="212"/>
      <c r="C29" s="212"/>
      <c r="D29" s="212"/>
    </row>
    <row r="30" spans="1:4" ht="19.5" customHeight="1">
      <c r="A30" s="20"/>
    </row>
    <row r="31" spans="1:4" ht="19.5" customHeight="1">
      <c r="A31" s="21"/>
    </row>
    <row r="32" spans="1:4" ht="19.5" customHeight="1"/>
    <row r="33" ht="19.5" customHeight="1"/>
    <row r="34" ht="19.5" customHeight="1"/>
    <row r="35" ht="19.5" customHeight="1"/>
  </sheetData>
  <mergeCells count="7">
    <mergeCell ref="A29:D29"/>
    <mergeCell ref="A4:A7"/>
    <mergeCell ref="A1:D1"/>
    <mergeCell ref="A2:D2"/>
    <mergeCell ref="B4:D4"/>
    <mergeCell ref="B5:D5"/>
    <mergeCell ref="B6:B7"/>
  </mergeCells>
  <phoneticPr fontId="5" type="noConversion"/>
  <conditionalFormatting sqref="B27:D27 C9:D26">
    <cfRule type="expression" dxfId="17" priority="19" stopIfTrue="1">
      <formula>MOD(ROW(),2)=1</formula>
    </cfRule>
    <cfRule type="expression" priority="20" stopIfTrue="1">
      <formula>MOD(ROW(),2)=1</formula>
    </cfRule>
  </conditionalFormatting>
  <conditionalFormatting sqref="B8:D8">
    <cfRule type="expression" dxfId="16" priority="11" stopIfTrue="1">
      <formula>MOD(ROW(),2)=1</formula>
    </cfRule>
    <cfRule type="expression" priority="12" stopIfTrue="1">
      <formula>MOD(ROW(),2)=1</formula>
    </cfRule>
  </conditionalFormatting>
  <conditionalFormatting sqref="A8">
    <cfRule type="expression" dxfId="15" priority="9" stopIfTrue="1">
      <formula>MOD(ROW(),2)=1</formula>
    </cfRule>
    <cfRule type="expression" priority="10" stopIfTrue="1">
      <formula>MOD(ROW(),2)=1</formula>
    </cfRule>
  </conditionalFormatting>
  <conditionalFormatting sqref="A21:A27">
    <cfRule type="expression" dxfId="14" priority="5" stopIfTrue="1">
      <formula>MOD(ROW(),2)=1</formula>
    </cfRule>
    <cfRule type="expression" priority="6" stopIfTrue="1">
      <formula>MOD(ROW(),2)=1</formula>
    </cfRule>
  </conditionalFormatting>
  <conditionalFormatting sqref="A9:A20">
    <cfRule type="expression" dxfId="13" priority="3" stopIfTrue="1">
      <formula>MOD(ROW(),2)=1</formula>
    </cfRule>
    <cfRule type="expression" priority="4" stopIfTrue="1">
      <formula>MOD(ROW(),2)=1</formula>
    </cfRule>
  </conditionalFormatting>
  <conditionalFormatting sqref="B9:B26">
    <cfRule type="expression" dxfId="1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10" workbookViewId="0">
      <selection activeCell="A2" sqref="A2:D2"/>
    </sheetView>
  </sheetViews>
  <sheetFormatPr baseColWidth="10" defaultRowHeight="12.75"/>
  <cols>
    <col min="1" max="1" width="46.140625" customWidth="1"/>
    <col min="2" max="2" width="12.140625" customWidth="1"/>
    <col min="3" max="3" width="9.140625" customWidth="1"/>
    <col min="4" max="4" width="10.28515625" customWidth="1"/>
    <col min="5" max="5" width="13.85546875" customWidth="1"/>
  </cols>
  <sheetData>
    <row r="1" spans="1:5" ht="14.25" customHeight="1">
      <c r="A1" s="203" t="s">
        <v>110</v>
      </c>
      <c r="B1" s="203"/>
      <c r="C1" s="203"/>
      <c r="D1" s="203"/>
      <c r="E1" s="203"/>
    </row>
    <row r="2" spans="1:5" ht="19.5" customHeight="1">
      <c r="A2" s="203" t="s">
        <v>118</v>
      </c>
      <c r="B2" s="203"/>
      <c r="C2" s="203"/>
      <c r="D2" s="203"/>
      <c r="E2" s="203"/>
    </row>
    <row r="3" spans="1:5" ht="12.75" customHeight="1"/>
    <row r="4" spans="1:5" ht="25.5" customHeight="1">
      <c r="A4" s="204" t="s">
        <v>0</v>
      </c>
      <c r="B4" s="207" t="s">
        <v>46</v>
      </c>
      <c r="C4" s="208"/>
      <c r="D4" s="208"/>
      <c r="E4" s="208"/>
    </row>
    <row r="5" spans="1:5" ht="25.5" customHeight="1">
      <c r="A5" s="205"/>
      <c r="B5" s="207">
        <v>2013</v>
      </c>
      <c r="C5" s="208"/>
      <c r="D5" s="208"/>
      <c r="E5" s="208"/>
    </row>
    <row r="6" spans="1:5" ht="25.5" customHeight="1">
      <c r="A6" s="205"/>
      <c r="B6" s="209" t="s">
        <v>154</v>
      </c>
      <c r="C6" s="209" t="s">
        <v>140</v>
      </c>
      <c r="D6" s="61" t="s">
        <v>1</v>
      </c>
      <c r="E6" s="62" t="s">
        <v>2</v>
      </c>
    </row>
    <row r="7" spans="1:5" ht="25.5" customHeight="1">
      <c r="A7" s="206"/>
      <c r="B7" s="210"/>
      <c r="C7" s="210"/>
      <c r="D7" s="61" t="s">
        <v>3</v>
      </c>
      <c r="E7" s="62" t="s">
        <v>4</v>
      </c>
    </row>
    <row r="8" spans="1:5" ht="12.75" customHeight="1">
      <c r="A8" s="88"/>
      <c r="B8" s="68"/>
      <c r="C8" s="110"/>
      <c r="D8" s="69"/>
      <c r="E8" s="70"/>
    </row>
    <row r="9" spans="1:5" ht="17.45" customHeight="1">
      <c r="A9" s="67" t="s">
        <v>35</v>
      </c>
      <c r="B9" s="79">
        <f>SUM('[17]Getreide ins.'!$B$46)</f>
        <v>168.95941999999997</v>
      </c>
      <c r="C9" s="108" t="s">
        <v>130</v>
      </c>
      <c r="D9" s="132">
        <f>SUM('[17]Getreide ins.'!$K$46)</f>
        <v>88.92</v>
      </c>
      <c r="E9" s="85">
        <f>SUM('[17]Getreide ins.'!$E$46)</f>
        <v>1502370</v>
      </c>
    </row>
    <row r="10" spans="1:5" ht="25.5" customHeight="1">
      <c r="A10" s="67" t="s">
        <v>75</v>
      </c>
      <c r="B10" s="79">
        <f>SUM([17]Brotgetreide!$B$46)</f>
        <v>117.21682999999999</v>
      </c>
      <c r="C10" s="108" t="s">
        <v>130</v>
      </c>
      <c r="D10" s="132">
        <f>SUM([17]Brotgetreide!$K$46)</f>
        <v>91.51</v>
      </c>
      <c r="E10" s="85">
        <f>SUM([17]Brotgetreide!$E$46)</f>
        <v>1072696</v>
      </c>
    </row>
    <row r="11" spans="1:5" ht="19.899999999999999" customHeight="1">
      <c r="A11" s="67" t="s">
        <v>76</v>
      </c>
      <c r="B11" s="79">
        <f>SUM('[17]Weizen zus.'!$B$46)</f>
        <v>109.49642999999999</v>
      </c>
      <c r="C11" s="108" t="s">
        <v>130</v>
      </c>
      <c r="D11" s="132">
        <f>SUM('[17]Weizen zus.'!$K$46)</f>
        <v>92.46</v>
      </c>
      <c r="E11" s="85">
        <f>SUM('[17]Weizen zus.'!$E$46)</f>
        <v>1012374</v>
      </c>
    </row>
    <row r="12" spans="1:5" ht="14.25" customHeight="1">
      <c r="A12" s="67" t="s">
        <v>77</v>
      </c>
      <c r="B12" s="79">
        <f>SUM([17]Winterweizen!$B$46)</f>
        <v>108.31336999999999</v>
      </c>
      <c r="C12" s="108" t="s">
        <v>130</v>
      </c>
      <c r="D12" s="132">
        <f>SUM([17]Winterweizen!$K$46)</f>
        <v>92.65</v>
      </c>
      <c r="E12" s="85">
        <f>SUM([17]Winterweizen!$E$46)</f>
        <v>1003511</v>
      </c>
    </row>
    <row r="13" spans="1:5" ht="14.25" customHeight="1">
      <c r="A13" s="67" t="s">
        <v>78</v>
      </c>
      <c r="B13" s="79">
        <f>SUM('[17]Sommer- u. Hartweizen'!$B$46)</f>
        <v>1.18306</v>
      </c>
      <c r="C13" s="108" t="s">
        <v>134</v>
      </c>
      <c r="D13" s="132">
        <f>SUM('[17]Sommer- u. Hartweizen'!$K$46)</f>
        <v>74.92</v>
      </c>
      <c r="E13" s="85">
        <f>SUM('[17]Sommer- u. Hartweizen'!$E$46)</f>
        <v>8863</v>
      </c>
    </row>
    <row r="14" spans="1:5" ht="19.899999999999999" customHeight="1">
      <c r="A14" s="67" t="s">
        <v>79</v>
      </c>
      <c r="B14" s="79">
        <f>SUM([17]Roggen!$B$46)</f>
        <v>7.7203999999999997</v>
      </c>
      <c r="C14" s="108" t="s">
        <v>132</v>
      </c>
      <c r="D14" s="132">
        <f>SUM([17]Roggen!$K$46)</f>
        <v>78.13</v>
      </c>
      <c r="E14" s="85">
        <f>SUM([17]Roggen!$E$46)</f>
        <v>60322</v>
      </c>
    </row>
    <row r="15" spans="1:5" ht="25.5" customHeight="1">
      <c r="A15" s="67" t="s">
        <v>80</v>
      </c>
      <c r="B15" s="79">
        <f>SUM([17]Futtergetreide!$B$46)</f>
        <v>51.742589999999993</v>
      </c>
      <c r="C15" s="108" t="s">
        <v>130</v>
      </c>
      <c r="D15" s="132">
        <f>SUM([17]Futtergetreide!$K$46)</f>
        <v>83.04</v>
      </c>
      <c r="E15" s="85">
        <f>SUM([17]Futtergetreide!$E$46)</f>
        <v>429674</v>
      </c>
    </row>
    <row r="16" spans="1:5" ht="19.5" customHeight="1">
      <c r="A16" s="67" t="s">
        <v>81</v>
      </c>
      <c r="B16" s="79">
        <f>SUM('[17]Gerste zus.'!$B$46)</f>
        <v>44.724049999999998</v>
      </c>
      <c r="C16" s="108" t="s">
        <v>130</v>
      </c>
      <c r="D16" s="132">
        <f>SUM('[17]Gerste zus.'!$K$46)</f>
        <v>85.52</v>
      </c>
      <c r="E16" s="85">
        <f>SUM('[17]Gerste zus.'!$E$46)</f>
        <v>382496</v>
      </c>
    </row>
    <row r="17" spans="1:5" ht="14.25" customHeight="1">
      <c r="A17" s="67" t="s">
        <v>82</v>
      </c>
      <c r="B17" s="79">
        <f>SUM([17]Wintergerste!$B$46)</f>
        <v>43.27129</v>
      </c>
      <c r="C17" s="108" t="s">
        <v>130</v>
      </c>
      <c r="D17" s="132">
        <f>SUM([17]Wintergerste!$K$46)</f>
        <v>86.42</v>
      </c>
      <c r="E17" s="85">
        <f>SUM([17]Wintergerste!$E$46)</f>
        <v>373936</v>
      </c>
    </row>
    <row r="18" spans="1:5" ht="14.25" customHeight="1">
      <c r="A18" s="67" t="s">
        <v>83</v>
      </c>
      <c r="B18" s="79">
        <f>SUM([17]Sommergerste!$B$46)</f>
        <v>1.4527600000000001</v>
      </c>
      <c r="C18" s="108" t="s">
        <v>134</v>
      </c>
      <c r="D18" s="132">
        <f>SUM([17]Sommergerste!$K$46)</f>
        <v>58.92</v>
      </c>
      <c r="E18" s="85">
        <f>SUM([17]Sommergerste!$E$46)</f>
        <v>8560</v>
      </c>
    </row>
    <row r="19" spans="1:5" ht="19.899999999999999" customHeight="1">
      <c r="A19" s="67" t="s">
        <v>85</v>
      </c>
      <c r="B19" s="79">
        <f>SUM('[17]Hafer u. Sommermengetr.'!$B$46)</f>
        <v>3.3698899999999998</v>
      </c>
      <c r="C19" s="108" t="s">
        <v>134</v>
      </c>
      <c r="D19" s="132">
        <f>SUM('[17]Hafer u. Sommermengetr.'!$K$46)</f>
        <v>53.13</v>
      </c>
      <c r="E19" s="85">
        <f>SUM('[17]Hafer u. Sommermengetr.'!$E$46)</f>
        <v>17905</v>
      </c>
    </row>
    <row r="20" spans="1:5" ht="19.899999999999999" customHeight="1">
      <c r="A20" s="67" t="s">
        <v>84</v>
      </c>
      <c r="B20" s="79">
        <f>SUM([17]Triticale!$B$46)</f>
        <v>3.6486499999999999</v>
      </c>
      <c r="C20" s="108" t="s">
        <v>134</v>
      </c>
      <c r="D20" s="132">
        <f>SUM([17]Triticale!$K$46)</f>
        <v>80.23</v>
      </c>
      <c r="E20" s="86">
        <f>SUM([17]Triticale!$E$46)</f>
        <v>29273</v>
      </c>
    </row>
    <row r="21" spans="1:5" ht="25.5" customHeight="1">
      <c r="A21" s="67" t="s">
        <v>40</v>
      </c>
      <c r="B21" s="79">
        <f>SUM('[18]Kartoffeln ins.'!$B$46)</f>
        <v>0.70078999999999991</v>
      </c>
      <c r="C21" s="108" t="s">
        <v>134</v>
      </c>
      <c r="D21" s="145" t="s">
        <v>5</v>
      </c>
      <c r="E21" s="145" t="s">
        <v>5</v>
      </c>
    </row>
    <row r="22" spans="1:5" ht="19.5" customHeight="1">
      <c r="A22" s="67" t="s">
        <v>41</v>
      </c>
      <c r="B22" s="79">
        <f>SUM([18]Zuckerrüben!$B$46)</f>
        <v>4.2267000000000001</v>
      </c>
      <c r="C22" s="108" t="s">
        <v>132</v>
      </c>
      <c r="D22" s="132">
        <f>SUM([18]Zuckerrüben!$K$46)</f>
        <v>694.17</v>
      </c>
      <c r="E22" s="85">
        <f>SUM([18]Zuckerrüben!$E$46)</f>
        <v>293404</v>
      </c>
    </row>
    <row r="23" spans="1:5" ht="19.5" customHeight="1">
      <c r="A23" s="67" t="s">
        <v>42</v>
      </c>
      <c r="B23" s="79">
        <f>SUM([19]Winterraps!$B$46)</f>
        <v>86.26061</v>
      </c>
      <c r="C23" s="108" t="s">
        <v>130</v>
      </c>
      <c r="D23" s="132">
        <f>SUM([19]Winterraps!$K$46)</f>
        <v>41.69</v>
      </c>
      <c r="E23" s="85">
        <f>SUM([19]Winterraps!$E$46)</f>
        <v>359640</v>
      </c>
    </row>
    <row r="24" spans="1:5" ht="19.5" customHeight="1">
      <c r="A24" s="67" t="s">
        <v>146</v>
      </c>
      <c r="B24" s="79">
        <f>SUM('[20]Gras a. d. Ackerland'!$B$46)</f>
        <v>13.096860000000001</v>
      </c>
      <c r="C24" s="108" t="s">
        <v>132</v>
      </c>
      <c r="D24" s="132">
        <f>SUM('[20]Gras a. d. Ackerland'!$K$46)</f>
        <v>81.400000000000006</v>
      </c>
      <c r="E24" s="85">
        <f>SUM('[20]Gras a. d. Ackerland'!$E$46)</f>
        <v>106605</v>
      </c>
    </row>
    <row r="25" spans="1:5" ht="25.5" customHeight="1">
      <c r="A25" s="67" t="s">
        <v>88</v>
      </c>
      <c r="B25" s="79">
        <f>SUM([20]Silomais!$B$46)</f>
        <v>48.283209999999997</v>
      </c>
      <c r="C25" s="108" t="s">
        <v>132</v>
      </c>
      <c r="D25" s="132">
        <f>SUM([20]Silomais!$K$46)</f>
        <v>398.52</v>
      </c>
      <c r="E25" s="85">
        <f>SUM([20]Silomais!$E$46)</f>
        <v>1924190</v>
      </c>
    </row>
    <row r="26" spans="1:5" ht="19.5" customHeight="1">
      <c r="A26" s="67" t="s">
        <v>143</v>
      </c>
      <c r="B26" s="79">
        <f>SUM([20]Dauerwiesen!$B$46)</f>
        <v>12.219469999999999</v>
      </c>
      <c r="C26" s="108" t="s">
        <v>132</v>
      </c>
      <c r="D26" s="132">
        <f>SUM([20]Dauerwiesen!$K$46)</f>
        <v>77.25</v>
      </c>
      <c r="E26" s="85">
        <f>SUM([20]Dauerwiesen!$E$46)</f>
        <v>94397</v>
      </c>
    </row>
    <row r="27" spans="1:5" ht="19.5" customHeight="1">
      <c r="A27" s="73" t="s">
        <v>147</v>
      </c>
      <c r="B27" s="82">
        <f>SUM('[20]Weiden einschl. Mähw.'!$B$46)</f>
        <v>55.21575</v>
      </c>
      <c r="C27" s="96" t="s">
        <v>132</v>
      </c>
      <c r="D27" s="146">
        <f>SUM('[20]Weiden einschl. Mähw.'!$K$46)</f>
        <v>80.67</v>
      </c>
      <c r="E27" s="97">
        <f>SUM('[20]Weiden einschl. Mähw.'!$E$46)</f>
        <v>445433.7</v>
      </c>
    </row>
    <row r="28" spans="1:5" ht="12.75" customHeight="1">
      <c r="A28" s="28"/>
    </row>
    <row r="29" spans="1:5" ht="12.75" customHeight="1">
      <c r="A29" s="22" t="s">
        <v>155</v>
      </c>
    </row>
    <row r="30" spans="1:5" ht="12.75" customHeight="1">
      <c r="A30" s="211" t="s">
        <v>158</v>
      </c>
      <c r="B30" s="212"/>
      <c r="C30" s="212"/>
      <c r="D30" s="212"/>
      <c r="E30" s="212"/>
    </row>
    <row r="31" spans="1:5" ht="19.5" customHeight="1">
      <c r="A31" s="20"/>
    </row>
    <row r="32" spans="1:5" ht="19.5" customHeight="1">
      <c r="A32" s="21"/>
    </row>
    <row r="33" ht="19.5" customHeight="1"/>
    <row r="34" ht="19.5" customHeight="1"/>
  </sheetData>
  <mergeCells count="8">
    <mergeCell ref="A30:E30"/>
    <mergeCell ref="A4:A7"/>
    <mergeCell ref="A1:E1"/>
    <mergeCell ref="A2:E2"/>
    <mergeCell ref="B4:E4"/>
    <mergeCell ref="B5:E5"/>
    <mergeCell ref="C6:C7"/>
    <mergeCell ref="B6:B7"/>
  </mergeCells>
  <phoneticPr fontId="5" type="noConversion"/>
  <conditionalFormatting sqref="B27:D27 B22:E26 B21:C21 B9:E20">
    <cfRule type="expression" dxfId="11" priority="19" stopIfTrue="1">
      <formula>MOD(ROW(),2)=1</formula>
    </cfRule>
    <cfRule type="expression" priority="20" stopIfTrue="1">
      <formula>MOD(ROW(),2)=1</formula>
    </cfRule>
  </conditionalFormatting>
  <conditionalFormatting sqref="A8">
    <cfRule type="expression" dxfId="10" priority="9" stopIfTrue="1">
      <formula>MOD(ROW(),2)=1</formula>
    </cfRule>
    <cfRule type="expression" priority="10" stopIfTrue="1">
      <formula>MOD(ROW(),2)=1</formula>
    </cfRule>
  </conditionalFormatting>
  <conditionalFormatting sqref="B8:E8">
    <cfRule type="expression" dxfId="9" priority="11" stopIfTrue="1">
      <formula>MOD(ROW(),2)=1</formula>
    </cfRule>
    <cfRule type="expression" priority="12" stopIfTrue="1">
      <formula>MOD(ROW(),2)=1</formula>
    </cfRule>
  </conditionalFormatting>
  <conditionalFormatting sqref="E27">
    <cfRule type="expression" dxfId="8" priority="7" stopIfTrue="1">
      <formula>MOD(ROW(),2)=1</formula>
    </cfRule>
    <cfRule type="expression" priority="8" stopIfTrue="1">
      <formula>MOD(ROW(),2)=1</formula>
    </cfRule>
  </conditionalFormatting>
  <conditionalFormatting sqref="A21:A27">
    <cfRule type="expression" dxfId="7" priority="5" stopIfTrue="1">
      <formula>MOD(ROW(),2)=1</formula>
    </cfRule>
    <cfRule type="expression" priority="6" stopIfTrue="1">
      <formula>MOD(ROW(),2)=1</formula>
    </cfRule>
  </conditionalFormatting>
  <conditionalFormatting sqref="A9:A20">
    <cfRule type="expression" dxfId="6" priority="3" stopIfTrue="1">
      <formula>MOD(ROW(),2)=1</formula>
    </cfRule>
    <cfRule type="expression" priority="4" stopIfTrue="1">
      <formula>MOD(ROW(),2)=1</formula>
    </cfRule>
  </conditionalFormatting>
  <conditionalFormatting sqref="D21:E21">
    <cfRule type="expression" dxfId="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activeCell="A2" sqref="A2:D2"/>
    </sheetView>
  </sheetViews>
  <sheetFormatPr baseColWidth="10" defaultColWidth="11.28515625" defaultRowHeight="12.75"/>
  <cols>
    <col min="1" max="1" width="29.140625" customWidth="1"/>
    <col min="2" max="2" width="20.5703125" customWidth="1"/>
    <col min="3" max="4" width="21" customWidth="1"/>
  </cols>
  <sheetData>
    <row r="1" spans="1:8" ht="14.25" customHeight="1">
      <c r="A1" s="203" t="s">
        <v>148</v>
      </c>
      <c r="B1" s="203"/>
      <c r="C1" s="203"/>
      <c r="D1" s="203"/>
      <c r="E1" s="25"/>
      <c r="F1" s="25"/>
      <c r="G1" s="25"/>
      <c r="H1" s="25"/>
    </row>
    <row r="2" spans="1:8" ht="12.75" customHeight="1">
      <c r="B2" s="25"/>
      <c r="C2" s="25"/>
      <c r="E2" s="25"/>
      <c r="F2" s="25"/>
      <c r="G2" s="25"/>
      <c r="H2" s="25"/>
    </row>
    <row r="3" spans="1:8" ht="19.5" customHeight="1">
      <c r="A3" s="215" t="s">
        <v>90</v>
      </c>
      <c r="B3" s="218" t="s">
        <v>47</v>
      </c>
      <c r="C3" s="218"/>
      <c r="D3" s="207"/>
      <c r="E3" s="25"/>
      <c r="F3" s="25"/>
      <c r="G3" s="25"/>
      <c r="H3" s="25"/>
    </row>
    <row r="4" spans="1:8" ht="39" customHeight="1">
      <c r="A4" s="216"/>
      <c r="B4" s="92" t="s">
        <v>36</v>
      </c>
      <c r="C4" s="92" t="s">
        <v>48</v>
      </c>
      <c r="D4" s="147" t="s">
        <v>37</v>
      </c>
      <c r="E4" s="25"/>
      <c r="F4" s="25"/>
      <c r="G4" s="25"/>
      <c r="H4" s="25"/>
    </row>
    <row r="5" spans="1:8" ht="19.5" customHeight="1">
      <c r="A5" s="217"/>
      <c r="B5" s="148" t="s">
        <v>3</v>
      </c>
      <c r="C5" s="93"/>
      <c r="D5" s="149"/>
      <c r="E5" s="25"/>
      <c r="F5" s="25"/>
      <c r="G5" s="25"/>
      <c r="H5" s="25"/>
    </row>
    <row r="6" spans="1:8" ht="12.75" customHeight="1">
      <c r="A6" s="63"/>
      <c r="B6" s="94"/>
      <c r="C6" s="94"/>
      <c r="D6" s="94"/>
      <c r="E6" s="25"/>
      <c r="F6" s="25"/>
      <c r="G6" s="25"/>
      <c r="H6" s="25"/>
    </row>
    <row r="7" spans="1:8" ht="19.5" customHeight="1">
      <c r="A7" s="99" t="s">
        <v>49</v>
      </c>
      <c r="B7" s="80">
        <f>SUM([21]Winterweizen!$E$31)</f>
        <v>83.422360729580546</v>
      </c>
      <c r="C7" s="80" t="s">
        <v>66</v>
      </c>
      <c r="D7" s="80">
        <f>SUM([21]Wintergerste!$E$31)</f>
        <v>73.012494379653063</v>
      </c>
      <c r="E7" s="25"/>
      <c r="F7" s="25"/>
      <c r="G7" s="25"/>
      <c r="H7" s="25"/>
    </row>
    <row r="8" spans="1:8" ht="15.6" customHeight="1">
      <c r="A8" s="99" t="s">
        <v>50</v>
      </c>
      <c r="B8" s="80">
        <f>SUM([21]Winterweizen!$E$32)</f>
        <v>86.162213054191241</v>
      </c>
      <c r="C8" s="80">
        <f>SUM([21]Roggen!$E$32)</f>
        <v>74.268292161099438</v>
      </c>
      <c r="D8" s="80">
        <f>SUM([21]Wintergerste!$E$32)</f>
        <v>75.366690032331789</v>
      </c>
      <c r="E8" s="25"/>
      <c r="F8" s="25"/>
      <c r="G8" s="25"/>
      <c r="H8" s="25"/>
    </row>
    <row r="9" spans="1:8" ht="15.6" customHeight="1">
      <c r="A9" s="99" t="s">
        <v>51</v>
      </c>
      <c r="B9" s="80">
        <f>SUM([21]Winterweizen!$E$33)</f>
        <v>87.850814682513573</v>
      </c>
      <c r="C9" s="80">
        <f>SUM([21]Roggen!$E$33)</f>
        <v>84.565387829743244</v>
      </c>
      <c r="D9" s="80">
        <f>SUM([21]Wintergerste!$E$33)</f>
        <v>86.416771410139262</v>
      </c>
      <c r="E9" s="25"/>
      <c r="F9" s="25"/>
      <c r="G9" s="25"/>
      <c r="H9" s="25"/>
    </row>
    <row r="10" spans="1:8" ht="15.6" customHeight="1">
      <c r="A10" s="99" t="s">
        <v>52</v>
      </c>
      <c r="B10" s="80">
        <f>SUM([21]Winterweizen!$E$34)</f>
        <v>78.560803203705518</v>
      </c>
      <c r="C10" s="80">
        <f>SUM([21]Roggen!$E$34)</f>
        <v>79.619303344477245</v>
      </c>
      <c r="D10" s="80">
        <f>SUM([21]Wintergerste!$E$34)</f>
        <v>76.371133275592868</v>
      </c>
      <c r="E10" s="25"/>
      <c r="F10" s="25"/>
      <c r="G10" s="25"/>
      <c r="H10" s="25"/>
    </row>
    <row r="11" spans="1:8" ht="36.950000000000003" customHeight="1">
      <c r="A11" s="99" t="s">
        <v>53</v>
      </c>
      <c r="B11" s="80">
        <f>SUM([21]Winterweizen!$E$35)</f>
        <v>86.909639051490728</v>
      </c>
      <c r="C11" s="80">
        <f>SUM([21]Roggen!$E$35)</f>
        <v>76.460909144253918</v>
      </c>
      <c r="D11" s="80">
        <f>SUM([21]Wintergerste!$E$35)</f>
        <v>85.437685481274343</v>
      </c>
      <c r="E11" s="25"/>
      <c r="F11" s="25"/>
      <c r="G11" s="25"/>
      <c r="H11" s="25"/>
    </row>
    <row r="12" spans="1:8" ht="15.6" customHeight="1">
      <c r="A12" s="99" t="s">
        <v>54</v>
      </c>
      <c r="B12" s="80">
        <f>SUM([21]Winterweizen!$E$36)</f>
        <v>91.635939289216864</v>
      </c>
      <c r="C12" s="80">
        <f>SUM([21]Roggen!$E$36)</f>
        <v>75.65537693019759</v>
      </c>
      <c r="D12" s="80">
        <f>SUM([21]Wintergerste!$E$36)</f>
        <v>85.744347928325894</v>
      </c>
      <c r="E12" s="25"/>
      <c r="F12" s="25"/>
      <c r="G12" s="25"/>
      <c r="H12" s="25"/>
    </row>
    <row r="13" spans="1:8" ht="15.6" customHeight="1">
      <c r="A13" s="99" t="s">
        <v>55</v>
      </c>
      <c r="B13" s="80">
        <f>SUM([21]Winterweizen!$E$37)</f>
        <v>82.73781235628789</v>
      </c>
      <c r="C13" s="80">
        <f>SUM([21]Roggen!$E$37)</f>
        <v>73.835223733434205</v>
      </c>
      <c r="D13" s="80">
        <f>SUM([21]Wintergerste!$E$37)</f>
        <v>84.405583697568431</v>
      </c>
      <c r="E13" s="25"/>
      <c r="F13" s="25"/>
      <c r="G13" s="25"/>
      <c r="H13" s="25"/>
    </row>
    <row r="14" spans="1:8" ht="15.6" customHeight="1">
      <c r="A14" s="99" t="s">
        <v>56</v>
      </c>
      <c r="B14" s="80">
        <f>SUM([21]Winterweizen!$E$38)</f>
        <v>98.099768710971816</v>
      </c>
      <c r="C14" s="80">
        <f>SUM([21]Roggen!$E$38)</f>
        <v>75.471820927787803</v>
      </c>
      <c r="D14" s="80">
        <f>SUM([21]Wintergerste!$E$38)</f>
        <v>93.275528932491781</v>
      </c>
      <c r="E14" s="25"/>
      <c r="F14" s="25"/>
      <c r="G14" s="25"/>
      <c r="H14" s="25"/>
    </row>
    <row r="15" spans="1:8" ht="28.35" customHeight="1">
      <c r="A15" s="99" t="s">
        <v>57</v>
      </c>
      <c r="B15" s="80">
        <f>SUM([21]Winterweizen!$E$39)</f>
        <v>83.102046372812268</v>
      </c>
      <c r="C15" s="80">
        <f>SUM([21]Roggen!$E$39)</f>
        <v>71.644187625095512</v>
      </c>
      <c r="D15" s="80">
        <f>SUM([21]Wintergerste!$E$39)</f>
        <v>78.671743074218185</v>
      </c>
      <c r="E15" s="25"/>
      <c r="F15" s="25"/>
      <c r="G15" s="25"/>
      <c r="H15" s="25"/>
    </row>
    <row r="16" spans="1:8" ht="15.6" customHeight="1">
      <c r="A16" s="99" t="s">
        <v>58</v>
      </c>
      <c r="B16" s="80">
        <f>SUM([21]Winterweizen!$E$40)</f>
        <v>88.936252298314798</v>
      </c>
      <c r="C16" s="80">
        <f>SUM([21]Roggen!$E$40)</f>
        <v>77.029344040548622</v>
      </c>
      <c r="D16" s="80">
        <f>SUM([21]Wintergerste!$E$40)</f>
        <v>86.54535062464403</v>
      </c>
      <c r="E16" s="25"/>
      <c r="F16" s="25"/>
      <c r="G16" s="25"/>
      <c r="H16" s="25"/>
    </row>
    <row r="17" spans="1:8" ht="15.6" customHeight="1">
      <c r="A17" s="99" t="s">
        <v>59</v>
      </c>
      <c r="B17" s="80">
        <f>SUM([21]Winterweizen!$E$41)</f>
        <v>86.02863518449837</v>
      </c>
      <c r="C17" s="80">
        <f>SUM([21]Roggen!$E$41)</f>
        <v>76.15275186104013</v>
      </c>
      <c r="D17" s="80">
        <f>SUM([21]Wintergerste!$E$41)</f>
        <v>83.154216478445818</v>
      </c>
      <c r="E17" s="25"/>
      <c r="F17" s="25"/>
      <c r="G17" s="25"/>
      <c r="H17" s="25"/>
    </row>
    <row r="18" spans="1:8" ht="15.6" customHeight="1">
      <c r="A18" s="99" t="s">
        <v>60</v>
      </c>
      <c r="B18" s="80">
        <f>SUM([21]Winterweizen!$E$42)</f>
        <v>90.069609221716817</v>
      </c>
      <c r="C18" s="80">
        <f>SUM([21]Roggen!$E$42)</f>
        <v>74.251925918079138</v>
      </c>
      <c r="D18" s="80">
        <f>SUM([21]Wintergerste!$E$42)</f>
        <v>81.720015893101959</v>
      </c>
      <c r="E18" s="25"/>
      <c r="F18" s="25"/>
      <c r="G18" s="25"/>
      <c r="H18" s="25"/>
    </row>
    <row r="19" spans="1:8" ht="28.35" customHeight="1">
      <c r="A19" s="99" t="s">
        <v>61</v>
      </c>
      <c r="B19" s="80">
        <f>SUM([21]Winterweizen!$E$43)</f>
        <v>87.082840775020372</v>
      </c>
      <c r="C19" s="80">
        <f>SUM([21]Roggen!$E$43)</f>
        <v>80.301514352686624</v>
      </c>
      <c r="D19" s="80">
        <f>SUM([21]Wintergerste!$E$43)</f>
        <v>83.209680320292193</v>
      </c>
      <c r="E19" s="25"/>
      <c r="F19" s="25"/>
      <c r="G19" s="25"/>
      <c r="H19" s="25"/>
    </row>
    <row r="20" spans="1:8" ht="15.6" customHeight="1">
      <c r="A20" s="99" t="s">
        <v>62</v>
      </c>
      <c r="B20" s="80">
        <f>SUM([21]Winterweizen!$E$44)</f>
        <v>81.608757187513405</v>
      </c>
      <c r="C20" s="80">
        <f>SUM([21]Roggen!$E$44)</f>
        <v>75.556853515563134</v>
      </c>
      <c r="D20" s="80">
        <f>SUM([21]Wintergerste!$E$44)</f>
        <v>80.370249694359771</v>
      </c>
      <c r="E20" s="25"/>
      <c r="F20" s="25"/>
      <c r="G20" s="25"/>
      <c r="H20" s="25"/>
    </row>
    <row r="21" spans="1:8" ht="15.6" customHeight="1">
      <c r="A21" s="99" t="s">
        <v>63</v>
      </c>
      <c r="B21" s="80">
        <f>SUM([21]Winterweizen!$E$45)</f>
        <v>88.532129568332167</v>
      </c>
      <c r="C21" s="80">
        <f>SUM([21]Roggen!$E$45)</f>
        <v>81.427012758167464</v>
      </c>
      <c r="D21" s="80">
        <f>SUM([21]Wintergerste!$E$45)</f>
        <v>80.527025982818444</v>
      </c>
      <c r="E21" s="25"/>
      <c r="F21" s="25"/>
      <c r="G21" s="25"/>
      <c r="H21" s="25"/>
    </row>
    <row r="22" spans="1:8" ht="36.950000000000003" customHeight="1">
      <c r="A22" s="100" t="s">
        <v>31</v>
      </c>
      <c r="B22" s="101">
        <v>89.6</v>
      </c>
      <c r="C22" s="101">
        <v>76.55</v>
      </c>
      <c r="D22" s="101">
        <v>85.3</v>
      </c>
      <c r="E22" s="25"/>
      <c r="F22" s="25"/>
      <c r="G22" s="25"/>
      <c r="H22" s="25"/>
    </row>
    <row r="23" spans="1:8" ht="19.5" customHeight="1">
      <c r="A23" s="28"/>
    </row>
    <row r="24" spans="1:8" ht="19.5" customHeight="1">
      <c r="A24" s="29"/>
    </row>
    <row r="25" spans="1:8">
      <c r="A25" s="28"/>
    </row>
    <row r="26" spans="1:8">
      <c r="A26" s="28"/>
    </row>
    <row r="27" spans="1:8">
      <c r="A27" s="28"/>
    </row>
    <row r="28" spans="1:8">
      <c r="A28" s="28"/>
    </row>
    <row r="29" spans="1:8">
      <c r="A29" s="28"/>
    </row>
  </sheetData>
  <mergeCells count="3">
    <mergeCell ref="A3:A5"/>
    <mergeCell ref="B3:D3"/>
    <mergeCell ref="A1:D1"/>
  </mergeCells>
  <phoneticPr fontId="5" type="noConversion"/>
  <conditionalFormatting sqref="B6:D6">
    <cfRule type="expression" dxfId="4" priority="5" stopIfTrue="1">
      <formula>MOD(ROW(),2)=1</formula>
    </cfRule>
  </conditionalFormatting>
  <conditionalFormatting sqref="B7:D22">
    <cfRule type="expression" dxfId="3" priority="3" stopIfTrue="1">
      <formula>MOD(ROW(),2)=1</formula>
    </cfRule>
    <cfRule type="expression" priority="4" stopIfTrue="1">
      <formula>MOD(ROW(),2)=1</formula>
    </cfRule>
  </conditionalFormatting>
  <conditionalFormatting sqref="A6:A22">
    <cfRule type="expression" dxfId="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10" workbookViewId="0">
      <selection activeCell="A2" sqref="A2:D2"/>
    </sheetView>
  </sheetViews>
  <sheetFormatPr baseColWidth="10" defaultColWidth="11.28515625" defaultRowHeight="12.75"/>
  <cols>
    <col min="1" max="1" width="29.7109375" customWidth="1"/>
    <col min="2" max="4" width="20.5703125" customWidth="1"/>
  </cols>
  <sheetData>
    <row r="1" spans="1:5" ht="14.25" customHeight="1">
      <c r="A1" s="203" t="s">
        <v>149</v>
      </c>
      <c r="B1" s="203"/>
      <c r="C1" s="203"/>
      <c r="D1" s="203"/>
      <c r="E1" s="27"/>
    </row>
    <row r="2" spans="1:5" ht="12.75" customHeight="1"/>
    <row r="3" spans="1:5" ht="19.5" customHeight="1">
      <c r="A3" s="215" t="s">
        <v>90</v>
      </c>
      <c r="B3" s="209" t="s">
        <v>64</v>
      </c>
      <c r="C3" s="209" t="s">
        <v>42</v>
      </c>
      <c r="D3" s="222" t="s">
        <v>89</v>
      </c>
    </row>
    <row r="4" spans="1:5" ht="39" customHeight="1">
      <c r="A4" s="216"/>
      <c r="B4" s="221"/>
      <c r="C4" s="221"/>
      <c r="D4" s="223"/>
    </row>
    <row r="5" spans="1:5" ht="19.5" customHeight="1">
      <c r="A5" s="217"/>
      <c r="B5" s="218" t="s">
        <v>3</v>
      </c>
      <c r="C5" s="218"/>
      <c r="D5" s="207"/>
    </row>
    <row r="6" spans="1:5" ht="12.75" customHeight="1">
      <c r="A6" s="95"/>
      <c r="B6" s="94"/>
      <c r="C6" s="94"/>
      <c r="D6" s="94"/>
    </row>
    <row r="7" spans="1:5" ht="19.5" customHeight="1">
      <c r="A7" s="99" t="s">
        <v>49</v>
      </c>
      <c r="B7" s="80" t="s">
        <v>66</v>
      </c>
      <c r="C7" s="80">
        <f>SUM([21]Winterraps!$E$31)</f>
        <v>38.833903168360685</v>
      </c>
      <c r="D7" s="80">
        <f>SUM([21]Silomais!$E$31)</f>
        <v>389.83558603054792</v>
      </c>
    </row>
    <row r="8" spans="1:5" ht="15.6" customHeight="1">
      <c r="A8" s="99" t="s">
        <v>50</v>
      </c>
      <c r="B8" s="80">
        <f>SUM([21]Zuckerrüben!$E$32)</f>
        <v>769.98384647958699</v>
      </c>
      <c r="C8" s="80">
        <f>SUM([21]Winterraps!$E$32)</f>
        <v>41.898491080652647</v>
      </c>
      <c r="D8" s="80">
        <f>SUM([21]Silomais!$E$32)</f>
        <v>379.82895561684217</v>
      </c>
    </row>
    <row r="9" spans="1:5" ht="15.6" customHeight="1">
      <c r="A9" s="99" t="s">
        <v>51</v>
      </c>
      <c r="B9" s="80">
        <f>SUM([21]Zuckerrüben!$E$33)</f>
        <v>679.97069449060825</v>
      </c>
      <c r="C9" s="80">
        <f>SUM([21]Winterraps!$E$33)</f>
        <v>42.918549479718912</v>
      </c>
      <c r="D9" s="80">
        <f>SUM([21]Silomais!$E$33)</f>
        <v>375.83103585461009</v>
      </c>
    </row>
    <row r="10" spans="1:5" ht="15.6" customHeight="1">
      <c r="A10" s="99" t="s">
        <v>52</v>
      </c>
      <c r="B10" s="80">
        <f>SUM([21]Zuckerrüben!$E$34)</f>
        <v>599.97251446487473</v>
      </c>
      <c r="C10" s="80">
        <f>SUM([21]Winterraps!$E$34)</f>
        <v>47.010120590257252</v>
      </c>
      <c r="D10" s="80">
        <f>SUM([21]Silomais!$E$34)</f>
        <v>444.80107100919554</v>
      </c>
    </row>
    <row r="11" spans="1:5" ht="36.950000000000003" customHeight="1">
      <c r="A11" s="99" t="s">
        <v>53</v>
      </c>
      <c r="B11" s="80">
        <f>SUM([21]Zuckerrüben!$E$35)</f>
        <v>713.19847471057744</v>
      </c>
      <c r="C11" s="80">
        <f>SUM([21]Winterraps!$E$35)</f>
        <v>40.184247734971009</v>
      </c>
      <c r="D11" s="80">
        <f>SUM([21]Silomais!$E$35)</f>
        <v>389.73239338834247</v>
      </c>
    </row>
    <row r="12" spans="1:5" ht="15.6" customHeight="1">
      <c r="A12" s="99" t="s">
        <v>54</v>
      </c>
      <c r="B12" s="80">
        <f>SUM([21]Zuckerrüben!$E$36)</f>
        <v>640.60313412715482</v>
      </c>
      <c r="C12" s="80">
        <f>SUM([21]Winterraps!$E$36)</f>
        <v>41.309774382243013</v>
      </c>
      <c r="D12" s="80">
        <f>SUM([21]Silomais!$E$36)</f>
        <v>369.925487189482</v>
      </c>
    </row>
    <row r="13" spans="1:5" ht="15.6" customHeight="1">
      <c r="A13" s="99" t="s">
        <v>55</v>
      </c>
      <c r="B13" s="80">
        <f>SUM([21]Zuckerrüben!$E$37)</f>
        <v>778.05560241407875</v>
      </c>
      <c r="C13" s="80">
        <f>SUM([21]Winterraps!$E$37)</f>
        <v>38.211666391359202</v>
      </c>
      <c r="D13" s="80">
        <f>SUM([21]Silomais!$E$37)</f>
        <v>386.25690649519555</v>
      </c>
    </row>
    <row r="14" spans="1:5" ht="15.6" customHeight="1">
      <c r="A14" s="99" t="s">
        <v>56</v>
      </c>
      <c r="B14" s="80">
        <f>SUM([21]Zuckerrüben!$E$38)</f>
        <v>657.26377682318832</v>
      </c>
      <c r="C14" s="80">
        <f>SUM([21]Winterraps!$E$38)</f>
        <v>44.03687061826281</v>
      </c>
      <c r="D14" s="80">
        <f>SUM([21]Silomais!$E$38)</f>
        <v>389.4085161909627</v>
      </c>
    </row>
    <row r="15" spans="1:5" ht="28.35" customHeight="1">
      <c r="A15" s="99" t="s">
        <v>57</v>
      </c>
      <c r="B15" s="80" t="s">
        <v>66</v>
      </c>
      <c r="C15" s="80">
        <f>SUM([21]Winterraps!$E$39)</f>
        <v>37.777667014625052</v>
      </c>
      <c r="D15" s="80">
        <f>SUM([21]Silomais!$E$39)</f>
        <v>373.42707427939263</v>
      </c>
    </row>
    <row r="16" spans="1:5" ht="15.6" customHeight="1">
      <c r="A16" s="99" t="s">
        <v>58</v>
      </c>
      <c r="B16" s="80">
        <f>SUM([21]Zuckerrüben!$E$40)</f>
        <v>677.68223741696011</v>
      </c>
      <c r="C16" s="80">
        <f>SUM([21]Winterraps!$E$40)</f>
        <v>39.017745127117223</v>
      </c>
      <c r="D16" s="80">
        <f>SUM([21]Silomais!$E$40)</f>
        <v>380.80405077512336</v>
      </c>
    </row>
    <row r="17" spans="1:4" ht="15.6" customHeight="1">
      <c r="A17" s="99" t="s">
        <v>59</v>
      </c>
      <c r="B17" s="80">
        <f>SUM([21]Zuckerrüben!$E$41)</f>
        <v>729.33350694104865</v>
      </c>
      <c r="C17" s="80">
        <f>SUM([21]Winterraps!$E$41)</f>
        <v>41.296250009049928</v>
      </c>
      <c r="D17" s="80">
        <f>SUM([21]Silomais!$E$41)</f>
        <v>397.02906297111781</v>
      </c>
    </row>
    <row r="18" spans="1:4" ht="15.6" customHeight="1">
      <c r="A18" s="99" t="s">
        <v>60</v>
      </c>
      <c r="B18" s="80">
        <f>SUM([21]Zuckerrüben!$E$42)</f>
        <v>694.86639019103438</v>
      </c>
      <c r="C18" s="80">
        <f>SUM([21]Winterraps!$E$42)</f>
        <v>41.12087638483527</v>
      </c>
      <c r="D18" s="80">
        <f>SUM([21]Silomais!$E$42)</f>
        <v>391.53175915316007</v>
      </c>
    </row>
    <row r="19" spans="1:4" ht="28.35" customHeight="1">
      <c r="A19" s="99" t="s">
        <v>61</v>
      </c>
      <c r="B19" s="80">
        <f>SUM([21]Zuckerrüben!$E$43)</f>
        <v>606.13668612561469</v>
      </c>
      <c r="C19" s="80">
        <f>SUM([21]Winterraps!$E$43)</f>
        <v>40.365313894802426</v>
      </c>
      <c r="D19" s="80">
        <f>SUM([21]Silomais!$E$43)</f>
        <v>376.34462277618934</v>
      </c>
    </row>
    <row r="20" spans="1:4" ht="15.6" customHeight="1">
      <c r="A20" s="99" t="s">
        <v>62</v>
      </c>
      <c r="B20" s="80">
        <f>SUM([21]Zuckerrüben!$E$44)</f>
        <v>630.89145371415339</v>
      </c>
      <c r="C20" s="80">
        <f>SUM([21]Winterraps!$E$44)</f>
        <v>38.286297725670799</v>
      </c>
      <c r="D20" s="80">
        <f>SUM([21]Silomais!$E$44)</f>
        <v>383.03005861293525</v>
      </c>
    </row>
    <row r="21" spans="1:4" ht="15.6" customHeight="1">
      <c r="A21" s="99" t="s">
        <v>63</v>
      </c>
      <c r="B21" s="80">
        <f>SUM([21]Zuckerrüben!$E$45)</f>
        <v>679.96730884668136</v>
      </c>
      <c r="C21" s="80">
        <f>SUM([21]Winterraps!$E$45)</f>
        <v>40.108235672229249</v>
      </c>
      <c r="D21" s="80">
        <f>SUM([21]Silomais!$E$45)</f>
        <v>380.93311033447981</v>
      </c>
    </row>
    <row r="22" spans="1:4" ht="36.950000000000003" customHeight="1">
      <c r="A22" s="100" t="s">
        <v>31</v>
      </c>
      <c r="B22" s="101">
        <v>684.3</v>
      </c>
      <c r="C22" s="101">
        <v>41.04</v>
      </c>
      <c r="D22" s="101">
        <v>387.5</v>
      </c>
    </row>
    <row r="23" spans="1:4" ht="12.75" customHeight="1">
      <c r="A23" s="28"/>
    </row>
    <row r="24" spans="1:4" ht="12.75" customHeight="1">
      <c r="A24" s="219" t="s">
        <v>153</v>
      </c>
      <c r="B24" s="220"/>
      <c r="C24" s="220"/>
      <c r="D24" s="220"/>
    </row>
    <row r="25" spans="1:4">
      <c r="A25" s="28"/>
    </row>
    <row r="26" spans="1:4">
      <c r="A26" s="28"/>
    </row>
    <row r="27" spans="1:4">
      <c r="A27" s="28"/>
    </row>
    <row r="28" spans="1:4">
      <c r="A28" s="28"/>
    </row>
    <row r="29" spans="1:4">
      <c r="A29" s="28"/>
    </row>
  </sheetData>
  <mergeCells count="7">
    <mergeCell ref="A24:D24"/>
    <mergeCell ref="B5:D5"/>
    <mergeCell ref="A1:D1"/>
    <mergeCell ref="A3:A5"/>
    <mergeCell ref="B3:B4"/>
    <mergeCell ref="C3:C4"/>
    <mergeCell ref="D3:D4"/>
  </mergeCells>
  <phoneticPr fontId="5" type="noConversion"/>
  <conditionalFormatting sqref="A6:A22 B7:D22">
    <cfRule type="expression" dxfId="1" priority="1" stopIfTrue="1">
      <formula>MOD(ROW(),2)=1</formula>
    </cfRule>
    <cfRule type="expression" priority="2" stopIfTrue="1">
      <formula>MOD(ROW(),2)=1</formula>
    </cfRule>
  </conditionalFormatting>
  <conditionalFormatting sqref="B6:D6">
    <cfRule type="expression" dxfId="0" priority="5"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activeCell="A2" sqref="A2:D2"/>
    </sheetView>
  </sheetViews>
  <sheetFormatPr baseColWidth="10" defaultColWidth="11.28515625" defaultRowHeight="12.75"/>
  <cols>
    <col min="1" max="1" width="10.140625" style="6" customWidth="1"/>
    <col min="2" max="6" width="13.140625" style="6" customWidth="1"/>
    <col min="7" max="7" width="16" style="6" customWidth="1"/>
    <col min="8" max="16384" width="11.28515625" style="6"/>
  </cols>
  <sheetData>
    <row r="1" spans="1:7" ht="15.75">
      <c r="A1" s="177" t="s">
        <v>8</v>
      </c>
      <c r="B1" s="177"/>
      <c r="C1" s="177"/>
      <c r="D1" s="177"/>
      <c r="E1" s="177"/>
      <c r="F1" s="177"/>
      <c r="G1" s="177"/>
    </row>
    <row r="2" spans="1:7" ht="12.75" customHeight="1">
      <c r="A2" s="118"/>
      <c r="B2" s="118"/>
      <c r="C2" s="118"/>
      <c r="D2" s="118"/>
      <c r="E2" s="118"/>
      <c r="F2" s="118"/>
      <c r="G2" s="118"/>
    </row>
    <row r="3" spans="1:7" ht="12.75" customHeight="1"/>
    <row r="4" spans="1:7" ht="15.75">
      <c r="A4" s="178" t="s">
        <v>9</v>
      </c>
      <c r="B4" s="179"/>
      <c r="C4" s="179"/>
      <c r="D4" s="179"/>
      <c r="E4" s="179"/>
      <c r="F4" s="179"/>
      <c r="G4" s="179"/>
    </row>
    <row r="5" spans="1:7" ht="12.75" customHeight="1">
      <c r="A5" s="119"/>
      <c r="B5" s="120"/>
      <c r="C5" s="120"/>
      <c r="D5" s="120"/>
      <c r="E5" s="120"/>
      <c r="F5" s="120"/>
      <c r="G5" s="120"/>
    </row>
    <row r="6" spans="1:7">
      <c r="A6" s="180" t="s">
        <v>161</v>
      </c>
      <c r="B6" s="180"/>
      <c r="C6" s="180"/>
      <c r="D6" s="180"/>
      <c r="E6" s="180"/>
      <c r="F6" s="180"/>
      <c r="G6" s="180"/>
    </row>
    <row r="7" spans="1:7" ht="5.0999999999999996" customHeight="1">
      <c r="A7" s="7"/>
    </row>
    <row r="8" spans="1:7">
      <c r="A8" s="181" t="s">
        <v>10</v>
      </c>
      <c r="B8" s="182"/>
      <c r="C8" s="182"/>
      <c r="D8" s="182"/>
      <c r="E8" s="182"/>
      <c r="F8" s="182"/>
      <c r="G8" s="182"/>
    </row>
    <row r="9" spans="1:7">
      <c r="A9" s="176" t="s">
        <v>11</v>
      </c>
      <c r="B9" s="183"/>
      <c r="C9" s="183"/>
      <c r="D9" s="183"/>
      <c r="E9" s="183"/>
      <c r="F9" s="183"/>
      <c r="G9" s="183"/>
    </row>
    <row r="10" spans="1:7" ht="5.0999999999999996" customHeight="1"/>
    <row r="11" spans="1:7" ht="12.75" customHeight="1">
      <c r="A11" s="184" t="s">
        <v>12</v>
      </c>
      <c r="B11" s="184"/>
      <c r="C11" s="184"/>
      <c r="D11" s="184"/>
      <c r="E11" s="184"/>
      <c r="F11" s="184"/>
      <c r="G11" s="184"/>
    </row>
    <row r="12" spans="1:7">
      <c r="A12" s="8" t="s">
        <v>13</v>
      </c>
      <c r="B12" s="30"/>
      <c r="C12" s="30"/>
      <c r="D12" s="30"/>
      <c r="E12" s="30"/>
      <c r="F12" s="30"/>
      <c r="G12" s="30"/>
    </row>
    <row r="13" spans="1:7" ht="8.4499999999999993" customHeight="1">
      <c r="A13" s="181"/>
      <c r="B13" s="181"/>
      <c r="C13" s="181"/>
      <c r="D13" s="181"/>
      <c r="E13" s="181"/>
      <c r="F13" s="181"/>
      <c r="G13" s="181"/>
    </row>
    <row r="14" spans="1:7">
      <c r="A14" s="33"/>
    </row>
    <row r="15" spans="1:7">
      <c r="A15" s="185" t="s">
        <v>14</v>
      </c>
      <c r="B15" s="185"/>
      <c r="C15" s="185"/>
      <c r="D15" s="185"/>
      <c r="E15" s="185"/>
      <c r="F15" s="185"/>
      <c r="G15" s="185"/>
    </row>
    <row r="16" spans="1:7" ht="5.0999999999999996" customHeight="1">
      <c r="A16" s="121"/>
      <c r="B16" s="121"/>
      <c r="C16" s="121"/>
      <c r="D16" s="121"/>
      <c r="E16" s="121"/>
      <c r="F16" s="121"/>
      <c r="G16" s="121"/>
    </row>
    <row r="17" spans="1:7" ht="14.25" customHeight="1">
      <c r="A17" s="176" t="s">
        <v>15</v>
      </c>
      <c r="B17" s="176"/>
      <c r="C17" s="176"/>
      <c r="D17" s="176"/>
      <c r="E17" s="176"/>
      <c r="F17" s="176"/>
      <c r="G17" s="176"/>
    </row>
    <row r="18" spans="1:7" ht="14.25" customHeight="1">
      <c r="A18" s="9" t="s">
        <v>67</v>
      </c>
      <c r="B18" s="155" t="s">
        <v>160</v>
      </c>
      <c r="C18" s="31"/>
      <c r="D18" s="31"/>
      <c r="E18" s="31"/>
      <c r="F18" s="31"/>
      <c r="G18" s="31"/>
    </row>
    <row r="19" spans="1:7" ht="14.25" customHeight="1">
      <c r="A19" s="9" t="s">
        <v>16</v>
      </c>
      <c r="B19" s="156" t="s">
        <v>68</v>
      </c>
      <c r="C19" s="31"/>
      <c r="D19" s="31"/>
      <c r="E19" s="31"/>
      <c r="F19" s="31"/>
      <c r="G19" s="31"/>
    </row>
    <row r="20" spans="1:7">
      <c r="A20" s="31"/>
      <c r="B20" s="32"/>
      <c r="C20" s="32"/>
      <c r="D20" s="32"/>
      <c r="E20" s="32"/>
      <c r="F20" s="32"/>
      <c r="G20" s="32"/>
    </row>
    <row r="21" spans="1:7">
      <c r="A21" s="185" t="s">
        <v>91</v>
      </c>
      <c r="B21" s="185"/>
      <c r="C21" s="185"/>
      <c r="D21" s="185"/>
      <c r="E21" s="185"/>
      <c r="F21" s="185"/>
      <c r="G21" s="185"/>
    </row>
    <row r="22" spans="1:7" ht="5.0999999999999996" customHeight="1">
      <c r="A22" s="121"/>
      <c r="B22" s="121"/>
      <c r="C22" s="121"/>
      <c r="D22" s="121"/>
      <c r="E22" s="121"/>
      <c r="F22" s="121"/>
      <c r="G22" s="121"/>
    </row>
    <row r="23" spans="1:7" ht="14.25" customHeight="1">
      <c r="A23" s="31" t="s">
        <v>17</v>
      </c>
      <c r="B23" s="176" t="s">
        <v>18</v>
      </c>
      <c r="C23" s="176"/>
      <c r="D23" s="31"/>
      <c r="E23" s="31"/>
      <c r="F23" s="31"/>
      <c r="G23" s="31"/>
    </row>
    <row r="24" spans="1:7" ht="14.25" customHeight="1">
      <c r="A24" s="31" t="s">
        <v>19</v>
      </c>
      <c r="B24" s="176" t="s">
        <v>20</v>
      </c>
      <c r="C24" s="176"/>
      <c r="D24" s="31"/>
      <c r="E24" s="31"/>
      <c r="F24" s="31"/>
      <c r="G24" s="31"/>
    </row>
    <row r="25" spans="1:7" ht="12.75" customHeight="1">
      <c r="A25" s="31"/>
      <c r="B25" s="176" t="s">
        <v>21</v>
      </c>
      <c r="C25" s="176"/>
      <c r="D25" s="32"/>
      <c r="E25" s="32"/>
      <c r="F25" s="32"/>
      <c r="G25" s="32"/>
    </row>
    <row r="26" spans="1:7">
      <c r="A26" s="7"/>
    </row>
    <row r="27" spans="1:7">
      <c r="A27" s="31" t="s">
        <v>69</v>
      </c>
      <c r="B27" s="186" t="s">
        <v>22</v>
      </c>
      <c r="C27" s="187"/>
      <c r="D27" s="187"/>
      <c r="E27" s="187"/>
      <c r="F27" s="187"/>
      <c r="G27" s="187"/>
    </row>
    <row r="28" spans="1:7">
      <c r="A28" s="31"/>
      <c r="B28" s="32"/>
      <c r="C28" s="32"/>
      <c r="D28" s="32"/>
      <c r="E28" s="32"/>
      <c r="F28" s="32"/>
      <c r="G28" s="32"/>
    </row>
    <row r="29" spans="1:7" ht="12.75" customHeight="1">
      <c r="A29" s="176" t="s">
        <v>121</v>
      </c>
      <c r="B29" s="183"/>
      <c r="C29" s="183"/>
      <c r="D29" s="183"/>
      <c r="E29" s="183"/>
      <c r="F29" s="183"/>
      <c r="G29" s="183"/>
    </row>
    <row r="30" spans="1:7" ht="11.25" customHeight="1">
      <c r="A30" s="7" t="s">
        <v>23</v>
      </c>
      <c r="B30" s="32"/>
      <c r="C30" s="32"/>
      <c r="D30" s="32"/>
      <c r="E30" s="32"/>
      <c r="F30" s="32"/>
      <c r="G30" s="32"/>
    </row>
    <row r="31" spans="1:7" ht="39" customHeight="1">
      <c r="A31" s="176" t="s">
        <v>92</v>
      </c>
      <c r="B31" s="183"/>
      <c r="C31" s="183"/>
      <c r="D31" s="183"/>
      <c r="E31" s="183"/>
      <c r="F31" s="183"/>
      <c r="G31" s="183"/>
    </row>
    <row r="32" spans="1:7" ht="11.25" customHeight="1">
      <c r="A32" s="31"/>
      <c r="B32" s="32"/>
      <c r="C32" s="32"/>
      <c r="D32" s="32"/>
      <c r="E32" s="32"/>
      <c r="F32" s="32"/>
      <c r="G32" s="32"/>
    </row>
    <row r="33" spans="1:7" ht="12.75" customHeight="1">
      <c r="A33" s="102" t="s">
        <v>93</v>
      </c>
      <c r="B33" s="102"/>
    </row>
    <row r="34" spans="1:7" ht="5.0999999999999996" customHeight="1"/>
    <row r="35" spans="1:7">
      <c r="A35" s="10">
        <v>0</v>
      </c>
      <c r="B35" s="11" t="s">
        <v>24</v>
      </c>
    </row>
    <row r="36" spans="1:7">
      <c r="A36" s="12" t="s">
        <v>25</v>
      </c>
      <c r="B36" s="11" t="s">
        <v>26</v>
      </c>
    </row>
    <row r="37" spans="1:7">
      <c r="A37" s="34" t="s">
        <v>27</v>
      </c>
      <c r="B37" s="11" t="s">
        <v>28</v>
      </c>
    </row>
    <row r="38" spans="1:7">
      <c r="A38" s="34" t="s">
        <v>29</v>
      </c>
      <c r="B38" s="11" t="s">
        <v>30</v>
      </c>
    </row>
    <row r="39" spans="1:7" ht="11.45" customHeight="1">
      <c r="A39" s="34"/>
      <c r="B39" s="11"/>
    </row>
    <row r="40" spans="1:7" ht="11.45" customHeight="1"/>
    <row r="41" spans="1:7" ht="12.75" customHeight="1">
      <c r="A41" s="188" t="s">
        <v>127</v>
      </c>
      <c r="B41" s="188"/>
      <c r="C41" s="188"/>
      <c r="D41" s="188"/>
      <c r="E41" s="188"/>
      <c r="F41" s="188"/>
      <c r="G41" s="188"/>
    </row>
    <row r="42" spans="1:7" ht="5.0999999999999996" customHeight="1">
      <c r="A42" s="122"/>
      <c r="B42" s="122"/>
      <c r="C42" s="122"/>
      <c r="D42" s="122"/>
      <c r="E42" s="122"/>
      <c r="F42" s="122"/>
      <c r="G42" s="122"/>
    </row>
    <row r="43" spans="1:7" ht="12.75" customHeight="1">
      <c r="A43" s="189" t="s">
        <v>128</v>
      </c>
      <c r="B43" s="189"/>
      <c r="C43" s="189"/>
      <c r="D43" s="189"/>
      <c r="E43" s="189"/>
      <c r="F43" s="189"/>
      <c r="G43" s="189"/>
    </row>
    <row r="44" spans="1:7" ht="12.75" customHeight="1">
      <c r="A44" s="189"/>
      <c r="B44" s="189"/>
      <c r="C44" s="189"/>
      <c r="D44" s="189"/>
      <c r="E44" s="189"/>
      <c r="F44" s="189"/>
      <c r="G44" s="189"/>
    </row>
    <row r="45" spans="1:7" ht="12.75" customHeight="1">
      <c r="A45" s="189"/>
      <c r="B45" s="189"/>
      <c r="C45" s="189"/>
      <c r="D45" s="189"/>
      <c r="E45" s="189"/>
      <c r="F45" s="189"/>
      <c r="G45" s="189"/>
    </row>
    <row r="46" spans="1:7" ht="12.75" customHeight="1">
      <c r="A46" s="189"/>
      <c r="B46" s="189"/>
      <c r="C46" s="189"/>
      <c r="D46" s="189"/>
      <c r="E46" s="189"/>
      <c r="F46" s="189"/>
      <c r="G46" s="189"/>
    </row>
    <row r="47" spans="1:7" ht="12.75" customHeight="1">
      <c r="A47" s="189"/>
      <c r="B47" s="189"/>
      <c r="C47" s="189"/>
      <c r="D47" s="189"/>
      <c r="E47" s="189"/>
      <c r="F47" s="189"/>
      <c r="G47" s="189"/>
    </row>
    <row r="48" spans="1:7" ht="11.45" customHeight="1">
      <c r="A48" s="157"/>
      <c r="B48" s="157"/>
      <c r="C48" s="157"/>
      <c r="D48" s="157"/>
      <c r="E48" s="157"/>
      <c r="F48" s="157"/>
      <c r="G48" s="158"/>
    </row>
    <row r="49" spans="1:7" customFormat="1" ht="11.45" customHeight="1">
      <c r="A49" s="6"/>
      <c r="B49" s="190" t="s">
        <v>129</v>
      </c>
      <c r="C49" s="190"/>
      <c r="D49" s="191" t="s">
        <v>162</v>
      </c>
      <c r="E49" s="191"/>
      <c r="F49" s="6"/>
    </row>
    <row r="50" spans="1:7" customFormat="1" ht="11.45" customHeight="1">
      <c r="A50" s="6"/>
      <c r="B50" s="190"/>
      <c r="C50" s="190"/>
      <c r="D50" s="191"/>
      <c r="E50" s="191"/>
      <c r="F50" s="6"/>
    </row>
    <row r="51" spans="1:7" ht="11.45" customHeight="1">
      <c r="B51" s="190"/>
      <c r="C51" s="190"/>
      <c r="D51" s="191"/>
      <c r="E51" s="191"/>
      <c r="G51"/>
    </row>
    <row r="52" spans="1:7" ht="12.75" customHeight="1">
      <c r="B52" s="192" t="s">
        <v>130</v>
      </c>
      <c r="C52" s="192"/>
      <c r="D52" s="193" t="s">
        <v>131</v>
      </c>
      <c r="E52" s="193"/>
      <c r="G52"/>
    </row>
    <row r="53" spans="1:7" ht="12.75" customHeight="1">
      <c r="B53" s="196" t="s">
        <v>132</v>
      </c>
      <c r="C53" s="196"/>
      <c r="D53" s="197" t="s">
        <v>133</v>
      </c>
      <c r="E53" s="197"/>
      <c r="G53"/>
    </row>
    <row r="54" spans="1:7" ht="12.75" customHeight="1">
      <c r="B54" s="196" t="s">
        <v>134</v>
      </c>
      <c r="C54" s="196"/>
      <c r="D54" s="197" t="s">
        <v>135</v>
      </c>
      <c r="E54" s="197"/>
      <c r="G54"/>
    </row>
    <row r="55" spans="1:7" ht="12.75" customHeight="1">
      <c r="A55"/>
      <c r="B55" s="196" t="s">
        <v>136</v>
      </c>
      <c r="C55" s="196"/>
      <c r="D55" s="197" t="s">
        <v>137</v>
      </c>
      <c r="E55" s="197"/>
      <c r="G55"/>
    </row>
    <row r="56" spans="1:7" ht="12.75" customHeight="1">
      <c r="B56" s="194" t="s">
        <v>138</v>
      </c>
      <c r="C56" s="194"/>
      <c r="D56" s="195" t="s">
        <v>139</v>
      </c>
      <c r="E56" s="195"/>
    </row>
    <row r="57" spans="1:7" ht="11.45" customHeight="1"/>
    <row r="58" spans="1:7">
      <c r="A58" s="13" t="s">
        <v>70</v>
      </c>
    </row>
    <row r="59" spans="1:7">
      <c r="A59" s="13" t="s">
        <v>71</v>
      </c>
    </row>
  </sheetData>
  <mergeCells count="30">
    <mergeCell ref="B56:C56"/>
    <mergeCell ref="D56:E56"/>
    <mergeCell ref="B53:C53"/>
    <mergeCell ref="D53:E53"/>
    <mergeCell ref="B54:C54"/>
    <mergeCell ref="D54:E54"/>
    <mergeCell ref="B55:C55"/>
    <mergeCell ref="D55:E55"/>
    <mergeCell ref="A41:G41"/>
    <mergeCell ref="A43:G47"/>
    <mergeCell ref="B49:C51"/>
    <mergeCell ref="D49:E51"/>
    <mergeCell ref="B52:C52"/>
    <mergeCell ref="D52:E52"/>
    <mergeCell ref="B24:C24"/>
    <mergeCell ref="B25:C25"/>
    <mergeCell ref="B27:G27"/>
    <mergeCell ref="A29:G29"/>
    <mergeCell ref="A31:G31"/>
    <mergeCell ref="B23:C23"/>
    <mergeCell ref="A1:G1"/>
    <mergeCell ref="A4:G4"/>
    <mergeCell ref="A6:G6"/>
    <mergeCell ref="A8:G8"/>
    <mergeCell ref="A9:G9"/>
    <mergeCell ref="A11:G11"/>
    <mergeCell ref="A13:G13"/>
    <mergeCell ref="A15:G15"/>
    <mergeCell ref="A17:G17"/>
    <mergeCell ref="A21:G21"/>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I/C II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view="pageLayout" zoomScaleNormal="100" workbookViewId="0">
      <selection activeCell="A2" sqref="A2:D2"/>
    </sheetView>
  </sheetViews>
  <sheetFormatPr baseColWidth="10" defaultColWidth="11.28515625" defaultRowHeight="11.25"/>
  <cols>
    <col min="1" max="1" width="5.140625" style="56" customWidth="1"/>
    <col min="2" max="2" width="80.140625" style="41" customWidth="1"/>
    <col min="3" max="3" width="6.140625" style="41" customWidth="1"/>
    <col min="4" max="7" width="10.140625" style="41" customWidth="1"/>
    <col min="8" max="8" width="0.28515625" style="41" customWidth="1"/>
    <col min="9" max="9" width="0.28515625" style="57" customWidth="1"/>
    <col min="10" max="10" width="0.28515625" style="58" customWidth="1"/>
    <col min="11" max="11" width="0.28515625" style="57" customWidth="1"/>
    <col min="12" max="12" width="0.28515625" style="59" customWidth="1"/>
    <col min="13" max="14" width="0.28515625" style="57" customWidth="1"/>
    <col min="15" max="16" width="0.28515625" style="41" customWidth="1"/>
    <col min="17" max="18" width="0.28515625" style="57" customWidth="1"/>
    <col min="19" max="20" width="0.28515625" style="41" customWidth="1"/>
    <col min="21" max="16384" width="11.28515625" style="41"/>
  </cols>
  <sheetData>
    <row r="1" spans="1:18" ht="14.25" customHeight="1">
      <c r="A1" s="198" t="s">
        <v>32</v>
      </c>
      <c r="B1" s="198"/>
      <c r="C1" s="60" t="s">
        <v>33</v>
      </c>
    </row>
    <row r="2" spans="1:18" ht="12.75" customHeight="1">
      <c r="A2" s="116"/>
      <c r="B2" s="116"/>
      <c r="C2" s="60"/>
    </row>
    <row r="3" spans="1:18" ht="12.75" customHeight="1">
      <c r="A3" s="116"/>
      <c r="B3" s="116"/>
      <c r="C3" s="60"/>
    </row>
    <row r="4" spans="1:18" ht="12.75" customHeight="1">
      <c r="A4" s="43"/>
      <c r="B4" s="43"/>
      <c r="C4" s="42"/>
    </row>
    <row r="5" spans="1:18" ht="12.75" customHeight="1">
      <c r="A5" s="46"/>
      <c r="B5" s="46"/>
      <c r="C5" s="45"/>
    </row>
    <row r="6" spans="1:18" s="162" customFormat="1" ht="19.7" customHeight="1">
      <c r="A6" s="159" t="s">
        <v>94</v>
      </c>
      <c r="B6" s="160" t="s">
        <v>101</v>
      </c>
      <c r="C6" s="161"/>
      <c r="I6" s="163"/>
      <c r="J6" s="164"/>
      <c r="K6" s="163"/>
      <c r="L6" s="165"/>
      <c r="M6" s="163"/>
      <c r="N6" s="163"/>
      <c r="Q6" s="163"/>
      <c r="R6" s="163"/>
    </row>
    <row r="7" spans="1:18" s="162" customFormat="1" ht="19.7" customHeight="1">
      <c r="A7" s="166" t="s">
        <v>74</v>
      </c>
      <c r="B7" s="160" t="s">
        <v>122</v>
      </c>
      <c r="C7" s="161">
        <v>4</v>
      </c>
      <c r="I7" s="163"/>
      <c r="J7" s="164"/>
      <c r="K7" s="163"/>
      <c r="L7" s="165"/>
      <c r="M7" s="163"/>
      <c r="N7" s="163"/>
      <c r="Q7" s="163"/>
      <c r="R7" s="163"/>
    </row>
    <row r="8" spans="1:18" s="162" customFormat="1" ht="19.7" customHeight="1">
      <c r="A8" s="166" t="s">
        <v>95</v>
      </c>
      <c r="B8" s="160" t="s">
        <v>102</v>
      </c>
      <c r="C8" s="161">
        <v>5</v>
      </c>
      <c r="I8" s="163"/>
      <c r="J8" s="164"/>
      <c r="K8" s="163"/>
      <c r="L8" s="165"/>
      <c r="M8" s="163"/>
      <c r="N8" s="163"/>
      <c r="Q8" s="163"/>
      <c r="R8" s="163"/>
    </row>
    <row r="9" spans="1:18" s="162" customFormat="1" ht="19.7" customHeight="1">
      <c r="A9" s="166" t="s">
        <v>96</v>
      </c>
      <c r="B9" s="160" t="s">
        <v>123</v>
      </c>
      <c r="C9" s="161">
        <v>6</v>
      </c>
      <c r="I9" s="163"/>
      <c r="J9" s="164"/>
      <c r="K9" s="163"/>
      <c r="L9" s="165"/>
      <c r="M9" s="163"/>
      <c r="N9" s="163"/>
      <c r="Q9" s="163"/>
      <c r="R9" s="163"/>
    </row>
    <row r="10" spans="1:18" s="162" customFormat="1" ht="19.7" customHeight="1">
      <c r="A10" s="166" t="s">
        <v>97</v>
      </c>
      <c r="B10" s="160" t="s">
        <v>103</v>
      </c>
      <c r="C10" s="161">
        <v>7</v>
      </c>
      <c r="I10" s="163"/>
      <c r="J10" s="164"/>
      <c r="K10" s="163"/>
      <c r="L10" s="165"/>
      <c r="M10" s="163"/>
      <c r="N10" s="163"/>
      <c r="Q10" s="163"/>
      <c r="R10" s="163"/>
    </row>
    <row r="11" spans="1:18" s="162" customFormat="1" ht="19.7" customHeight="1">
      <c r="A11" s="166" t="s">
        <v>98</v>
      </c>
      <c r="B11" s="160" t="s">
        <v>104</v>
      </c>
      <c r="C11" s="161">
        <v>9</v>
      </c>
      <c r="I11" s="163"/>
      <c r="J11" s="164"/>
      <c r="K11" s="163"/>
      <c r="L11" s="165"/>
      <c r="M11" s="163"/>
      <c r="N11" s="163"/>
      <c r="Q11" s="163"/>
      <c r="R11" s="163"/>
    </row>
    <row r="12" spans="1:18" s="162" customFormat="1" ht="19.7" customHeight="1">
      <c r="A12" s="166" t="s">
        <v>99</v>
      </c>
      <c r="B12" s="160" t="s">
        <v>105</v>
      </c>
      <c r="C12" s="161">
        <v>11</v>
      </c>
      <c r="I12" s="163"/>
      <c r="J12" s="164"/>
      <c r="K12" s="163"/>
      <c r="L12" s="165"/>
      <c r="M12" s="163"/>
      <c r="N12" s="163"/>
      <c r="Q12" s="163"/>
      <c r="R12" s="163"/>
    </row>
    <row r="13" spans="1:18" s="162" customFormat="1" ht="19.7" customHeight="1">
      <c r="A13" s="166" t="s">
        <v>100</v>
      </c>
      <c r="B13" s="160" t="s">
        <v>106</v>
      </c>
      <c r="C13" s="161">
        <v>13</v>
      </c>
      <c r="I13" s="163"/>
      <c r="J13" s="164"/>
      <c r="K13" s="163"/>
      <c r="L13" s="165"/>
      <c r="M13" s="163"/>
      <c r="N13" s="163"/>
      <c r="Q13" s="163"/>
      <c r="R13" s="163"/>
    </row>
    <row r="14" spans="1:18" s="162" customFormat="1" ht="19.7" customHeight="1">
      <c r="A14" s="159" t="s">
        <v>34</v>
      </c>
      <c r="B14" s="160" t="s">
        <v>124</v>
      </c>
      <c r="C14" s="161">
        <v>15</v>
      </c>
      <c r="I14" s="163"/>
      <c r="J14" s="164"/>
      <c r="K14" s="163"/>
      <c r="L14" s="165"/>
      <c r="M14" s="163"/>
      <c r="N14" s="163"/>
      <c r="Q14" s="163"/>
      <c r="R14" s="163"/>
    </row>
    <row r="15" spans="1:18" ht="12">
      <c r="A15" s="47"/>
      <c r="B15" s="47"/>
      <c r="C15" s="44"/>
    </row>
    <row r="16" spans="1:18" ht="12">
      <c r="A16" s="47"/>
      <c r="B16" s="47"/>
      <c r="C16" s="44"/>
    </row>
    <row r="17" spans="1:3" ht="12">
      <c r="A17" s="48"/>
      <c r="B17" s="47"/>
      <c r="C17" s="44"/>
    </row>
    <row r="18" spans="1:3" ht="12">
      <c r="A18" s="47"/>
      <c r="B18" s="47"/>
      <c r="C18" s="44"/>
    </row>
    <row r="19" spans="1:3" ht="12">
      <c r="A19" s="48"/>
      <c r="B19" s="47"/>
      <c r="C19" s="44"/>
    </row>
    <row r="20" spans="1:3" ht="12">
      <c r="A20" s="48"/>
      <c r="B20" s="47"/>
      <c r="C20" s="44"/>
    </row>
    <row r="21" spans="1:3" ht="12">
      <c r="A21" s="49"/>
      <c r="B21" s="47"/>
      <c r="C21" s="44"/>
    </row>
    <row r="22" spans="1:3" ht="12">
      <c r="A22" s="49"/>
      <c r="B22" s="47"/>
      <c r="C22" s="44"/>
    </row>
    <row r="23" spans="1:3" ht="12">
      <c r="A23" s="50"/>
      <c r="B23" s="47"/>
      <c r="C23" s="44"/>
    </row>
    <row r="24" spans="1:3" ht="12">
      <c r="A24" s="50"/>
      <c r="B24" s="47"/>
      <c r="C24" s="44"/>
    </row>
    <row r="25" spans="1:3" ht="12">
      <c r="A25" s="48"/>
      <c r="B25" s="47"/>
      <c r="C25" s="51"/>
    </row>
    <row r="26" spans="1:3" ht="12">
      <c r="A26" s="47"/>
      <c r="B26" s="47"/>
      <c r="C26" s="51"/>
    </row>
    <row r="27" spans="1:3" ht="12">
      <c r="A27" s="48"/>
      <c r="B27" s="47"/>
      <c r="C27" s="44"/>
    </row>
    <row r="28" spans="1:3" ht="12">
      <c r="A28" s="47"/>
      <c r="B28" s="47"/>
      <c r="C28" s="44"/>
    </row>
    <row r="29" spans="1:3" ht="12">
      <c r="A29" s="48"/>
      <c r="B29" s="47"/>
      <c r="C29" s="44"/>
    </row>
    <row r="30" spans="1:3" ht="12">
      <c r="A30" s="47"/>
      <c r="B30" s="47"/>
      <c r="C30" s="44"/>
    </row>
    <row r="31" spans="1:3" ht="12">
      <c r="A31" s="48"/>
      <c r="B31" s="47"/>
      <c r="C31" s="44"/>
    </row>
    <row r="32" spans="1:3" ht="12">
      <c r="A32" s="47"/>
      <c r="B32" s="47"/>
      <c r="C32" s="44"/>
    </row>
    <row r="33" spans="1:3" ht="12">
      <c r="A33" s="48"/>
      <c r="B33" s="47"/>
      <c r="C33" s="52"/>
    </row>
    <row r="34" spans="1:3" ht="12">
      <c r="A34" s="48"/>
      <c r="B34" s="47"/>
      <c r="C34" s="52"/>
    </row>
    <row r="35" spans="1:3" ht="12">
      <c r="A35" s="53"/>
      <c r="B35" s="47"/>
      <c r="C35" s="52"/>
    </row>
    <row r="36" spans="1:3" ht="12">
      <c r="A36" s="53"/>
      <c r="B36" s="47"/>
      <c r="C36" s="52"/>
    </row>
    <row r="37" spans="1:3" ht="12">
      <c r="A37" s="54"/>
      <c r="B37" s="52"/>
      <c r="C37" s="52"/>
    </row>
    <row r="38" spans="1:3" ht="12">
      <c r="A38" s="52"/>
      <c r="B38" s="55"/>
      <c r="C38" s="55"/>
    </row>
    <row r="39" spans="1:3" ht="12">
      <c r="A39" s="52"/>
      <c r="B39" s="55"/>
      <c r="C39" s="55"/>
    </row>
    <row r="40" spans="1:3" ht="19.7" customHeight="1">
      <c r="A40" s="52"/>
      <c r="B40" s="55"/>
      <c r="C40" s="55"/>
    </row>
    <row r="41" spans="1:3" ht="12.75">
      <c r="A41" s="201"/>
      <c r="B41" s="202"/>
      <c r="C41" s="55"/>
    </row>
    <row r="42" spans="1:3" ht="12">
      <c r="A42" s="52"/>
      <c r="B42" s="55"/>
      <c r="C42" s="55"/>
    </row>
    <row r="43" spans="1:3" ht="12.75">
      <c r="A43" s="199"/>
      <c r="B43" s="202"/>
      <c r="C43" s="55"/>
    </row>
    <row r="44" spans="1:3" ht="19.7" customHeight="1">
      <c r="A44" s="199"/>
      <c r="B44" s="202"/>
      <c r="C44" s="55"/>
    </row>
    <row r="45" spans="1:3" ht="12.75">
      <c r="A45" s="199"/>
      <c r="B45" s="200"/>
      <c r="C45" s="55"/>
    </row>
    <row r="46" spans="1:3" ht="12.75">
      <c r="A46" s="199"/>
      <c r="B46" s="200"/>
      <c r="C46" s="55"/>
    </row>
    <row r="47" spans="1:3" ht="12">
      <c r="A47" s="52"/>
      <c r="B47" s="55"/>
      <c r="C47" s="55"/>
    </row>
    <row r="48" spans="1:3" ht="12">
      <c r="A48" s="52"/>
      <c r="B48" s="55"/>
      <c r="C48" s="55"/>
    </row>
    <row r="49" spans="1:3" ht="12">
      <c r="A49" s="52"/>
      <c r="B49" s="55"/>
      <c r="C49" s="55"/>
    </row>
    <row r="50" spans="1:3" ht="12">
      <c r="A50" s="52"/>
      <c r="B50" s="55"/>
      <c r="C50" s="55"/>
    </row>
    <row r="51" spans="1:3" ht="12">
      <c r="A51" s="52"/>
      <c r="B51" s="55"/>
      <c r="C51" s="55"/>
    </row>
    <row r="52" spans="1:3" ht="12">
      <c r="A52" s="52"/>
      <c r="B52" s="55"/>
      <c r="C52" s="55"/>
    </row>
  </sheetData>
  <mergeCells count="6">
    <mergeCell ref="A1:B1"/>
    <mergeCell ref="A46:B46"/>
    <mergeCell ref="A41:B41"/>
    <mergeCell ref="A43:B43"/>
    <mergeCell ref="A44:B44"/>
    <mergeCell ref="A45:B45"/>
  </mergeCells>
  <conditionalFormatting sqref="A5:C14">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zoomScaleNormal="120" zoomScaleSheetLayoutView="90" workbookViewId="0">
      <selection activeCell="A2" sqref="A2:D2"/>
    </sheetView>
  </sheetViews>
  <sheetFormatPr baseColWidth="10" defaultColWidth="11.28515625" defaultRowHeight="18" customHeight="1"/>
  <cols>
    <col min="1" max="1" width="50.7109375" style="1" customWidth="1"/>
    <col min="2" max="4" width="12.7109375" style="1" customWidth="1"/>
    <col min="5" max="16384" width="11.28515625" style="1"/>
  </cols>
  <sheetData>
    <row r="1" spans="1:4" ht="14.25" customHeight="1">
      <c r="A1" s="203" t="s">
        <v>107</v>
      </c>
      <c r="B1" s="203"/>
      <c r="C1" s="203"/>
      <c r="D1" s="203"/>
    </row>
    <row r="2" spans="1:4" ht="19.899999999999999" customHeight="1">
      <c r="A2" s="203" t="s">
        <v>125</v>
      </c>
      <c r="B2" s="203"/>
      <c r="C2" s="203"/>
      <c r="D2" s="203"/>
    </row>
    <row r="3" spans="1:4" ht="12.75" customHeight="1"/>
    <row r="4" spans="1:4" ht="25.5" customHeight="1">
      <c r="A4" s="204" t="s">
        <v>0</v>
      </c>
      <c r="B4" s="207" t="s">
        <v>126</v>
      </c>
      <c r="C4" s="208"/>
      <c r="D4" s="208"/>
    </row>
    <row r="5" spans="1:4" ht="25.5" customHeight="1">
      <c r="A5" s="205"/>
      <c r="B5" s="209" t="s">
        <v>152</v>
      </c>
      <c r="C5" s="61" t="s">
        <v>1</v>
      </c>
      <c r="D5" s="62" t="s">
        <v>2</v>
      </c>
    </row>
    <row r="6" spans="1:4" ht="25.5" customHeight="1">
      <c r="A6" s="206"/>
      <c r="B6" s="210"/>
      <c r="C6" s="61" t="s">
        <v>3</v>
      </c>
      <c r="D6" s="62" t="s">
        <v>4</v>
      </c>
    </row>
    <row r="7" spans="1:4" ht="12.75" customHeight="1">
      <c r="A7" s="88"/>
      <c r="B7" s="103"/>
      <c r="C7" s="77"/>
      <c r="D7" s="78"/>
    </row>
    <row r="8" spans="1:4" ht="18.95" customHeight="1">
      <c r="A8" s="99" t="s">
        <v>35</v>
      </c>
      <c r="B8" s="80">
        <f>SUM('[2]Getreide insges. (o.Körnermais)'!D66)</f>
        <v>312.33580000000006</v>
      </c>
      <c r="C8" s="80">
        <f>SUM('[3]Getreide insges. (o.Körnermais)'!$K$66)</f>
        <v>81.62850688265641</v>
      </c>
      <c r="D8" s="70">
        <f>SUM('[2]Getreide insges. (o.Körnermais)'!$G$66)</f>
        <v>2549550.5</v>
      </c>
    </row>
    <row r="9" spans="1:4" ht="25.5" customHeight="1">
      <c r="A9" s="99" t="s">
        <v>75</v>
      </c>
      <c r="B9" s="80">
        <f>SUM([2]Brotgetreide!D66)</f>
        <v>232.99250833333332</v>
      </c>
      <c r="C9" s="80">
        <f>SUM([3]Brotgetreide!$K$66)</f>
        <v>84.933288806389015</v>
      </c>
      <c r="D9" s="70">
        <f>SUM([2]Brotgetreide!$G$66)</f>
        <v>1978882</v>
      </c>
    </row>
    <row r="10" spans="1:4" ht="18.95" customHeight="1">
      <c r="A10" s="99" t="s">
        <v>76</v>
      </c>
      <c r="B10" s="80">
        <f>SUM('[2]Weizen zus.'!D66)</f>
        <v>208.59383333333335</v>
      </c>
      <c r="C10" s="80">
        <f>SUM('[3]Weizen zus.'!$K$66)</f>
        <v>87.60048834936795</v>
      </c>
      <c r="D10" s="70">
        <f>SUM('[2]Weizen zus.'!$G$66)</f>
        <v>1827292.1666666667</v>
      </c>
    </row>
    <row r="11" spans="1:4" ht="14.25" customHeight="1">
      <c r="A11" s="99" t="s">
        <v>77</v>
      </c>
      <c r="B11" s="80">
        <f>SUM([2]Winterweizen!D66)</f>
        <v>204.44676166666667</v>
      </c>
      <c r="C11" s="80">
        <f>SUM([3]Winterweizen!$K$66)</f>
        <v>88.068216487687579</v>
      </c>
      <c r="D11" s="70">
        <f>SUM([2]Winterweizen!$G$66)</f>
        <v>1800526.1666666667</v>
      </c>
    </row>
    <row r="12" spans="1:4" ht="14.25" customHeight="1">
      <c r="A12" s="99" t="s">
        <v>78</v>
      </c>
      <c r="B12" s="154">
        <f>SUM('[2]Sommer- u. Hartweizen'!$D$66)</f>
        <v>4.1470716666666672</v>
      </c>
      <c r="C12" s="154">
        <f>SUM('[3]Sommer- u. Hartweizen'!$K$66)</f>
        <v>64.541927777954157</v>
      </c>
      <c r="D12" s="107">
        <f>SUM('[2]Sommer- u. Hartweizen'!$G$66)</f>
        <v>26766</v>
      </c>
    </row>
    <row r="13" spans="1:4" ht="19.899999999999999" customHeight="1">
      <c r="A13" s="99" t="s">
        <v>79</v>
      </c>
      <c r="B13" s="80">
        <f>SUM([2]Roggen!D66)</f>
        <v>24.398675000000004</v>
      </c>
      <c r="C13" s="80">
        <f>SUM([3]Roggen!$K$66)</f>
        <v>62.13035475628628</v>
      </c>
      <c r="D13" s="70">
        <f>SUM([2]Roggen!$G$66)</f>
        <v>151589.83333333334</v>
      </c>
    </row>
    <row r="14" spans="1:4" ht="25.5" customHeight="1">
      <c r="A14" s="99" t="s">
        <v>80</v>
      </c>
      <c r="B14" s="80">
        <f>SUM('[2]Futtergetreide (ohne Körnerm)'!D66)</f>
        <v>79.343291666666673</v>
      </c>
      <c r="C14" s="80">
        <f>SUM('[3]Futtergetreide (ohne Körnerm)'!$K$66)</f>
        <v>71.92397592949203</v>
      </c>
      <c r="D14" s="70">
        <f>SUM('[2]Futtergetreide (ohne Körnerm)'!$G$66)</f>
        <v>570668.5</v>
      </c>
    </row>
    <row r="15" spans="1:4" ht="18.95" customHeight="1">
      <c r="A15" s="99" t="s">
        <v>81</v>
      </c>
      <c r="B15" s="80">
        <f>SUM('[2]Gerste zus.'!D66)</f>
        <v>64.898845000000009</v>
      </c>
      <c r="C15" s="80">
        <f>SUM('[3]Gerste zus.'!$K$66)</f>
        <v>74.885924395110564</v>
      </c>
      <c r="D15" s="70">
        <f>SUM('[2]Gerste zus.'!$G$66)</f>
        <v>486001</v>
      </c>
    </row>
    <row r="16" spans="1:4" ht="14.25" customHeight="1">
      <c r="A16" s="99" t="s">
        <v>82</v>
      </c>
      <c r="B16" s="80">
        <f>SUM([2]Wintergerste!D66)</f>
        <v>55.932613333333336</v>
      </c>
      <c r="C16" s="80">
        <f>SUM([3]Wintergerste!$K$66)</f>
        <v>79.573998091989736</v>
      </c>
      <c r="D16" s="70">
        <f>SUM([2]Wintergerste!$G$66)</f>
        <v>445078.16666666669</v>
      </c>
    </row>
    <row r="17" spans="1:5" ht="14.25" customHeight="1">
      <c r="A17" s="99" t="s">
        <v>83</v>
      </c>
      <c r="B17" s="80">
        <f>SUM([2]Sommergerste!D66)</f>
        <v>8.9662316666666673</v>
      </c>
      <c r="C17" s="80">
        <f>SUM([3]Sommergerste!$K$66)</f>
        <v>45.641061768981729</v>
      </c>
      <c r="D17" s="70">
        <f>SUM([2]Sommergerste!$G$66)</f>
        <v>40922.833333333336</v>
      </c>
    </row>
    <row r="18" spans="1:5" ht="21.2" customHeight="1">
      <c r="A18" s="99" t="s">
        <v>85</v>
      </c>
      <c r="B18" s="80">
        <f>SUM('[2]Hafer u. Sommermenggetreide'!D66)</f>
        <v>7.4898233333333337</v>
      </c>
      <c r="C18" s="80">
        <f>SUM('[3]Hafer u. Sommermenggetreide'!$K$66)</f>
        <v>52.670801759009002</v>
      </c>
      <c r="D18" s="70">
        <f>SUM('[2]Hafer u. Sommermenggetreide'!$G$66)</f>
        <v>39449.5</v>
      </c>
    </row>
    <row r="19" spans="1:5" ht="19.899999999999999" customHeight="1">
      <c r="A19" s="99" t="s">
        <v>84</v>
      </c>
      <c r="B19" s="80">
        <f>SUM([2]Triticale!D66)</f>
        <v>6.9546233333333323</v>
      </c>
      <c r="C19" s="80">
        <f>SUM([4]Triticale!$K$66)</f>
        <v>65.018618310025914</v>
      </c>
      <c r="D19" s="70">
        <f>SUM([2]Triticale!$G$66)</f>
        <v>45218</v>
      </c>
    </row>
    <row r="20" spans="1:5" ht="25.5" customHeight="1">
      <c r="A20" s="99" t="s">
        <v>38</v>
      </c>
      <c r="B20" s="80">
        <f>SUM([2]Futtererbsen!D66)</f>
        <v>0.48723999999999995</v>
      </c>
      <c r="C20" s="126" t="s">
        <v>5</v>
      </c>
      <c r="D20" s="89" t="s">
        <v>5</v>
      </c>
    </row>
    <row r="21" spans="1:5" ht="18.95" customHeight="1">
      <c r="A21" s="99" t="s">
        <v>39</v>
      </c>
      <c r="B21" s="80">
        <f>SUM([2]Ackerbohnen!D66)</f>
        <v>0.97233666666666674</v>
      </c>
      <c r="C21" s="126" t="s">
        <v>5</v>
      </c>
      <c r="D21" s="89" t="s">
        <v>5</v>
      </c>
    </row>
    <row r="22" spans="1:5" ht="18.95" customHeight="1">
      <c r="A22" s="99" t="s">
        <v>40</v>
      </c>
      <c r="B22" s="80">
        <f>SUM('[2]Kartoffeln zus.'!D66)</f>
        <v>5.4868633333333339</v>
      </c>
      <c r="C22" s="80">
        <f>SUM('[4]Kartoffeln zus.'!$K$66)</f>
        <v>362.40286648291465</v>
      </c>
      <c r="D22" s="70">
        <f>SUM('[2]Kartoffeln zus.'!$G$66)</f>
        <v>198845.5</v>
      </c>
    </row>
    <row r="23" spans="1:5" ht="18.95" customHeight="1">
      <c r="A23" s="99" t="s">
        <v>41</v>
      </c>
      <c r="B23" s="80">
        <f>SUM([2]Zuckerrüben!D66)</f>
        <v>8.408176666666666</v>
      </c>
      <c r="C23" s="80">
        <f>SUM([3]Zuckerrüben!$K$66)</f>
        <v>639.30368573765304</v>
      </c>
      <c r="D23" s="70">
        <f>SUM([2]Zuckerrüben!$G$66)</f>
        <v>537537.83333333337</v>
      </c>
    </row>
    <row r="24" spans="1:5" s="3" customFormat="1" ht="18.95" customHeight="1">
      <c r="A24" s="99" t="s">
        <v>42</v>
      </c>
      <c r="B24" s="80">
        <f>SUM([2]Winterraps!D66)</f>
        <v>98.622164999999995</v>
      </c>
      <c r="C24" s="80">
        <f>SUM([3]Winterraps!$K$66)</f>
        <v>40.972567711663331</v>
      </c>
      <c r="D24" s="70">
        <f>SUM([2]Winterraps!$G$66)</f>
        <v>404080.33333333331</v>
      </c>
      <c r="E24" s="1"/>
    </row>
    <row r="25" spans="1:5" ht="25.5" customHeight="1">
      <c r="A25" s="99" t="s">
        <v>142</v>
      </c>
      <c r="B25" s="80">
        <f>SUM('[2]Klee + Kleegras'!D66)</f>
        <v>12.557973333333333</v>
      </c>
      <c r="C25" s="80">
        <f>SUM('[4]Klee + Kleegras'!$K$66)</f>
        <v>70.704641300931783</v>
      </c>
      <c r="D25" s="70">
        <f>SUM('[2]Klee + Kleegras'!$G$66)</f>
        <v>88790.7</v>
      </c>
    </row>
    <row r="26" spans="1:5" ht="18.95" customHeight="1">
      <c r="A26" s="99" t="s">
        <v>87</v>
      </c>
      <c r="B26" s="80">
        <f>SUM('[2]Gras a. d. Ackerland'!D66)</f>
        <v>46.599309999999996</v>
      </c>
      <c r="C26" s="80">
        <f>SUM('[4]Gras a. d. Ackerland'!$K$66)</f>
        <v>79.52688569852215</v>
      </c>
      <c r="D26" s="70">
        <f>SUM('[2]Gras a. d. Ackerland'!$G$66)</f>
        <v>370589.8</v>
      </c>
    </row>
    <row r="27" spans="1:5" ht="18.95" customHeight="1">
      <c r="A27" s="99" t="s">
        <v>145</v>
      </c>
      <c r="B27" s="80">
        <f>SUM('[2]Grünmais (Silomais)'!D66)</f>
        <v>159.04879166666666</v>
      </c>
      <c r="C27" s="80">
        <f>SUM('[2]Grünmais (Silomais)'!$K$66)</f>
        <v>384.29916815358808</v>
      </c>
      <c r="D27" s="70">
        <f>SUM('[2]Grünmais (Silomais)'!$G$66)</f>
        <v>6112231.833333333</v>
      </c>
    </row>
    <row r="28" spans="1:5" ht="18.95" customHeight="1">
      <c r="A28" s="99" t="s">
        <v>143</v>
      </c>
      <c r="B28" s="80">
        <f>SUM([2]Dauerwiesen!D66)</f>
        <v>42.445436666666666</v>
      </c>
      <c r="C28" s="80">
        <f>SUM([2]Dauerwiesen!$K$66)</f>
        <v>73.282086625566592</v>
      </c>
      <c r="D28" s="70">
        <f>SUM([2]Dauerwiesen!$G$66)</f>
        <v>311049.01666666666</v>
      </c>
    </row>
    <row r="29" spans="1:5" ht="18.95" customHeight="1">
      <c r="A29" s="104" t="s">
        <v>144</v>
      </c>
      <c r="B29" s="140" t="s">
        <v>5</v>
      </c>
      <c r="C29" s="140" t="s">
        <v>5</v>
      </c>
      <c r="D29" s="123" t="s">
        <v>5</v>
      </c>
    </row>
    <row r="30" spans="1:5" ht="12.75" customHeight="1">
      <c r="A30"/>
      <c r="B30"/>
      <c r="C30"/>
      <c r="D30"/>
    </row>
    <row r="31" spans="1:5" ht="12.75" customHeight="1">
      <c r="A31" s="22" t="s">
        <v>153</v>
      </c>
      <c r="B31" s="22"/>
      <c r="C31" s="105"/>
      <c r="D31" s="105"/>
    </row>
  </sheetData>
  <mergeCells count="5">
    <mergeCell ref="A2:D2"/>
    <mergeCell ref="A1:D1"/>
    <mergeCell ref="A4:A6"/>
    <mergeCell ref="B4:D4"/>
    <mergeCell ref="B5:B6"/>
  </mergeCells>
  <phoneticPr fontId="5" type="noConversion"/>
  <conditionalFormatting sqref="A7:D29">
    <cfRule type="expression" dxfId="5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20" workbookViewId="0">
      <selection activeCell="A2" sqref="A2:D2"/>
    </sheetView>
  </sheetViews>
  <sheetFormatPr baseColWidth="10" defaultColWidth="11.28515625" defaultRowHeight="14.25"/>
  <cols>
    <col min="1" max="1" width="44.140625" style="18" customWidth="1"/>
    <col min="2" max="2" width="13.85546875" style="18" customWidth="1"/>
    <col min="3" max="3" width="9.140625" style="18" customWidth="1"/>
    <col min="4" max="4" width="10.28515625" style="18" customWidth="1"/>
    <col min="5" max="5" width="13.85546875" style="18" customWidth="1"/>
    <col min="6" max="8" width="9.7109375" style="18" customWidth="1"/>
    <col min="9" max="16384" width="11.28515625" style="18"/>
  </cols>
  <sheetData>
    <row r="1" spans="1:8" s="5" customFormat="1" ht="14.25" customHeight="1">
      <c r="A1" s="203" t="s">
        <v>108</v>
      </c>
      <c r="B1" s="203"/>
      <c r="C1" s="203"/>
      <c r="D1" s="203"/>
      <c r="E1" s="203"/>
      <c r="H1" s="2"/>
    </row>
    <row r="2" spans="1:8" s="5" customFormat="1" ht="18.75" customHeight="1">
      <c r="A2" s="203" t="s">
        <v>141</v>
      </c>
      <c r="B2" s="203"/>
      <c r="C2" s="203"/>
      <c r="D2" s="203"/>
      <c r="E2" s="203"/>
      <c r="H2" s="2"/>
    </row>
    <row r="3" spans="1:8" s="5" customFormat="1" ht="12.75" customHeight="1">
      <c r="A3" s="26"/>
      <c r="B3" s="26"/>
      <c r="C3" s="26"/>
      <c r="D3" s="26"/>
      <c r="E3" s="26"/>
    </row>
    <row r="4" spans="1:8" s="5" customFormat="1" ht="25.5" customHeight="1">
      <c r="A4" s="204" t="s">
        <v>0</v>
      </c>
      <c r="B4" s="207">
        <v>2012</v>
      </c>
      <c r="C4" s="208"/>
      <c r="D4" s="208"/>
      <c r="E4" s="208"/>
    </row>
    <row r="5" spans="1:8" s="5" customFormat="1" ht="25.5" customHeight="1">
      <c r="A5" s="205"/>
      <c r="B5" s="209" t="s">
        <v>154</v>
      </c>
      <c r="C5" s="209" t="s">
        <v>140</v>
      </c>
      <c r="D5" s="61" t="s">
        <v>1</v>
      </c>
      <c r="E5" s="62" t="s">
        <v>2</v>
      </c>
    </row>
    <row r="6" spans="1:8" s="5" customFormat="1" ht="25.5" customHeight="1">
      <c r="A6" s="206"/>
      <c r="B6" s="210"/>
      <c r="C6" s="210"/>
      <c r="D6" s="61" t="s">
        <v>3</v>
      </c>
      <c r="E6" s="62" t="s">
        <v>4</v>
      </c>
    </row>
    <row r="7" spans="1:8" s="5" customFormat="1" ht="12.75" customHeight="1">
      <c r="A7" s="84"/>
      <c r="B7" s="76"/>
      <c r="C7" s="103"/>
      <c r="D7" s="77"/>
      <c r="E7" s="78"/>
    </row>
    <row r="8" spans="1:8" s="5" customFormat="1" ht="18.75" customHeight="1">
      <c r="A8" s="67" t="s">
        <v>35</v>
      </c>
      <c r="B8" s="79">
        <f>SUM('[2]Getreide insges. (o.Körnermais)'!B66)</f>
        <v>329.46504000000004</v>
      </c>
      <c r="C8" s="124" t="s">
        <v>130</v>
      </c>
      <c r="D8" s="132">
        <f>SUM('[2]Getreide insges. (o.Körnermais)'!$J$66)</f>
        <v>87.65</v>
      </c>
      <c r="E8" s="85">
        <f>SUM('[2]Getreide insges. (o.Körnermais)'!$E$66)</f>
        <v>2887637</v>
      </c>
    </row>
    <row r="9" spans="1:8" s="5" customFormat="1" ht="25.5" customHeight="1">
      <c r="A9" s="67" t="s">
        <v>75</v>
      </c>
      <c r="B9" s="79">
        <f>SUM([2]Brotgetreide!B66)</f>
        <v>254.70523</v>
      </c>
      <c r="C9" s="124" t="s">
        <v>130</v>
      </c>
      <c r="D9" s="132">
        <f>SUM([2]Brotgetreide!$J$66)</f>
        <v>88.8</v>
      </c>
      <c r="E9" s="85">
        <f>SUM([2]Brotgetreide!$E$66)</f>
        <v>2261844</v>
      </c>
    </row>
    <row r="10" spans="1:8" s="5" customFormat="1" ht="18.75" customHeight="1">
      <c r="A10" s="67" t="s">
        <v>76</v>
      </c>
      <c r="B10" s="79">
        <f>SUM('[2]Weizen zus.'!B66)</f>
        <v>228.57977</v>
      </c>
      <c r="C10" s="124" t="s">
        <v>130</v>
      </c>
      <c r="D10" s="132">
        <f>SUM('[2]Weizen zus.'!$J$66)</f>
        <v>90.26</v>
      </c>
      <c r="E10" s="85">
        <f>SUM('[2]Weizen zus.'!$E$66)</f>
        <v>2063134</v>
      </c>
    </row>
    <row r="11" spans="1:8" s="5" customFormat="1" ht="14.25" customHeight="1">
      <c r="A11" s="67" t="s">
        <v>77</v>
      </c>
      <c r="B11" s="79">
        <f>SUM([2]Winterweizen!B66)</f>
        <v>221.04166000000001</v>
      </c>
      <c r="C11" s="124" t="s">
        <v>130</v>
      </c>
      <c r="D11" s="132">
        <f>SUM([2]Winterweizen!$J$66)</f>
        <v>91.08</v>
      </c>
      <c r="E11" s="85">
        <f>SUM([2]Winterweizen!$E$66)</f>
        <v>2013247</v>
      </c>
    </row>
    <row r="12" spans="1:8" s="5" customFormat="1" ht="14.25" customHeight="1">
      <c r="A12" s="67" t="s">
        <v>78</v>
      </c>
      <c r="B12" s="128" t="s">
        <v>5</v>
      </c>
      <c r="C12" s="129" t="s">
        <v>5</v>
      </c>
      <c r="D12" s="133" t="s">
        <v>5</v>
      </c>
      <c r="E12" s="131" t="s">
        <v>5</v>
      </c>
    </row>
    <row r="13" spans="1:8" s="5" customFormat="1" ht="18.75" customHeight="1">
      <c r="A13" s="67" t="s">
        <v>79</v>
      </c>
      <c r="B13" s="79">
        <f>SUM([2]Roggen!B66)</f>
        <v>26.12546</v>
      </c>
      <c r="C13" s="124" t="s">
        <v>132</v>
      </c>
      <c r="D13" s="132">
        <f>SUM([2]Roggen!$J$66)</f>
        <v>76.06</v>
      </c>
      <c r="E13" s="85">
        <f>SUM([2]Roggen!$E$66)</f>
        <v>198710</v>
      </c>
    </row>
    <row r="14" spans="1:8" s="5" customFormat="1" ht="25.5" customHeight="1">
      <c r="A14" s="67" t="s">
        <v>80</v>
      </c>
      <c r="B14" s="79">
        <f>SUM('[2]Futtergetreide (ohne Körnerm)'!B66)</f>
        <v>74.759810000000016</v>
      </c>
      <c r="C14" s="124" t="s">
        <v>130</v>
      </c>
      <c r="D14" s="132">
        <f>SUM('[2]Futtergetreide (ohne Körnerm)'!$J$66)</f>
        <v>83.71</v>
      </c>
      <c r="E14" s="85">
        <f>SUM('[2]Futtergetreide (ohne Körnerm)'!$E$66)</f>
        <v>625793</v>
      </c>
    </row>
    <row r="15" spans="1:8" s="5" customFormat="1" ht="19.899999999999999" customHeight="1">
      <c r="A15" s="67" t="s">
        <v>81</v>
      </c>
      <c r="B15" s="79">
        <f>SUM('[2]Gerste zus.'!B66)</f>
        <v>61.354340000000008</v>
      </c>
      <c r="C15" s="124" t="s">
        <v>130</v>
      </c>
      <c r="D15" s="132">
        <f>SUM('[2]Gerste zus.'!$J$66)</f>
        <v>87.53</v>
      </c>
      <c r="E15" s="85">
        <f>SUM('[2]Gerste zus.'!$E$66)</f>
        <v>537064</v>
      </c>
    </row>
    <row r="16" spans="1:8" s="5" customFormat="1" ht="14.25" customHeight="1">
      <c r="A16" s="67" t="s">
        <v>82</v>
      </c>
      <c r="B16" s="79">
        <f>SUM([2]Wintergerste!B66)</f>
        <v>53.218480000000007</v>
      </c>
      <c r="C16" s="124" t="s">
        <v>130</v>
      </c>
      <c r="D16" s="132">
        <f>SUM([2]Wintergerste!$J$66)</f>
        <v>92.53</v>
      </c>
      <c r="E16" s="85">
        <f>SUM([2]Wintergerste!$E$66)</f>
        <v>492431</v>
      </c>
    </row>
    <row r="17" spans="1:5" s="5" customFormat="1" ht="14.25" customHeight="1">
      <c r="A17" s="67" t="s">
        <v>83</v>
      </c>
      <c r="B17" s="79">
        <f>SUM([2]Sommergerste!B66)</f>
        <v>8.1358599999999992</v>
      </c>
      <c r="C17" s="124" t="s">
        <v>132</v>
      </c>
      <c r="D17" s="132">
        <f>SUM([2]Sommergerste!$J$66)</f>
        <v>54.86</v>
      </c>
      <c r="E17" s="85">
        <f>SUM([2]Sommergerste!$E$66)</f>
        <v>44633</v>
      </c>
    </row>
    <row r="18" spans="1:5" s="5" customFormat="1" ht="19.899999999999999" customHeight="1">
      <c r="A18" s="67" t="s">
        <v>85</v>
      </c>
      <c r="B18" s="79">
        <f>SUM('[2]Hafer u. Sommermenggetreide'!B66)</f>
        <v>7.7159899999999997</v>
      </c>
      <c r="C18" s="124" t="s">
        <v>132</v>
      </c>
      <c r="D18" s="132">
        <f>SUM('[2]Hafer u. Sommermenggetreide'!$J$66)</f>
        <v>58.94</v>
      </c>
      <c r="E18" s="85">
        <f>SUM('[2]Hafer u. Sommermenggetreide'!$E$66)</f>
        <v>45478</v>
      </c>
    </row>
    <row r="19" spans="1:5" s="5" customFormat="1" ht="19.899999999999999" customHeight="1">
      <c r="A19" s="67" t="s">
        <v>84</v>
      </c>
      <c r="B19" s="79">
        <f>SUM([2]Triticale!B66)</f>
        <v>5.6894799999999996</v>
      </c>
      <c r="C19" s="124" t="s">
        <v>132</v>
      </c>
      <c r="D19" s="132">
        <f>SUM([2]Triticale!$J$66)</f>
        <v>76.02</v>
      </c>
      <c r="E19" s="85">
        <f>SUM([2]Triticale!$E$66)</f>
        <v>43251</v>
      </c>
    </row>
    <row r="20" spans="1:5" s="5" customFormat="1" ht="25.5" customHeight="1">
      <c r="A20" s="67" t="s">
        <v>38</v>
      </c>
      <c r="B20" s="79">
        <f>SUM([2]Futtererbsen!$B$66)</f>
        <v>0.39623000000000003</v>
      </c>
      <c r="C20" s="124" t="s">
        <v>136</v>
      </c>
      <c r="D20" s="127" t="s">
        <v>5</v>
      </c>
      <c r="E20" s="127" t="s">
        <v>5</v>
      </c>
    </row>
    <row r="21" spans="1:5" s="5" customFormat="1" ht="18.75" customHeight="1">
      <c r="A21" s="67" t="s">
        <v>39</v>
      </c>
      <c r="B21" s="79">
        <f>SUM([2]Ackerbohnen!$B$66)</f>
        <v>1.1950799999999999</v>
      </c>
      <c r="C21" s="124" t="s">
        <v>134</v>
      </c>
      <c r="D21" s="127" t="s">
        <v>5</v>
      </c>
      <c r="E21" s="127" t="s">
        <v>5</v>
      </c>
    </row>
    <row r="22" spans="1:5" s="5" customFormat="1" ht="18.75" customHeight="1">
      <c r="A22" s="67" t="s">
        <v>40</v>
      </c>
      <c r="B22" s="79">
        <f>SUM('[2]Kartoffeln zus.'!B66)</f>
        <v>5.4900099999999998</v>
      </c>
      <c r="C22" s="124" t="s">
        <v>132</v>
      </c>
      <c r="D22" s="132">
        <f>SUM('[2]Kartoffeln zus.'!$J$66)</f>
        <v>360.34</v>
      </c>
      <c r="E22" s="85">
        <f>SUM('[2]Kartoffeln zus.'!$E$66)</f>
        <v>197827</v>
      </c>
    </row>
    <row r="23" spans="1:5" s="5" customFormat="1" ht="18.75" customHeight="1">
      <c r="A23" s="67" t="s">
        <v>41</v>
      </c>
      <c r="B23" s="79">
        <f>SUM([2]Zuckerrüben!B66)</f>
        <v>8.7872299999999992</v>
      </c>
      <c r="C23" s="124" t="s">
        <v>132</v>
      </c>
      <c r="D23" s="132">
        <f>SUM([2]Zuckerrüben!$J$66)</f>
        <v>641.5</v>
      </c>
      <c r="E23" s="85">
        <f>SUM([2]Zuckerrüben!$E$66)</f>
        <v>563701</v>
      </c>
    </row>
    <row r="24" spans="1:5" s="5" customFormat="1" ht="18.75" customHeight="1">
      <c r="A24" s="67" t="s">
        <v>42</v>
      </c>
      <c r="B24" s="79">
        <f>SUM([2]Winterraps!B66)</f>
        <v>60.493580000000001</v>
      </c>
      <c r="C24" s="124" t="s">
        <v>130</v>
      </c>
      <c r="D24" s="132">
        <f>SUM([2]Winterraps!$J$66)</f>
        <v>42.17</v>
      </c>
      <c r="E24" s="85">
        <f>SUM([2]Winterraps!$E$66)</f>
        <v>255101</v>
      </c>
    </row>
    <row r="25" spans="1:5" s="5" customFormat="1" ht="25.5" customHeight="1">
      <c r="A25" s="67" t="s">
        <v>142</v>
      </c>
      <c r="B25" s="79">
        <f>SUM('[2]Klee + Kleegras'!$B$66)</f>
        <v>12.432799999999999</v>
      </c>
      <c r="C25" s="124" t="s">
        <v>132</v>
      </c>
      <c r="D25" s="132">
        <f>SUM('[2]Klee + Kleegras'!$J$66)</f>
        <v>81.900000000000006</v>
      </c>
      <c r="E25" s="85">
        <f>SUM('[2]Klee + Kleegras'!$E$66)</f>
        <v>101825</v>
      </c>
    </row>
    <row r="26" spans="1:5" s="5" customFormat="1" ht="18.75" customHeight="1">
      <c r="A26" s="67" t="s">
        <v>146</v>
      </c>
      <c r="B26" s="79">
        <f>SUM('[2]Gras a. d. Ackerland'!B66)</f>
        <v>44.896459999999998</v>
      </c>
      <c r="C26" s="124" t="s">
        <v>132</v>
      </c>
      <c r="D26" s="132">
        <f>SUM('[2]Gras a. d. Ackerland'!$J$66)</f>
        <v>91.9</v>
      </c>
      <c r="E26" s="85">
        <f>SUM('[2]Gras a. d. Ackerland'!$E$66)</f>
        <v>412598</v>
      </c>
    </row>
    <row r="27" spans="1:5" s="5" customFormat="1" ht="18.75" customHeight="1">
      <c r="A27" s="67" t="s">
        <v>88</v>
      </c>
      <c r="B27" s="79">
        <f>SUM('[2]Grünmais (Silomais)'!B66)</f>
        <v>180.73086999999998</v>
      </c>
      <c r="C27" s="124" t="s">
        <v>130</v>
      </c>
      <c r="D27" s="132">
        <f>SUM('[2]Grünmais (Silomais)'!$J$66)</f>
        <v>403</v>
      </c>
      <c r="E27" s="85">
        <f>SUM('[2]Grünmais (Silomais)'!$E$66)</f>
        <v>7283454</v>
      </c>
    </row>
    <row r="28" spans="1:5" s="5" customFormat="1" ht="18.75" customHeight="1">
      <c r="A28" s="67" t="s">
        <v>143</v>
      </c>
      <c r="B28" s="79">
        <f>SUM([2]Dauerwiesen!B66)</f>
        <v>35.28378</v>
      </c>
      <c r="C28" s="124" t="s">
        <v>132</v>
      </c>
      <c r="D28" s="132">
        <f>SUM([2]Dauerwiesen!$J$66)</f>
        <v>82.7</v>
      </c>
      <c r="E28" s="85">
        <f>SUM([2]Dauerwiesen!$E$66)</f>
        <v>291797</v>
      </c>
    </row>
    <row r="29" spans="1:5" s="5" customFormat="1" ht="18.75" customHeight="1">
      <c r="A29" s="73" t="s">
        <v>144</v>
      </c>
      <c r="B29" s="82">
        <f>SUM('[2]Mähweiden u. Weiden'!$B$66)</f>
        <v>278.39282000000003</v>
      </c>
      <c r="C29" s="125" t="s">
        <v>130</v>
      </c>
      <c r="D29" s="134">
        <f>SUM('[2]Mähweiden u. Weiden'!$J$66)</f>
        <v>85.2</v>
      </c>
      <c r="E29" s="87">
        <f>SUM('[2]Mähweiden u. Weiden'!$E$66)</f>
        <v>2371907</v>
      </c>
    </row>
    <row r="30" spans="1:5" s="5" customFormat="1" ht="12.75" customHeight="1">
      <c r="A30" s="67"/>
      <c r="B30" s="108"/>
      <c r="C30" s="89"/>
      <c r="D30" s="81"/>
      <c r="E30" s="86"/>
    </row>
    <row r="31" spans="1:5" s="5" customFormat="1" ht="12.75" customHeight="1">
      <c r="A31" s="22" t="s">
        <v>155</v>
      </c>
      <c r="B31"/>
      <c r="C31"/>
      <c r="D31"/>
      <c r="E31"/>
    </row>
    <row r="32" spans="1:5" s="5" customFormat="1" ht="12.75" customHeight="1">
      <c r="A32" s="211" t="s">
        <v>86</v>
      </c>
      <c r="B32" s="211"/>
      <c r="C32" s="211"/>
      <c r="D32" s="211"/>
      <c r="E32" s="211"/>
    </row>
    <row r="33" spans="1:3" s="5" customFormat="1" ht="18.75" customHeight="1">
      <c r="A33" s="20"/>
      <c r="B33" s="16"/>
      <c r="C33" s="16"/>
    </row>
    <row r="34" spans="1:3" ht="18.75" customHeight="1">
      <c r="A34" s="21"/>
      <c r="B34" s="17"/>
      <c r="C34" s="17"/>
    </row>
  </sheetData>
  <mergeCells count="7">
    <mergeCell ref="A32:E32"/>
    <mergeCell ref="A1:E1"/>
    <mergeCell ref="A2:E2"/>
    <mergeCell ref="A4:A6"/>
    <mergeCell ref="C5:C6"/>
    <mergeCell ref="B4:E4"/>
    <mergeCell ref="B5:B6"/>
  </mergeCells>
  <phoneticPr fontId="5" type="noConversion"/>
  <conditionalFormatting sqref="B30 D30:E30">
    <cfRule type="expression" dxfId="58" priority="14" stopIfTrue="1">
      <formula>MOD(ROW(),2)=1</formula>
    </cfRule>
    <cfRule type="expression" priority="15" stopIfTrue="1">
      <formula>MOD(ROW(),2)=1</formula>
    </cfRule>
  </conditionalFormatting>
  <conditionalFormatting sqref="A30">
    <cfRule type="expression" dxfId="57" priority="6" stopIfTrue="1">
      <formula>MOD(ROW(),2)=1</formula>
    </cfRule>
    <cfRule type="expression" priority="7" stopIfTrue="1">
      <formula>MOD(ROW(),2)=1</formula>
    </cfRule>
  </conditionalFormatting>
  <conditionalFormatting sqref="C30">
    <cfRule type="expression" dxfId="56" priority="4" stopIfTrue="1">
      <formula>MOD(ROW(),2)=1</formula>
    </cfRule>
    <cfRule type="expression" priority="5" stopIfTrue="1">
      <formula>MOD(ROW(),2)=1</formula>
    </cfRule>
  </conditionalFormatting>
  <conditionalFormatting sqref="A7:E29">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10" workbookViewId="0">
      <selection activeCell="A2" sqref="A2:D2"/>
    </sheetView>
  </sheetViews>
  <sheetFormatPr baseColWidth="10" defaultRowHeight="12.75"/>
  <cols>
    <col min="1" max="1" width="44.140625" customWidth="1"/>
    <col min="2" max="2" width="13.85546875" customWidth="1"/>
    <col min="3" max="3" width="9.140625" customWidth="1"/>
    <col min="4" max="4" width="10.28515625" customWidth="1"/>
    <col min="5" max="5" width="13.85546875" customWidth="1"/>
  </cols>
  <sheetData>
    <row r="1" spans="1:5" ht="14.25" customHeight="1">
      <c r="A1" s="213" t="s">
        <v>109</v>
      </c>
      <c r="B1" s="203"/>
      <c r="C1" s="203"/>
      <c r="D1" s="203"/>
      <c r="E1" s="203"/>
    </row>
    <row r="2" spans="1:5" ht="18.75" customHeight="1">
      <c r="A2" s="203" t="s">
        <v>150</v>
      </c>
      <c r="B2" s="203"/>
      <c r="C2" s="203"/>
      <c r="D2" s="203"/>
      <c r="E2" s="203"/>
    </row>
    <row r="3" spans="1:5" ht="12.75" customHeight="1">
      <c r="A3" s="26"/>
      <c r="B3" s="26"/>
      <c r="C3" s="26"/>
      <c r="D3" s="26"/>
      <c r="E3" s="26"/>
    </row>
    <row r="4" spans="1:5" ht="25.5" customHeight="1">
      <c r="A4" s="204" t="s">
        <v>0</v>
      </c>
      <c r="B4" s="207">
        <v>2013</v>
      </c>
      <c r="C4" s="208"/>
      <c r="D4" s="208"/>
      <c r="E4" s="208"/>
    </row>
    <row r="5" spans="1:5" ht="25.5" customHeight="1">
      <c r="A5" s="205"/>
      <c r="B5" s="209" t="s">
        <v>154</v>
      </c>
      <c r="C5" s="209" t="s">
        <v>140</v>
      </c>
      <c r="D5" s="61" t="s">
        <v>1</v>
      </c>
      <c r="E5" s="62" t="s">
        <v>2</v>
      </c>
    </row>
    <row r="6" spans="1:5" ht="25.5" customHeight="1">
      <c r="A6" s="206"/>
      <c r="B6" s="210"/>
      <c r="C6" s="210"/>
      <c r="D6" s="61" t="s">
        <v>3</v>
      </c>
      <c r="E6" s="62" t="s">
        <v>4</v>
      </c>
    </row>
    <row r="7" spans="1:5" ht="12.75" customHeight="1">
      <c r="A7" s="75"/>
      <c r="B7" s="76"/>
      <c r="C7" s="103"/>
      <c r="D7" s="77"/>
      <c r="E7" s="78"/>
    </row>
    <row r="8" spans="1:5" ht="18.75" customHeight="1">
      <c r="A8" s="67" t="s">
        <v>35</v>
      </c>
      <c r="B8" s="79">
        <f>SUM('[2]Getreide insges. (o.Körnermais)'!B67)</f>
        <v>278.28498999999999</v>
      </c>
      <c r="C8" s="124" t="s">
        <v>130</v>
      </c>
      <c r="D8" s="132">
        <f>SUM('[2]Getreide insges. (o.Körnermais)'!$J$67)</f>
        <v>83.96</v>
      </c>
      <c r="E8" s="70">
        <f>SUM('[2]Getreide insges. (o.Körnermais)'!$E$67)</f>
        <v>2336369</v>
      </c>
    </row>
    <row r="9" spans="1:5" ht="25.5" customHeight="1">
      <c r="A9" s="67" t="s">
        <v>75</v>
      </c>
      <c r="B9" s="79">
        <f>SUM([2]Brotgetreide!B67)</f>
        <v>198.96307999999999</v>
      </c>
      <c r="C9" s="124" t="s">
        <v>130</v>
      </c>
      <c r="D9" s="132">
        <f>SUM([2]Brotgetreide!$J$67)</f>
        <v>86.76</v>
      </c>
      <c r="E9" s="70">
        <f>SUM([2]Brotgetreide!$E$67)</f>
        <v>1726118</v>
      </c>
    </row>
    <row r="10" spans="1:5" ht="19.899999999999999" customHeight="1">
      <c r="A10" s="67" t="s">
        <v>76</v>
      </c>
      <c r="B10" s="79">
        <f>SUM('[2]Weizen zus.'!B67)</f>
        <v>172.45681999999999</v>
      </c>
      <c r="C10" s="124" t="s">
        <v>130</v>
      </c>
      <c r="D10" s="132">
        <f>SUM('[2]Weizen zus.'!$J$67)</f>
        <v>88.32</v>
      </c>
      <c r="E10" s="70">
        <f>SUM('[2]Weizen zus.'!$E$67)</f>
        <v>1523213</v>
      </c>
    </row>
    <row r="11" spans="1:5" ht="14.25" customHeight="1">
      <c r="A11" s="67" t="s">
        <v>77</v>
      </c>
      <c r="B11" s="79">
        <f>SUM([2]Winterweizen!B67)</f>
        <v>158.43705</v>
      </c>
      <c r="C11" s="124" t="s">
        <v>130</v>
      </c>
      <c r="D11" s="132">
        <f>SUM([2]Winterweizen!$J$67)</f>
        <v>89.56</v>
      </c>
      <c r="E11" s="70">
        <f>SUM([2]Winterweizen!$E$67)</f>
        <v>1418962</v>
      </c>
    </row>
    <row r="12" spans="1:5" ht="14.25" customHeight="1">
      <c r="A12" s="67" t="s">
        <v>78</v>
      </c>
      <c r="B12" s="79">
        <f>SUM('[2]Sommer- u. Hartweizen'!$B$67)</f>
        <v>14.019770000000001</v>
      </c>
      <c r="C12" s="129" t="s">
        <v>5</v>
      </c>
      <c r="D12" s="132">
        <f>SUM('[2]Sommer- u. Hartweizen'!$J$67)</f>
        <v>74.36</v>
      </c>
      <c r="E12" s="70">
        <f>SUM('[2]Sommer- u. Hartweizen'!$E$67)</f>
        <v>104251</v>
      </c>
    </row>
    <row r="13" spans="1:5" ht="19.899999999999999" customHeight="1">
      <c r="A13" s="67" t="s">
        <v>79</v>
      </c>
      <c r="B13" s="79">
        <f>SUM([2]Roggen!B67)</f>
        <v>26.506259999999997</v>
      </c>
      <c r="C13" s="124" t="s">
        <v>132</v>
      </c>
      <c r="D13" s="132">
        <f>SUM([2]Roggen!$J$67)</f>
        <v>76.55</v>
      </c>
      <c r="E13" s="70">
        <f>SUM([2]Roggen!$E$67)</f>
        <v>202905</v>
      </c>
    </row>
    <row r="14" spans="1:5" ht="25.5" customHeight="1">
      <c r="A14" s="67" t="s">
        <v>80</v>
      </c>
      <c r="B14" s="79">
        <f>SUM('[2]Futtergetreide (ohne Körnerm)'!B67)</f>
        <v>79.321910000000003</v>
      </c>
      <c r="C14" s="124" t="s">
        <v>130</v>
      </c>
      <c r="D14" s="132">
        <f>SUM('[2]Futtergetreide (ohne Körnerm)'!$J$67)</f>
        <v>76.930000000000007</v>
      </c>
      <c r="E14" s="70">
        <f>SUM('[2]Futtergetreide (ohne Körnerm)'!$E$67)</f>
        <v>610251</v>
      </c>
    </row>
    <row r="15" spans="1:5" ht="19.899999999999999" customHeight="1">
      <c r="A15" s="67" t="s">
        <v>81</v>
      </c>
      <c r="B15" s="79">
        <f>SUM('[2]Gerste zus.'!B67)</f>
        <v>62.111539999999998</v>
      </c>
      <c r="C15" s="124" t="s">
        <v>130</v>
      </c>
      <c r="D15" s="132">
        <f>SUM('[2]Gerste zus.'!$J$67)</f>
        <v>81.17</v>
      </c>
      <c r="E15" s="70">
        <f>SUM('[2]Gerste zus.'!$E$67)</f>
        <v>504160</v>
      </c>
    </row>
    <row r="16" spans="1:5" ht="14.25" customHeight="1">
      <c r="A16" s="67" t="s">
        <v>82</v>
      </c>
      <c r="B16" s="79">
        <f>SUM([2]Wintergerste!B67)</f>
        <v>53.398389999999999</v>
      </c>
      <c r="C16" s="124" t="s">
        <v>130</v>
      </c>
      <c r="D16" s="132">
        <f>SUM([2]Wintergerste!$J$67)</f>
        <v>85.3</v>
      </c>
      <c r="E16" s="70">
        <f>SUM([2]Wintergerste!$E$67)</f>
        <v>455488</v>
      </c>
    </row>
    <row r="17" spans="1:5" ht="14.25" customHeight="1">
      <c r="A17" s="67" t="s">
        <v>83</v>
      </c>
      <c r="B17" s="79">
        <f>SUM([2]Sommergerste!B67)</f>
        <v>8.7131499999999988</v>
      </c>
      <c r="C17" s="124" t="s">
        <v>132</v>
      </c>
      <c r="D17" s="132">
        <f>SUM([2]Sommergerste!$J$67)</f>
        <v>55.86</v>
      </c>
      <c r="E17" s="70">
        <f>SUM([2]Sommergerste!$E$67)</f>
        <v>48672</v>
      </c>
    </row>
    <row r="18" spans="1:5" ht="22.7" customHeight="1">
      <c r="A18" s="67" t="s">
        <v>85</v>
      </c>
      <c r="B18" s="79">
        <f>SUM('[2]Hafer u. Sommermenggetreide'!B67)</f>
        <v>11.46002</v>
      </c>
      <c r="C18" s="124" t="s">
        <v>132</v>
      </c>
      <c r="D18" s="132">
        <f>SUM('[2]Hafer u. Sommermenggetreide'!$J$67)</f>
        <v>54.31</v>
      </c>
      <c r="E18" s="70">
        <f>SUM('[2]Hafer u. Sommermenggetreide'!$E$67)</f>
        <v>62239</v>
      </c>
    </row>
    <row r="19" spans="1:5" ht="22.7" customHeight="1">
      <c r="A19" s="67" t="s">
        <v>84</v>
      </c>
      <c r="B19" s="79">
        <f>SUM([2]Triticale!B67)</f>
        <v>5.7503500000000001</v>
      </c>
      <c r="C19" s="124" t="s">
        <v>132</v>
      </c>
      <c r="D19" s="132">
        <f>SUM([2]Triticale!$J$67)</f>
        <v>76.260000000000005</v>
      </c>
      <c r="E19" s="70">
        <f>SUM([2]Triticale!$E$67)</f>
        <v>43852</v>
      </c>
    </row>
    <row r="20" spans="1:5" ht="25.5" customHeight="1">
      <c r="A20" s="67" t="s">
        <v>38</v>
      </c>
      <c r="B20" s="79">
        <f>SUM([2]Futtererbsen!$B$67)</f>
        <v>0.18080000000000002</v>
      </c>
      <c r="C20" s="124" t="s">
        <v>136</v>
      </c>
      <c r="D20" s="127" t="s">
        <v>5</v>
      </c>
      <c r="E20" s="89" t="s">
        <v>5</v>
      </c>
    </row>
    <row r="21" spans="1:5" ht="18.75" customHeight="1">
      <c r="A21" s="67" t="s">
        <v>39</v>
      </c>
      <c r="B21" s="79">
        <f>SUM([2]Ackerbohnen!$B$67)</f>
        <v>0.77651000000000003</v>
      </c>
      <c r="C21" s="124" t="s">
        <v>136</v>
      </c>
      <c r="D21" s="127" t="s">
        <v>5</v>
      </c>
      <c r="E21" s="89" t="s">
        <v>5</v>
      </c>
    </row>
    <row r="22" spans="1:5" ht="18.75" customHeight="1">
      <c r="A22" s="67" t="s">
        <v>40</v>
      </c>
      <c r="B22" s="79">
        <f>SUM('[2]Kartoffeln zus.'!B67)</f>
        <v>5.56271</v>
      </c>
      <c r="C22" s="124" t="s">
        <v>132</v>
      </c>
      <c r="D22" s="132">
        <f>SUM('[2]Kartoffeln zus.'!$J$67)</f>
        <v>341.38</v>
      </c>
      <c r="E22" s="70">
        <f>SUM('[2]Kartoffeln zus.'!$E$67)</f>
        <v>189900</v>
      </c>
    </row>
    <row r="23" spans="1:5" ht="18.75" customHeight="1">
      <c r="A23" s="67" t="s">
        <v>41</v>
      </c>
      <c r="B23" s="79">
        <f>SUM([2]Zuckerrüben!B67)</f>
        <v>8.3576100000000011</v>
      </c>
      <c r="C23" s="124" t="s">
        <v>132</v>
      </c>
      <c r="D23" s="132">
        <f>SUM([2]Zuckerrüben!$J$67)</f>
        <v>684.3</v>
      </c>
      <c r="E23" s="70">
        <f>SUM([2]Zuckerrüben!$E$67)</f>
        <v>571911</v>
      </c>
    </row>
    <row r="24" spans="1:5" ht="18.75" customHeight="1">
      <c r="A24" s="67" t="s">
        <v>42</v>
      </c>
      <c r="B24" s="79">
        <f>SUM([2]Winterraps!B67)</f>
        <v>112.60169</v>
      </c>
      <c r="C24" s="124" t="s">
        <v>130</v>
      </c>
      <c r="D24" s="132">
        <f>SUM([2]Winterraps!$J$67)</f>
        <v>41.04</v>
      </c>
      <c r="E24" s="70">
        <f>SUM([2]Winterraps!$E$67)</f>
        <v>462117</v>
      </c>
    </row>
    <row r="25" spans="1:5" ht="25.5" customHeight="1">
      <c r="A25" s="67" t="s">
        <v>142</v>
      </c>
      <c r="B25" s="79">
        <f>SUM('[2]Klee + Kleegras'!$B$67)</f>
        <v>11.9602</v>
      </c>
      <c r="C25" s="124" t="s">
        <v>132</v>
      </c>
      <c r="D25" s="132">
        <f>SUM('[2]Klee + Kleegras'!$J$67)</f>
        <v>77.2</v>
      </c>
      <c r="E25" s="70">
        <f>SUM('[2]Klee + Kleegras'!$E$67)</f>
        <v>92333</v>
      </c>
    </row>
    <row r="26" spans="1:5" ht="18.75" customHeight="1">
      <c r="A26" s="67" t="s">
        <v>146</v>
      </c>
      <c r="B26" s="79">
        <f>SUM('[2]Gras a. d. Ackerland'!B67)</f>
        <v>42.973219999999998</v>
      </c>
      <c r="C26" s="124" t="s">
        <v>132</v>
      </c>
      <c r="D26" s="132">
        <f>SUM('[2]Gras a. d. Ackerland'!$J$67)</f>
        <v>80</v>
      </c>
      <c r="E26" s="70">
        <f>SUM('[2]Gras a. d. Ackerland'!$E$67)</f>
        <v>343786</v>
      </c>
    </row>
    <row r="27" spans="1:5" ht="18.75" customHeight="1">
      <c r="A27" s="67" t="s">
        <v>88</v>
      </c>
      <c r="B27" s="79">
        <f>SUM('[2]Grünmais (Silomais)'!B67)</f>
        <v>181.06452999999999</v>
      </c>
      <c r="C27" s="124" t="s">
        <v>130</v>
      </c>
      <c r="D27" s="132">
        <f>SUM('[2]Grünmais (Silomais)'!$J$67)</f>
        <v>387.5</v>
      </c>
      <c r="E27" s="70">
        <f>SUM('[2]Grünmais (Silomais)'!$E$67)</f>
        <v>7016251</v>
      </c>
    </row>
    <row r="28" spans="1:5" ht="18.75" customHeight="1">
      <c r="A28" s="67" t="s">
        <v>143</v>
      </c>
      <c r="B28" s="79">
        <f>SUM([2]Dauerwiesen!B67)</f>
        <v>30.536570000000001</v>
      </c>
      <c r="C28" s="124" t="s">
        <v>132</v>
      </c>
      <c r="D28" s="132">
        <f>SUM([2]Dauerwiesen!$J$67)</f>
        <v>77.099999999999994</v>
      </c>
      <c r="E28" s="70">
        <f>SUM([2]Dauerwiesen!$E$67)</f>
        <v>235437</v>
      </c>
    </row>
    <row r="29" spans="1:5" ht="18.75" customHeight="1">
      <c r="A29" s="73" t="s">
        <v>144</v>
      </c>
      <c r="B29" s="82">
        <f>SUM('[2]Mähweiden u. Weiden'!$B$67)</f>
        <v>281.82601</v>
      </c>
      <c r="C29" s="125" t="s">
        <v>130</v>
      </c>
      <c r="D29" s="134">
        <f>SUM('[2]Mähweiden u. Weiden'!$J$67)</f>
        <v>78.900000000000006</v>
      </c>
      <c r="E29" s="83">
        <f>SUM('[2]Mähweiden u. Weiden'!$E$67)</f>
        <v>2223607</v>
      </c>
    </row>
    <row r="30" spans="1:5" ht="12.75" customHeight="1"/>
    <row r="31" spans="1:5">
      <c r="A31" s="22" t="s">
        <v>155</v>
      </c>
    </row>
    <row r="32" spans="1:5" ht="12.75" customHeight="1">
      <c r="A32" s="211" t="s">
        <v>86</v>
      </c>
      <c r="B32" s="212"/>
      <c r="C32" s="212"/>
      <c r="D32" s="212"/>
      <c r="E32" s="212"/>
    </row>
    <row r="33" spans="1:5" ht="18.75" customHeight="1">
      <c r="A33" s="21"/>
      <c r="B33" s="17"/>
      <c r="C33" s="17"/>
      <c r="D33" s="18"/>
      <c r="E33" s="18"/>
    </row>
  </sheetData>
  <mergeCells count="7">
    <mergeCell ref="A32:E32"/>
    <mergeCell ref="A1:E1"/>
    <mergeCell ref="A2:E2"/>
    <mergeCell ref="B4:E4"/>
    <mergeCell ref="A4:A6"/>
    <mergeCell ref="C5:C6"/>
    <mergeCell ref="B5:B6"/>
  </mergeCells>
  <phoneticPr fontId="5" type="noConversion"/>
  <conditionalFormatting sqref="A7:E29">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Layout" zoomScaleNormal="110" workbookViewId="0">
      <selection activeCell="A2" sqref="A2:D2"/>
    </sheetView>
  </sheetViews>
  <sheetFormatPr baseColWidth="10" defaultColWidth="11.42578125" defaultRowHeight="12.75"/>
  <cols>
    <col min="1" max="1" width="50.5703125" style="5" customWidth="1"/>
    <col min="2" max="3" width="12.7109375" style="5" customWidth="1"/>
    <col min="4" max="4" width="14.140625" style="5" customWidth="1"/>
    <col min="5" max="16384" width="11.42578125" style="5"/>
  </cols>
  <sheetData>
    <row r="1" spans="1:4" ht="14.25" customHeight="1">
      <c r="A1" s="203" t="s">
        <v>110</v>
      </c>
      <c r="B1" s="203"/>
      <c r="C1" s="203"/>
      <c r="D1" s="203"/>
    </row>
    <row r="2" spans="1:4" ht="18.75" customHeight="1">
      <c r="A2" s="203" t="s">
        <v>111</v>
      </c>
      <c r="B2" s="203"/>
      <c r="C2" s="203"/>
      <c r="D2" s="203"/>
    </row>
    <row r="3" spans="1:4" ht="12.75" customHeight="1">
      <c r="A3" s="19"/>
      <c r="B3" s="19"/>
      <c r="C3" s="19"/>
      <c r="D3" s="19"/>
    </row>
    <row r="4" spans="1:4" ht="25.5" customHeight="1">
      <c r="A4" s="204" t="s">
        <v>0</v>
      </c>
      <c r="B4" s="208" t="s">
        <v>43</v>
      </c>
      <c r="C4" s="208"/>
      <c r="D4" s="208"/>
    </row>
    <row r="5" spans="1:4" ht="25.5" customHeight="1">
      <c r="A5" s="205"/>
      <c r="B5" s="208" t="s">
        <v>126</v>
      </c>
      <c r="C5" s="208"/>
      <c r="D5" s="208"/>
    </row>
    <row r="6" spans="1:4" ht="25.5" customHeight="1">
      <c r="A6" s="205"/>
      <c r="B6" s="209" t="s">
        <v>151</v>
      </c>
      <c r="C6" s="61" t="s">
        <v>1</v>
      </c>
      <c r="D6" s="62" t="s">
        <v>2</v>
      </c>
    </row>
    <row r="7" spans="1:4" ht="25.5" customHeight="1">
      <c r="A7" s="206"/>
      <c r="B7" s="210"/>
      <c r="C7" s="61" t="s">
        <v>3</v>
      </c>
      <c r="D7" s="62" t="s">
        <v>4</v>
      </c>
    </row>
    <row r="8" spans="1:4" ht="12.75" customHeight="1">
      <c r="A8" s="63"/>
      <c r="B8" s="109"/>
      <c r="C8" s="65"/>
      <c r="D8" s="66"/>
    </row>
    <row r="9" spans="1:4" ht="20.100000000000001" customHeight="1">
      <c r="A9" s="99" t="s">
        <v>35</v>
      </c>
      <c r="B9" s="69">
        <f>SUM('[5]Getreide ins.'!$D$45)</f>
        <v>55.612801666666662</v>
      </c>
      <c r="C9" s="69">
        <f>SUM('[5]Getreide ins.'!$L$45)</f>
        <v>87.171047337691846</v>
      </c>
      <c r="D9" s="70">
        <f>SUM('[5]Getreide ins.'!$G$45)</f>
        <v>484782.6166666667</v>
      </c>
    </row>
    <row r="10" spans="1:4" ht="25.5" customHeight="1">
      <c r="A10" s="99" t="s">
        <v>75</v>
      </c>
      <c r="B10" s="69">
        <f>SUM('[5]Brotgetreide ins.'!$D$45)</f>
        <v>50.22175</v>
      </c>
      <c r="C10" s="69">
        <f>SUM('[5]Brotgetreide ins.'!$L$45)</f>
        <v>89.3400900340324</v>
      </c>
      <c r="D10" s="70">
        <f>SUM('[5]Brotgetreide ins.'!$G$45)</f>
        <v>448681.56666666665</v>
      </c>
    </row>
    <row r="11" spans="1:4" ht="19.350000000000001" customHeight="1">
      <c r="A11" s="99" t="s">
        <v>76</v>
      </c>
      <c r="B11" s="69">
        <f>SUM('[5]Weizen zus.'!$D$45)</f>
        <v>49.741398333333336</v>
      </c>
      <c r="C11" s="69">
        <f>SUM('[5]Weizen zus.'!$L$45)</f>
        <v>89.576134084690494</v>
      </c>
      <c r="D11" s="70">
        <f>SUM('[5]Weizen zus.'!$G$45)</f>
        <v>445564.21666666673</v>
      </c>
    </row>
    <row r="12" spans="1:4" ht="14.25" customHeight="1">
      <c r="A12" s="99" t="s">
        <v>77</v>
      </c>
      <c r="B12" s="69">
        <f>SUM([5]Winterweizen!$D$45)</f>
        <v>47.381671666666669</v>
      </c>
      <c r="C12" s="69">
        <f>SUM([5]Winterweizen!$L$45)</f>
        <v>90.612984211933139</v>
      </c>
      <c r="D12" s="70">
        <f>SUM([5]Winterweizen!$G$45)</f>
        <v>429339.46666666673</v>
      </c>
    </row>
    <row r="13" spans="1:4" ht="14.25" customHeight="1">
      <c r="A13" s="99" t="s">
        <v>78</v>
      </c>
      <c r="B13" s="69">
        <f>SUM('[5]Sommer- u. Hartweizen'!$D$45)</f>
        <v>2.359726666666667</v>
      </c>
      <c r="C13" s="69">
        <f>SUM('[5]Sommer- u. Hartweizen'!$L$45)</f>
        <v>68.75690404820898</v>
      </c>
      <c r="D13" s="70">
        <f>SUM('[5]Sommer- u. Hartweizen'!$G$45)</f>
        <v>16224.75</v>
      </c>
    </row>
    <row r="14" spans="1:4" ht="20.100000000000001" customHeight="1">
      <c r="A14" s="99" t="s">
        <v>79</v>
      </c>
      <c r="B14" s="106">
        <f>SUM([5]Roggen!$D$45)</f>
        <v>0.48035166666666668</v>
      </c>
      <c r="C14" s="106">
        <f>SUM([5]Roggen!$L$45)</f>
        <v>64.897245420889547</v>
      </c>
      <c r="D14" s="107">
        <f>SUM([5]Roggen!$G$45)</f>
        <v>3117.35</v>
      </c>
    </row>
    <row r="15" spans="1:4" ht="25.5" customHeight="1">
      <c r="A15" s="99" t="s">
        <v>80</v>
      </c>
      <c r="B15" s="69">
        <f>SUM('[5]Futtergetreide ins.'!$D$45)</f>
        <v>5.3910516666666668</v>
      </c>
      <c r="C15" s="69">
        <f>SUM('[5]Futtergetreide ins.'!$L$45)</f>
        <v>66.964763523258142</v>
      </c>
      <c r="D15" s="70">
        <f>SUM('[5]Futtergetreide ins.'!$G$45)</f>
        <v>36101.049999999996</v>
      </c>
    </row>
    <row r="16" spans="1:4" ht="19.350000000000001" customHeight="1">
      <c r="A16" s="99" t="s">
        <v>81</v>
      </c>
      <c r="B16" s="69">
        <f>SUM('[5]Gerste zus'!$D$45)</f>
        <v>3.7242333333333337</v>
      </c>
      <c r="C16" s="69">
        <f>SUM('[5]Gerste zus'!$L$45)</f>
        <v>70.088071817913288</v>
      </c>
      <c r="D16" s="70">
        <f>SUM('[5]Gerste zus'!$E$45)</f>
        <v>31003.599999999999</v>
      </c>
    </row>
    <row r="17" spans="1:4" ht="14.25" customHeight="1">
      <c r="A17" s="99" t="s">
        <v>82</v>
      </c>
      <c r="B17" s="69">
        <f>SUM([5]Wintergerste!$D$45)</f>
        <v>2.4126766666666666</v>
      </c>
      <c r="C17" s="69">
        <f>SUM([5]Wintergerste!$L$45)</f>
        <v>79.059357311312596</v>
      </c>
      <c r="D17" s="70">
        <f>SUM([5]Wintergerste!$G$45)</f>
        <v>19074.466666666664</v>
      </c>
    </row>
    <row r="18" spans="1:4" ht="14.25" customHeight="1">
      <c r="A18" s="99" t="s">
        <v>83</v>
      </c>
      <c r="B18" s="69">
        <f>SUM([5]Sommergerste!$D$45)</f>
        <v>1.3115566666666667</v>
      </c>
      <c r="C18" s="69">
        <f>SUM([5]Sommergerste!$L$45)</f>
        <v>53.584925800638942</v>
      </c>
      <c r="D18" s="70">
        <f>SUM([5]Sommergerste!$G$45)</f>
        <v>7027.9666666666672</v>
      </c>
    </row>
    <row r="19" spans="1:4" ht="19.350000000000001" customHeight="1">
      <c r="A19" s="99" t="s">
        <v>85</v>
      </c>
      <c r="B19" s="69">
        <f>SUM('[5]Hafer u. Sommermenggetr.'!$D$45)</f>
        <v>1.4008766666666663</v>
      </c>
      <c r="C19" s="69">
        <f>SUM('[5]Hafer u. Sommermenggetr.'!$L$45)</f>
        <v>58.323240447053394</v>
      </c>
      <c r="D19" s="70">
        <f>SUM('[5]Hafer u. Sommermenggetr.'!$G$45)</f>
        <v>8170.3666666666659</v>
      </c>
    </row>
    <row r="20" spans="1:4" ht="19.350000000000001" customHeight="1">
      <c r="A20" s="99" t="s">
        <v>84</v>
      </c>
      <c r="B20" s="106">
        <f>SUM([5]Triticale!$D$45)</f>
        <v>0.26594166666666669</v>
      </c>
      <c r="C20" s="111">
        <f>SUM([5]Triticale!$L$45)</f>
        <v>68.746278945884129</v>
      </c>
      <c r="D20" s="111">
        <f>SUM([5]Triticale!$G$45)</f>
        <v>1828.25</v>
      </c>
    </row>
    <row r="21" spans="1:4" ht="25.5" customHeight="1">
      <c r="A21" s="99" t="s">
        <v>40</v>
      </c>
      <c r="B21" s="72">
        <f>SUM('[6]Kartoffeln ins.'!$D$45)</f>
        <v>2.4086133333333333</v>
      </c>
      <c r="C21" s="72">
        <f>SUM('[6]Kartoffeln ins.'!$L$45)</f>
        <v>254.21527199605859</v>
      </c>
      <c r="D21" s="72">
        <f>SUM('[6]Kartoffeln ins.'!$G$45)</f>
        <v>61230.629366666668</v>
      </c>
    </row>
    <row r="22" spans="1:4" ht="20.100000000000001" customHeight="1">
      <c r="A22" s="99" t="s">
        <v>41</v>
      </c>
      <c r="B22" s="69">
        <f>SUM([6]Zuckerrüben!$D$45)</f>
        <v>1.738035</v>
      </c>
      <c r="C22" s="69">
        <f>SUM([6]Zuckerrüben!$L$45)</f>
        <v>674.85532032822505</v>
      </c>
      <c r="D22" s="70">
        <f>SUM([6]Zuckerrüben!$G$45)</f>
        <v>117292.21666666667</v>
      </c>
    </row>
    <row r="23" spans="1:4" s="15" customFormat="1" ht="20.100000000000001" customHeight="1">
      <c r="A23" s="99" t="s">
        <v>42</v>
      </c>
      <c r="B23" s="69">
        <f>SUM([7]Winterraps!$D$45)</f>
        <v>10.975460000000002</v>
      </c>
      <c r="C23" s="69">
        <f>SUM([7]Winterraps!$L$45)</f>
        <v>41.561371155893838</v>
      </c>
      <c r="D23" s="70">
        <f>SUM([7]Winterraps!$G$45)</f>
        <v>45615.516666666663</v>
      </c>
    </row>
    <row r="24" spans="1:4" ht="20.100000000000001" customHeight="1">
      <c r="A24" s="99" t="s">
        <v>146</v>
      </c>
      <c r="B24" s="69">
        <f>SUM('[8]Gras a. d. Ackerland'!$D$45)</f>
        <v>3.8395583333333327</v>
      </c>
      <c r="C24" s="69">
        <f>SUM('[8]Gras a. d. Ackerland'!$L$45)</f>
        <v>85.109244335828549</v>
      </c>
      <c r="D24" s="70">
        <f>SUM('[8]Gras a. d. Ackerland'!$G$45)</f>
        <v>32678.190833333327</v>
      </c>
    </row>
    <row r="25" spans="1:4" ht="25.5" customHeight="1">
      <c r="A25" s="99" t="s">
        <v>145</v>
      </c>
      <c r="B25" s="69">
        <f>SUM([8]Silomais!$D$45)</f>
        <v>10.137333333333334</v>
      </c>
      <c r="C25" s="69">
        <f>SUM([8]Silomais!$L$45)</f>
        <v>400.48929698803107</v>
      </c>
      <c r="D25" s="70">
        <f>SUM([8]Silomais!$G$45)</f>
        <v>405989.35000000003</v>
      </c>
    </row>
    <row r="26" spans="1:4" ht="20.100000000000001" customHeight="1">
      <c r="A26" s="99" t="s">
        <v>143</v>
      </c>
      <c r="B26" s="69">
        <f>SUM([8]Dauerwiesen!$D$45)</f>
        <v>3.2464366666666664</v>
      </c>
      <c r="C26" s="69">
        <f>SUM([8]Dauerwiesen!$L$45)</f>
        <v>74.455382362816266</v>
      </c>
      <c r="D26" s="70">
        <f>SUM([8]Dauerwiesen!$G$45)</f>
        <v>24171.468333333334</v>
      </c>
    </row>
    <row r="27" spans="1:4" ht="20.100000000000001" customHeight="1">
      <c r="A27" s="104" t="s">
        <v>147</v>
      </c>
      <c r="B27" s="135" t="s">
        <v>5</v>
      </c>
      <c r="C27" s="135" t="s">
        <v>5</v>
      </c>
      <c r="D27" s="135" t="s">
        <v>5</v>
      </c>
    </row>
    <row r="28" spans="1:4" customFormat="1" ht="12.75" customHeight="1">
      <c r="A28" s="28"/>
    </row>
    <row r="29" spans="1:4" ht="14.25" customHeight="1">
      <c r="A29" s="211" t="s">
        <v>156</v>
      </c>
      <c r="B29" s="212"/>
      <c r="C29" s="212"/>
      <c r="D29" s="212"/>
    </row>
    <row r="30" spans="1:4" ht="18" customHeight="1"/>
    <row r="31" spans="1:4" ht="18" customHeight="1">
      <c r="A31" s="21"/>
      <c r="B31" s="17"/>
      <c r="C31" s="18"/>
      <c r="D31" s="18"/>
    </row>
    <row r="32" spans="1:4" ht="18" customHeight="1"/>
    <row r="33" spans="3:4" ht="18" customHeight="1"/>
    <row r="34" spans="3:4" ht="18" customHeight="1">
      <c r="C34" s="23"/>
      <c r="D34" s="23"/>
    </row>
    <row r="35" spans="3:4" ht="18" customHeight="1">
      <c r="C35" s="24"/>
      <c r="D35" s="24"/>
    </row>
    <row r="36" spans="3:4" ht="18" customHeight="1">
      <c r="C36" s="24"/>
      <c r="D36" s="24"/>
    </row>
    <row r="37" spans="3:4" ht="18" customHeight="1">
      <c r="C37" s="24"/>
      <c r="D37" s="24"/>
    </row>
    <row r="38" spans="3:4" ht="18" customHeight="1"/>
    <row r="39" spans="3:4" ht="18" customHeight="1"/>
  </sheetData>
  <mergeCells count="7">
    <mergeCell ref="A29:D29"/>
    <mergeCell ref="A1:D1"/>
    <mergeCell ref="A2:D2"/>
    <mergeCell ref="B5:D5"/>
    <mergeCell ref="B4:D4"/>
    <mergeCell ref="A4:A7"/>
    <mergeCell ref="B6:B7"/>
  </mergeCells>
  <phoneticPr fontId="5" type="noConversion"/>
  <conditionalFormatting sqref="A21:A27 C9:D27">
    <cfRule type="expression" dxfId="53" priority="11" stopIfTrue="1">
      <formula>MOD(ROW(),2)=1</formula>
    </cfRule>
    <cfRule type="expression" priority="12" stopIfTrue="1">
      <formula>MOD(ROW(),2)=1</formula>
    </cfRule>
  </conditionalFormatting>
  <conditionalFormatting sqref="A9:A20">
    <cfRule type="expression" dxfId="52" priority="7" stopIfTrue="1">
      <formula>MOD(ROW(),2)=1</formula>
    </cfRule>
    <cfRule type="expression" priority="8" stopIfTrue="1">
      <formula>MOD(ROW(),2)=1</formula>
    </cfRule>
  </conditionalFormatting>
  <conditionalFormatting sqref="B8:D8">
    <cfRule type="expression" dxfId="51" priority="5" stopIfTrue="1">
      <formula>MOD(ROW(),2)=1</formula>
    </cfRule>
    <cfRule type="expression" priority="6" stopIfTrue="1">
      <formula>MOD(ROW(),2)=1</formula>
    </cfRule>
  </conditionalFormatting>
  <conditionalFormatting sqref="A8">
    <cfRule type="expression" dxfId="50" priority="3" stopIfTrue="1">
      <formula>MOD(ROW(),2)=1</formula>
    </cfRule>
    <cfRule type="expression" priority="4" stopIfTrue="1">
      <formula>MOD(ROW(),2)=1</formula>
    </cfRule>
  </conditionalFormatting>
  <conditionalFormatting sqref="B9:B27">
    <cfRule type="expression" dxfId="4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10" workbookViewId="0">
      <selection activeCell="A2" sqref="A2:D2"/>
    </sheetView>
  </sheetViews>
  <sheetFormatPr baseColWidth="10" defaultColWidth="11.42578125" defaultRowHeight="12.75"/>
  <cols>
    <col min="1" max="1" width="46.140625" style="5" customWidth="1"/>
    <col min="2" max="2" width="13.28515625" style="5" customWidth="1"/>
    <col min="3" max="3" width="9.140625" style="5" customWidth="1"/>
    <col min="4" max="5" width="11.7109375" style="5" customWidth="1"/>
    <col min="6" max="16384" width="11.42578125" style="5"/>
  </cols>
  <sheetData>
    <row r="1" spans="1:5" ht="14.25" customHeight="1">
      <c r="A1" s="203" t="s">
        <v>110</v>
      </c>
      <c r="B1" s="203"/>
      <c r="C1" s="203"/>
      <c r="D1" s="203"/>
      <c r="E1" s="203"/>
    </row>
    <row r="2" spans="1:5" ht="18.75" customHeight="1">
      <c r="A2" s="203" t="s">
        <v>112</v>
      </c>
      <c r="B2" s="203"/>
      <c r="C2" s="203"/>
      <c r="D2" s="203"/>
      <c r="E2" s="203"/>
    </row>
    <row r="3" spans="1:5" ht="12.75" customHeight="1">
      <c r="A3" s="19"/>
      <c r="B3" s="19"/>
      <c r="C3" s="19"/>
      <c r="D3" s="19"/>
      <c r="E3" s="19"/>
    </row>
    <row r="4" spans="1:5" ht="25.5" customHeight="1">
      <c r="A4" s="204" t="s">
        <v>0</v>
      </c>
      <c r="B4" s="207" t="s">
        <v>43</v>
      </c>
      <c r="C4" s="208"/>
      <c r="D4" s="208"/>
      <c r="E4" s="208"/>
    </row>
    <row r="5" spans="1:5" ht="25.5" customHeight="1">
      <c r="A5" s="205"/>
      <c r="B5" s="207">
        <v>2013</v>
      </c>
      <c r="C5" s="208"/>
      <c r="D5" s="208">
        <v>2012</v>
      </c>
      <c r="E5" s="208"/>
    </row>
    <row r="6" spans="1:5" ht="25.5" customHeight="1">
      <c r="A6" s="205"/>
      <c r="B6" s="209" t="s">
        <v>154</v>
      </c>
      <c r="C6" s="209" t="s">
        <v>140</v>
      </c>
      <c r="D6" s="61" t="s">
        <v>1</v>
      </c>
      <c r="E6" s="62" t="s">
        <v>2</v>
      </c>
    </row>
    <row r="7" spans="1:5" ht="25.5" customHeight="1">
      <c r="A7" s="206"/>
      <c r="B7" s="210"/>
      <c r="C7" s="210"/>
      <c r="D7" s="61" t="s">
        <v>3</v>
      </c>
      <c r="E7" s="62" t="s">
        <v>4</v>
      </c>
    </row>
    <row r="8" spans="1:5" ht="14.25" customHeight="1">
      <c r="A8" s="63"/>
      <c r="B8" s="112"/>
      <c r="C8" s="113"/>
      <c r="D8" s="114"/>
      <c r="E8" s="115"/>
    </row>
    <row r="9" spans="1:5" ht="19.5" customHeight="1">
      <c r="A9" s="67" t="s">
        <v>35</v>
      </c>
      <c r="B9" s="79">
        <f>SUM('[5]Getreide ins.'!$B$46)</f>
        <v>52.443249999999999</v>
      </c>
      <c r="C9" s="136" t="s">
        <v>132</v>
      </c>
      <c r="D9" s="80">
        <f>SUM('[5]Getreide ins.'!$K$46)</f>
        <v>79.819999999999993</v>
      </c>
      <c r="E9" s="85">
        <f>SUM('[5]Getreide ins.'!$E$46)</f>
        <v>418622</v>
      </c>
    </row>
    <row r="10" spans="1:5" ht="25.5" customHeight="1">
      <c r="A10" s="67" t="s">
        <v>75</v>
      </c>
      <c r="B10" s="79">
        <f>SUM('[5]Brotgetreide ins.'!$B$46)</f>
        <v>43.98366</v>
      </c>
      <c r="C10" s="136" t="s">
        <v>132</v>
      </c>
      <c r="D10" s="80">
        <f>SUM('[5]Brotgetreide ins.'!$K$46)</f>
        <v>83.05</v>
      </c>
      <c r="E10" s="85">
        <f>SUM('[5]Brotgetreide ins.'!$E$46)</f>
        <v>365289</v>
      </c>
    </row>
    <row r="11" spans="1:5" ht="19.5" customHeight="1">
      <c r="A11" s="67" t="s">
        <v>76</v>
      </c>
      <c r="B11" s="79">
        <f>SUM('[5]Weizen zus.'!$B$46)</f>
        <v>43.472639999999998</v>
      </c>
      <c r="C11" s="136" t="s">
        <v>132</v>
      </c>
      <c r="D11" s="80">
        <f>SUM('[5]Weizen zus.'!$K$46)</f>
        <v>83.13</v>
      </c>
      <c r="E11" s="85">
        <f>SUM('[5]Weizen zus.'!$E$46)</f>
        <v>361397</v>
      </c>
    </row>
    <row r="12" spans="1:5" ht="14.25" customHeight="1">
      <c r="A12" s="67" t="s">
        <v>77</v>
      </c>
      <c r="B12" s="79">
        <f>SUM([5]Winterweizen!$B$46)</f>
        <v>32.116619999999998</v>
      </c>
      <c r="C12" s="136" t="s">
        <v>132</v>
      </c>
      <c r="D12" s="80">
        <f>SUM([5]Winterweizen!$K$46)</f>
        <v>85.76</v>
      </c>
      <c r="E12" s="85">
        <f>SUM([5]Winterweizen!$E$46)</f>
        <v>275419</v>
      </c>
    </row>
    <row r="13" spans="1:5" ht="14.25" customHeight="1">
      <c r="A13" s="67" t="s">
        <v>78</v>
      </c>
      <c r="B13" s="79">
        <f>SUM('[5]Sommer- u. Hartweizen'!$B$46)</f>
        <v>11.356020000000001</v>
      </c>
      <c r="C13" s="136" t="s">
        <v>132</v>
      </c>
      <c r="D13" s="80">
        <f>SUM('[5]Sommer- u. Hartweizen'!$K$46)</f>
        <v>75.709999999999994</v>
      </c>
      <c r="E13" s="85">
        <f>SUM('[5]Sommer- u. Hartweizen'!$E$46)</f>
        <v>85978</v>
      </c>
    </row>
    <row r="14" spans="1:5" ht="19.899999999999999" customHeight="1">
      <c r="A14" s="67" t="s">
        <v>79</v>
      </c>
      <c r="B14" s="79">
        <f>SUM([5]Roggen!$B$46)</f>
        <v>0.51102000000000003</v>
      </c>
      <c r="C14" s="136" t="s">
        <v>136</v>
      </c>
      <c r="D14" s="80">
        <f>SUM([5]Roggen!$K$46)</f>
        <v>76.16</v>
      </c>
      <c r="E14" s="85">
        <f>SUM([5]Roggen!$E$46)</f>
        <v>3892</v>
      </c>
    </row>
    <row r="15" spans="1:5" ht="25.5" customHeight="1">
      <c r="A15" s="67" t="s">
        <v>80</v>
      </c>
      <c r="B15" s="79">
        <f>SUM('[5]Futtergetreide ins.'!$B$46)</f>
        <v>8.4595899999999986</v>
      </c>
      <c r="C15" s="136" t="s">
        <v>134</v>
      </c>
      <c r="D15" s="80">
        <f>SUM('[5]Futtergetreide ins.'!$K$46)</f>
        <v>63.04</v>
      </c>
      <c r="E15" s="85">
        <f>SUM('[5]Futtergetreide ins.'!$E$46)</f>
        <v>53333</v>
      </c>
    </row>
    <row r="16" spans="1:5" ht="19.5" customHeight="1">
      <c r="A16" s="67" t="s">
        <v>81</v>
      </c>
      <c r="B16" s="79">
        <f>SUM('[5]Gerste zus'!$B$46)</f>
        <v>3.9651499999999995</v>
      </c>
      <c r="C16" s="136" t="s">
        <v>134</v>
      </c>
      <c r="D16" s="80">
        <f>SUM('[5]Gerste zus'!$K$46)</f>
        <v>69.900000000000006</v>
      </c>
      <c r="E16" s="85">
        <f>SUM('[5]Gerste zus'!$E$46)</f>
        <v>27718</v>
      </c>
    </row>
    <row r="17" spans="1:9" ht="14.25" customHeight="1">
      <c r="A17" s="67" t="s">
        <v>82</v>
      </c>
      <c r="B17" s="79">
        <f>SUM([5]Wintergerste!$D$46)</f>
        <v>2.195195</v>
      </c>
      <c r="C17" s="136" t="s">
        <v>134</v>
      </c>
      <c r="D17" s="80">
        <f>SUM([5]Wintergerste!$K$46)</f>
        <v>85.81</v>
      </c>
      <c r="E17" s="85">
        <f>SUM([5]Wintergerste!$E$46)</f>
        <v>15068</v>
      </c>
    </row>
    <row r="18" spans="1:9" ht="14.25" customHeight="1">
      <c r="A18" s="67" t="s">
        <v>83</v>
      </c>
      <c r="B18" s="79">
        <f>SUM([5]Sommergerste!$B$46)</f>
        <v>2.2091999999999996</v>
      </c>
      <c r="C18" s="136" t="s">
        <v>136</v>
      </c>
      <c r="D18" s="80">
        <f>SUM([5]Sommergerste!$K$46)</f>
        <v>57.26</v>
      </c>
      <c r="E18" s="85">
        <f>SUM([5]Sommergerste!$E$46)</f>
        <v>12650</v>
      </c>
    </row>
    <row r="19" spans="1:9" ht="19.899999999999999" customHeight="1">
      <c r="A19" s="67" t="s">
        <v>85</v>
      </c>
      <c r="B19" s="79">
        <f>SUM('[5]Hafer u. Sommermenggetr.'!$B$46)</f>
        <v>4.3380799999999997</v>
      </c>
      <c r="C19" s="136" t="s">
        <v>134</v>
      </c>
      <c r="D19" s="80">
        <f>SUM('[5]Hafer u. Sommermenggetr.'!$K$46)</f>
        <v>56.43</v>
      </c>
      <c r="E19" s="85">
        <f>SUM('[5]Hafer u. Sommermenggetr.'!$E$46)</f>
        <v>24481</v>
      </c>
    </row>
    <row r="20" spans="1:9" ht="19.899999999999999" customHeight="1">
      <c r="A20" s="67" t="s">
        <v>84</v>
      </c>
      <c r="B20" s="79">
        <f>SUM([5]Triticale!$B$46)</f>
        <v>0.15636000000000003</v>
      </c>
      <c r="C20" s="136" t="s">
        <v>130</v>
      </c>
      <c r="D20" s="81">
        <f>SUM([5]Triticale!$K$46)</f>
        <v>72.52</v>
      </c>
      <c r="E20" s="86">
        <f>SUM([5]Triticale!$E$46)</f>
        <v>1134</v>
      </c>
    </row>
    <row r="21" spans="1:9" ht="25.5" customHeight="1">
      <c r="A21" s="67" t="s">
        <v>40</v>
      </c>
      <c r="B21" s="79">
        <f>SUM('[6]Kartoffeln ins.'!$B$46)</f>
        <v>2.4049800000000001</v>
      </c>
      <c r="C21" s="136" t="s">
        <v>132</v>
      </c>
      <c r="D21" s="117" t="s">
        <v>5</v>
      </c>
      <c r="E21" s="117" t="s">
        <v>5</v>
      </c>
    </row>
    <row r="22" spans="1:9" ht="19.899999999999999" customHeight="1">
      <c r="A22" s="67" t="s">
        <v>41</v>
      </c>
      <c r="B22" s="79">
        <f>SUM([6]Zuckerrüben!$B$46)</f>
        <v>1.7137500000000001</v>
      </c>
      <c r="C22" s="136" t="s">
        <v>134</v>
      </c>
      <c r="D22" s="80">
        <f>SUM([6]Zuckerrüben!$K$46)</f>
        <v>746.57</v>
      </c>
      <c r="E22" s="85">
        <f>SUM([6]Zuckerrüben!$E$46)</f>
        <v>127943</v>
      </c>
    </row>
    <row r="23" spans="1:9" ht="19.899999999999999" customHeight="1">
      <c r="A23" s="67" t="s">
        <v>42</v>
      </c>
      <c r="B23" s="79">
        <f>SUM([7]Winterraps!$B$46)</f>
        <v>12.138530000000001</v>
      </c>
      <c r="C23" s="136" t="s">
        <v>132</v>
      </c>
      <c r="D23" s="80">
        <f>SUM([7]Winterraps!$K$46)</f>
        <v>39.04</v>
      </c>
      <c r="E23" s="85">
        <f>SUM([7]Winterraps!$E$46)</f>
        <v>47383</v>
      </c>
    </row>
    <row r="24" spans="1:9" ht="19.899999999999999" customHeight="1">
      <c r="A24" s="67" t="s">
        <v>146</v>
      </c>
      <c r="B24" s="79">
        <f>SUM('[8]Gras a. d. Ackerland'!$B$46)</f>
        <v>4.1193400000000002</v>
      </c>
      <c r="C24" s="136" t="s">
        <v>134</v>
      </c>
      <c r="D24" s="80">
        <f>SUM('[8]Gras a. d. Ackerland'!$K$46)</f>
        <v>85.292790000000011</v>
      </c>
      <c r="E24" s="85">
        <f>SUM('[8]Gras a. d. Ackerland'!$E$46)</f>
        <v>35135</v>
      </c>
    </row>
    <row r="25" spans="1:9" ht="25.5" customHeight="1">
      <c r="A25" s="67" t="s">
        <v>88</v>
      </c>
      <c r="B25" s="79">
        <f>SUM([8]Silomais!$B$46)</f>
        <v>9.9887900000000016</v>
      </c>
      <c r="C25" s="136" t="s">
        <v>132</v>
      </c>
      <c r="D25" s="80">
        <f>SUM([8]Silomais!$K$46)</f>
        <v>397.32239999999996</v>
      </c>
      <c r="E25" s="85">
        <f>SUM([8]Silomais!$E$46)</f>
        <v>396877</v>
      </c>
    </row>
    <row r="26" spans="1:9" ht="19.899999999999999" customHeight="1">
      <c r="A26" s="67" t="s">
        <v>143</v>
      </c>
      <c r="B26" s="128" t="s">
        <v>5</v>
      </c>
      <c r="C26" s="138"/>
      <c r="D26" s="130" t="s">
        <v>5</v>
      </c>
      <c r="E26" s="139" t="s">
        <v>5</v>
      </c>
    </row>
    <row r="27" spans="1:9" ht="19.899999999999999" customHeight="1">
      <c r="A27" s="73" t="s">
        <v>147</v>
      </c>
      <c r="B27" s="82">
        <f>SUM('[8] Weiden einschl. Mähw.'!$B$46)</f>
        <v>61.34937</v>
      </c>
      <c r="C27" s="137" t="s">
        <v>132</v>
      </c>
      <c r="D27" s="96">
        <f>SUM('[8] Weiden einschl. Mähw.'!$K$46)</f>
        <v>79.471879999999999</v>
      </c>
      <c r="E27" s="97">
        <f>SUM('[8] Weiden einschl. Mähw.'!$E$46)</f>
        <v>487555</v>
      </c>
    </row>
    <row r="28" spans="1:9" ht="12.75" customHeight="1">
      <c r="A28" s="28"/>
      <c r="B28"/>
      <c r="C28"/>
      <c r="D28"/>
      <c r="E28"/>
    </row>
    <row r="29" spans="1:9" ht="12.75" customHeight="1">
      <c r="A29" s="22" t="s">
        <v>155</v>
      </c>
    </row>
    <row r="30" spans="1:9" ht="12.75" customHeight="1">
      <c r="A30" s="214" t="s">
        <v>157</v>
      </c>
      <c r="B30" s="212"/>
      <c r="C30" s="212"/>
      <c r="D30" s="212"/>
      <c r="E30" s="212"/>
      <c r="I30" s="24"/>
    </row>
    <row r="31" spans="1:9" ht="19.5" customHeight="1">
      <c r="A31" s="20"/>
      <c r="B31" s="17"/>
      <c r="C31" s="17"/>
      <c r="D31" s="18"/>
      <c r="E31" s="18"/>
    </row>
    <row r="32" spans="1:9" ht="19.5" customHeight="1">
      <c r="A32" s="20"/>
    </row>
    <row r="33" spans="1:1" ht="19.5" customHeight="1">
      <c r="A33" s="21"/>
    </row>
    <row r="34" spans="1:1" ht="19.5" customHeight="1"/>
    <row r="35" spans="1:1" ht="19.5" customHeight="1"/>
    <row r="36" spans="1:1" ht="19.5" customHeight="1"/>
    <row r="37" spans="1:1" ht="19.5" customHeight="1"/>
  </sheetData>
  <mergeCells count="8">
    <mergeCell ref="A30:E30"/>
    <mergeCell ref="A4:A7"/>
    <mergeCell ref="A1:E1"/>
    <mergeCell ref="A2:E2"/>
    <mergeCell ref="B4:E4"/>
    <mergeCell ref="B5:E5"/>
    <mergeCell ref="C6:C7"/>
    <mergeCell ref="B6:B7"/>
  </mergeCells>
  <phoneticPr fontId="5" type="noConversion"/>
  <conditionalFormatting sqref="B27:D27 B9:E20 B22:E26 B21:C21">
    <cfRule type="expression" dxfId="48" priority="17" stopIfTrue="1">
      <formula>MOD(ROW(),2)=1</formula>
    </cfRule>
    <cfRule type="expression" priority="18" stopIfTrue="1">
      <formula>MOD(ROW(),2)=1</formula>
    </cfRule>
  </conditionalFormatting>
  <conditionalFormatting sqref="B8:E8">
    <cfRule type="expression" dxfId="47" priority="11" stopIfTrue="1">
      <formula>MOD(ROW(),2)=1</formula>
    </cfRule>
    <cfRule type="expression" priority="12" stopIfTrue="1">
      <formula>MOD(ROW(),2)=1</formula>
    </cfRule>
  </conditionalFormatting>
  <conditionalFormatting sqref="A8">
    <cfRule type="expression" dxfId="46" priority="9" stopIfTrue="1">
      <formula>MOD(ROW(),2)=1</formula>
    </cfRule>
    <cfRule type="expression" priority="10" stopIfTrue="1">
      <formula>MOD(ROW(),2)=1</formula>
    </cfRule>
  </conditionalFormatting>
  <conditionalFormatting sqref="E27">
    <cfRule type="expression" dxfId="45" priority="7" stopIfTrue="1">
      <formula>MOD(ROW(),2)=1</formula>
    </cfRule>
    <cfRule type="expression" priority="8" stopIfTrue="1">
      <formula>MOD(ROW(),2)=1</formula>
    </cfRule>
  </conditionalFormatting>
  <conditionalFormatting sqref="A21:A27">
    <cfRule type="expression" dxfId="44" priority="5" stopIfTrue="1">
      <formula>MOD(ROW(),2)=1</formula>
    </cfRule>
    <cfRule type="expression" priority="6" stopIfTrue="1">
      <formula>MOD(ROW(),2)=1</formula>
    </cfRule>
  </conditionalFormatting>
  <conditionalFormatting sqref="A9:A20">
    <cfRule type="expression" dxfId="43" priority="3" stopIfTrue="1">
      <formula>MOD(ROW(),2)=1</formula>
    </cfRule>
    <cfRule type="expression" priority="4" stopIfTrue="1">
      <formula>MOD(ROW(),2)=1</formula>
    </cfRule>
  </conditionalFormatting>
  <conditionalFormatting sqref="D21:E21">
    <cfRule type="expression" dxfId="4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10" workbookViewId="0">
      <selection activeCell="A2" sqref="A2:D2"/>
    </sheetView>
  </sheetViews>
  <sheetFormatPr baseColWidth="10" defaultRowHeight="12.75"/>
  <cols>
    <col min="1" max="1" width="50.7109375" customWidth="1"/>
    <col min="2" max="4" width="13.7109375" customWidth="1"/>
  </cols>
  <sheetData>
    <row r="1" spans="1:4" ht="14.25" customHeight="1">
      <c r="A1" s="203" t="s">
        <v>110</v>
      </c>
      <c r="B1" s="203"/>
      <c r="C1" s="203"/>
      <c r="D1" s="203"/>
    </row>
    <row r="2" spans="1:4" ht="19.5" customHeight="1">
      <c r="A2" s="203" t="s">
        <v>113</v>
      </c>
      <c r="B2" s="203"/>
      <c r="C2" s="203"/>
      <c r="D2" s="203"/>
    </row>
    <row r="3" spans="1:4" ht="12.75" customHeight="1">
      <c r="A3" s="19"/>
      <c r="B3" s="19"/>
      <c r="C3" s="19"/>
      <c r="D3" s="19"/>
    </row>
    <row r="4" spans="1:4" ht="25.5" customHeight="1">
      <c r="A4" s="204" t="s">
        <v>0</v>
      </c>
      <c r="B4" s="208" t="s">
        <v>44</v>
      </c>
      <c r="C4" s="208"/>
      <c r="D4" s="208"/>
    </row>
    <row r="5" spans="1:4" ht="25.5" customHeight="1">
      <c r="A5" s="205"/>
      <c r="B5" s="208" t="s">
        <v>126</v>
      </c>
      <c r="C5" s="208"/>
      <c r="D5" s="208"/>
    </row>
    <row r="6" spans="1:4" ht="25.5" customHeight="1">
      <c r="A6" s="205"/>
      <c r="B6" s="209" t="s">
        <v>154</v>
      </c>
      <c r="C6" s="61" t="s">
        <v>1</v>
      </c>
      <c r="D6" s="62" t="s">
        <v>2</v>
      </c>
    </row>
    <row r="7" spans="1:4" ht="25.5" customHeight="1">
      <c r="A7" s="206"/>
      <c r="B7" s="210"/>
      <c r="C7" s="61" t="s">
        <v>3</v>
      </c>
      <c r="D7" s="62" t="s">
        <v>4</v>
      </c>
    </row>
    <row r="8" spans="1:4" ht="19.5" customHeight="1">
      <c r="A8" s="63"/>
      <c r="B8" s="109"/>
      <c r="C8" s="65"/>
      <c r="D8" s="66"/>
    </row>
    <row r="9" spans="1:4" ht="19.5" customHeight="1">
      <c r="A9" s="99" t="s">
        <v>35</v>
      </c>
      <c r="B9" s="80">
        <f>SUM('[9]Getreide insg.'!$D$45)</f>
        <v>39.851591666666664</v>
      </c>
      <c r="C9" s="80">
        <f>SUM('[9]Getreide insg.'!$L$45)</f>
        <v>67.356331020655603</v>
      </c>
      <c r="D9" s="70">
        <f>SUM('[9]Getreide insg.'!$G$45)</f>
        <v>268425.7</v>
      </c>
    </row>
    <row r="10" spans="1:4" ht="25.5" customHeight="1">
      <c r="A10" s="99" t="s">
        <v>75</v>
      </c>
      <c r="B10" s="80">
        <f>SUM([9]Brotgetreide!$D$45)</f>
        <v>26.089580000000002</v>
      </c>
      <c r="C10" s="80">
        <f>SUM([9]Brotgetreide!$L$45)</f>
        <v>71.950877195672248</v>
      </c>
      <c r="D10" s="70">
        <f>SUM([9]Brotgetreide!$G$45)</f>
        <v>187716.81666666668</v>
      </c>
    </row>
    <row r="11" spans="1:4" ht="19.5" customHeight="1">
      <c r="A11" s="99" t="s">
        <v>76</v>
      </c>
      <c r="B11" s="80">
        <f>SUM('[9]Weizen zus.'!$D$45)</f>
        <v>17.985943333333331</v>
      </c>
      <c r="C11" s="80">
        <f>SUM('[9]Weizen zus.'!$L$45)</f>
        <v>76.587837205462122</v>
      </c>
      <c r="D11" s="70">
        <f>SUM('[9]Weizen zus.'!$G$45)</f>
        <v>137750.45000000001</v>
      </c>
    </row>
    <row r="12" spans="1:4" ht="14.25" customHeight="1">
      <c r="A12" s="99" t="s">
        <v>77</v>
      </c>
      <c r="B12" s="80">
        <f>SUM([9]Winterweizen!$D$45)</f>
        <v>17.504279999999998</v>
      </c>
      <c r="C12" s="80">
        <f>SUM([9]Winterweizen!$L$45)</f>
        <v>77.142133238270873</v>
      </c>
      <c r="D12" s="70">
        <f>SUM([9]Winterweizen!$G$45)</f>
        <v>135031.75</v>
      </c>
    </row>
    <row r="13" spans="1:4" ht="14.25" customHeight="1">
      <c r="A13" s="99" t="s">
        <v>78</v>
      </c>
      <c r="B13" s="80">
        <f>SUM('[9]Sommer- u. Hartweizen'!$D$45)</f>
        <v>0.48166333333333333</v>
      </c>
      <c r="C13" s="80">
        <f>SUM('[9]Sommer- u. Hartweizen'!$L$45)</f>
        <v>56.443989231759389</v>
      </c>
      <c r="D13" s="70">
        <f>SUM('[9]Sommer- u. Hartweizen'!$G$45)</f>
        <v>2718.7000000000003</v>
      </c>
    </row>
    <row r="14" spans="1:4" ht="19.899999999999999" customHeight="1">
      <c r="A14" s="99" t="s">
        <v>79</v>
      </c>
      <c r="B14" s="80">
        <f>SUM([9]Roggen!$D$45)</f>
        <v>8.1036366666666666</v>
      </c>
      <c r="C14" s="80">
        <f>SUM([9]Roggen!$L$45)</f>
        <v>61.659189228210714</v>
      </c>
      <c r="D14" s="70">
        <f>SUM([9]Roggen!$G$45)</f>
        <v>49966.366666666669</v>
      </c>
    </row>
    <row r="15" spans="1:4" ht="25.5" customHeight="1">
      <c r="A15" s="99" t="s">
        <v>80</v>
      </c>
      <c r="B15" s="80">
        <f>SUM([9]Futtergetreide!$D$45)</f>
        <v>13.762011666666668</v>
      </c>
      <c r="C15" s="80">
        <f>SUM([9]Futtergetreide!$L$45)</f>
        <v>58.646137852666165</v>
      </c>
      <c r="D15" s="70">
        <f>SUM([9]Futtergetreide!$G$45)</f>
        <v>80708.883333333346</v>
      </c>
    </row>
    <row r="16" spans="1:4" ht="19.5" customHeight="1">
      <c r="A16" s="99" t="s">
        <v>81</v>
      </c>
      <c r="B16" s="80">
        <f>SUM('[9]Gerste zus.'!$D$45)</f>
        <v>10.305224999999998</v>
      </c>
      <c r="C16" s="80">
        <f>SUM('[9]Gerste zus.'!$L$45)</f>
        <v>60.172566182041976</v>
      </c>
      <c r="D16" s="70">
        <f>SUM('[9]Gerste zus.'!$G$45)</f>
        <v>62009.183333333349</v>
      </c>
    </row>
    <row r="17" spans="1:4" ht="14.25" customHeight="1">
      <c r="A17" s="99" t="s">
        <v>82</v>
      </c>
      <c r="B17" s="80">
        <f>SUM([9]Wintergerste!$D$45)</f>
        <v>6.4085116666666666</v>
      </c>
      <c r="C17" s="80">
        <f>SUM([9]Wintergerste!$L$45)</f>
        <v>69.560222901469317</v>
      </c>
      <c r="D17" s="70">
        <f>SUM([9]Wintergerste!$G$45)</f>
        <v>44577.75</v>
      </c>
    </row>
    <row r="18" spans="1:4" ht="14.25" customHeight="1">
      <c r="A18" s="99" t="s">
        <v>83</v>
      </c>
      <c r="B18" s="80">
        <f>SUM([9]Sommergerste!$D$45)</f>
        <v>3.8967133333333335</v>
      </c>
      <c r="C18" s="80">
        <f>SUM([9]Sommergerste!$L$45)</f>
        <v>44.733681547013113</v>
      </c>
      <c r="D18" s="70">
        <f>SUM([9]Sommergerste!$G$45)</f>
        <v>17431.433333333331</v>
      </c>
    </row>
    <row r="19" spans="1:4" ht="19.899999999999999" customHeight="1">
      <c r="A19" s="99" t="s">
        <v>85</v>
      </c>
      <c r="B19" s="80">
        <f>SUM('[9]Hafer u. Sommermenggetr.'!$D$45)</f>
        <v>1.513783333333333</v>
      </c>
      <c r="C19" s="80">
        <f>SUM('[9]Hafer u. Sommermenggetr.'!$L$45)</f>
        <v>47.276030255320556</v>
      </c>
      <c r="D19" s="70">
        <f>SUM('[9]Hafer u. Sommermenggetr.'!$G$45)</f>
        <v>7156.5666666666657</v>
      </c>
    </row>
    <row r="20" spans="1:4" ht="19.899999999999999" customHeight="1">
      <c r="A20" s="99" t="s">
        <v>84</v>
      </c>
      <c r="B20" s="81">
        <f>SUM([9]Triticale!$D$45)</f>
        <v>1.9430033333333334</v>
      </c>
      <c r="C20" s="81">
        <f>SUM([9]Triticale!$L$45)</f>
        <v>59.408716059845503</v>
      </c>
      <c r="D20" s="72">
        <f>SUM([9]Triticale!$G$45)</f>
        <v>11543.133333333333</v>
      </c>
    </row>
    <row r="21" spans="1:4" ht="25.5" customHeight="1">
      <c r="A21" s="99" t="s">
        <v>40</v>
      </c>
      <c r="B21" s="81">
        <f>SUM('[10]Kartoffeln ins.'!$D$45)</f>
        <v>0.92343833333333314</v>
      </c>
      <c r="C21" s="81">
        <f>SUM('[10]Kartoffeln ins.'!$L$45)</f>
        <v>343.82606310112749</v>
      </c>
      <c r="D21" s="72">
        <f>SUM('[10]Kartoffeln ins.'!$G$45)</f>
        <v>31.750216666666663</v>
      </c>
    </row>
    <row r="22" spans="1:4" ht="19.5" customHeight="1">
      <c r="A22" s="99" t="s">
        <v>41</v>
      </c>
      <c r="B22" s="80">
        <f>SUM([10]Zuckerrüben!$D$45)</f>
        <v>1.8332033333333331</v>
      </c>
      <c r="C22" s="80">
        <f>SUM([10]Zuckerrüben!$L$45)</f>
        <v>602.86665781755437</v>
      </c>
      <c r="D22" s="70">
        <f>SUM([10]Zuckerrüben!$G$45)</f>
        <v>110517.71666666667</v>
      </c>
    </row>
    <row r="23" spans="1:4" ht="19.5" customHeight="1">
      <c r="A23" s="99" t="s">
        <v>42</v>
      </c>
      <c r="B23" s="80">
        <f>SUM([11]Winterraps!$D$45)</f>
        <v>11.181536666666666</v>
      </c>
      <c r="C23" s="80">
        <f>SUM([11]Winterraps!$L$45)</f>
        <v>38.428990529327962</v>
      </c>
      <c r="D23" s="70">
        <f>SUM([11]Winterraps!$G$45)</f>
        <v>42969.51666666667</v>
      </c>
    </row>
    <row r="24" spans="1:4" ht="19.5" customHeight="1">
      <c r="A24" s="99" t="s">
        <v>146</v>
      </c>
      <c r="B24" s="80">
        <f>SUM('[12]Gras a. d. Ackerland'!$D$45)</f>
        <v>14.057973333333333</v>
      </c>
      <c r="C24" s="80">
        <f>SUM('[12]Gras a. d. Ackerland'!$L$45)</f>
        <v>79.04894482182354</v>
      </c>
      <c r="D24" s="70">
        <f>SUM('[12]Gras a. d. Ackerland'!$G$45)</f>
        <v>111126.79583333334</v>
      </c>
    </row>
    <row r="25" spans="1:4" ht="25.5" customHeight="1">
      <c r="A25" s="99" t="s">
        <v>145</v>
      </c>
      <c r="B25" s="80">
        <f>SUM([12]Silomais!$D$45)</f>
        <v>57.928178333333335</v>
      </c>
      <c r="C25" s="80">
        <f>SUM([12]Silomais!$L$45)</f>
        <v>378.54220745246408</v>
      </c>
      <c r="D25" s="70">
        <f>SUM([12]Silomais!$G$45)</f>
        <v>2192826.0500000003</v>
      </c>
    </row>
    <row r="26" spans="1:4" ht="19.5" customHeight="1">
      <c r="A26" s="99" t="s">
        <v>143</v>
      </c>
      <c r="B26" s="80">
        <f>SUM([12]Dauerwiesen!$D$45)</f>
        <v>15.930431666666669</v>
      </c>
      <c r="C26" s="80">
        <f>SUM([12]Dauerwiesen!$L$45)</f>
        <v>73.043602919736742</v>
      </c>
      <c r="D26" s="70">
        <f>SUM([12]Dauerwiesen!$G$45)</f>
        <v>116361.6125</v>
      </c>
    </row>
    <row r="27" spans="1:4" ht="19.5" customHeight="1">
      <c r="A27" s="104" t="s">
        <v>147</v>
      </c>
      <c r="B27" s="140" t="s">
        <v>5</v>
      </c>
      <c r="C27" s="141" t="s">
        <v>5</v>
      </c>
      <c r="D27" s="135" t="s">
        <v>5</v>
      </c>
    </row>
    <row r="28" spans="1:4" ht="12.75" customHeight="1">
      <c r="A28" s="28"/>
    </row>
    <row r="29" spans="1:4" ht="12.75" customHeight="1">
      <c r="A29" s="211" t="s">
        <v>156</v>
      </c>
      <c r="B29" s="212"/>
      <c r="C29" s="212"/>
      <c r="D29" s="212"/>
    </row>
    <row r="30" spans="1:4" ht="19.5" customHeight="1">
      <c r="A30" s="20"/>
      <c r="B30" s="16"/>
      <c r="C30" s="5"/>
      <c r="D30" s="5"/>
    </row>
    <row r="31" spans="1:4" ht="19.5" customHeight="1">
      <c r="A31" s="21"/>
      <c r="B31" s="17"/>
      <c r="C31" s="18"/>
      <c r="D31" s="18"/>
    </row>
    <row r="32" spans="1:4" ht="19.5" customHeight="1">
      <c r="A32" s="20"/>
      <c r="B32" s="5"/>
      <c r="C32" s="5"/>
      <c r="D32" s="5"/>
    </row>
    <row r="33" spans="1:4" ht="19.5" customHeight="1">
      <c r="A33" s="21"/>
      <c r="B33" s="5"/>
      <c r="C33" s="5"/>
      <c r="D33" s="5"/>
    </row>
    <row r="34" spans="1:4" ht="19.5" customHeight="1"/>
    <row r="35" spans="1:4" ht="19.5" customHeight="1"/>
    <row r="36" spans="1:4" ht="19.5" customHeight="1"/>
    <row r="37" spans="1:4" ht="19.5" customHeight="1"/>
  </sheetData>
  <mergeCells count="7">
    <mergeCell ref="A29:D29"/>
    <mergeCell ref="A4:A7"/>
    <mergeCell ref="A1:D1"/>
    <mergeCell ref="A2:D2"/>
    <mergeCell ref="B4:D4"/>
    <mergeCell ref="B5:D5"/>
    <mergeCell ref="B6:B7"/>
  </mergeCells>
  <phoneticPr fontId="5" type="noConversion"/>
  <conditionalFormatting sqref="C9:D27">
    <cfRule type="expression" dxfId="41" priority="17" stopIfTrue="1">
      <formula>MOD(ROW(),2)=1</formula>
    </cfRule>
    <cfRule type="expression" priority="18" stopIfTrue="1">
      <formula>MOD(ROW(),2)=1</formula>
    </cfRule>
  </conditionalFormatting>
  <conditionalFormatting sqref="B8:D8">
    <cfRule type="expression" dxfId="40" priority="11" stopIfTrue="1">
      <formula>MOD(ROW(),2)=1</formula>
    </cfRule>
    <cfRule type="expression" priority="12" stopIfTrue="1">
      <formula>MOD(ROW(),2)=1</formula>
    </cfRule>
  </conditionalFormatting>
  <conditionalFormatting sqref="A8">
    <cfRule type="expression" dxfId="39" priority="9" stopIfTrue="1">
      <formula>MOD(ROW(),2)=1</formula>
    </cfRule>
    <cfRule type="expression" priority="10" stopIfTrue="1">
      <formula>MOD(ROW(),2)=1</formula>
    </cfRule>
  </conditionalFormatting>
  <conditionalFormatting sqref="B27">
    <cfRule type="expression" dxfId="38" priority="7" stopIfTrue="1">
      <formula>MOD(ROW(),2)=1</formula>
    </cfRule>
    <cfRule type="expression" priority="8" stopIfTrue="1">
      <formula>MOD(ROW(),2)=1</formula>
    </cfRule>
  </conditionalFormatting>
  <conditionalFormatting sqref="A21:A27">
    <cfRule type="expression" dxfId="37" priority="5" stopIfTrue="1">
      <formula>MOD(ROW(),2)=1</formula>
    </cfRule>
    <cfRule type="expression" priority="6" stopIfTrue="1">
      <formula>MOD(ROW(),2)=1</formula>
    </cfRule>
  </conditionalFormatting>
  <conditionalFormatting sqref="A9:A20">
    <cfRule type="expression" dxfId="36" priority="3" stopIfTrue="1">
      <formula>MOD(ROW(),2)=1</formula>
    </cfRule>
    <cfRule type="expression" priority="4" stopIfTrue="1">
      <formula>MOD(ROW(),2)=1</formula>
    </cfRule>
  </conditionalFormatting>
  <conditionalFormatting sqref="B9:B26">
    <cfRule type="expression" dxfId="3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I/C II - j/13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C_I_C_II_j13_S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Grabowsky, Oliver</cp:lastModifiedBy>
  <cp:lastPrinted>2014-05-20T07:11:48Z</cp:lastPrinted>
  <dcterms:created xsi:type="dcterms:W3CDTF">2013-05-03T10:13:53Z</dcterms:created>
  <dcterms:modified xsi:type="dcterms:W3CDTF">2014-05-20T07:13:53Z</dcterms:modified>
</cp:coreProperties>
</file>