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2120" windowHeight="9120" activeTab="0"/>
  </bookViews>
  <sheets>
    <sheet name="Statistischer Bericht" sheetId="1" r:id="rId1"/>
    <sheet name="Jan-Maerz2007Seite1" sheetId="2" r:id="rId2"/>
    <sheet name="Jan-Maerz2007Seite2" sheetId="3" r:id="rId3"/>
    <sheet name="Jan-Maerz2007Seite3" sheetId="4" r:id="rId4"/>
    <sheet name="Jan-Maerz2007Seite4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DATABASE" localSheetId="2">'Jan-Maerz2007Seite2'!$A:$XFD</definedName>
    <definedName name="DATABASE" localSheetId="3">'Jan-Maerz2007Seite3'!$A:$XFD</definedName>
    <definedName name="DATABASE" localSheetId="4">'Jan-Maerz2007Seite4'!$A:$XFD</definedName>
    <definedName name="DATABASE">'[2]3GÜTER'!#REF!</definedName>
    <definedName name="_xlnm.Print_Area" localSheetId="1">'Jan-Maerz2007Seite1'!$A$1:$J$40</definedName>
    <definedName name="_xlnm.Print_Area" localSheetId="2">'Jan-Maerz2007Seite2'!$A$1:$I$61</definedName>
    <definedName name="_xlnm.Print_Area" localSheetId="3">'Jan-Maerz2007Seite3'!$A$1:$I$61</definedName>
    <definedName name="_xlnm.Print_Area" localSheetId="4">'Jan-Maerz2007Seite4'!$A$1:$J$66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1" localSheetId="1">'Jan-Maerz2007Seite1'!#REF!</definedName>
    <definedName name="Quartal" localSheetId="0">'Statistischer Bericht'!#REF!</definedName>
    <definedName name="Quartal">#REF!</definedName>
    <definedName name="STJ">'[4]Januar bis Juni 94 (B)'!$F$2</definedName>
    <definedName name="CRITERIA" localSheetId="1">'[1]Januar bis Dezember 92 (A)'!#REF!</definedName>
    <definedName name="CRITERIA" localSheetId="2">'Jan-Maerz2007Seite2'!#REF!</definedName>
    <definedName name="CRITERIA" localSheetId="3">'Jan-Maerz2007Seite3'!#REF!</definedName>
    <definedName name="CRITERIA" localSheetId="4">'Jan-Maerz2007Seite4'!#REF!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<sst xmlns="http://schemas.openxmlformats.org/spreadsheetml/2006/main" count="282" uniqueCount="159">
  <si>
    <t xml:space="preserve">1. Vierteljahr </t>
  </si>
  <si>
    <t>Januar bis Dezember</t>
  </si>
  <si>
    <t>Verän-</t>
  </si>
  <si>
    <t xml:space="preserve">             </t>
  </si>
  <si>
    <t>derung</t>
  </si>
  <si>
    <t>in %</t>
  </si>
  <si>
    <t xml:space="preserve">1. Güterverkehr über See    1)  </t>
  </si>
  <si>
    <t>insgesamt   (1 000 t)</t>
  </si>
  <si>
    <t>Empfang</t>
  </si>
  <si>
    <t xml:space="preserve"> </t>
  </si>
  <si>
    <t>davon Massengut</t>
  </si>
  <si>
    <t xml:space="preserve">           Sack- und Stückgut</t>
  </si>
  <si>
    <t>Versand</t>
  </si>
  <si>
    <t xml:space="preserve">                 Insgesamt</t>
  </si>
  <si>
    <t>darunter Containerverkehr    2)</t>
  </si>
  <si>
    <t>Ladungsmenge (1 000 t) in Containern</t>
  </si>
  <si>
    <t>Zahl der umgeschlagenen Container</t>
  </si>
  <si>
    <t xml:space="preserve">       umgerechnet auf 20-Fuß-Einheiten (TEU)</t>
  </si>
  <si>
    <t>2. Schiffsverkehr über See</t>
  </si>
  <si>
    <t>Angekommene Schiffe</t>
  </si>
  <si>
    <t xml:space="preserve">        </t>
  </si>
  <si>
    <t xml:space="preserve">         Empfang</t>
  </si>
  <si>
    <t>Insgesamt</t>
  </si>
  <si>
    <t xml:space="preserve">     darunter in Containern 2)</t>
  </si>
  <si>
    <t>Verkehrsbereich</t>
  </si>
  <si>
    <t>Januar bis März</t>
  </si>
  <si>
    <t>1 000  t</t>
  </si>
  <si>
    <t>Bundesrepublik Deutschland</t>
  </si>
  <si>
    <t>Übriges Europa</t>
  </si>
  <si>
    <t>davon</t>
  </si>
  <si>
    <t xml:space="preserve">  Ostseegebiete (einschließlich Kattegat)</t>
  </si>
  <si>
    <t xml:space="preserve">  Nordeuropa (Nordsee, Eismeer), Grönland</t>
  </si>
  <si>
    <t xml:space="preserve">  Großbritannien und Irland</t>
  </si>
  <si>
    <t xml:space="preserve">  Westeuropa am Kanal</t>
  </si>
  <si>
    <t xml:space="preserve">  Süd- und Westeuropa am Atlantik</t>
  </si>
  <si>
    <t xml:space="preserve">  Südeuropa am Mittelmeer</t>
  </si>
  <si>
    <t xml:space="preserve">  Südosteuropa am Mittelmeer und am Schwarzen Meer</t>
  </si>
  <si>
    <t xml:space="preserve">  Europäisches Binnenland</t>
  </si>
  <si>
    <t xml:space="preserve">                -</t>
  </si>
  <si>
    <t xml:space="preserve">                   -</t>
  </si>
  <si>
    <t>Europa zusammen</t>
  </si>
  <si>
    <t xml:space="preserve">  Nordafrika am Mittelmeer</t>
  </si>
  <si>
    <t xml:space="preserve">  Nordafrika am Atlantik</t>
  </si>
  <si>
    <t xml:space="preserve">  Westafrika</t>
  </si>
  <si>
    <t xml:space="preserve">  Südliches Afrika</t>
  </si>
  <si>
    <t xml:space="preserve">  Ostafrika</t>
  </si>
  <si>
    <t xml:space="preserve">                 -</t>
  </si>
  <si>
    <t xml:space="preserve">               x</t>
  </si>
  <si>
    <t xml:space="preserve">                  x</t>
  </si>
  <si>
    <t xml:space="preserve">  Afrika am Golf von Aden und am Roten Meer</t>
  </si>
  <si>
    <t>Afrika zusammen</t>
  </si>
  <si>
    <t xml:space="preserve">  Nordamerika am Atlantik</t>
  </si>
  <si>
    <t xml:space="preserve">  Golf von Mexiko und  Karibisches Meer</t>
  </si>
  <si>
    <t xml:space="preserve">  Südamerika am Atlantik</t>
  </si>
  <si>
    <t xml:space="preserve">  Nordamerika am Pazifik</t>
  </si>
  <si>
    <t xml:space="preserve">  Mittelamerika am Pazifik</t>
  </si>
  <si>
    <t xml:space="preserve">  Südamerika am Pazifik</t>
  </si>
  <si>
    <t xml:space="preserve">  Amerikanisches Binnenland</t>
  </si>
  <si>
    <t>Amerika zusammen</t>
  </si>
  <si>
    <t xml:space="preserve">  Nahost am Mittelmeer</t>
  </si>
  <si>
    <t xml:space="preserve">  Arabien und Persischer Golf</t>
  </si>
  <si>
    <t xml:space="preserve">  Mittelost</t>
  </si>
  <si>
    <t xml:space="preserve">  Fernost</t>
  </si>
  <si>
    <t>Asien zusammen</t>
  </si>
  <si>
    <t xml:space="preserve">  Australien und Ozeanien</t>
  </si>
  <si>
    <t xml:space="preserve">  Nicht ermittelte Länder, Polargebiete</t>
  </si>
  <si>
    <t xml:space="preserve">                              Insgesamt</t>
  </si>
  <si>
    <t>__________</t>
  </si>
  <si>
    <t>Fußnoten Seite 1</t>
  </si>
  <si>
    <t xml:space="preserve">                 Versand</t>
  </si>
  <si>
    <t xml:space="preserve">          darunter in Containern 2)</t>
  </si>
  <si>
    <t xml:space="preserve">                  -</t>
  </si>
  <si>
    <t xml:space="preserve">                 x</t>
  </si>
  <si>
    <t>Nummer</t>
  </si>
  <si>
    <t>der</t>
  </si>
  <si>
    <t xml:space="preserve">                Güterhauptgruppe</t>
  </si>
  <si>
    <t>Syste-</t>
  </si>
  <si>
    <t>matik</t>
  </si>
  <si>
    <t>1 000 t</t>
  </si>
  <si>
    <t>Getreide</t>
  </si>
  <si>
    <t>Früchte, Gemüse</t>
  </si>
  <si>
    <t>Textile Rohstoffe</t>
  </si>
  <si>
    <t>Holz und Kork</t>
  </si>
  <si>
    <t>Pflanzliche und tierische Rohstoffe</t>
  </si>
  <si>
    <t>Zucker</t>
  </si>
  <si>
    <t>Getränke</t>
  </si>
  <si>
    <t xml:space="preserve">Andere  Genussmittel </t>
  </si>
  <si>
    <t>Fleisch, Fisch, Eier, Milch</t>
  </si>
  <si>
    <t>Getreide- und ähnliche Erzeugnisse</t>
  </si>
  <si>
    <t>Futtermittel</t>
  </si>
  <si>
    <t xml:space="preserve">Ölsaaten, Fette  </t>
  </si>
  <si>
    <t>Steinkohle, -briketts</t>
  </si>
  <si>
    <t>Koks</t>
  </si>
  <si>
    <t xml:space="preserve">                   x</t>
  </si>
  <si>
    <t>Rohes Erdöl</t>
  </si>
  <si>
    <t>Kraftstoffe, Heizöl</t>
  </si>
  <si>
    <t xml:space="preserve">Mineralölerzeugnisse </t>
  </si>
  <si>
    <t>Eisenerze</t>
  </si>
  <si>
    <t>Nichteisen-Metallerze</t>
  </si>
  <si>
    <t>Stahlhalbzeug</t>
  </si>
  <si>
    <t>Stab-, Formstahl u.a.</t>
  </si>
  <si>
    <t>Stahlblech, Bandstahl</t>
  </si>
  <si>
    <t>Rohre, Gießereierzeugnisse</t>
  </si>
  <si>
    <t>Nichteisen-Metalle, -Halbzeug</t>
  </si>
  <si>
    <t>Salz, Schwefelkies, Schwefel</t>
  </si>
  <si>
    <t>Andere Steine und Erden</t>
  </si>
  <si>
    <t>Zement, Kalk</t>
  </si>
  <si>
    <t>Andere mineralische Baustoffe</t>
  </si>
  <si>
    <t>Natürliche Düngemittel</t>
  </si>
  <si>
    <t>Chemische Düngemittel</t>
  </si>
  <si>
    <t>Chemische Grundstoffe u.a.</t>
  </si>
  <si>
    <t>Zellstoff, Altpapier</t>
  </si>
  <si>
    <t>Andere chemische Erzeugnisse</t>
  </si>
  <si>
    <t>Fahrzeuge</t>
  </si>
  <si>
    <t>Elektrotechnische Erzeugnisse,</t>
  </si>
  <si>
    <t>Maschinen</t>
  </si>
  <si>
    <t>Eisen-, Blech- und Metallwaren u.a.</t>
  </si>
  <si>
    <t>Glas- und andere mineralische Waren</t>
  </si>
  <si>
    <t>Leder und Textilwaren</t>
  </si>
  <si>
    <t>Sonstige Waren</t>
  </si>
  <si>
    <t xml:space="preserve">Besondere Transportgüter </t>
  </si>
  <si>
    <t>Sonstige Güter</t>
  </si>
  <si>
    <t xml:space="preserve">                                       Insgesamt</t>
  </si>
  <si>
    <t>___________</t>
  </si>
  <si>
    <r>
      <t xml:space="preserve">Tabelle 1   </t>
    </r>
    <r>
      <rPr>
        <b/>
        <sz val="10"/>
        <rFont val="Arial"/>
        <family val="2"/>
      </rPr>
      <t xml:space="preserve"> Gesamtübersicht</t>
    </r>
  </si>
  <si>
    <r>
      <t xml:space="preserve">Tabelle  2     </t>
    </r>
    <r>
      <rPr>
        <b/>
        <sz val="10"/>
        <rFont val="Arial"/>
        <family val="2"/>
      </rPr>
      <t xml:space="preserve">Seeverkehr des Hafens Hamburg nach Verkehrsbereichen 1)  </t>
    </r>
  </si>
  <si>
    <r>
      <t>Tabelle  3</t>
    </r>
    <r>
      <rPr>
        <b/>
        <sz val="9"/>
        <rFont val="Arial"/>
        <family val="2"/>
      </rPr>
      <t xml:space="preserve">     Seeverkehr des Hafens Hamburg nach ausgewählten Güterhauptgruppen 1)                </t>
    </r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</si>
  <si>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</si>
  <si>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</si>
  <si>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</si>
  <si>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</si>
  <si>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</si>
  <si>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</si>
  <si>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</si>
  <si>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</si>
  <si>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</si>
  <si>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</si>
  <si>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</si>
  <si>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</si>
  <si>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</si>
  <si>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</si>
  <si>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</si>
  <si>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</si>
  <si>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</si>
  <si>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</si>
  <si>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</si>
  <si>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</si>
  <si>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H II 2 - vj 1/07 H</t>
  </si>
  <si>
    <t>Seeverkehr des Hafens Hamburg</t>
  </si>
  <si>
    <t>Januar bis März 2007</t>
  </si>
  <si>
    <t>Auskunft zu dieser Veröffentlichung</t>
  </si>
  <si>
    <t>Ausgabedatum</t>
  </si>
  <si>
    <t>Name:</t>
  </si>
  <si>
    <t>Reinhard Schubert</t>
  </si>
  <si>
    <t>040 42831-1820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</si>
  <si>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</si>
  <si>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</si>
  <si>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</si>
  <si>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hafen@statistik-nord.de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</si>
</sst>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dd"/>
    <numFmt numFmtId="170" formatCode="#\ ##0.0\ \ "/>
    <numFmt numFmtId="171" formatCode="\+* ##\ #0.0\ ;\-* ##\ #0.0\ "/>
    <numFmt numFmtId="172" formatCode="#\ ###\ ##0\ \ "/>
    <numFmt numFmtId="173" formatCode="\+* #\ ##0.0\ ;\-* #\ ##0.0\ "/>
    <numFmt numFmtId="174" formatCode="\ \ \ \+* #0.0\ ;\ \ \ \-* #0.0\ "/>
    <numFmt numFmtId="175" formatCode="\ \ \ \ \+* #\ ##0.0\ ;\ \ \ \ \-* #\ ##0.0\ "/>
    <numFmt numFmtId="176" formatCode="\ \ \ \ \ \+* #\ ##0.0\ ;\ \ \ \ \ \-* #\ ##0.0\ "/>
    <numFmt numFmtId="177" formatCode="\ \ \ \ \ \ \ \ \ \+* #\ ##0.0\ ;\ \ \ \ \ \ \ \ \ \-* #\ ##0.0\ "/>
    <numFmt numFmtId="178" formatCode="\ \ \ \ \ \ \ \ \+* #\ ##0.0\ \ \ ;\ \ \ \ \ \ \ \ \-* #\ ##0.0\ \ \ "/>
    <numFmt numFmtId="179" formatCode="\ \ \ \ \ \ \ \+* #\ ##0.0\ \ \ ;\ \ \ \ \ \ \ \-* #\ ##0.0\ \ \ "/>
    <numFmt numFmtId="180" formatCode="#\ ###\ ##0\ "/>
    <numFmt numFmtId="181" formatCode="#\ ###\ ##0.0\ "/>
    <numFmt numFmtId="182" formatCode="d/\ mmmm\ yyyy"/>
    <numFmt numFmtId="183" formatCode="#,##0\ &quot;DM&quot;;[Red]\-#,##0\ &quot;DM&quot;"/>
    <numFmt numFmtId="184" formatCode="#,##0.00\ &quot;DM&quot;;[Red]\-#,##0.00\ &quot;DM&quot;"/>
    <numFmt numFmtId="185" formatCode="#,##0;[Red]\-#,##0"/>
    <numFmt numFmtId="186" formatCode="#,##0.00;[Red]\-#,##0.00"/>
    <numFmt numFmtId="187" formatCode="0.0\ \ \ \ \ "/>
    <numFmt numFmtId="188" formatCode="\+* 0.0\ \ \ \ ;\-* 0.0\ \ \ \ ;"/>
    <numFmt numFmtId="189" formatCode="\+* 0.0\ \ \ \ ;\–* 0.0\ \ \ \ ;"/>
    <numFmt numFmtId="190" formatCode="0.0\ \ \ \ \ \ \ "/>
    <numFmt numFmtId="191" formatCode="mmmm\ yyyy"/>
    <numFmt numFmtId="192" formatCode="##0.0\ \ \ \ \ \ "/>
    <numFmt numFmtId="193" formatCode="##0.0\ \ \ \ "/>
    <numFmt numFmtId="194" formatCode="\ \ \ \+* #0.0\ \ ;\ \ \ \–* #0.0\ \ "/>
    <numFmt numFmtId="195" formatCode="\ \ \ \+* #0.0\ \ \ \ ;\ \ \ \–* #0.0\ \ \ \ "/>
    <numFmt numFmtId="196" formatCode="0.0"/>
    <numFmt numFmtId="197" formatCode="\ \ \ \ \ \ \ \ \ \ \ \ \ \ \ \+* #0.0\ \ \ \ \ \ \ \ ;\ \ \ \ \ \ \ \ \ \ \ \ \ \ \ \–* #0.0\ \ \ \ \ \ \ \ "/>
    <numFmt numFmtId="198" formatCode="\ \ \ \ \ \ \ \ \ \ \ \ \+* #0.0\ \ \ \ \ \ \ \ \ \ ;\ \ \ \ \ \ \ \ \ \ \ \ \–* #0.0\ \ \ \ \ \ \ \ \ \ "/>
    <numFmt numFmtId="199" formatCode="###.0\ \ \ 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0"/>
    </font>
    <font>
      <sz val="10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8"/>
      <name val="Helvetic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6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6" fillId="2" borderId="0" xfId="25" applyFont="1" applyFill="1">
      <alignment/>
      <protection/>
    </xf>
    <xf numFmtId="0" fontId="0" fillId="2" borderId="0" xfId="0" applyFont="1" applyFill="1" applyAlignment="1">
      <alignment/>
    </xf>
    <xf numFmtId="0" fontId="0" fillId="2" borderId="0" xfId="25" applyFont="1" applyFill="1">
      <alignment/>
      <protection/>
    </xf>
    <xf numFmtId="0" fontId="1" fillId="2" borderId="0" xfId="25" applyFont="1" applyFill="1">
      <alignment/>
      <protection/>
    </xf>
    <xf numFmtId="0" fontId="6" fillId="2" borderId="1" xfId="25" applyFont="1" applyFill="1" applyBorder="1">
      <alignment/>
      <protection/>
    </xf>
    <xf numFmtId="0" fontId="6" fillId="2" borderId="2" xfId="25" applyFont="1" applyFill="1" applyBorder="1">
      <alignment/>
      <protection/>
    </xf>
    <xf numFmtId="0" fontId="6" fillId="2" borderId="0" xfId="25" applyFont="1" applyFill="1" applyBorder="1">
      <alignment/>
      <protection/>
    </xf>
    <xf numFmtId="0" fontId="6" fillId="2" borderId="3" xfId="25" applyFont="1" applyFill="1" applyBorder="1">
      <alignment/>
      <protection/>
    </xf>
    <xf numFmtId="0" fontId="6" fillId="2" borderId="4" xfId="25" applyFont="1" applyFill="1" applyBorder="1">
      <alignment/>
      <protection/>
    </xf>
    <xf numFmtId="0" fontId="6" fillId="2" borderId="5" xfId="25" applyFont="1" applyFill="1" applyBorder="1" applyAlignment="1">
      <alignment horizontal="center"/>
      <protection/>
    </xf>
    <xf numFmtId="0" fontId="6" fillId="2" borderId="6" xfId="25" applyFont="1" applyFill="1" applyBorder="1" applyAlignment="1">
      <alignment horizontal="center"/>
      <protection/>
    </xf>
    <xf numFmtId="0" fontId="6" fillId="2" borderId="7" xfId="25" applyFont="1" applyFill="1" applyBorder="1" applyAlignment="1">
      <alignment horizontal="center"/>
      <protection/>
    </xf>
    <xf numFmtId="0" fontId="6" fillId="2" borderId="8" xfId="25" applyFont="1" applyFill="1" applyBorder="1">
      <alignment/>
      <protection/>
    </xf>
    <xf numFmtId="0" fontId="6" fillId="2" borderId="9" xfId="25" applyFont="1" applyFill="1" applyBorder="1">
      <alignment/>
      <protection/>
    </xf>
    <xf numFmtId="0" fontId="6" fillId="2" borderId="10" xfId="25" applyFont="1" applyFill="1" applyBorder="1">
      <alignment/>
      <protection/>
    </xf>
    <xf numFmtId="0" fontId="6" fillId="2" borderId="11" xfId="25" applyFont="1" applyFill="1" applyBorder="1" applyAlignment="1">
      <alignment horizontal="center"/>
      <protection/>
    </xf>
    <xf numFmtId="3" fontId="0" fillId="2" borderId="0" xfId="25" applyNumberFormat="1" applyFont="1" applyFill="1">
      <alignment/>
      <protection/>
    </xf>
    <xf numFmtId="181" fontId="6" fillId="2" borderId="6" xfId="25" applyNumberFormat="1" applyFont="1" applyFill="1" applyBorder="1">
      <alignment/>
      <protection/>
    </xf>
    <xf numFmtId="174" fontId="6" fillId="2" borderId="0" xfId="25" applyNumberFormat="1" applyFont="1" applyFill="1" applyBorder="1">
      <alignment/>
      <protection/>
    </xf>
    <xf numFmtId="174" fontId="6" fillId="2" borderId="8" xfId="25" applyNumberFormat="1" applyFont="1" applyFill="1" applyBorder="1">
      <alignment/>
      <protection/>
    </xf>
    <xf numFmtId="181" fontId="6" fillId="2" borderId="4" xfId="25" applyNumberFormat="1" applyFont="1" applyFill="1" applyBorder="1">
      <alignment/>
      <protection/>
    </xf>
    <xf numFmtId="181" fontId="6" fillId="2" borderId="0" xfId="25" applyNumberFormat="1" applyFont="1" applyFill="1">
      <alignment/>
      <protection/>
    </xf>
    <xf numFmtId="0" fontId="0" fillId="2" borderId="0" xfId="0" applyFill="1" applyAlignment="1">
      <alignment/>
    </xf>
    <xf numFmtId="172" fontId="0" fillId="2" borderId="0" xfId="25" applyNumberFormat="1" applyFont="1" applyFill="1">
      <alignment/>
      <protection/>
    </xf>
    <xf numFmtId="180" fontId="6" fillId="2" borderId="6" xfId="25" applyNumberFormat="1" applyFont="1" applyFill="1" applyBorder="1">
      <alignment/>
      <protection/>
    </xf>
    <xf numFmtId="0" fontId="0" fillId="2" borderId="0" xfId="25" applyFont="1" applyFill="1" applyBorder="1">
      <alignment/>
      <protection/>
    </xf>
    <xf numFmtId="181" fontId="6" fillId="2" borderId="0" xfId="25" applyNumberFormat="1" applyFont="1" applyFill="1" applyBorder="1">
      <alignment/>
      <protection/>
    </xf>
    <xf numFmtId="0" fontId="6" fillId="2" borderId="0" xfId="27" applyFont="1" applyFill="1">
      <alignment/>
      <protection/>
    </xf>
    <xf numFmtId="173" fontId="6" fillId="2" borderId="0" xfId="27" applyNumberFormat="1" applyFont="1" applyFill="1">
      <alignment/>
      <protection/>
    </xf>
    <xf numFmtId="177" fontId="6" fillId="2" borderId="0" xfId="27" applyNumberFormat="1" applyFont="1" applyFill="1">
      <alignment/>
      <protection/>
    </xf>
    <xf numFmtId="0" fontId="6" fillId="2" borderId="1" xfId="27" applyFont="1" applyFill="1" applyBorder="1">
      <alignment/>
      <protection/>
    </xf>
    <xf numFmtId="0" fontId="6" fillId="2" borderId="2" xfId="27" applyFont="1" applyFill="1" applyBorder="1">
      <alignment/>
      <protection/>
    </xf>
    <xf numFmtId="0" fontId="6" fillId="2" borderId="5" xfId="27" applyFont="1" applyFill="1" applyBorder="1">
      <alignment/>
      <protection/>
    </xf>
    <xf numFmtId="173" fontId="6" fillId="2" borderId="1" xfId="27" applyNumberFormat="1" applyFont="1" applyFill="1" applyBorder="1">
      <alignment/>
      <protection/>
    </xf>
    <xf numFmtId="177" fontId="6" fillId="2" borderId="2" xfId="27" applyNumberFormat="1" applyFont="1" applyFill="1" applyBorder="1">
      <alignment/>
      <protection/>
    </xf>
    <xf numFmtId="0" fontId="6" fillId="2" borderId="0" xfId="27" applyFont="1" applyFill="1" applyBorder="1">
      <alignment/>
      <protection/>
    </xf>
    <xf numFmtId="0" fontId="6" fillId="2" borderId="3" xfId="27" applyFont="1" applyFill="1" applyBorder="1">
      <alignment/>
      <protection/>
    </xf>
    <xf numFmtId="0" fontId="6" fillId="2" borderId="12" xfId="27" applyFont="1" applyFill="1" applyBorder="1" applyAlignment="1">
      <alignment horizontal="centerContinuous"/>
      <protection/>
    </xf>
    <xf numFmtId="0" fontId="6" fillId="2" borderId="13" xfId="27" applyFont="1" applyFill="1" applyBorder="1" applyAlignment="1">
      <alignment horizontal="centerContinuous"/>
      <protection/>
    </xf>
    <xf numFmtId="176" fontId="6" fillId="2" borderId="14" xfId="27" applyNumberFormat="1" applyFont="1" applyFill="1" applyBorder="1" applyAlignment="1">
      <alignment horizontal="centerContinuous"/>
      <protection/>
    </xf>
    <xf numFmtId="0" fontId="6" fillId="2" borderId="12" xfId="27" applyFont="1" applyFill="1" applyBorder="1">
      <alignment/>
      <protection/>
    </xf>
    <xf numFmtId="0" fontId="6" fillId="2" borderId="13" xfId="27" applyFont="1" applyFill="1" applyBorder="1">
      <alignment/>
      <protection/>
    </xf>
    <xf numFmtId="177" fontId="6" fillId="2" borderId="14" xfId="27" applyNumberFormat="1" applyFont="1" applyFill="1" applyBorder="1">
      <alignment/>
      <protection/>
    </xf>
    <xf numFmtId="177" fontId="6" fillId="2" borderId="14" xfId="27" applyNumberFormat="1" applyFont="1" applyFill="1" applyBorder="1" applyAlignment="1">
      <alignment horizontal="centerContinuous"/>
      <protection/>
    </xf>
    <xf numFmtId="0" fontId="6" fillId="2" borderId="15" xfId="27" applyFont="1" applyFill="1" applyBorder="1" applyAlignment="1">
      <alignment horizontal="center"/>
      <protection/>
    </xf>
    <xf numFmtId="177" fontId="6" fillId="2" borderId="4" xfId="27" applyNumberFormat="1" applyFont="1" applyFill="1" applyBorder="1" applyAlignment="1">
      <alignment horizontal="center"/>
      <protection/>
    </xf>
    <xf numFmtId="177" fontId="6" fillId="2" borderId="6" xfId="27" applyNumberFormat="1" applyFont="1" applyFill="1" applyBorder="1" applyAlignment="1">
      <alignment horizontal="center"/>
      <protection/>
    </xf>
    <xf numFmtId="0" fontId="6" fillId="2" borderId="8" xfId="27" applyFont="1" applyFill="1" applyBorder="1">
      <alignment/>
      <protection/>
    </xf>
    <xf numFmtId="0" fontId="6" fillId="2" borderId="9" xfId="27" applyFont="1" applyFill="1" applyBorder="1">
      <alignment/>
      <protection/>
    </xf>
    <xf numFmtId="177" fontId="6" fillId="2" borderId="10" xfId="27" applyNumberFormat="1" applyFont="1" applyFill="1" applyBorder="1" applyAlignment="1">
      <alignment horizontal="center"/>
      <protection/>
    </xf>
    <xf numFmtId="170" fontId="6" fillId="2" borderId="6" xfId="27" applyNumberFormat="1" applyFont="1" applyFill="1" applyBorder="1">
      <alignment/>
      <protection/>
    </xf>
    <xf numFmtId="0" fontId="6" fillId="2" borderId="6" xfId="27" applyFont="1" applyFill="1" applyBorder="1">
      <alignment/>
      <protection/>
    </xf>
    <xf numFmtId="173" fontId="6" fillId="2" borderId="6" xfId="27" applyNumberFormat="1" applyFont="1" applyFill="1" applyBorder="1">
      <alignment/>
      <protection/>
    </xf>
    <xf numFmtId="177" fontId="6" fillId="2" borderId="6" xfId="27" applyNumberFormat="1" applyFont="1" applyFill="1" applyBorder="1">
      <alignment/>
      <protection/>
    </xf>
    <xf numFmtId="175" fontId="6" fillId="2" borderId="6" xfId="27" applyNumberFormat="1" applyFont="1" applyFill="1" applyBorder="1">
      <alignment/>
      <protection/>
    </xf>
    <xf numFmtId="179" fontId="6" fillId="2" borderId="6" xfId="27" applyNumberFormat="1" applyFont="1" applyFill="1" applyBorder="1">
      <alignment/>
      <protection/>
    </xf>
    <xf numFmtId="170" fontId="6" fillId="2" borderId="7" xfId="27" applyNumberFormat="1" applyFont="1" applyFill="1" applyBorder="1">
      <alignment/>
      <protection/>
    </xf>
    <xf numFmtId="170" fontId="6" fillId="2" borderId="6" xfId="28" applyNumberFormat="1" applyFont="1" applyFill="1" applyBorder="1" applyAlignment="1">
      <alignment horizontal="left"/>
      <protection/>
    </xf>
    <xf numFmtId="178" fontId="6" fillId="2" borderId="6" xfId="27" applyNumberFormat="1" applyFont="1" applyFill="1" applyBorder="1" applyAlignment="1">
      <alignment horizontal="left"/>
      <protection/>
    </xf>
    <xf numFmtId="176" fontId="6" fillId="2" borderId="6" xfId="27" applyNumberFormat="1" applyFont="1" applyFill="1" applyBorder="1">
      <alignment/>
      <protection/>
    </xf>
    <xf numFmtId="178" fontId="6" fillId="2" borderId="6" xfId="27" applyNumberFormat="1" applyFont="1" applyFill="1" applyBorder="1">
      <alignment/>
      <protection/>
    </xf>
    <xf numFmtId="173" fontId="6" fillId="2" borderId="10" xfId="27" applyNumberFormat="1" applyFont="1" applyFill="1" applyBorder="1">
      <alignment/>
      <protection/>
    </xf>
    <xf numFmtId="170" fontId="6" fillId="2" borderId="4" xfId="27" applyNumberFormat="1" applyFont="1" applyFill="1" applyBorder="1">
      <alignment/>
      <protection/>
    </xf>
    <xf numFmtId="175" fontId="6" fillId="2" borderId="4" xfId="27" applyNumberFormat="1" applyFont="1" applyFill="1" applyBorder="1">
      <alignment/>
      <protection/>
    </xf>
    <xf numFmtId="179" fontId="6" fillId="2" borderId="4" xfId="27" applyNumberFormat="1" applyFont="1" applyFill="1" applyBorder="1">
      <alignment/>
      <protection/>
    </xf>
    <xf numFmtId="170" fontId="6" fillId="2" borderId="0" xfId="27" applyNumberFormat="1" applyFont="1" applyFill="1">
      <alignment/>
      <protection/>
    </xf>
    <xf numFmtId="170" fontId="0" fillId="2" borderId="0" xfId="0" applyNumberFormat="1" applyFont="1" applyFill="1" applyAlignment="1">
      <alignment/>
    </xf>
    <xf numFmtId="0" fontId="6" fillId="2" borderId="0" xfId="27" applyFont="1" applyFill="1" applyBorder="1" applyAlignment="1">
      <alignment horizontal="centerContinuous"/>
      <protection/>
    </xf>
    <xf numFmtId="176" fontId="6" fillId="2" borderId="0" xfId="27" applyNumberFormat="1" applyFont="1" applyFill="1">
      <alignment/>
      <protection/>
    </xf>
    <xf numFmtId="173" fontId="6" fillId="2" borderId="0" xfId="27" applyNumberFormat="1" applyFont="1" applyFill="1" applyBorder="1">
      <alignment/>
      <protection/>
    </xf>
    <xf numFmtId="176" fontId="6" fillId="2" borderId="1" xfId="27" applyNumberFormat="1" applyFont="1" applyFill="1" applyBorder="1">
      <alignment/>
      <protection/>
    </xf>
    <xf numFmtId="173" fontId="6" fillId="2" borderId="2" xfId="27" applyNumberFormat="1" applyFont="1" applyFill="1" applyBorder="1">
      <alignment/>
      <protection/>
    </xf>
    <xf numFmtId="173" fontId="6" fillId="2" borderId="14" xfId="27" applyNumberFormat="1" applyFont="1" applyFill="1" applyBorder="1">
      <alignment/>
      <protection/>
    </xf>
    <xf numFmtId="173" fontId="6" fillId="2" borderId="14" xfId="27" applyNumberFormat="1" applyFont="1" applyFill="1" applyBorder="1" applyAlignment="1">
      <alignment horizontal="centerContinuous"/>
      <protection/>
    </xf>
    <xf numFmtId="176" fontId="6" fillId="2" borderId="4" xfId="27" applyNumberFormat="1" applyFont="1" applyFill="1" applyBorder="1" applyAlignment="1">
      <alignment horizontal="center"/>
      <protection/>
    </xf>
    <xf numFmtId="173" fontId="6" fillId="2" borderId="4" xfId="27" applyNumberFormat="1" applyFont="1" applyFill="1" applyBorder="1" applyAlignment="1">
      <alignment horizontal="center"/>
      <protection/>
    </xf>
    <xf numFmtId="176" fontId="6" fillId="2" borderId="6" xfId="27" applyNumberFormat="1" applyFont="1" applyFill="1" applyBorder="1" applyAlignment="1">
      <alignment horizontal="center"/>
      <protection/>
    </xf>
    <xf numFmtId="173" fontId="6" fillId="2" borderId="6" xfId="27" applyNumberFormat="1" applyFont="1" applyFill="1" applyBorder="1" applyAlignment="1">
      <alignment horizontal="center"/>
      <protection/>
    </xf>
    <xf numFmtId="176" fontId="6" fillId="2" borderId="10" xfId="27" applyNumberFormat="1" applyFont="1" applyFill="1" applyBorder="1" applyAlignment="1">
      <alignment horizontal="center"/>
      <protection/>
    </xf>
    <xf numFmtId="173" fontId="6" fillId="2" borderId="10" xfId="27" applyNumberFormat="1" applyFont="1" applyFill="1" applyBorder="1" applyAlignment="1">
      <alignment horizontal="center"/>
      <protection/>
    </xf>
    <xf numFmtId="173" fontId="6" fillId="2" borderId="4" xfId="27" applyNumberFormat="1" applyFont="1" applyFill="1" applyBorder="1">
      <alignment/>
      <protection/>
    </xf>
    <xf numFmtId="0" fontId="6" fillId="2" borderId="1" xfId="27" applyFont="1" applyFill="1" applyBorder="1" applyAlignment="1">
      <alignment horizontal="centerContinuous"/>
      <protection/>
    </xf>
    <xf numFmtId="170" fontId="6" fillId="2" borderId="0" xfId="27" applyNumberFormat="1" applyFont="1" applyFill="1" applyBorder="1">
      <alignment/>
      <protection/>
    </xf>
    <xf numFmtId="179" fontId="6" fillId="2" borderId="0" xfId="27" applyNumberFormat="1" applyFont="1" applyFill="1" applyBorder="1">
      <alignment/>
      <protection/>
    </xf>
    <xf numFmtId="170" fontId="6" fillId="2" borderId="0" xfId="0" applyNumberFormat="1" applyFont="1" applyFill="1" applyAlignment="1">
      <alignment/>
    </xf>
    <xf numFmtId="0" fontId="6" fillId="2" borderId="0" xfId="28" applyFont="1" applyFill="1">
      <alignment/>
      <protection/>
    </xf>
    <xf numFmtId="168" fontId="6" fillId="2" borderId="0" xfId="27" applyNumberFormat="1" applyFont="1" applyFill="1">
      <alignment/>
      <protection/>
    </xf>
    <xf numFmtId="171" fontId="6" fillId="2" borderId="0" xfId="27" applyNumberFormat="1" applyFont="1" applyFill="1">
      <alignment/>
      <protection/>
    </xf>
    <xf numFmtId="0" fontId="6" fillId="2" borderId="0" xfId="27" applyFont="1" applyFill="1" applyAlignment="1">
      <alignment horizontal="center"/>
      <protection/>
    </xf>
    <xf numFmtId="0" fontId="6" fillId="2" borderId="7" xfId="27" applyFont="1" applyFill="1" applyBorder="1">
      <alignment/>
      <protection/>
    </xf>
    <xf numFmtId="0" fontId="6" fillId="2" borderId="3" xfId="27" applyFont="1" applyFill="1" applyBorder="1" applyAlignment="1">
      <alignment horizontal="center"/>
      <protection/>
    </xf>
    <xf numFmtId="168" fontId="6" fillId="2" borderId="13" xfId="27" applyNumberFormat="1" applyFont="1" applyFill="1" applyBorder="1" applyAlignment="1">
      <alignment horizontal="centerContinuous"/>
      <protection/>
    </xf>
    <xf numFmtId="171" fontId="6" fillId="2" borderId="14" xfId="27" applyNumberFormat="1" applyFont="1" applyFill="1" applyBorder="1" applyAlignment="1">
      <alignment horizontal="centerContinuous"/>
      <protection/>
    </xf>
    <xf numFmtId="173" fontId="6" fillId="2" borderId="13" xfId="27" applyNumberFormat="1" applyFont="1" applyFill="1" applyBorder="1" applyAlignment="1">
      <alignment horizontal="centerContinuous"/>
      <protection/>
    </xf>
    <xf numFmtId="171" fontId="6" fillId="2" borderId="4" xfId="27" applyNumberFormat="1" applyFont="1" applyFill="1" applyBorder="1" applyAlignment="1">
      <alignment horizontal="center"/>
      <protection/>
    </xf>
    <xf numFmtId="173" fontId="6" fillId="2" borderId="5" xfId="27" applyNumberFormat="1" applyFont="1" applyFill="1" applyBorder="1" applyAlignment="1">
      <alignment horizontal="center"/>
      <protection/>
    </xf>
    <xf numFmtId="171" fontId="6" fillId="2" borderId="6" xfId="27" applyNumberFormat="1" applyFont="1" applyFill="1" applyBorder="1" applyAlignment="1">
      <alignment horizontal="center"/>
      <protection/>
    </xf>
    <xf numFmtId="173" fontId="6" fillId="2" borderId="7" xfId="27" applyNumberFormat="1" applyFont="1" applyFill="1" applyBorder="1" applyAlignment="1">
      <alignment horizontal="center"/>
      <protection/>
    </xf>
    <xf numFmtId="0" fontId="6" fillId="2" borderId="11" xfId="27" applyFont="1" applyFill="1" applyBorder="1">
      <alignment/>
      <protection/>
    </xf>
    <xf numFmtId="171" fontId="6" fillId="2" borderId="10" xfId="27" applyNumberFormat="1" applyFont="1" applyFill="1" applyBorder="1" applyAlignment="1">
      <alignment horizontal="center"/>
      <protection/>
    </xf>
    <xf numFmtId="173" fontId="6" fillId="2" borderId="11" xfId="27" applyNumberFormat="1" applyFont="1" applyFill="1" applyBorder="1" applyAlignment="1">
      <alignment horizontal="center"/>
      <protection/>
    </xf>
    <xf numFmtId="168" fontId="6" fillId="2" borderId="4" xfId="27" applyNumberFormat="1" applyFont="1" applyFill="1" applyBorder="1">
      <alignment/>
      <protection/>
    </xf>
    <xf numFmtId="171" fontId="6" fillId="2" borderId="4" xfId="27" applyNumberFormat="1" applyFont="1" applyFill="1" applyBorder="1">
      <alignment/>
      <protection/>
    </xf>
    <xf numFmtId="173" fontId="6" fillId="2" borderId="5" xfId="27" applyNumberFormat="1" applyFont="1" applyFill="1" applyBorder="1">
      <alignment/>
      <protection/>
    </xf>
    <xf numFmtId="169" fontId="6" fillId="2" borderId="3" xfId="27" applyNumberFormat="1" applyFont="1" applyFill="1" applyBorder="1" applyAlignment="1">
      <alignment horizontal="center"/>
      <protection/>
    </xf>
    <xf numFmtId="179" fontId="6" fillId="2" borderId="7" xfId="27" applyNumberFormat="1" applyFont="1" applyFill="1" applyBorder="1">
      <alignment/>
      <protection/>
    </xf>
    <xf numFmtId="178" fontId="6" fillId="2" borderId="7" xfId="27" applyNumberFormat="1" applyFont="1" applyFill="1" applyBorder="1" applyAlignment="1">
      <alignment horizontal="left"/>
      <protection/>
    </xf>
    <xf numFmtId="175" fontId="6" fillId="2" borderId="6" xfId="27" applyNumberFormat="1" applyFont="1" applyFill="1" applyBorder="1" applyAlignment="1">
      <alignment horizontal="justify"/>
      <protection/>
    </xf>
    <xf numFmtId="173" fontId="6" fillId="2" borderId="7" xfId="27" applyNumberFormat="1" applyFont="1" applyFill="1" applyBorder="1" applyAlignment="1">
      <alignment horizontal="justify"/>
      <protection/>
    </xf>
    <xf numFmtId="0" fontId="0" fillId="2" borderId="1" xfId="0" applyFont="1" applyFill="1" applyBorder="1" applyAlignment="1">
      <alignment/>
    </xf>
    <xf numFmtId="179" fontId="6" fillId="2" borderId="5" xfId="27" applyNumberFormat="1" applyFont="1" applyFill="1" applyBorder="1">
      <alignment/>
      <protection/>
    </xf>
    <xf numFmtId="0" fontId="1" fillId="2" borderId="5" xfId="24" applyFont="1" applyFill="1" applyBorder="1" applyAlignment="1" applyProtection="1">
      <alignment/>
      <protection hidden="1"/>
    </xf>
    <xf numFmtId="0" fontId="1" fillId="3" borderId="1" xfId="24" applyFont="1" applyFill="1" applyBorder="1" applyAlignment="1" applyProtection="1">
      <alignment/>
      <protection hidden="1"/>
    </xf>
    <xf numFmtId="0" fontId="0" fillId="3" borderId="1" xfId="24" applyFont="1" applyFill="1" applyBorder="1" applyAlignment="1" applyProtection="1">
      <alignment/>
      <protection hidden="1"/>
    </xf>
    <xf numFmtId="0" fontId="0" fillId="3" borderId="2" xfId="24" applyFont="1" applyFill="1" applyBorder="1" applyAlignment="1" applyProtection="1">
      <alignment/>
      <protection hidden="1"/>
    </xf>
    <xf numFmtId="0" fontId="4" fillId="0" borderId="0" xfId="26">
      <alignment/>
      <protection/>
    </xf>
    <xf numFmtId="0" fontId="0" fillId="2" borderId="7" xfId="24" applyFont="1" applyFill="1" applyBorder="1" applyAlignment="1" applyProtection="1">
      <alignment/>
      <protection hidden="1"/>
    </xf>
    <xf numFmtId="0" fontId="0" fillId="3" borderId="0" xfId="24" applyFont="1" applyFill="1" applyBorder="1" applyAlignment="1" applyProtection="1">
      <alignment vertical="top"/>
      <protection hidden="1"/>
    </xf>
    <xf numFmtId="0" fontId="0" fillId="3" borderId="0" xfId="24" applyFont="1" applyFill="1" applyBorder="1" applyAlignment="1" applyProtection="1">
      <alignment/>
      <protection hidden="1"/>
    </xf>
    <xf numFmtId="0" fontId="0" fillId="3" borderId="3" xfId="24" applyFont="1" applyFill="1" applyBorder="1" applyAlignment="1" applyProtection="1">
      <alignment/>
      <protection hidden="1"/>
    </xf>
    <xf numFmtId="0" fontId="14" fillId="2" borderId="11" xfId="21" applyFont="1" applyFill="1" applyBorder="1" applyAlignment="1" applyProtection="1">
      <alignment horizontal="left"/>
      <protection hidden="1"/>
    </xf>
    <xf numFmtId="0" fontId="14" fillId="3" borderId="8" xfId="21" applyFont="1" applyFill="1" applyBorder="1" applyAlignment="1" applyProtection="1">
      <alignment horizontal="left"/>
      <protection hidden="1"/>
    </xf>
    <xf numFmtId="0" fontId="0" fillId="3" borderId="8" xfId="24" applyFont="1" applyFill="1" applyBorder="1" applyAlignment="1" applyProtection="1">
      <alignment/>
      <protection hidden="1"/>
    </xf>
    <xf numFmtId="0" fontId="0" fillId="3" borderId="9" xfId="24" applyFont="1" applyFill="1" applyBorder="1" applyAlignment="1" applyProtection="1">
      <alignment/>
      <protection hidden="1"/>
    </xf>
    <xf numFmtId="0" fontId="0" fillId="3" borderId="5" xfId="24" applyFont="1" applyFill="1" applyBorder="1" applyProtection="1">
      <alignment/>
      <protection hidden="1"/>
    </xf>
    <xf numFmtId="0" fontId="0" fillId="3" borderId="1" xfId="24" applyFont="1" applyFill="1" applyBorder="1" applyProtection="1">
      <alignment/>
      <protection hidden="1"/>
    </xf>
    <xf numFmtId="0" fontId="0" fillId="3" borderId="2" xfId="24" applyFont="1" applyFill="1" applyBorder="1" applyProtection="1">
      <alignment/>
      <protection hidden="1"/>
    </xf>
    <xf numFmtId="0" fontId="0" fillId="3" borderId="7" xfId="24" applyFont="1" applyFill="1" applyBorder="1" applyProtection="1">
      <alignment/>
      <protection hidden="1"/>
    </xf>
    <xf numFmtId="0" fontId="0" fillId="3" borderId="0" xfId="24" applyFont="1" applyFill="1" applyBorder="1" applyProtection="1">
      <alignment/>
      <protection hidden="1"/>
    </xf>
    <xf numFmtId="0" fontId="0" fillId="3" borderId="3" xfId="24" applyFont="1" applyFill="1" applyBorder="1" applyProtection="1">
      <alignment/>
      <protection hidden="1"/>
    </xf>
    <xf numFmtId="49" fontId="0" fillId="3" borderId="0" xfId="24" applyNumberFormat="1" applyFont="1" applyFill="1" applyBorder="1" applyProtection="1">
      <alignment/>
      <protection hidden="1"/>
    </xf>
    <xf numFmtId="0" fontId="0" fillId="3" borderId="0" xfId="24" applyFont="1" applyFill="1" applyBorder="1" applyProtection="1" quotePrefix="1">
      <alignment/>
      <protection hidden="1"/>
    </xf>
    <xf numFmtId="0" fontId="0" fillId="3" borderId="11" xfId="24" applyFont="1" applyFill="1" applyBorder="1" applyProtection="1">
      <alignment/>
      <protection hidden="1"/>
    </xf>
    <xf numFmtId="0" fontId="0" fillId="3" borderId="8" xfId="24" applyFont="1" applyFill="1" applyBorder="1" applyProtection="1">
      <alignment/>
      <protection hidden="1"/>
    </xf>
    <xf numFmtId="0" fontId="1" fillId="3" borderId="7" xfId="24" applyFont="1" applyFill="1" applyBorder="1" applyAlignment="1" applyProtection="1">
      <alignment/>
      <protection hidden="1"/>
    </xf>
    <xf numFmtId="0" fontId="1" fillId="2" borderId="7" xfId="24" applyFont="1" applyFill="1" applyBorder="1" applyAlignment="1" applyProtection="1">
      <alignment/>
      <protection hidden="1"/>
    </xf>
    <xf numFmtId="0" fontId="0" fillId="2" borderId="0" xfId="24" applyFont="1" applyFill="1" applyBorder="1" applyProtection="1">
      <alignment/>
      <protection hidden="1"/>
    </xf>
    <xf numFmtId="0" fontId="1" fillId="2" borderId="0" xfId="24" applyFont="1" applyFill="1" applyBorder="1" applyAlignment="1" applyProtection="1">
      <alignment horizontal="centerContinuous"/>
      <protection hidden="1"/>
    </xf>
    <xf numFmtId="0" fontId="1" fillId="3" borderId="0" xfId="24" applyFont="1" applyFill="1" applyBorder="1" applyAlignment="1" applyProtection="1">
      <alignment horizontal="centerContinuous"/>
      <protection hidden="1"/>
    </xf>
    <xf numFmtId="0" fontId="1" fillId="3" borderId="3" xfId="24" applyFont="1" applyFill="1" applyBorder="1" applyAlignment="1" applyProtection="1">
      <alignment horizontal="centerContinuous"/>
      <protection hidden="1"/>
    </xf>
    <xf numFmtId="0" fontId="1" fillId="2" borderId="7" xfId="24" applyFont="1" applyFill="1" applyBorder="1" applyAlignment="1" applyProtection="1">
      <alignment horizontal="left"/>
      <protection hidden="1"/>
    </xf>
    <xf numFmtId="1" fontId="1" fillId="2" borderId="7" xfId="24" applyNumberFormat="1" applyFont="1" applyFill="1" applyBorder="1" applyAlignment="1" applyProtection="1">
      <alignment horizontal="left"/>
      <protection hidden="1"/>
    </xf>
    <xf numFmtId="0" fontId="0" fillId="3" borderId="0" xfId="24" applyFont="1" applyFill="1" applyProtection="1">
      <alignment/>
      <protection hidden="1"/>
    </xf>
    <xf numFmtId="0" fontId="15" fillId="2" borderId="9" xfId="21" applyFont="1" applyFill="1" applyBorder="1" applyAlignment="1" applyProtection="1">
      <alignment horizontal="left"/>
      <protection hidden="1"/>
    </xf>
    <xf numFmtId="0" fontId="0" fillId="3" borderId="12" xfId="24" applyFont="1" applyFill="1" applyBorder="1" applyProtection="1">
      <alignment/>
      <protection hidden="1"/>
    </xf>
    <xf numFmtId="0" fontId="0" fillId="3" borderId="13" xfId="24" applyFont="1" applyFill="1" applyBorder="1" applyProtection="1">
      <alignment/>
      <protection hidden="1"/>
    </xf>
    <xf numFmtId="0" fontId="0" fillId="3" borderId="14" xfId="24" applyFont="1" applyFill="1" applyBorder="1" applyProtection="1">
      <alignment/>
      <protection hidden="1"/>
    </xf>
    <xf numFmtId="0" fontId="0" fillId="0" borderId="0" xfId="24" applyFont="1" applyProtection="1">
      <alignment/>
      <protection hidden="1"/>
    </xf>
    <xf numFmtId="0" fontId="0" fillId="2" borderId="0" xfId="27" applyFont="1" applyFill="1" applyAlignment="1">
      <alignment vertical="center"/>
      <protection/>
    </xf>
    <xf numFmtId="0" fontId="6" fillId="2" borderId="0" xfId="27" applyFont="1" applyFill="1" applyAlignment="1">
      <alignment vertical="center"/>
      <protection/>
    </xf>
    <xf numFmtId="173" fontId="6" fillId="2" borderId="0" xfId="27" applyNumberFormat="1" applyFont="1" applyFill="1" applyAlignment="1">
      <alignment vertical="center"/>
      <protection/>
    </xf>
    <xf numFmtId="177" fontId="6" fillId="2" borderId="0" xfId="27" applyNumberFormat="1" applyFont="1" applyFill="1" applyAlignment="1">
      <alignment vertical="center"/>
      <protection/>
    </xf>
    <xf numFmtId="0" fontId="0" fillId="2" borderId="0" xfId="0" applyFont="1" applyFill="1" applyBorder="1" applyAlignment="1">
      <alignment/>
    </xf>
    <xf numFmtId="49" fontId="0" fillId="2" borderId="0" xfId="24" applyNumberFormat="1" applyFont="1" applyFill="1" applyBorder="1" applyAlignment="1" applyProtection="1">
      <alignment horizontal="left"/>
      <protection hidden="1"/>
    </xf>
    <xf numFmtId="49" fontId="0" fillId="2" borderId="3" xfId="24" applyNumberFormat="1" applyFont="1" applyFill="1" applyBorder="1" applyAlignment="1" applyProtection="1">
      <alignment horizontal="left"/>
      <protection hidden="1"/>
    </xf>
    <xf numFmtId="0" fontId="15" fillId="3" borderId="8" xfId="22" applyFont="1" applyFill="1" applyBorder="1" applyAlignment="1" applyProtection="1">
      <alignment horizontal="left"/>
      <protection hidden="1"/>
    </xf>
    <xf numFmtId="0" fontId="15" fillId="3" borderId="8" xfId="21" applyFont="1" applyFill="1" applyBorder="1" applyAlignment="1" applyProtection="1">
      <alignment horizontal="left"/>
      <protection hidden="1"/>
    </xf>
    <xf numFmtId="0" fontId="15" fillId="3" borderId="9" xfId="21" applyFont="1" applyFill="1" applyBorder="1" applyAlignment="1" applyProtection="1">
      <alignment horizontal="left"/>
      <protection hidden="1"/>
    </xf>
    <xf numFmtId="182" fontId="0" fillId="2" borderId="12" xfId="24" applyNumberFormat="1" applyFont="1" applyFill="1" applyBorder="1" applyAlignment="1" applyProtection="1">
      <alignment horizontal="left"/>
      <protection hidden="1"/>
    </xf>
    <xf numFmtId="182" fontId="0" fillId="2" borderId="14" xfId="24" applyNumberFormat="1" applyFont="1" applyFill="1" applyBorder="1" applyAlignment="1" applyProtection="1">
      <alignment horizontal="left"/>
      <protection hidden="1"/>
    </xf>
    <xf numFmtId="49" fontId="0" fillId="2" borderId="1" xfId="24" applyNumberFormat="1" applyFont="1" applyFill="1" applyBorder="1" applyAlignment="1" applyProtection="1">
      <alignment horizontal="left"/>
      <protection hidden="1"/>
    </xf>
    <xf numFmtId="49" fontId="0" fillId="2" borderId="2" xfId="24" applyNumberFormat="1" applyFont="1" applyFill="1" applyBorder="1" applyAlignment="1" applyProtection="1">
      <alignment horizontal="left"/>
      <protection hidden="1"/>
    </xf>
    <xf numFmtId="0" fontId="0" fillId="3" borderId="7" xfId="24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Border="1" applyAlignment="1" applyProtection="1">
      <alignment horizontal="left" vertical="top" wrapText="1"/>
      <protection hidden="1"/>
    </xf>
    <xf numFmtId="0" fontId="0" fillId="3" borderId="3" xfId="24" applyFont="1" applyFill="1" applyBorder="1" applyAlignment="1" applyProtection="1">
      <alignment horizontal="left" vertical="top" wrapText="1"/>
      <protection hidden="1"/>
    </xf>
    <xf numFmtId="0" fontId="0" fillId="3" borderId="5" xfId="24" applyFont="1" applyFill="1" applyBorder="1" applyAlignment="1" applyProtection="1">
      <alignment horizontal="left" vertical="top" wrapText="1"/>
      <protection hidden="1"/>
    </xf>
    <xf numFmtId="0" fontId="0" fillId="3" borderId="1" xfId="24" applyFont="1" applyFill="1" applyBorder="1" applyAlignment="1" applyProtection="1">
      <alignment horizontal="left" vertical="top" wrapText="1"/>
      <protection hidden="1"/>
    </xf>
    <xf numFmtId="0" fontId="0" fillId="3" borderId="2" xfId="24" applyFont="1" applyFill="1" applyBorder="1" applyAlignment="1" applyProtection="1">
      <alignment horizontal="left" vertical="top" wrapText="1"/>
      <protection hidden="1"/>
    </xf>
    <xf numFmtId="0" fontId="15" fillId="2" borderId="8" xfId="20" applyFont="1" applyFill="1" applyBorder="1" applyAlignment="1" applyProtection="1">
      <alignment horizontal="left"/>
      <protection hidden="1"/>
    </xf>
    <xf numFmtId="0" fontId="15" fillId="2" borderId="8" xfId="21" applyFont="1" applyFill="1" applyBorder="1" applyAlignment="1" applyProtection="1">
      <alignment horizontal="left"/>
      <protection hidden="1"/>
    </xf>
    <xf numFmtId="0" fontId="0" fillId="3" borderId="11" xfId="24" applyFont="1" applyFill="1" applyBorder="1" applyAlignment="1" applyProtection="1">
      <alignment horizontal="left" vertical="top" wrapText="1"/>
      <protection hidden="1"/>
    </xf>
    <xf numFmtId="0" fontId="0" fillId="3" borderId="8" xfId="24" applyFont="1" applyFill="1" applyBorder="1" applyAlignment="1" applyProtection="1">
      <alignment horizontal="left" vertical="top" wrapText="1"/>
      <protection hidden="1"/>
    </xf>
    <xf numFmtId="0" fontId="0" fillId="3" borderId="9" xfId="24" applyFont="1" applyFill="1" applyBorder="1" applyAlignment="1" applyProtection="1">
      <alignment horizontal="left" vertical="top" wrapText="1"/>
      <protection hidden="1"/>
    </xf>
    <xf numFmtId="174" fontId="6" fillId="2" borderId="7" xfId="25" applyNumberFormat="1" applyFont="1" applyFill="1" applyBorder="1" applyAlignment="1">
      <alignment vertical="center"/>
      <protection/>
    </xf>
    <xf numFmtId="0" fontId="0" fillId="2" borderId="7" xfId="0" applyFont="1" applyFill="1" applyBorder="1" applyAlignment="1">
      <alignment vertical="center"/>
    </xf>
    <xf numFmtId="0" fontId="7" fillId="2" borderId="0" xfId="25" applyFont="1" applyFill="1" applyAlignment="1">
      <alignment horizontal="center"/>
      <protection/>
    </xf>
    <xf numFmtId="180" fontId="6" fillId="2" borderId="6" xfId="25" applyNumberFormat="1" applyFont="1" applyFill="1" applyBorder="1" applyAlignment="1">
      <alignment vertical="center"/>
      <protection/>
    </xf>
    <xf numFmtId="0" fontId="0" fillId="2" borderId="6" xfId="0" applyFont="1" applyFill="1" applyBorder="1" applyAlignment="1">
      <alignment vertical="center"/>
    </xf>
    <xf numFmtId="0" fontId="6" fillId="2" borderId="12" xfId="25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2" borderId="5" xfId="27" applyFont="1" applyFill="1" applyBorder="1" applyAlignment="1">
      <alignment horizontal="center" vertical="center"/>
      <protection/>
    </xf>
    <xf numFmtId="0" fontId="0" fillId="2" borderId="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168" fontId="6" fillId="2" borderId="5" xfId="27" applyNumberFormat="1" applyFont="1" applyFill="1" applyBorder="1" applyAlignment="1">
      <alignment horizontal="center" vertical="center"/>
      <protection/>
    </xf>
    <xf numFmtId="0" fontId="0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DEZ94" xfId="25"/>
    <cellStyle name="Standard_EXCEL-Vorblatt für Statistische Berichte" xfId="26"/>
    <cellStyle name="Standard_HII942A (2)" xfId="27"/>
    <cellStyle name="Standard_HII94A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</xdr:row>
      <xdr:rowOff>95250</xdr:rowOff>
    </xdr:from>
    <xdr:to>
      <xdr:col>4</xdr:col>
      <xdr:colOff>190500</xdr:colOff>
      <xdr:row>5</xdr:row>
      <xdr:rowOff>38100</xdr:rowOff>
    </xdr:to>
    <xdr:sp>
      <xdr:nvSpPr>
        <xdr:cNvPr id="1" name="Text 26"/>
        <xdr:cNvSpPr txBox="1">
          <a:spLocks noChangeArrowheads="1"/>
        </xdr:cNvSpPr>
      </xdr:nvSpPr>
      <xdr:spPr>
        <a:xfrm>
          <a:off x="904875" y="609600"/>
          <a:ext cx="12668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Art des Verkehrs</a:t>
          </a:r>
        </a:p>
      </xdr:txBody>
    </xdr:sp>
    <xdr:clientData/>
  </xdr:twoCellAnchor>
  <xdr:twoCellAnchor>
    <xdr:from>
      <xdr:col>0</xdr:col>
      <xdr:colOff>95250</xdr:colOff>
      <xdr:row>37</xdr:row>
      <xdr:rowOff>152400</xdr:rowOff>
    </xdr:from>
    <xdr:to>
      <xdr:col>9</xdr:col>
      <xdr:colOff>371475</xdr:colOff>
      <xdr:row>41</xdr:row>
      <xdr:rowOff>47625</xdr:rowOff>
    </xdr:to>
    <xdr:sp>
      <xdr:nvSpPr>
        <xdr:cNvPr id="2" name="Text 27"/>
        <xdr:cNvSpPr txBox="1">
          <a:spLocks noChangeArrowheads="1"/>
        </xdr:cNvSpPr>
      </xdr:nvSpPr>
      <xdr:spPr>
        <a:xfrm>
          <a:off x="95250" y="5562600"/>
          <a:ext cx="599122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1)  Im Gegensatz zur Bundesstatistik sind in diesen Ergebnissen die Eigengewichte der im Seeverkehr übergesetzten Reise- und
     Transportfahrzeuge sowie der beladenen und unbeladenen Container, Trailer und Trägerschiffsleichter enthalten.
2)  Container von 20 Fuß und mehr, einschließlich Trailer
3)  x = Nachweis nicht sinnvoll</a:t>
          </a:r>
        </a:p>
      </xdr:txBody>
    </xdr:sp>
    <xdr:clientData/>
  </xdr:twoCellAnchor>
  <xdr:twoCellAnchor>
    <xdr:from>
      <xdr:col>1</xdr:col>
      <xdr:colOff>142875</xdr:colOff>
      <xdr:row>33</xdr:row>
      <xdr:rowOff>66675</xdr:rowOff>
    </xdr:from>
    <xdr:to>
      <xdr:col>4</xdr:col>
      <xdr:colOff>762000</xdr:colOff>
      <xdr:row>35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276225" y="4991100"/>
          <a:ext cx="2466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dar. Flagge der Bundesrepublik Deutschland</a:t>
          </a:r>
        </a:p>
      </xdr:txBody>
    </xdr:sp>
    <xdr:clientData/>
  </xdr:twoCellAnchor>
  <xdr:twoCellAnchor>
    <xdr:from>
      <xdr:col>0</xdr:col>
      <xdr:colOff>123825</xdr:colOff>
      <xdr:row>37</xdr:row>
      <xdr:rowOff>66675</xdr:rowOff>
    </xdr:from>
    <xdr:to>
      <xdr:col>2</xdr:col>
      <xdr:colOff>571500</xdr:colOff>
      <xdr:row>37</xdr:row>
      <xdr:rowOff>66675</xdr:rowOff>
    </xdr:to>
    <xdr:sp>
      <xdr:nvSpPr>
        <xdr:cNvPr id="4" name="Line 4"/>
        <xdr:cNvSpPr>
          <a:spLocks/>
        </xdr:cNvSpPr>
      </xdr:nvSpPr>
      <xdr:spPr>
        <a:xfrm>
          <a:off x="123825" y="54768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91465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4</xdr:col>
      <xdr:colOff>57150</xdr:colOff>
      <xdr:row>60</xdr:row>
      <xdr:rowOff>76200</xdr:rowOff>
    </xdr:from>
    <xdr:to>
      <xdr:col>13</xdr:col>
      <xdr:colOff>190500</xdr:colOff>
      <xdr:row>61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01631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91465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0</xdr:col>
      <xdr:colOff>0</xdr:colOff>
      <xdr:row>60</xdr:row>
      <xdr:rowOff>66675</xdr:rowOff>
    </xdr:from>
    <xdr:to>
      <xdr:col>9</xdr:col>
      <xdr:colOff>0</xdr:colOff>
      <xdr:row>60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53650"/>
          <a:ext cx="6867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73367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5</xdr:col>
      <xdr:colOff>95250</xdr:colOff>
      <xdr:row>65</xdr:row>
      <xdr:rowOff>85725</xdr:rowOff>
    </xdr:from>
    <xdr:to>
      <xdr:col>14</xdr:col>
      <xdr:colOff>447675</xdr:colOff>
      <xdr:row>66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0039350"/>
          <a:ext cx="6867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_Hamburg\Statistischer%20Bericht\Anwendungen_Mo_Jahre\ST_JAH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9" sqref="A9"/>
    </sheetView>
  </sheetViews>
  <sheetFormatPr defaultColWidth="11.421875" defaultRowHeight="12.75"/>
  <cols>
    <col min="1" max="1" width="17.28125" style="148" customWidth="1"/>
    <col min="2" max="4" width="11.8515625" style="148" customWidth="1"/>
    <col min="5" max="5" width="12.421875" style="148" customWidth="1"/>
    <col min="6" max="7" width="11.8515625" style="148" customWidth="1"/>
    <col min="8" max="8" width="7.140625" style="148" customWidth="1"/>
    <col min="9" max="16384" width="11.421875" style="116" customWidth="1"/>
  </cols>
  <sheetData>
    <row r="1" spans="1:8" ht="19.5" customHeight="1">
      <c r="A1" s="112"/>
      <c r="B1" s="113" t="s">
        <v>127</v>
      </c>
      <c r="C1" s="114"/>
      <c r="D1" s="114"/>
      <c r="E1" s="114"/>
      <c r="F1" s="114"/>
      <c r="G1" s="114"/>
      <c r="H1" s="115"/>
    </row>
    <row r="2" spans="1:8" ht="19.5" customHeight="1">
      <c r="A2" s="117"/>
      <c r="B2" s="118" t="s">
        <v>128</v>
      </c>
      <c r="C2" s="119"/>
      <c r="D2" s="119"/>
      <c r="E2" s="119"/>
      <c r="F2" s="119"/>
      <c r="G2" s="119"/>
      <c r="H2" s="120"/>
    </row>
    <row r="3" spans="1:8" ht="12.75">
      <c r="A3" s="121"/>
      <c r="B3" s="122" t="s">
        <v>129</v>
      </c>
      <c r="C3" s="123"/>
      <c r="D3" s="123"/>
      <c r="E3" s="123"/>
      <c r="F3" s="123"/>
      <c r="G3" s="123"/>
      <c r="H3" s="124"/>
    </row>
    <row r="4" spans="1:8" ht="12.75">
      <c r="A4" s="125" t="s">
        <v>130</v>
      </c>
      <c r="B4" s="126" t="s">
        <v>131</v>
      </c>
      <c r="C4" s="126"/>
      <c r="D4" s="127"/>
      <c r="E4" s="126" t="s">
        <v>132</v>
      </c>
      <c r="F4" s="126" t="s">
        <v>133</v>
      </c>
      <c r="G4" s="126"/>
      <c r="H4" s="127"/>
    </row>
    <row r="5" spans="1:8" ht="12.75">
      <c r="A5" s="128" t="s">
        <v>134</v>
      </c>
      <c r="B5" s="129" t="s">
        <v>135</v>
      </c>
      <c r="C5" s="129"/>
      <c r="D5" s="130"/>
      <c r="E5" s="129" t="s">
        <v>134</v>
      </c>
      <c r="F5" s="129" t="s">
        <v>136</v>
      </c>
      <c r="G5" s="129"/>
      <c r="H5" s="130"/>
    </row>
    <row r="6" spans="1:8" ht="12.75">
      <c r="A6" s="128" t="s">
        <v>137</v>
      </c>
      <c r="B6" s="131" t="s">
        <v>138</v>
      </c>
      <c r="C6" s="129"/>
      <c r="D6" s="130"/>
      <c r="E6" s="129" t="s">
        <v>137</v>
      </c>
      <c r="F6" s="131" t="s">
        <v>139</v>
      </c>
      <c r="G6" s="132"/>
      <c r="H6" s="130"/>
    </row>
    <row r="7" spans="1:8" ht="12.75">
      <c r="A7" s="128" t="s">
        <v>140</v>
      </c>
      <c r="B7" s="131" t="s">
        <v>141</v>
      </c>
      <c r="C7" s="129"/>
      <c r="D7" s="130"/>
      <c r="E7" s="129" t="s">
        <v>140</v>
      </c>
      <c r="F7" s="131" t="s">
        <v>142</v>
      </c>
      <c r="G7" s="132"/>
      <c r="H7" s="130"/>
    </row>
    <row r="8" spans="1:8" ht="12.75">
      <c r="A8" s="133" t="s">
        <v>143</v>
      </c>
      <c r="B8" s="156" t="s">
        <v>144</v>
      </c>
      <c r="C8" s="157"/>
      <c r="D8" s="158"/>
      <c r="E8" s="134" t="s">
        <v>143</v>
      </c>
      <c r="F8" s="157" t="s">
        <v>145</v>
      </c>
      <c r="G8" s="157"/>
      <c r="H8" s="158"/>
    </row>
    <row r="9" spans="1:8" ht="12.75">
      <c r="A9" s="125"/>
      <c r="B9" s="126"/>
      <c r="C9" s="126"/>
      <c r="D9" s="126"/>
      <c r="E9" s="126"/>
      <c r="F9" s="126"/>
      <c r="G9" s="126"/>
      <c r="H9" s="127"/>
    </row>
    <row r="10" spans="1:8" ht="12.75">
      <c r="A10" s="135" t="s">
        <v>146</v>
      </c>
      <c r="B10" s="129"/>
      <c r="C10" s="129"/>
      <c r="D10" s="129"/>
      <c r="E10" s="129"/>
      <c r="F10" s="129"/>
      <c r="G10" s="129"/>
      <c r="H10" s="130"/>
    </row>
    <row r="11" spans="1:8" ht="12.75">
      <c r="A11" s="136" t="s">
        <v>147</v>
      </c>
      <c r="B11" s="137"/>
      <c r="C11" s="138"/>
      <c r="D11" s="138"/>
      <c r="E11" s="138"/>
      <c r="F11" s="138"/>
      <c r="G11" s="139"/>
      <c r="H11" s="140"/>
    </row>
    <row r="12" spans="1:8" ht="12.75">
      <c r="A12" s="141" t="s">
        <v>148</v>
      </c>
      <c r="B12" s="137"/>
      <c r="C12" s="138"/>
      <c r="D12" s="138"/>
      <c r="E12" s="138"/>
      <c r="F12" s="138"/>
      <c r="G12" s="139"/>
      <c r="H12" s="140"/>
    </row>
    <row r="13" spans="1:8" ht="12.75">
      <c r="A13" s="142" t="s">
        <v>149</v>
      </c>
      <c r="B13" s="137"/>
      <c r="C13" s="137"/>
      <c r="D13" s="137"/>
      <c r="E13" s="137"/>
      <c r="F13" s="137"/>
      <c r="G13" s="129"/>
      <c r="H13" s="130"/>
    </row>
    <row r="14" spans="1:8" ht="12.75">
      <c r="A14" s="128"/>
      <c r="B14" s="129"/>
      <c r="C14" s="129"/>
      <c r="D14" s="129"/>
      <c r="E14" s="129"/>
      <c r="F14" s="129"/>
      <c r="G14" s="129"/>
      <c r="H14" s="130"/>
    </row>
    <row r="15" spans="1:8" ht="12.75">
      <c r="A15" s="128" t="s">
        <v>150</v>
      </c>
      <c r="B15" s="129"/>
      <c r="C15" s="143"/>
      <c r="D15" s="143"/>
      <c r="E15" s="143"/>
      <c r="F15" s="143"/>
      <c r="G15" s="129" t="s">
        <v>151</v>
      </c>
      <c r="H15" s="130"/>
    </row>
    <row r="16" spans="1:8" ht="12.75">
      <c r="A16" s="125" t="s">
        <v>152</v>
      </c>
      <c r="B16" s="161" t="s">
        <v>153</v>
      </c>
      <c r="C16" s="161"/>
      <c r="D16" s="161"/>
      <c r="E16" s="162"/>
      <c r="F16" s="143"/>
      <c r="G16" s="159">
        <v>39268</v>
      </c>
      <c r="H16" s="160"/>
    </row>
    <row r="17" spans="1:8" ht="12.75">
      <c r="A17" s="128" t="s">
        <v>137</v>
      </c>
      <c r="B17" s="154" t="s">
        <v>154</v>
      </c>
      <c r="C17" s="154"/>
      <c r="D17" s="154"/>
      <c r="E17" s="155"/>
      <c r="F17" s="129"/>
      <c r="G17" s="129"/>
      <c r="H17" s="130"/>
    </row>
    <row r="18" spans="1:8" ht="12.75">
      <c r="A18" s="133" t="s">
        <v>143</v>
      </c>
      <c r="B18" s="169" t="s">
        <v>158</v>
      </c>
      <c r="C18" s="170"/>
      <c r="D18" s="170"/>
      <c r="E18" s="144"/>
      <c r="F18" s="129"/>
      <c r="G18" s="129"/>
      <c r="H18" s="130"/>
    </row>
    <row r="19" spans="1:8" ht="12.75">
      <c r="A19" s="128"/>
      <c r="B19" s="129"/>
      <c r="C19" s="129"/>
      <c r="D19" s="129"/>
      <c r="E19" s="129"/>
      <c r="F19" s="129"/>
      <c r="G19" s="129"/>
      <c r="H19" s="130"/>
    </row>
    <row r="20" spans="1:8" ht="27" customHeight="1">
      <c r="A20" s="166" t="s">
        <v>155</v>
      </c>
      <c r="B20" s="167"/>
      <c r="C20" s="167"/>
      <c r="D20" s="167"/>
      <c r="E20" s="167"/>
      <c r="F20" s="167"/>
      <c r="G20" s="167"/>
      <c r="H20" s="168"/>
    </row>
    <row r="21" spans="1:8" ht="28.5" customHeight="1">
      <c r="A21" s="163" t="s">
        <v>156</v>
      </c>
      <c r="B21" s="164"/>
      <c r="C21" s="164"/>
      <c r="D21" s="164"/>
      <c r="E21" s="164"/>
      <c r="F21" s="164"/>
      <c r="G21" s="164"/>
      <c r="H21" s="165"/>
    </row>
    <row r="22" spans="1:8" ht="12.75">
      <c r="A22" s="171" t="s">
        <v>157</v>
      </c>
      <c r="B22" s="172"/>
      <c r="C22" s="172"/>
      <c r="D22" s="172"/>
      <c r="E22" s="172"/>
      <c r="F22" s="172"/>
      <c r="G22" s="172"/>
      <c r="H22" s="173"/>
    </row>
    <row r="23" spans="1:8" ht="12.75">
      <c r="A23" s="145"/>
      <c r="B23" s="146"/>
      <c r="C23" s="146"/>
      <c r="D23" s="146"/>
      <c r="E23" s="146"/>
      <c r="F23" s="146"/>
      <c r="G23" s="146"/>
      <c r="H23" s="147"/>
    </row>
    <row r="24" spans="1:8" ht="12">
      <c r="A24" s="116"/>
      <c r="B24" s="116"/>
      <c r="C24" s="116"/>
      <c r="D24" s="116"/>
      <c r="E24" s="116"/>
      <c r="F24" s="116"/>
      <c r="G24" s="116"/>
      <c r="H24" s="116"/>
    </row>
    <row r="25" spans="1:8" ht="12">
      <c r="A25" s="116"/>
      <c r="B25" s="116"/>
      <c r="C25" s="116"/>
      <c r="D25" s="116"/>
      <c r="E25" s="116"/>
      <c r="F25" s="116"/>
      <c r="G25" s="116"/>
      <c r="H25" s="116"/>
    </row>
    <row r="26" spans="1:8" ht="12">
      <c r="A26" s="116"/>
      <c r="B26" s="116"/>
      <c r="C26" s="116"/>
      <c r="D26" s="116"/>
      <c r="E26" s="116"/>
      <c r="F26" s="116"/>
      <c r="G26" s="116"/>
      <c r="H26" s="116"/>
    </row>
    <row r="27" spans="1:8" ht="12">
      <c r="A27" s="116"/>
      <c r="B27" s="116"/>
      <c r="C27" s="116"/>
      <c r="D27" s="116"/>
      <c r="E27" s="116"/>
      <c r="F27" s="116"/>
      <c r="G27" s="116"/>
      <c r="H27" s="116"/>
    </row>
    <row r="28" spans="1:8" ht="12">
      <c r="A28" s="116"/>
      <c r="B28" s="116"/>
      <c r="C28" s="116"/>
      <c r="D28" s="116"/>
      <c r="E28" s="116"/>
      <c r="F28" s="116"/>
      <c r="G28" s="116"/>
      <c r="H28" s="116"/>
    </row>
    <row r="29" spans="1:8" ht="12">
      <c r="A29" s="116"/>
      <c r="B29" s="116"/>
      <c r="C29" s="116"/>
      <c r="D29" s="116"/>
      <c r="E29" s="116"/>
      <c r="F29" s="116"/>
      <c r="G29" s="116"/>
      <c r="H29" s="116"/>
    </row>
    <row r="30" spans="1:8" ht="12">
      <c r="A30" s="116"/>
      <c r="B30" s="116"/>
      <c r="C30" s="116"/>
      <c r="D30" s="116"/>
      <c r="E30" s="116"/>
      <c r="F30" s="116"/>
      <c r="G30" s="116"/>
      <c r="H30" s="116"/>
    </row>
    <row r="31" spans="1:8" ht="12">
      <c r="A31" s="116"/>
      <c r="B31" s="116"/>
      <c r="C31" s="116"/>
      <c r="D31" s="116"/>
      <c r="E31" s="116"/>
      <c r="F31" s="116"/>
      <c r="G31" s="116"/>
      <c r="H31" s="116"/>
    </row>
    <row r="32" spans="1:8" ht="12">
      <c r="A32" s="116"/>
      <c r="B32" s="116"/>
      <c r="C32" s="116"/>
      <c r="D32" s="116"/>
      <c r="E32" s="116"/>
      <c r="F32" s="116"/>
      <c r="G32" s="116"/>
      <c r="H32" s="116"/>
    </row>
    <row r="33" spans="1:8" ht="12">
      <c r="A33" s="116"/>
      <c r="B33" s="116"/>
      <c r="C33" s="116"/>
      <c r="D33" s="116"/>
      <c r="E33" s="116"/>
      <c r="F33" s="116"/>
      <c r="G33" s="116"/>
      <c r="H33" s="116"/>
    </row>
    <row r="34" spans="1:8" ht="12">
      <c r="A34" s="116"/>
      <c r="B34" s="116"/>
      <c r="C34" s="116"/>
      <c r="D34" s="116"/>
      <c r="E34" s="116"/>
      <c r="F34" s="116"/>
      <c r="G34" s="116"/>
      <c r="H34" s="116"/>
    </row>
    <row r="35" spans="1:8" ht="12">
      <c r="A35" s="116"/>
      <c r="B35" s="116"/>
      <c r="C35" s="116"/>
      <c r="D35" s="116"/>
      <c r="E35" s="116"/>
      <c r="F35" s="116"/>
      <c r="G35" s="116"/>
      <c r="H35" s="116"/>
    </row>
    <row r="36" spans="1:8" ht="12">
      <c r="A36" s="116"/>
      <c r="B36" s="116"/>
      <c r="C36" s="116"/>
      <c r="D36" s="116"/>
      <c r="E36" s="116"/>
      <c r="F36" s="116"/>
      <c r="G36" s="116"/>
      <c r="H36" s="116"/>
    </row>
    <row r="37" spans="1:8" ht="12">
      <c r="A37" s="116"/>
      <c r="B37" s="116"/>
      <c r="C37" s="116"/>
      <c r="D37" s="116"/>
      <c r="E37" s="116"/>
      <c r="F37" s="116"/>
      <c r="G37" s="116"/>
      <c r="H37" s="116"/>
    </row>
    <row r="38" spans="1:8" ht="12">
      <c r="A38" s="116"/>
      <c r="B38" s="116"/>
      <c r="C38" s="116"/>
      <c r="D38" s="116"/>
      <c r="E38" s="116"/>
      <c r="F38" s="116"/>
      <c r="G38" s="116"/>
      <c r="H38" s="116"/>
    </row>
    <row r="39" spans="1:8" ht="12">
      <c r="A39" s="116"/>
      <c r="B39" s="116"/>
      <c r="C39" s="116"/>
      <c r="D39" s="116"/>
      <c r="E39" s="116"/>
      <c r="F39" s="116"/>
      <c r="G39" s="116"/>
      <c r="H39" s="116"/>
    </row>
    <row r="40" spans="1:8" ht="12">
      <c r="A40" s="116"/>
      <c r="B40" s="116"/>
      <c r="C40" s="116"/>
      <c r="D40" s="116"/>
      <c r="E40" s="116"/>
      <c r="F40" s="116"/>
      <c r="G40" s="116"/>
      <c r="H40" s="116"/>
    </row>
    <row r="41" spans="1:8" ht="12">
      <c r="A41" s="116"/>
      <c r="B41" s="116"/>
      <c r="C41" s="116"/>
      <c r="D41" s="116"/>
      <c r="E41" s="116"/>
      <c r="F41" s="116"/>
      <c r="G41" s="116"/>
      <c r="H41" s="116"/>
    </row>
    <row r="42" spans="1:8" ht="12">
      <c r="A42" s="116"/>
      <c r="B42" s="116"/>
      <c r="C42" s="116"/>
      <c r="D42" s="116"/>
      <c r="E42" s="116"/>
      <c r="F42" s="116"/>
      <c r="G42" s="116"/>
      <c r="H42" s="116"/>
    </row>
    <row r="43" spans="1:8" ht="12">
      <c r="A43" s="116"/>
      <c r="B43" s="116"/>
      <c r="C43" s="116"/>
      <c r="D43" s="116"/>
      <c r="E43" s="116"/>
      <c r="F43" s="116"/>
      <c r="G43" s="116"/>
      <c r="H43" s="116"/>
    </row>
    <row r="44" spans="1:8" ht="12">
      <c r="A44" s="116"/>
      <c r="B44" s="116"/>
      <c r="C44" s="116"/>
      <c r="D44" s="116"/>
      <c r="E44" s="116"/>
      <c r="F44" s="116"/>
      <c r="G44" s="116"/>
      <c r="H44" s="116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2"/>
  <sheetViews>
    <sheetView workbookViewId="0" topLeftCell="A10">
      <selection activeCell="B1" sqref="B1:J35"/>
    </sheetView>
  </sheetViews>
  <sheetFormatPr defaultColWidth="11.421875" defaultRowHeight="12.75"/>
  <cols>
    <col min="1" max="1" width="2.00390625" style="1" customWidth="1"/>
    <col min="2" max="2" width="8.7109375" style="1" customWidth="1"/>
    <col min="3" max="3" width="10.7109375" style="1" customWidth="1"/>
    <col min="4" max="4" width="8.28125" style="1" customWidth="1"/>
    <col min="5" max="5" width="14.140625" style="1" customWidth="1"/>
    <col min="6" max="6" width="10.00390625" style="1" customWidth="1"/>
    <col min="7" max="7" width="10.140625" style="1" customWidth="1"/>
    <col min="8" max="8" width="11.00390625" style="1" customWidth="1"/>
    <col min="9" max="9" width="10.7109375" style="1" customWidth="1"/>
    <col min="10" max="10" width="8.421875" style="1" customWidth="1"/>
    <col min="11" max="11" width="0.85546875" style="2" customWidth="1"/>
    <col min="12" max="12" width="8.7109375" style="1" customWidth="1"/>
    <col min="13" max="13" width="0.71875" style="1" customWidth="1"/>
    <col min="14" max="14" width="19.140625" style="1" bestFit="1" customWidth="1"/>
    <col min="15" max="15" width="0" style="1" hidden="1" customWidth="1"/>
    <col min="16" max="16" width="12.8515625" style="1" customWidth="1"/>
    <col min="17" max="16384" width="11.421875" style="1" customWidth="1"/>
  </cols>
  <sheetData>
    <row r="1" ht="12.75">
      <c r="B1" s="3" t="s">
        <v>124</v>
      </c>
    </row>
    <row r="2" spans="2:10" ht="9" customHeight="1">
      <c r="B2" s="2"/>
      <c r="C2" s="4"/>
      <c r="D2" s="3"/>
      <c r="E2" s="3"/>
      <c r="F2" s="3"/>
      <c r="G2" s="3"/>
      <c r="H2" s="3"/>
      <c r="I2" s="3"/>
      <c r="J2" s="3"/>
    </row>
    <row r="3" spans="2:16" ht="18.75" customHeight="1">
      <c r="B3" s="5"/>
      <c r="C3" s="5"/>
      <c r="D3" s="5"/>
      <c r="E3" s="6"/>
      <c r="F3" s="179" t="s">
        <v>0</v>
      </c>
      <c r="G3" s="180"/>
      <c r="H3" s="179" t="s">
        <v>1</v>
      </c>
      <c r="I3" s="181"/>
      <c r="J3" s="181"/>
      <c r="L3" s="3"/>
      <c r="M3" s="3"/>
      <c r="N3" s="3"/>
      <c r="O3" s="3"/>
      <c r="P3" s="3"/>
    </row>
    <row r="4" spans="2:16" ht="12.75">
      <c r="B4" s="7"/>
      <c r="D4" s="7"/>
      <c r="E4" s="8"/>
      <c r="F4" s="9"/>
      <c r="G4" s="9"/>
      <c r="H4" s="9"/>
      <c r="I4" s="9"/>
      <c r="J4" s="10" t="s">
        <v>2</v>
      </c>
      <c r="L4" s="3"/>
      <c r="M4" s="3"/>
      <c r="N4" s="3"/>
      <c r="O4" s="3"/>
      <c r="P4" s="3"/>
    </row>
    <row r="5" spans="2:16" ht="12.75">
      <c r="B5" s="7"/>
      <c r="C5" s="7" t="s">
        <v>3</v>
      </c>
      <c r="E5" s="8"/>
      <c r="F5" s="11">
        <v>2007</v>
      </c>
      <c r="G5" s="11">
        <v>2006</v>
      </c>
      <c r="H5" s="11">
        <v>2006</v>
      </c>
      <c r="I5" s="11">
        <v>2005</v>
      </c>
      <c r="J5" s="12" t="s">
        <v>4</v>
      </c>
      <c r="L5" s="3"/>
      <c r="M5" s="3"/>
      <c r="N5" s="3"/>
      <c r="O5" s="3"/>
      <c r="P5" s="3"/>
    </row>
    <row r="6" spans="2:16" ht="12.75">
      <c r="B6" s="13"/>
      <c r="C6" s="13"/>
      <c r="D6" s="13"/>
      <c r="E6" s="14"/>
      <c r="F6" s="15"/>
      <c r="G6" s="15"/>
      <c r="H6" s="15"/>
      <c r="I6" s="15"/>
      <c r="J6" s="16" t="s">
        <v>5</v>
      </c>
      <c r="L6" s="3"/>
      <c r="M6" s="3"/>
      <c r="O6" s="3"/>
      <c r="P6" s="3"/>
    </row>
    <row r="7" spans="12:16" ht="9.75" customHeight="1">
      <c r="L7" s="3"/>
      <c r="M7" s="3"/>
      <c r="N7" s="3"/>
      <c r="O7" s="3"/>
      <c r="P7" s="3"/>
    </row>
    <row r="8" spans="2:16" ht="12.75">
      <c r="B8" s="176" t="s">
        <v>6</v>
      </c>
      <c r="C8" s="176"/>
      <c r="D8" s="176"/>
      <c r="E8" s="176"/>
      <c r="F8" s="176"/>
      <c r="G8" s="176"/>
      <c r="H8" s="176"/>
      <c r="I8" s="176"/>
      <c r="J8" s="176"/>
      <c r="L8" s="3"/>
      <c r="M8" s="3"/>
      <c r="N8" s="3"/>
      <c r="O8" s="3"/>
      <c r="P8" s="3"/>
    </row>
    <row r="9" spans="12:16" ht="4.5" customHeight="1">
      <c r="L9" s="3"/>
      <c r="M9" s="3"/>
      <c r="N9" s="3"/>
      <c r="O9" s="3"/>
      <c r="P9" s="3"/>
    </row>
    <row r="10" spans="2:16" ht="12.75">
      <c r="B10" s="176" t="s">
        <v>7</v>
      </c>
      <c r="C10" s="176"/>
      <c r="D10" s="176"/>
      <c r="E10" s="176"/>
      <c r="F10" s="176"/>
      <c r="G10" s="176"/>
      <c r="H10" s="176"/>
      <c r="I10" s="176"/>
      <c r="J10" s="176"/>
      <c r="L10" s="3"/>
      <c r="M10" s="3"/>
      <c r="N10" s="3"/>
      <c r="O10" s="3"/>
      <c r="P10" s="3"/>
    </row>
    <row r="11" spans="12:16" ht="9.75" customHeight="1">
      <c r="L11" s="3"/>
      <c r="M11" s="3"/>
      <c r="N11" s="3"/>
      <c r="O11" s="3"/>
      <c r="P11" s="3"/>
    </row>
    <row r="12" spans="12:16" ht="12.75">
      <c r="L12" s="3"/>
      <c r="M12" s="3"/>
      <c r="N12" s="17"/>
      <c r="O12" s="3"/>
      <c r="P12" s="3"/>
    </row>
    <row r="13" spans="2:16" ht="10.5" customHeight="1">
      <c r="B13" s="1" t="s">
        <v>8</v>
      </c>
      <c r="F13" s="18">
        <f>SUM(F14:F15)</f>
        <v>20160.8</v>
      </c>
      <c r="G13" s="18">
        <f>SUM(G14:G15)</f>
        <v>19040</v>
      </c>
      <c r="H13" s="18">
        <v>79137.5</v>
      </c>
      <c r="I13" s="18">
        <f>SUM(I14:I15)</f>
        <v>73183</v>
      </c>
      <c r="J13" s="19">
        <f>SUM(H13/I13)*100-100</f>
        <v>8.136452454805081</v>
      </c>
      <c r="L13" s="3"/>
      <c r="M13" s="3"/>
      <c r="N13" s="17"/>
      <c r="O13" s="3"/>
      <c r="P13" s="3"/>
    </row>
    <row r="14" spans="2:16" ht="12.75">
      <c r="B14" s="1" t="s">
        <v>9</v>
      </c>
      <c r="C14" s="1" t="s">
        <v>10</v>
      </c>
      <c r="F14" s="18">
        <v>7764</v>
      </c>
      <c r="G14" s="18">
        <v>7778.2</v>
      </c>
      <c r="H14" s="18">
        <f>H13-H15</f>
        <v>32354.4</v>
      </c>
      <c r="I14" s="18">
        <v>29994</v>
      </c>
      <c r="J14" s="19">
        <f>SUM(H14/I14)*100-100</f>
        <v>7.869573914782961</v>
      </c>
      <c r="L14" s="3"/>
      <c r="M14" s="3"/>
      <c r="N14" s="17"/>
      <c r="O14" s="3"/>
      <c r="P14" s="3"/>
    </row>
    <row r="15" spans="3:16" ht="12.75">
      <c r="C15" s="1" t="s">
        <v>11</v>
      </c>
      <c r="F15" s="18">
        <v>12396.8</v>
      </c>
      <c r="G15" s="18">
        <v>11261.8</v>
      </c>
      <c r="H15" s="18">
        <v>46783.1</v>
      </c>
      <c r="I15" s="18">
        <v>43189</v>
      </c>
      <c r="J15" s="19">
        <f>SUM(H15/I15)*100-100</f>
        <v>8.321794901479535</v>
      </c>
      <c r="L15" s="3"/>
      <c r="M15" s="3"/>
      <c r="N15" s="17"/>
      <c r="O15" s="3"/>
      <c r="P15" s="3"/>
    </row>
    <row r="16" spans="6:16" ht="12.75">
      <c r="F16" s="18"/>
      <c r="G16" s="18"/>
      <c r="H16" s="18"/>
      <c r="I16" s="18"/>
      <c r="J16" s="19"/>
      <c r="L16" s="3"/>
      <c r="M16" s="3"/>
      <c r="N16" s="17"/>
      <c r="O16" s="3"/>
      <c r="P16" s="3"/>
    </row>
    <row r="17" spans="2:16" ht="9.75" customHeight="1">
      <c r="B17" s="1" t="s">
        <v>12</v>
      </c>
      <c r="F17" s="18">
        <f>SUM(F18:F19)</f>
        <v>14242.7</v>
      </c>
      <c r="G17" s="18">
        <f>SUM(G18:G19)</f>
        <v>13823.6</v>
      </c>
      <c r="H17" s="18">
        <f>SUM(H18:H19)</f>
        <v>56122.1</v>
      </c>
      <c r="I17" s="18">
        <f>SUM(I18:I19)</f>
        <v>52711</v>
      </c>
      <c r="J17" s="19">
        <f>SUM(H17/I17)*100-100</f>
        <v>6.471324770920674</v>
      </c>
      <c r="L17" s="3"/>
      <c r="M17" s="3"/>
      <c r="N17" s="17"/>
      <c r="O17" s="3"/>
      <c r="P17" s="3"/>
    </row>
    <row r="18" spans="2:16" ht="12.75">
      <c r="B18" s="1" t="s">
        <v>9</v>
      </c>
      <c r="C18" s="1" t="s">
        <v>10</v>
      </c>
      <c r="F18" s="18">
        <v>2786.2</v>
      </c>
      <c r="G18" s="18">
        <v>2824.9</v>
      </c>
      <c r="H18" s="18">
        <v>10528.6</v>
      </c>
      <c r="I18" s="18">
        <v>10084</v>
      </c>
      <c r="J18" s="19">
        <f>SUM(H18/I18)*100-100</f>
        <v>4.408964696548992</v>
      </c>
      <c r="M18" s="3"/>
      <c r="N18" s="17"/>
      <c r="O18" s="3"/>
      <c r="P18" s="3"/>
    </row>
    <row r="19" spans="3:16" ht="12.75">
      <c r="C19" s="1" t="s">
        <v>11</v>
      </c>
      <c r="F19" s="18">
        <v>11456.5</v>
      </c>
      <c r="G19" s="18">
        <v>10998.7</v>
      </c>
      <c r="H19" s="18">
        <v>45593.5</v>
      </c>
      <c r="I19" s="18">
        <v>42627</v>
      </c>
      <c r="J19" s="20">
        <f>SUM(H19/I19)*100-100</f>
        <v>6.9592042602106545</v>
      </c>
      <c r="L19" s="3"/>
      <c r="M19" s="3"/>
      <c r="N19" s="17"/>
      <c r="O19" s="3"/>
      <c r="P19" s="3"/>
    </row>
    <row r="20" spans="3:16" ht="6.75" customHeight="1">
      <c r="C20" s="5"/>
      <c r="D20" s="5"/>
      <c r="E20" s="5"/>
      <c r="F20" s="21"/>
      <c r="G20" s="21"/>
      <c r="H20" s="21"/>
      <c r="I20" s="21"/>
      <c r="J20" s="19"/>
      <c r="L20" s="3"/>
      <c r="M20" s="3"/>
      <c r="N20" s="17"/>
      <c r="O20" s="3"/>
      <c r="P20" s="3"/>
    </row>
    <row r="21" spans="3:16" ht="12.75">
      <c r="C21" s="1" t="s">
        <v>13</v>
      </c>
      <c r="F21" s="18">
        <f>SUM(F13+F17)</f>
        <v>34403.5</v>
      </c>
      <c r="G21" s="18">
        <v>32863.7</v>
      </c>
      <c r="H21" s="18">
        <f aca="true" t="shared" si="0" ref="H21:I23">SUM(H13+H17)</f>
        <v>135259.6</v>
      </c>
      <c r="I21" s="18">
        <f t="shared" si="0"/>
        <v>125894</v>
      </c>
      <c r="J21" s="19">
        <f>SUM(H21/I21)*100-100</f>
        <v>7.439274310133939</v>
      </c>
      <c r="L21" s="3"/>
      <c r="M21" s="3"/>
      <c r="N21" s="17"/>
      <c r="O21" s="3"/>
      <c r="P21" s="3"/>
    </row>
    <row r="22" spans="4:16" ht="12.75">
      <c r="D22" s="1" t="s">
        <v>10</v>
      </c>
      <c r="F22" s="18">
        <f>SUM(F14+F18)</f>
        <v>10550.2</v>
      </c>
      <c r="G22" s="18">
        <f>SUM(G14+G18)</f>
        <v>10603.1</v>
      </c>
      <c r="H22" s="18">
        <f t="shared" si="0"/>
        <v>42883</v>
      </c>
      <c r="I22" s="18">
        <f t="shared" si="0"/>
        <v>40078</v>
      </c>
      <c r="J22" s="19">
        <f>SUM(H22/I22)*100-100</f>
        <v>6.99885223813564</v>
      </c>
      <c r="L22" s="3"/>
      <c r="M22" s="3"/>
      <c r="N22" s="17"/>
      <c r="O22" s="3"/>
      <c r="P22" s="3"/>
    </row>
    <row r="23" spans="4:16" ht="12.75">
      <c r="D23" s="1" t="s">
        <v>11</v>
      </c>
      <c r="F23" s="18">
        <f>SUM(F15+F19)</f>
        <v>23853.3</v>
      </c>
      <c r="G23" s="18">
        <f>SUM(G15+G19)</f>
        <v>22260.5</v>
      </c>
      <c r="H23" s="18">
        <f t="shared" si="0"/>
        <v>92376.6</v>
      </c>
      <c r="I23" s="18">
        <f t="shared" si="0"/>
        <v>85816</v>
      </c>
      <c r="J23" s="19">
        <f>SUM(H23/I23)*100-100</f>
        <v>7.644961312575745</v>
      </c>
      <c r="L23" s="3"/>
      <c r="M23" s="3"/>
      <c r="N23" s="3"/>
      <c r="O23" s="3"/>
      <c r="P23" s="3"/>
    </row>
    <row r="24" spans="6:16" ht="12.75">
      <c r="F24" s="22"/>
      <c r="G24" s="22"/>
      <c r="H24" s="22"/>
      <c r="I24" s="22"/>
      <c r="J24" s="19"/>
      <c r="L24" s="3"/>
      <c r="M24" s="3"/>
      <c r="N24" s="3"/>
      <c r="O24" s="3"/>
      <c r="P24" s="3"/>
    </row>
    <row r="25" spans="2:16" ht="12.75">
      <c r="B25" s="176" t="s">
        <v>14</v>
      </c>
      <c r="C25" s="176"/>
      <c r="D25" s="176"/>
      <c r="E25" s="176"/>
      <c r="F25" s="176"/>
      <c r="G25" s="176"/>
      <c r="H25" s="176"/>
      <c r="I25" s="176"/>
      <c r="J25" s="176"/>
      <c r="L25" s="3"/>
      <c r="M25" s="3"/>
      <c r="N25" s="23"/>
      <c r="O25" s="3"/>
      <c r="P25" s="3"/>
    </row>
    <row r="26" spans="6:16" ht="8.25" customHeight="1">
      <c r="F26" s="22"/>
      <c r="G26" s="22"/>
      <c r="H26" s="22"/>
      <c r="I26" s="22"/>
      <c r="J26" s="19"/>
      <c r="L26" s="3"/>
      <c r="M26" s="3"/>
      <c r="N26" s="23"/>
      <c r="O26" s="3"/>
      <c r="P26" s="24"/>
    </row>
    <row r="27" spans="2:16" ht="12.75">
      <c r="B27" s="1" t="s">
        <v>15</v>
      </c>
      <c r="F27" s="18">
        <f>9495.1+8881.8</f>
        <v>18376.9</v>
      </c>
      <c r="G27" s="18">
        <f>8719.1+8710.8</f>
        <v>17429.9</v>
      </c>
      <c r="H27" s="18">
        <f>35931+35855.8</f>
        <v>71786.8</v>
      </c>
      <c r="I27" s="18">
        <f>33252+33573.4</f>
        <v>66825.4</v>
      </c>
      <c r="J27" s="19">
        <f>SUM(H27/I27)*100-100</f>
        <v>7.42442245014621</v>
      </c>
      <c r="L27" s="3"/>
      <c r="M27" s="3"/>
      <c r="N27" s="23"/>
      <c r="O27" s="3"/>
      <c r="P27" s="24"/>
    </row>
    <row r="28" spans="2:16" ht="12.75">
      <c r="B28" s="1" t="s">
        <v>16</v>
      </c>
      <c r="F28" s="25">
        <f>1207374+268637</f>
        <v>1476011</v>
      </c>
      <c r="G28" s="25">
        <f>1125625+194162</f>
        <v>1319787</v>
      </c>
      <c r="H28" s="25">
        <f>4684128+922256</f>
        <v>5606384</v>
      </c>
      <c r="I28" s="25">
        <f>4342609+781067</f>
        <v>5123676</v>
      </c>
      <c r="J28" s="19">
        <f>SUM(H28/I28)*100-100</f>
        <v>9.421126550546916</v>
      </c>
      <c r="L28" s="3"/>
      <c r="M28" s="3"/>
      <c r="N28" s="23"/>
      <c r="O28" s="3"/>
      <c r="P28" s="24"/>
    </row>
    <row r="29" spans="2:16" ht="12.75">
      <c r="B29" s="1" t="s">
        <v>17</v>
      </c>
      <c r="F29" s="25">
        <f>1913161+429361</f>
        <v>2342522</v>
      </c>
      <c r="G29" s="25">
        <f>1775523+312355</f>
        <v>2087878</v>
      </c>
      <c r="H29" s="25">
        <f>7402332+1479930</f>
        <v>8882262</v>
      </c>
      <c r="I29" s="25">
        <f>6837771+1257546</f>
        <v>8095317</v>
      </c>
      <c r="J29" s="19">
        <f>SUM(H29/I29)*100-100</f>
        <v>9.720990543051002</v>
      </c>
      <c r="L29" s="3"/>
      <c r="M29" s="3"/>
      <c r="N29" s="23"/>
      <c r="O29" s="3"/>
      <c r="P29" s="3"/>
    </row>
    <row r="30" spans="6:16" ht="12.75">
      <c r="F30" s="22"/>
      <c r="G30" s="22"/>
      <c r="H30" s="22"/>
      <c r="I30" s="22"/>
      <c r="J30" s="19"/>
      <c r="L30" s="26"/>
      <c r="M30" s="26"/>
      <c r="N30" s="23"/>
      <c r="O30" s="26"/>
      <c r="P30" s="26"/>
    </row>
    <row r="31" spans="2:16" ht="12.75">
      <c r="B31" s="176" t="s">
        <v>18</v>
      </c>
      <c r="C31" s="176"/>
      <c r="D31" s="176"/>
      <c r="E31" s="176"/>
      <c r="F31" s="176"/>
      <c r="G31" s="176"/>
      <c r="H31" s="176"/>
      <c r="I31" s="176"/>
      <c r="J31" s="176"/>
      <c r="L31" s="26"/>
      <c r="M31" s="26"/>
      <c r="N31" s="23"/>
      <c r="O31" s="26"/>
      <c r="P31" s="26"/>
    </row>
    <row r="32" spans="6:16" ht="7.5" customHeight="1">
      <c r="F32" s="27"/>
      <c r="G32" s="27"/>
      <c r="H32" s="27"/>
      <c r="I32" s="27"/>
      <c r="J32" s="19"/>
      <c r="L32" s="26"/>
      <c r="M32" s="26"/>
      <c r="N32" s="23"/>
      <c r="O32" s="26"/>
      <c r="P32" s="26"/>
    </row>
    <row r="33" spans="2:16" ht="12.75">
      <c r="B33" s="1" t="s">
        <v>19</v>
      </c>
      <c r="F33" s="25">
        <v>2962</v>
      </c>
      <c r="G33" s="25">
        <v>3011</v>
      </c>
      <c r="H33" s="25">
        <v>12373</v>
      </c>
      <c r="I33" s="25">
        <v>11900</v>
      </c>
      <c r="J33" s="19">
        <f>SUM(H33/I33)*100-100</f>
        <v>3.974789915966383</v>
      </c>
      <c r="L33" s="26"/>
      <c r="M33" s="26"/>
      <c r="N33" s="23"/>
      <c r="O33" s="26"/>
      <c r="P33" s="26"/>
    </row>
    <row r="34" spans="2:16" ht="12.75">
      <c r="B34" s="1" t="s">
        <v>20</v>
      </c>
      <c r="F34" s="177">
        <v>539</v>
      </c>
      <c r="G34" s="177">
        <v>540</v>
      </c>
      <c r="H34" s="177">
        <v>2609</v>
      </c>
      <c r="I34" s="177">
        <v>2619</v>
      </c>
      <c r="J34" s="174">
        <f>SUM(H34/I34)*100-100</f>
        <v>-0.3818251240931545</v>
      </c>
      <c r="L34" s="3"/>
      <c r="M34" s="3"/>
      <c r="N34" s="23"/>
      <c r="O34" s="3"/>
      <c r="P34" s="3"/>
    </row>
    <row r="35" spans="6:16" ht="9" customHeight="1">
      <c r="F35" s="177"/>
      <c r="G35" s="177"/>
      <c r="H35" s="178"/>
      <c r="I35" s="178"/>
      <c r="J35" s="175"/>
      <c r="L35" s="3"/>
      <c r="M35" s="3"/>
      <c r="N35" s="23"/>
      <c r="O35" s="3"/>
      <c r="P35" s="3"/>
    </row>
    <row r="36" spans="2:16" ht="8.25" customHeight="1">
      <c r="B36" s="3"/>
      <c r="C36" s="3" t="s">
        <v>9</v>
      </c>
      <c r="D36" s="3"/>
      <c r="E36" s="3"/>
      <c r="F36" s="3"/>
      <c r="G36" s="3"/>
      <c r="H36" s="3"/>
      <c r="I36" s="3"/>
      <c r="J36" s="3"/>
      <c r="L36" s="3"/>
      <c r="M36" s="3"/>
      <c r="N36" s="23"/>
      <c r="O36" s="3"/>
      <c r="P36" s="3"/>
    </row>
    <row r="37" spans="2:16" ht="8.25" customHeight="1">
      <c r="B37" s="3"/>
      <c r="C37" s="3"/>
      <c r="D37" s="3"/>
      <c r="E37" s="3"/>
      <c r="F37" s="3"/>
      <c r="G37" s="3"/>
      <c r="H37" s="3"/>
      <c r="I37" s="3"/>
      <c r="J37" s="3"/>
      <c r="L37" s="3"/>
      <c r="M37" s="3"/>
      <c r="N37" s="23"/>
      <c r="O37" s="3"/>
      <c r="P37" s="3"/>
    </row>
    <row r="38" spans="2:16" ht="12.75">
      <c r="B38" s="3"/>
      <c r="C38" s="3" t="s">
        <v>9</v>
      </c>
      <c r="D38" s="3"/>
      <c r="E38" s="3"/>
      <c r="F38" s="3"/>
      <c r="G38" s="3"/>
      <c r="H38" s="3"/>
      <c r="I38" s="3"/>
      <c r="J38" s="3"/>
      <c r="L38" s="3"/>
      <c r="M38" s="3"/>
      <c r="N38" s="3"/>
      <c r="O38" s="3"/>
      <c r="P38" s="3"/>
    </row>
    <row r="39" spans="2:16" ht="12.75">
      <c r="B39" s="3"/>
      <c r="C39" s="3"/>
      <c r="D39" s="3"/>
      <c r="E39" s="3"/>
      <c r="F39" s="3"/>
      <c r="G39" s="3"/>
      <c r="H39" s="3"/>
      <c r="I39" s="3"/>
      <c r="J39" s="3"/>
      <c r="L39" s="3"/>
      <c r="M39" s="3"/>
      <c r="N39" s="3"/>
      <c r="O39" s="3"/>
      <c r="P39" s="3"/>
    </row>
    <row r="40" spans="2:16" ht="23.25" customHeight="1">
      <c r="B40" s="3"/>
      <c r="C40" s="3" t="s">
        <v>9</v>
      </c>
      <c r="D40" s="3"/>
      <c r="E40" s="3"/>
      <c r="F40" s="3"/>
      <c r="G40" s="3"/>
      <c r="H40" s="3"/>
      <c r="I40" s="3"/>
      <c r="J40" s="3"/>
      <c r="L40" s="3"/>
      <c r="M40" s="3"/>
      <c r="N40" s="3"/>
      <c r="O40" s="3"/>
      <c r="P40" s="3"/>
    </row>
    <row r="41" spans="2:16" ht="12.75">
      <c r="B41" s="3"/>
      <c r="C41" s="3"/>
      <c r="D41" s="3"/>
      <c r="E41" s="3"/>
      <c r="F41" s="3"/>
      <c r="G41" s="3"/>
      <c r="H41" s="3"/>
      <c r="I41" s="3"/>
      <c r="J41" s="3"/>
      <c r="L41" s="3"/>
      <c r="M41" s="3"/>
      <c r="N41" s="3"/>
      <c r="O41" s="3"/>
      <c r="P41" s="3"/>
    </row>
    <row r="42" spans="2:16" ht="12.75">
      <c r="B42" s="3"/>
      <c r="C42" s="3"/>
      <c r="D42" s="3"/>
      <c r="E42" s="3"/>
      <c r="F42" s="3"/>
      <c r="G42" s="3"/>
      <c r="H42" s="3"/>
      <c r="I42" s="3"/>
      <c r="J42" s="3"/>
      <c r="L42" s="3"/>
      <c r="M42" s="3"/>
      <c r="N42" s="3"/>
      <c r="O42" s="3"/>
      <c r="P42" s="3"/>
    </row>
  </sheetData>
  <mergeCells count="11">
    <mergeCell ref="F3:G3"/>
    <mergeCell ref="B8:J8"/>
    <mergeCell ref="B10:J10"/>
    <mergeCell ref="B25:J25"/>
    <mergeCell ref="H3:J3"/>
    <mergeCell ref="J34:J35"/>
    <mergeCell ref="B31:J31"/>
    <mergeCell ref="F34:F35"/>
    <mergeCell ref="G34:G35"/>
    <mergeCell ref="H34:H35"/>
    <mergeCell ref="I34:I35"/>
  </mergeCells>
  <printOptions/>
  <pageMargins left="0.5" right="0.08" top="0.24" bottom="0.11811023622047245" header="0.17" footer="0.2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28" customWidth="1"/>
    <col min="2" max="2" width="7.421875" style="28" customWidth="1"/>
    <col min="3" max="3" width="23.140625" style="28" customWidth="1"/>
    <col min="4" max="5" width="9.8515625" style="28" customWidth="1"/>
    <col min="6" max="6" width="8.8515625" style="29" customWidth="1"/>
    <col min="7" max="8" width="9.8515625" style="28" customWidth="1"/>
    <col min="9" max="9" width="11.140625" style="30" customWidth="1"/>
    <col min="10" max="16384" width="11.421875" style="28" customWidth="1"/>
  </cols>
  <sheetData>
    <row r="1" spans="1:9" s="150" customFormat="1" ht="12.75">
      <c r="A1" s="149" t="s">
        <v>125</v>
      </c>
      <c r="F1" s="151"/>
      <c r="I1" s="152"/>
    </row>
    <row r="2" ht="13.5" customHeight="1"/>
    <row r="3" spans="1:9" ht="13.5" customHeight="1">
      <c r="A3" s="31"/>
      <c r="B3" s="31"/>
      <c r="C3" s="32"/>
      <c r="D3" s="33"/>
      <c r="E3" s="31"/>
      <c r="F3" s="34" t="s">
        <v>21</v>
      </c>
      <c r="G3" s="31"/>
      <c r="H3" s="31"/>
      <c r="I3" s="35"/>
    </row>
    <row r="4" spans="1:9" ht="13.5" customHeight="1">
      <c r="A4" s="36"/>
      <c r="B4" s="36"/>
      <c r="C4" s="37"/>
      <c r="D4" s="38" t="s">
        <v>22</v>
      </c>
      <c r="E4" s="39"/>
      <c r="F4" s="40"/>
      <c r="G4" s="41" t="s">
        <v>23</v>
      </c>
      <c r="H4" s="42"/>
      <c r="I4" s="43"/>
    </row>
    <row r="5" spans="1:9" ht="13.5" customHeight="1">
      <c r="A5" s="36"/>
      <c r="B5" s="36" t="s">
        <v>24</v>
      </c>
      <c r="C5" s="37"/>
      <c r="D5" s="38" t="s">
        <v>25</v>
      </c>
      <c r="E5" s="39"/>
      <c r="F5" s="40"/>
      <c r="G5" s="38" t="s">
        <v>25</v>
      </c>
      <c r="H5" s="39"/>
      <c r="I5" s="44"/>
    </row>
    <row r="6" spans="1:9" ht="13.5" customHeight="1">
      <c r="A6" s="36"/>
      <c r="B6" s="36"/>
      <c r="C6" s="37"/>
      <c r="D6" s="45">
        <v>2007</v>
      </c>
      <c r="E6" s="45">
        <v>2006</v>
      </c>
      <c r="F6" s="46" t="s">
        <v>2</v>
      </c>
      <c r="G6" s="45">
        <v>2007</v>
      </c>
      <c r="H6" s="45">
        <v>2006</v>
      </c>
      <c r="I6" s="46" t="s">
        <v>2</v>
      </c>
    </row>
    <row r="7" spans="1:9" ht="13.5" customHeight="1">
      <c r="A7" s="36"/>
      <c r="B7" s="36"/>
      <c r="C7" s="37"/>
      <c r="D7" s="182" t="s">
        <v>26</v>
      </c>
      <c r="E7" s="183"/>
      <c r="F7" s="47" t="s">
        <v>4</v>
      </c>
      <c r="G7" s="182" t="s">
        <v>26</v>
      </c>
      <c r="H7" s="183"/>
      <c r="I7" s="47" t="s">
        <v>4</v>
      </c>
    </row>
    <row r="8" spans="1:9" ht="13.5" customHeight="1">
      <c r="A8" s="48"/>
      <c r="B8" s="48"/>
      <c r="C8" s="49"/>
      <c r="D8" s="184"/>
      <c r="E8" s="185"/>
      <c r="F8" s="50" t="s">
        <v>5</v>
      </c>
      <c r="G8" s="184"/>
      <c r="H8" s="185"/>
      <c r="I8" s="50" t="s">
        <v>5</v>
      </c>
    </row>
    <row r="9" spans="4:9" ht="13.5" customHeight="1">
      <c r="D9" s="51"/>
      <c r="E9" s="52"/>
      <c r="F9" s="53"/>
      <c r="G9" s="51"/>
      <c r="H9" s="52"/>
      <c r="I9" s="54"/>
    </row>
    <row r="10" spans="1:9" ht="13.5" customHeight="1">
      <c r="A10" s="28" t="s">
        <v>27</v>
      </c>
      <c r="D10" s="51">
        <v>203.2</v>
      </c>
      <c r="E10" s="51">
        <v>169.7</v>
      </c>
      <c r="F10" s="55">
        <f>SUM(D10/E10)*100-100</f>
        <v>19.740718915733652</v>
      </c>
      <c r="G10" s="51">
        <v>137.4</v>
      </c>
      <c r="H10" s="51">
        <v>125.9</v>
      </c>
      <c r="I10" s="56">
        <f>SUM(G10/H10)*100-100</f>
        <v>9.134233518665596</v>
      </c>
    </row>
    <row r="11" spans="4:9" ht="13.5" customHeight="1">
      <c r="D11" s="51"/>
      <c r="E11" s="51"/>
      <c r="F11" s="55"/>
      <c r="G11" s="51"/>
      <c r="H11" s="51"/>
      <c r="I11" s="56"/>
    </row>
    <row r="12" spans="1:9" ht="13.5" customHeight="1">
      <c r="A12" s="28" t="s">
        <v>28</v>
      </c>
      <c r="D12" s="51">
        <f>SUM(D14:D21)</f>
        <v>7289.5</v>
      </c>
      <c r="E12" s="51">
        <f>SUM(E14:E21)</f>
        <v>7647.4</v>
      </c>
      <c r="F12" s="55">
        <f>SUM(D12/E12)*100-100</f>
        <v>-4.680021968250642</v>
      </c>
      <c r="G12" s="51">
        <f>SUM(G14:G21)</f>
        <v>2724.2</v>
      </c>
      <c r="H12" s="51">
        <f>SUM(H14:H21)</f>
        <v>3083.9</v>
      </c>
      <c r="I12" s="56">
        <f>SUM(G12/H12)*100-100</f>
        <v>-11.663802328220768</v>
      </c>
    </row>
    <row r="13" spans="1:9" ht="13.5" customHeight="1">
      <c r="A13" s="28" t="s">
        <v>29</v>
      </c>
      <c r="D13" s="57"/>
      <c r="E13" s="57"/>
      <c r="F13" s="55"/>
      <c r="G13" s="57"/>
      <c r="H13" s="57"/>
      <c r="I13" s="56"/>
    </row>
    <row r="14" spans="1:9" ht="13.5" customHeight="1">
      <c r="A14" s="28" t="s">
        <v>30</v>
      </c>
      <c r="D14" s="51">
        <v>3411.8</v>
      </c>
      <c r="E14" s="51">
        <v>3347.6</v>
      </c>
      <c r="F14" s="55">
        <f aca="true" t="shared" si="0" ref="F14:F20">SUM(D14/E14)*100-100</f>
        <v>1.9177918508782597</v>
      </c>
      <c r="G14" s="51">
        <v>2019.9</v>
      </c>
      <c r="H14" s="51">
        <v>1912.8</v>
      </c>
      <c r="I14" s="56">
        <f aca="true" t="shared" si="1" ref="I14:I20">SUM(G14/H14)*100-100</f>
        <v>5.5991217063990035</v>
      </c>
    </row>
    <row r="15" spans="1:9" ht="12">
      <c r="A15" s="28" t="s">
        <v>31</v>
      </c>
      <c r="D15" s="51">
        <v>1657.5</v>
      </c>
      <c r="E15" s="51">
        <v>1557.1</v>
      </c>
      <c r="F15" s="55">
        <f t="shared" si="0"/>
        <v>6.447883886712489</v>
      </c>
      <c r="G15" s="51">
        <v>253.1</v>
      </c>
      <c r="H15" s="51">
        <v>617.7</v>
      </c>
      <c r="I15" s="56">
        <f t="shared" si="1"/>
        <v>-59.02541686903028</v>
      </c>
    </row>
    <row r="16" spans="1:9" ht="13.5" customHeight="1">
      <c r="A16" s="28" t="s">
        <v>32</v>
      </c>
      <c r="D16" s="51">
        <v>793.7</v>
      </c>
      <c r="E16" s="51">
        <v>900.2</v>
      </c>
      <c r="F16" s="55">
        <f t="shared" si="0"/>
        <v>-11.830704287936015</v>
      </c>
      <c r="G16" s="51">
        <v>10.2</v>
      </c>
      <c r="H16" s="51">
        <v>21.9</v>
      </c>
      <c r="I16" s="56">
        <f t="shared" si="1"/>
        <v>-53.42465753424658</v>
      </c>
    </row>
    <row r="17" spans="1:9" ht="13.5" customHeight="1">
      <c r="A17" s="28" t="s">
        <v>33</v>
      </c>
      <c r="D17" s="51">
        <v>1028</v>
      </c>
      <c r="E17" s="51">
        <v>1411.7</v>
      </c>
      <c r="F17" s="55">
        <f t="shared" si="0"/>
        <v>-27.1799957498052</v>
      </c>
      <c r="G17" s="51">
        <v>199.2</v>
      </c>
      <c r="H17" s="51">
        <v>322.9</v>
      </c>
      <c r="I17" s="56">
        <f t="shared" si="1"/>
        <v>-38.30907401672344</v>
      </c>
    </row>
    <row r="18" spans="1:9" ht="13.5" customHeight="1">
      <c r="A18" s="28" t="s">
        <v>34</v>
      </c>
      <c r="D18" s="51">
        <v>113.9</v>
      </c>
      <c r="E18" s="51">
        <v>150.5</v>
      </c>
      <c r="F18" s="55">
        <f t="shared" si="0"/>
        <v>-24.31893687707641</v>
      </c>
      <c r="G18" s="51">
        <v>36.8</v>
      </c>
      <c r="H18" s="51">
        <v>25.9</v>
      </c>
      <c r="I18" s="56">
        <f t="shared" si="1"/>
        <v>42.0849420849421</v>
      </c>
    </row>
    <row r="19" spans="1:9" ht="13.5" customHeight="1">
      <c r="A19" s="28" t="s">
        <v>35</v>
      </c>
      <c r="D19" s="51">
        <v>172.3</v>
      </c>
      <c r="E19" s="51">
        <v>159.3</v>
      </c>
      <c r="F19" s="55">
        <f t="shared" si="0"/>
        <v>8.160703075957315</v>
      </c>
      <c r="G19" s="51">
        <v>108.9</v>
      </c>
      <c r="H19" s="51">
        <v>83</v>
      </c>
      <c r="I19" s="56">
        <f t="shared" si="1"/>
        <v>31.20481927710844</v>
      </c>
    </row>
    <row r="20" spans="1:9" ht="13.5" customHeight="1">
      <c r="A20" s="28" t="s">
        <v>36</v>
      </c>
      <c r="D20" s="51">
        <v>112.3</v>
      </c>
      <c r="E20" s="51">
        <v>121</v>
      </c>
      <c r="F20" s="55">
        <f t="shared" si="0"/>
        <v>-7.190082644628106</v>
      </c>
      <c r="G20" s="51">
        <v>96.1</v>
      </c>
      <c r="H20" s="51">
        <v>99.7</v>
      </c>
      <c r="I20" s="56">
        <f t="shared" si="1"/>
        <v>-3.6108324974924955</v>
      </c>
    </row>
    <row r="21" spans="1:9" ht="13.5" customHeight="1">
      <c r="A21" s="28" t="s">
        <v>37</v>
      </c>
      <c r="D21" s="58"/>
      <c r="E21" s="58"/>
      <c r="F21" s="58" t="s">
        <v>38</v>
      </c>
      <c r="G21" s="58"/>
      <c r="H21" s="58"/>
      <c r="I21" s="59" t="s">
        <v>39</v>
      </c>
    </row>
    <row r="22" spans="4:9" ht="13.5" customHeight="1">
      <c r="D22" s="51"/>
      <c r="E22" s="51"/>
      <c r="F22" s="53"/>
      <c r="G22" s="51"/>
      <c r="H22" s="51"/>
      <c r="I22" s="53"/>
    </row>
    <row r="23" spans="2:9" ht="12">
      <c r="B23" s="28" t="s">
        <v>40</v>
      </c>
      <c r="D23" s="51">
        <v>7492.6</v>
      </c>
      <c r="E23" s="51">
        <f>SUM(E10+E12)</f>
        <v>7817.099999999999</v>
      </c>
      <c r="F23" s="55">
        <f>SUM(D23/E23)*100-100</f>
        <v>-4.151155799465272</v>
      </c>
      <c r="G23" s="51">
        <v>2861.8</v>
      </c>
      <c r="H23" s="51">
        <f>SUM(H12+H10)</f>
        <v>3209.8</v>
      </c>
      <c r="I23" s="56">
        <f>SUM(G23/H23)*100-100</f>
        <v>-10.84179699669761</v>
      </c>
    </row>
    <row r="24" spans="4:9" ht="13.5" customHeight="1">
      <c r="D24" s="51"/>
      <c r="E24" s="51"/>
      <c r="F24" s="51"/>
      <c r="G24" s="51"/>
      <c r="H24" s="51"/>
      <c r="I24" s="60"/>
    </row>
    <row r="25" spans="1:9" ht="13.5" customHeight="1">
      <c r="A25" s="28" t="s">
        <v>41</v>
      </c>
      <c r="D25" s="51">
        <v>78.9</v>
      </c>
      <c r="E25" s="51">
        <v>79.3</v>
      </c>
      <c r="F25" s="55">
        <f>SUM(D25/E25)*100-100</f>
        <v>-0.5044136191677069</v>
      </c>
      <c r="G25" s="51">
        <v>30.9</v>
      </c>
      <c r="H25" s="51">
        <v>40.1</v>
      </c>
      <c r="I25" s="56">
        <f>SUM(G25/H25)*100-100</f>
        <v>-22.9426433915212</v>
      </c>
    </row>
    <row r="26" spans="1:9" ht="12">
      <c r="A26" s="28" t="s">
        <v>42</v>
      </c>
      <c r="D26" s="51">
        <v>11</v>
      </c>
      <c r="E26" s="51">
        <v>12.6</v>
      </c>
      <c r="F26" s="55">
        <f>SUM(D26/E26)*100-100</f>
        <v>-12.698412698412696</v>
      </c>
      <c r="G26" s="51">
        <v>6.1</v>
      </c>
      <c r="H26" s="51">
        <v>4.4</v>
      </c>
      <c r="I26" s="56">
        <f>SUM(G26/H26)*100-100</f>
        <v>38.636363636363626</v>
      </c>
    </row>
    <row r="27" spans="1:9" ht="13.5" customHeight="1">
      <c r="A27" s="28" t="s">
        <v>43</v>
      </c>
      <c r="D27" s="51">
        <v>84.3</v>
      </c>
      <c r="E27" s="51">
        <v>152.5</v>
      </c>
      <c r="F27" s="55">
        <f>SUM(D27/E27)*100-100</f>
        <v>-44.72131147540984</v>
      </c>
      <c r="G27" s="51">
        <v>68.3</v>
      </c>
      <c r="H27" s="51">
        <v>52.2</v>
      </c>
      <c r="I27" s="56">
        <f>SUM(G27/H27)*100-100</f>
        <v>30.84291187739464</v>
      </c>
    </row>
    <row r="28" spans="1:9" ht="13.5" customHeight="1">
      <c r="A28" s="28" t="s">
        <v>44</v>
      </c>
      <c r="D28" s="51">
        <v>927.4</v>
      </c>
      <c r="E28" s="51">
        <v>818.5</v>
      </c>
      <c r="F28" s="55">
        <f>SUM(D28/E28)*100-100</f>
        <v>13.30482590103847</v>
      </c>
      <c r="G28" s="51">
        <v>22.4</v>
      </c>
      <c r="H28" s="51">
        <v>11.7</v>
      </c>
      <c r="I28" s="56">
        <f>SUM(G28/H28)*100-100</f>
        <v>91.45299145299145</v>
      </c>
    </row>
    <row r="29" spans="1:9" ht="13.5" customHeight="1">
      <c r="A29" s="28" t="s">
        <v>45</v>
      </c>
      <c r="D29" s="58" t="s">
        <v>46</v>
      </c>
      <c r="E29" s="51">
        <v>0.4</v>
      </c>
      <c r="F29" s="58" t="s">
        <v>47</v>
      </c>
      <c r="G29" s="58" t="s">
        <v>46</v>
      </c>
      <c r="H29" s="51">
        <v>0.4</v>
      </c>
      <c r="I29" s="53" t="s">
        <v>48</v>
      </c>
    </row>
    <row r="30" spans="1:9" ht="12">
      <c r="A30" s="28" t="s">
        <v>49</v>
      </c>
      <c r="D30" s="58" t="s">
        <v>46</v>
      </c>
      <c r="E30" s="58" t="s">
        <v>46</v>
      </c>
      <c r="F30" s="58" t="s">
        <v>47</v>
      </c>
      <c r="G30" s="58" t="s">
        <v>46</v>
      </c>
      <c r="H30" s="58" t="s">
        <v>46</v>
      </c>
      <c r="I30" s="53" t="s">
        <v>48</v>
      </c>
    </row>
    <row r="31" spans="4:9" ht="13.5" customHeight="1">
      <c r="D31" s="51"/>
      <c r="E31" s="51"/>
      <c r="F31" s="55"/>
      <c r="G31" s="51"/>
      <c r="H31" s="51"/>
      <c r="I31" s="60"/>
    </row>
    <row r="32" spans="2:9" ht="13.5" customHeight="1">
      <c r="B32" s="28" t="s">
        <v>50</v>
      </c>
      <c r="D32" s="51">
        <f>SUM(D25:D30)</f>
        <v>1101.6</v>
      </c>
      <c r="E32" s="51">
        <f>SUM(E25:E30)</f>
        <v>1063.3000000000002</v>
      </c>
      <c r="F32" s="55">
        <f>SUM(D32/E32)*100-100</f>
        <v>3.601993792908843</v>
      </c>
      <c r="G32" s="51">
        <f>SUM(G25:G30)</f>
        <v>127.69999999999999</v>
      </c>
      <c r="H32" s="51">
        <f>SUM(H25:H30)</f>
        <v>108.80000000000001</v>
      </c>
      <c r="I32" s="56">
        <f>SUM(G32/H32)*100-100</f>
        <v>17.371323529411754</v>
      </c>
    </row>
    <row r="33" spans="4:9" ht="12">
      <c r="D33" s="51"/>
      <c r="E33" s="51"/>
      <c r="F33" s="55"/>
      <c r="G33" s="51"/>
      <c r="H33" s="51"/>
      <c r="I33" s="56"/>
    </row>
    <row r="34" spans="1:9" ht="13.5" customHeight="1">
      <c r="A34" s="28" t="s">
        <v>51</v>
      </c>
      <c r="D34" s="51">
        <v>773.6</v>
      </c>
      <c r="E34" s="51">
        <v>601.1</v>
      </c>
      <c r="F34" s="55">
        <f aca="true" t="shared" si="2" ref="F34:F39">SUM(D34/E34)*100-100</f>
        <v>28.697388121776726</v>
      </c>
      <c r="G34" s="51">
        <v>267.9</v>
      </c>
      <c r="H34" s="51">
        <v>194.6</v>
      </c>
      <c r="I34" s="56">
        <f>SUM(G34/H34)*100-100</f>
        <v>37.667009249743046</v>
      </c>
    </row>
    <row r="35" spans="1:9" ht="13.5" customHeight="1">
      <c r="A35" s="28" t="s">
        <v>52</v>
      </c>
      <c r="D35" s="51">
        <v>1004.2</v>
      </c>
      <c r="E35" s="51">
        <v>664.9</v>
      </c>
      <c r="F35" s="55">
        <f t="shared" si="2"/>
        <v>51.03023010979095</v>
      </c>
      <c r="G35" s="51">
        <v>78.2</v>
      </c>
      <c r="H35" s="51">
        <v>113.7</v>
      </c>
      <c r="I35" s="56">
        <f>SUM(G35/H35)*100-100</f>
        <v>-31.222515391380824</v>
      </c>
    </row>
    <row r="36" spans="1:9" ht="13.5" customHeight="1">
      <c r="A36" s="28" t="s">
        <v>53</v>
      </c>
      <c r="D36" s="51">
        <v>1898</v>
      </c>
      <c r="E36" s="51">
        <v>1957.3</v>
      </c>
      <c r="F36" s="55">
        <f t="shared" si="2"/>
        <v>-3.0296837480202328</v>
      </c>
      <c r="G36" s="51">
        <v>484.4</v>
      </c>
      <c r="H36" s="51">
        <v>431.1</v>
      </c>
      <c r="I36" s="56">
        <f>SUM(G36/H36)*100-100</f>
        <v>12.363720714451404</v>
      </c>
    </row>
    <row r="37" spans="1:9" ht="13.5" customHeight="1">
      <c r="A37" s="28" t="s">
        <v>54</v>
      </c>
      <c r="D37" s="51">
        <v>204.7</v>
      </c>
      <c r="E37" s="51">
        <v>162.2</v>
      </c>
      <c r="F37" s="55">
        <f t="shared" si="2"/>
        <v>26.202219482120853</v>
      </c>
      <c r="G37" s="51">
        <v>0</v>
      </c>
      <c r="H37" s="51">
        <v>0</v>
      </c>
      <c r="I37" s="53" t="s">
        <v>48</v>
      </c>
    </row>
    <row r="38" spans="1:9" ht="13.5" customHeight="1">
      <c r="A38" s="28" t="s">
        <v>55</v>
      </c>
      <c r="D38" s="51">
        <v>2.2</v>
      </c>
      <c r="E38" s="51">
        <v>3.9</v>
      </c>
      <c r="F38" s="55">
        <f t="shared" si="2"/>
        <v>-43.58974358974358</v>
      </c>
      <c r="G38" s="51">
        <v>1.9</v>
      </c>
      <c r="H38" s="51">
        <v>2.5</v>
      </c>
      <c r="I38" s="56">
        <f>SUM(G38/H38)*100-100</f>
        <v>-24</v>
      </c>
    </row>
    <row r="39" spans="1:9" ht="12">
      <c r="A39" s="28" t="s">
        <v>56</v>
      </c>
      <c r="D39" s="51">
        <v>283.4</v>
      </c>
      <c r="E39" s="51">
        <v>418.3</v>
      </c>
      <c r="F39" s="55">
        <f t="shared" si="2"/>
        <v>-32.24958163997131</v>
      </c>
      <c r="G39" s="51">
        <v>138</v>
      </c>
      <c r="H39" s="51">
        <v>111.6</v>
      </c>
      <c r="I39" s="56">
        <f>SUM(G39/H39)*100-100</f>
        <v>23.655913978494624</v>
      </c>
    </row>
    <row r="40" spans="1:9" ht="13.5" customHeight="1">
      <c r="A40" s="28" t="s">
        <v>57</v>
      </c>
      <c r="D40" s="58" t="s">
        <v>46</v>
      </c>
      <c r="E40" s="58" t="s">
        <v>46</v>
      </c>
      <c r="F40" s="58" t="s">
        <v>47</v>
      </c>
      <c r="G40" s="58" t="s">
        <v>46</v>
      </c>
      <c r="H40" s="58" t="s">
        <v>46</v>
      </c>
      <c r="I40" s="53" t="s">
        <v>48</v>
      </c>
    </row>
    <row r="41" spans="4:9" ht="13.5" customHeight="1">
      <c r="D41" s="51"/>
      <c r="E41" s="51"/>
      <c r="F41" s="53"/>
      <c r="G41" s="51"/>
      <c r="H41" s="51"/>
      <c r="I41" s="56"/>
    </row>
    <row r="42" spans="2:9" ht="13.5" customHeight="1">
      <c r="B42" s="28" t="s">
        <v>58</v>
      </c>
      <c r="D42" s="51">
        <f>SUM(D34:D40)</f>
        <v>4166.099999999999</v>
      </c>
      <c r="E42" s="51">
        <f>SUM(E34:E40)</f>
        <v>3807.7000000000003</v>
      </c>
      <c r="F42" s="55">
        <f>SUM(D42/E42)*100-100</f>
        <v>9.412506237361114</v>
      </c>
      <c r="G42" s="51">
        <v>970.5</v>
      </c>
      <c r="H42" s="51">
        <v>853.3</v>
      </c>
      <c r="I42" s="56">
        <f>SUM(G42/H42)*100-100</f>
        <v>13.734911519981253</v>
      </c>
    </row>
    <row r="43" spans="4:9" ht="13.5" customHeight="1">
      <c r="D43" s="51"/>
      <c r="E43" s="51"/>
      <c r="F43" s="55"/>
      <c r="G43" s="51"/>
      <c r="H43" s="51"/>
      <c r="I43" s="56"/>
    </row>
    <row r="44" spans="1:9" ht="12">
      <c r="A44" s="28" t="s">
        <v>59</v>
      </c>
      <c r="D44" s="51">
        <v>62.2</v>
      </c>
      <c r="E44" s="51">
        <v>65.9</v>
      </c>
      <c r="F44" s="55">
        <f>SUM(D44/E44)*100-100</f>
        <v>-5.6145675265553905</v>
      </c>
      <c r="G44" s="51">
        <v>49.2</v>
      </c>
      <c r="H44" s="51">
        <v>50.8</v>
      </c>
      <c r="I44" s="56">
        <f>SUM(G44/H44)*100-100</f>
        <v>-3.149606299212593</v>
      </c>
    </row>
    <row r="45" spans="1:9" ht="13.5" customHeight="1">
      <c r="A45" s="28" t="s">
        <v>60</v>
      </c>
      <c r="D45" s="51">
        <v>118.4</v>
      </c>
      <c r="E45" s="51">
        <v>121.3</v>
      </c>
      <c r="F45" s="55">
        <f>SUM(D45/E45)*100-100</f>
        <v>-2.390766694146734</v>
      </c>
      <c r="G45" s="51">
        <v>93</v>
      </c>
      <c r="H45" s="51">
        <v>81.3</v>
      </c>
      <c r="I45" s="56">
        <f>SUM(G45/H45)*100-100</f>
        <v>14.391143911439116</v>
      </c>
    </row>
    <row r="46" spans="1:9" ht="13.5" customHeight="1">
      <c r="A46" s="28" t="s">
        <v>61</v>
      </c>
      <c r="D46" s="51">
        <v>406.2</v>
      </c>
      <c r="E46" s="51">
        <v>532.3</v>
      </c>
      <c r="F46" s="55">
        <f>SUM(D46/E46)*100-100</f>
        <v>-23.689648694345294</v>
      </c>
      <c r="G46" s="51">
        <v>335.4</v>
      </c>
      <c r="H46" s="51">
        <v>349.4</v>
      </c>
      <c r="I46" s="56">
        <f>SUM(G46/H46)*100-100</f>
        <v>-4.006868918145386</v>
      </c>
    </row>
    <row r="47" spans="1:9" ht="12">
      <c r="A47" s="28" t="s">
        <v>62</v>
      </c>
      <c r="D47" s="51">
        <v>6544.6</v>
      </c>
      <c r="E47" s="51">
        <v>5254</v>
      </c>
      <c r="F47" s="55">
        <f>SUM(D47/E47)*100-100</f>
        <v>24.564141606395125</v>
      </c>
      <c r="G47" s="51">
        <v>5040.1</v>
      </c>
      <c r="H47" s="51">
        <v>4008.9</v>
      </c>
      <c r="I47" s="56">
        <f>SUM(G47/H47)*100-100</f>
        <v>25.722766843772618</v>
      </c>
    </row>
    <row r="48" spans="4:9" ht="13.5" customHeight="1">
      <c r="D48" s="51"/>
      <c r="E48" s="51"/>
      <c r="F48" s="55"/>
      <c r="G48" s="51"/>
      <c r="H48" s="51"/>
      <c r="I48" s="56"/>
    </row>
    <row r="49" spans="2:9" ht="13.5" customHeight="1">
      <c r="B49" s="28" t="s">
        <v>63</v>
      </c>
      <c r="D49" s="51">
        <f>SUM(D44:D48)</f>
        <v>7131.400000000001</v>
      </c>
      <c r="E49" s="51">
        <f>SUM(E44:E48)</f>
        <v>5973.5</v>
      </c>
      <c r="F49" s="55">
        <f>SUM(D49/E49)*100-100</f>
        <v>19.38394576044196</v>
      </c>
      <c r="G49" s="51">
        <f>SUM(G44:G47)</f>
        <v>5517.700000000001</v>
      </c>
      <c r="H49" s="51">
        <f>SUM(H44:H47)</f>
        <v>4490.4</v>
      </c>
      <c r="I49" s="56">
        <f>SUM(G49/H49)*100-100</f>
        <v>22.877694637448798</v>
      </c>
    </row>
    <row r="50" spans="4:9" ht="13.5" customHeight="1">
      <c r="D50" s="51"/>
      <c r="E50" s="51"/>
      <c r="F50" s="55"/>
      <c r="G50" s="51"/>
      <c r="H50" s="51"/>
      <c r="I50" s="56"/>
    </row>
    <row r="51" spans="1:9" ht="12">
      <c r="A51" s="28" t="s">
        <v>64</v>
      </c>
      <c r="D51" s="51">
        <v>269</v>
      </c>
      <c r="E51" s="51">
        <v>378.4</v>
      </c>
      <c r="F51" s="55">
        <f>SUM(D51/E51)*100-100</f>
        <v>-28.911205073995774</v>
      </c>
      <c r="G51" s="51">
        <v>17.5</v>
      </c>
      <c r="H51" s="51">
        <v>56.7</v>
      </c>
      <c r="I51" s="56">
        <f>SUM(G51/H51)*100-100</f>
        <v>-69.1358024691358</v>
      </c>
    </row>
    <row r="52" spans="4:9" ht="13.5" customHeight="1">
      <c r="D52" s="51"/>
      <c r="E52" s="51"/>
      <c r="F52" s="53"/>
      <c r="G52" s="51"/>
      <c r="H52" s="51"/>
      <c r="I52" s="61"/>
    </row>
    <row r="53" spans="1:9" ht="13.5" customHeight="1">
      <c r="A53" s="28" t="s">
        <v>65</v>
      </c>
      <c r="D53" s="58" t="s">
        <v>46</v>
      </c>
      <c r="E53" s="58" t="s">
        <v>46</v>
      </c>
      <c r="F53" s="58" t="s">
        <v>38</v>
      </c>
      <c r="G53" s="58" t="s">
        <v>46</v>
      </c>
      <c r="H53" s="58" t="s">
        <v>46</v>
      </c>
      <c r="I53" s="59" t="s">
        <v>39</v>
      </c>
    </row>
    <row r="54" spans="4:9" ht="12">
      <c r="D54" s="51"/>
      <c r="E54" s="51"/>
      <c r="F54" s="62"/>
      <c r="G54" s="51"/>
      <c r="H54" s="51"/>
      <c r="I54" s="61"/>
    </row>
    <row r="55" spans="1:9" ht="13.5" customHeight="1">
      <c r="A55" s="31"/>
      <c r="B55" s="31"/>
      <c r="C55" s="31" t="s">
        <v>66</v>
      </c>
      <c r="D55" s="63">
        <v>20160.8</v>
      </c>
      <c r="E55" s="63">
        <v>19040</v>
      </c>
      <c r="F55" s="64">
        <f>SUM(D55/E55)*100-100</f>
        <v>5.886554621848731</v>
      </c>
      <c r="G55" s="63">
        <v>9495.1</v>
      </c>
      <c r="H55" s="63">
        <v>8719.1</v>
      </c>
      <c r="I55" s="65">
        <f>SUM(G55/H55)*100-100</f>
        <v>8.900001146907371</v>
      </c>
    </row>
    <row r="56" ht="13.5" customHeight="1">
      <c r="A56" s="28" t="s">
        <v>67</v>
      </c>
    </row>
    <row r="57" ht="13.5" customHeight="1">
      <c r="A57" s="28" t="s">
        <v>68</v>
      </c>
    </row>
    <row r="58" ht="13.5" customHeight="1"/>
    <row r="59" ht="13.5" customHeight="1"/>
    <row r="60" ht="13.5" customHeight="1"/>
    <row r="61" spans="4:8" ht="13.5" customHeight="1">
      <c r="D61" s="66"/>
      <c r="E61" s="66"/>
      <c r="G61" s="66"/>
      <c r="H61" s="66"/>
    </row>
    <row r="62" spans="4:8" ht="13.5" customHeight="1">
      <c r="D62" s="66"/>
      <c r="E62" s="66"/>
      <c r="G62" s="66"/>
      <c r="H62" s="66"/>
    </row>
    <row r="63" ht="13.5" customHeight="1"/>
    <row r="64" spans="4:9" ht="12.75">
      <c r="D64" s="67"/>
      <c r="E64" s="67"/>
      <c r="F64" s="2"/>
      <c r="G64" s="67"/>
      <c r="H64" s="67"/>
      <c r="I64" s="2"/>
    </row>
    <row r="65" spans="4:9" ht="13.5" customHeight="1">
      <c r="D65" s="2"/>
      <c r="E65" s="2"/>
      <c r="F65" s="2"/>
      <c r="G65" s="2"/>
      <c r="H65" s="2"/>
      <c r="I65" s="2"/>
    </row>
    <row r="66" spans="4:9" ht="12.75">
      <c r="D66" s="2"/>
      <c r="E66" s="2"/>
      <c r="F66" s="2"/>
      <c r="G66" s="2"/>
      <c r="H66" s="2"/>
      <c r="I66" s="2"/>
    </row>
    <row r="67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</sheetData>
  <mergeCells count="2">
    <mergeCell ref="D7:E8"/>
    <mergeCell ref="G7:H8"/>
  </mergeCells>
  <printOptions/>
  <pageMargins left="0.53" right="0.22" top="0.2" bottom="0.15748031496062992" header="0.18" footer="0.17"/>
  <pageSetup orientation="portrait" pageOrder="overThenDown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66"/>
  <sheetViews>
    <sheetView workbookViewId="0" topLeftCell="A1">
      <selection activeCell="A1" sqref="A1"/>
    </sheetView>
  </sheetViews>
  <sheetFormatPr defaultColWidth="11.421875" defaultRowHeight="12.75"/>
  <cols>
    <col min="1" max="2" width="9.8515625" style="28" customWidth="1"/>
    <col min="3" max="3" width="11.28125" style="69" customWidth="1"/>
    <col min="4" max="5" width="9.8515625" style="28" customWidth="1"/>
    <col min="6" max="6" width="10.8515625" style="70" customWidth="1"/>
    <col min="7" max="8" width="11.421875" style="28" customWidth="1"/>
    <col min="9" max="9" width="18.57421875" style="36" customWidth="1"/>
    <col min="10" max="16384" width="11.421875" style="28" customWidth="1"/>
  </cols>
  <sheetData>
    <row r="1" ht="12.75" customHeight="1"/>
    <row r="2" ht="13.5" customHeight="1"/>
    <row r="3" spans="1:9" ht="13.5" customHeight="1">
      <c r="A3" s="33"/>
      <c r="B3" s="31"/>
      <c r="C3" s="71" t="s">
        <v>69</v>
      </c>
      <c r="D3" s="31"/>
      <c r="E3" s="31"/>
      <c r="F3" s="72"/>
      <c r="G3" s="31"/>
      <c r="H3" s="31"/>
      <c r="I3" s="31"/>
    </row>
    <row r="4" spans="1:8" ht="13.5" customHeight="1">
      <c r="A4" s="38" t="s">
        <v>22</v>
      </c>
      <c r="B4" s="39"/>
      <c r="C4" s="40"/>
      <c r="D4" s="41" t="s">
        <v>70</v>
      </c>
      <c r="E4" s="42"/>
      <c r="F4" s="73"/>
      <c r="G4" s="36"/>
      <c r="H4" s="36"/>
    </row>
    <row r="5" spans="1:8" ht="13.5" customHeight="1">
      <c r="A5" s="38" t="s">
        <v>25</v>
      </c>
      <c r="B5" s="39"/>
      <c r="C5" s="40"/>
      <c r="D5" s="38" t="s">
        <v>25</v>
      </c>
      <c r="E5" s="39"/>
      <c r="F5" s="74"/>
      <c r="G5" s="36"/>
      <c r="H5" s="36" t="s">
        <v>24</v>
      </c>
    </row>
    <row r="6" spans="1:8" ht="13.5" customHeight="1">
      <c r="A6" s="45">
        <v>2007</v>
      </c>
      <c r="B6" s="45">
        <v>2006</v>
      </c>
      <c r="C6" s="75" t="s">
        <v>2</v>
      </c>
      <c r="D6" s="45">
        <v>2007</v>
      </c>
      <c r="E6" s="45">
        <v>2006</v>
      </c>
      <c r="F6" s="76" t="s">
        <v>2</v>
      </c>
      <c r="G6" s="36"/>
      <c r="H6" s="36"/>
    </row>
    <row r="7" spans="1:8" ht="13.5" customHeight="1">
      <c r="A7" s="182" t="s">
        <v>26</v>
      </c>
      <c r="B7" s="183"/>
      <c r="C7" s="77" t="s">
        <v>4</v>
      </c>
      <c r="D7" s="182" t="s">
        <v>26</v>
      </c>
      <c r="E7" s="183"/>
      <c r="F7" s="78" t="s">
        <v>4</v>
      </c>
      <c r="G7" s="36"/>
      <c r="H7" s="36"/>
    </row>
    <row r="8" spans="1:9" ht="13.5" customHeight="1">
      <c r="A8" s="184"/>
      <c r="B8" s="185"/>
      <c r="C8" s="79" t="s">
        <v>5</v>
      </c>
      <c r="D8" s="184"/>
      <c r="E8" s="185"/>
      <c r="F8" s="80" t="s">
        <v>5</v>
      </c>
      <c r="G8" s="48"/>
      <c r="H8" s="48"/>
      <c r="I8" s="48"/>
    </row>
    <row r="9" spans="1:6" ht="13.5" customHeight="1">
      <c r="A9" s="51"/>
      <c r="B9" s="52"/>
      <c r="C9" s="60"/>
      <c r="D9" s="51"/>
      <c r="E9" s="52"/>
      <c r="F9" s="81"/>
    </row>
    <row r="10" spans="1:7" ht="13.5" customHeight="1">
      <c r="A10" s="51">
        <v>364.1</v>
      </c>
      <c r="B10" s="51">
        <v>296.8</v>
      </c>
      <c r="C10" s="56">
        <f>SUM(A10/B10)*100-100</f>
        <v>22.675202156334223</v>
      </c>
      <c r="D10" s="51">
        <v>122.3</v>
      </c>
      <c r="E10" s="51">
        <v>156.6</v>
      </c>
      <c r="F10" s="56">
        <f>SUM(D10/E10)*100-100</f>
        <v>-21.9029374201788</v>
      </c>
      <c r="G10" s="28" t="s">
        <v>27</v>
      </c>
    </row>
    <row r="11" spans="1:6" ht="13.5" customHeight="1">
      <c r="A11" s="51"/>
      <c r="B11" s="51"/>
      <c r="C11" s="56"/>
      <c r="D11" s="51"/>
      <c r="E11" s="51"/>
      <c r="F11" s="56"/>
    </row>
    <row r="12" spans="1:7" ht="13.5" customHeight="1">
      <c r="A12" s="51">
        <f>SUM(A14:A21)</f>
        <v>5614.099999999999</v>
      </c>
      <c r="B12" s="51">
        <f>SUM(B14:B21)</f>
        <v>5460.299999999999</v>
      </c>
      <c r="C12" s="56">
        <f>SUM(A12/B12)*100-100</f>
        <v>2.8166950533853594</v>
      </c>
      <c r="D12" s="51">
        <f>SUM(D14:D21)</f>
        <v>3270.1</v>
      </c>
      <c r="E12" s="51">
        <f>SUM(E14:E21)</f>
        <v>2905.7000000000003</v>
      </c>
      <c r="F12" s="56">
        <f>SUM(D12/E12)*100-100</f>
        <v>12.540867949203289</v>
      </c>
      <c r="G12" s="28" t="s">
        <v>28</v>
      </c>
    </row>
    <row r="13" spans="1:7" ht="13.5" customHeight="1">
      <c r="A13" s="57"/>
      <c r="B13" s="57"/>
      <c r="C13" s="56"/>
      <c r="D13" s="57"/>
      <c r="E13" s="57"/>
      <c r="F13" s="56"/>
      <c r="G13" s="28" t="s">
        <v>29</v>
      </c>
    </row>
    <row r="14" spans="1:7" ht="13.5" customHeight="1">
      <c r="A14" s="51">
        <v>3406.4</v>
      </c>
      <c r="B14" s="51">
        <v>2734.5</v>
      </c>
      <c r="C14" s="56">
        <f aca="true" t="shared" si="0" ref="C14:C20">SUM(A14/B14)*100-100</f>
        <v>24.571219601389657</v>
      </c>
      <c r="D14" s="51">
        <v>2575.9</v>
      </c>
      <c r="E14" s="51">
        <v>1914.2</v>
      </c>
      <c r="F14" s="56">
        <f aca="true" t="shared" si="1" ref="F14:F20">SUM(D14/E14)*100-100</f>
        <v>34.567965729808805</v>
      </c>
      <c r="G14" s="28" t="s">
        <v>30</v>
      </c>
    </row>
    <row r="15" spans="1:7" ht="12">
      <c r="A15" s="51">
        <v>364.8</v>
      </c>
      <c r="B15" s="51">
        <v>747.7</v>
      </c>
      <c r="C15" s="56">
        <f t="shared" si="0"/>
        <v>-51.21037849404841</v>
      </c>
      <c r="D15" s="51">
        <v>204.3</v>
      </c>
      <c r="E15" s="51">
        <v>463.6</v>
      </c>
      <c r="F15" s="56">
        <f t="shared" si="1"/>
        <v>-55.93183779119931</v>
      </c>
      <c r="G15" s="28" t="s">
        <v>31</v>
      </c>
    </row>
    <row r="16" spans="1:7" ht="13.5" customHeight="1">
      <c r="A16" s="51">
        <v>295.9</v>
      </c>
      <c r="B16" s="51">
        <v>383.4</v>
      </c>
      <c r="C16" s="56">
        <f t="shared" si="0"/>
        <v>-22.822117892540433</v>
      </c>
      <c r="D16" s="51">
        <v>11.5</v>
      </c>
      <c r="E16" s="51">
        <v>29.7</v>
      </c>
      <c r="F16" s="56">
        <f t="shared" si="1"/>
        <v>-61.27946127946128</v>
      </c>
      <c r="G16" s="28" t="s">
        <v>32</v>
      </c>
    </row>
    <row r="17" spans="1:7" ht="13.5" customHeight="1">
      <c r="A17" s="51">
        <v>914.4</v>
      </c>
      <c r="B17" s="51">
        <v>811.8</v>
      </c>
      <c r="C17" s="56">
        <f t="shared" si="0"/>
        <v>12.63858093126386</v>
      </c>
      <c r="D17" s="51">
        <v>228.1</v>
      </c>
      <c r="E17" s="51">
        <v>271.9</v>
      </c>
      <c r="F17" s="56">
        <f t="shared" si="1"/>
        <v>-16.108863552776754</v>
      </c>
      <c r="G17" s="28" t="s">
        <v>33</v>
      </c>
    </row>
    <row r="18" spans="1:7" ht="13.5" customHeight="1">
      <c r="A18" s="51">
        <v>144.4</v>
      </c>
      <c r="B18" s="51">
        <v>232.5</v>
      </c>
      <c r="C18" s="56">
        <f t="shared" si="0"/>
        <v>-37.89247311827957</v>
      </c>
      <c r="D18" s="51">
        <v>26.1</v>
      </c>
      <c r="E18" s="51">
        <v>19.4</v>
      </c>
      <c r="F18" s="56">
        <f t="shared" si="1"/>
        <v>34.536082474226816</v>
      </c>
      <c r="G18" s="28" t="s">
        <v>34</v>
      </c>
    </row>
    <row r="19" spans="1:7" ht="13.5" customHeight="1">
      <c r="A19" s="51">
        <v>275.5</v>
      </c>
      <c r="B19" s="51">
        <v>339.5</v>
      </c>
      <c r="C19" s="56">
        <f t="shared" si="0"/>
        <v>-18.851251840942567</v>
      </c>
      <c r="D19" s="51">
        <v>157</v>
      </c>
      <c r="E19" s="51">
        <v>146.3</v>
      </c>
      <c r="F19" s="56">
        <f t="shared" si="1"/>
        <v>7.313738892686246</v>
      </c>
      <c r="G19" s="28" t="s">
        <v>35</v>
      </c>
    </row>
    <row r="20" spans="1:7" ht="13.5" customHeight="1">
      <c r="A20" s="51">
        <v>212.7</v>
      </c>
      <c r="B20" s="51">
        <v>210.9</v>
      </c>
      <c r="C20" s="56">
        <f t="shared" si="0"/>
        <v>0.853485064011366</v>
      </c>
      <c r="D20" s="51">
        <v>67.2</v>
      </c>
      <c r="E20" s="51">
        <v>60.6</v>
      </c>
      <c r="F20" s="56">
        <f t="shared" si="1"/>
        <v>10.891089108910904</v>
      </c>
      <c r="G20" s="28" t="s">
        <v>36</v>
      </c>
    </row>
    <row r="21" spans="1:7" ht="13.5" customHeight="1">
      <c r="A21" s="58" t="s">
        <v>46</v>
      </c>
      <c r="B21" s="58" t="s">
        <v>46</v>
      </c>
      <c r="C21" s="59" t="s">
        <v>39</v>
      </c>
      <c r="D21" s="58" t="s">
        <v>46</v>
      </c>
      <c r="E21" s="58" t="s">
        <v>46</v>
      </c>
      <c r="F21" s="59" t="s">
        <v>71</v>
      </c>
      <c r="G21" s="28" t="s">
        <v>37</v>
      </c>
    </row>
    <row r="22" spans="1:6" ht="13.5" customHeight="1">
      <c r="A22" s="51"/>
      <c r="B22" s="51"/>
      <c r="C22" s="60"/>
      <c r="D22" s="51"/>
      <c r="E22" s="51"/>
      <c r="F22" s="53"/>
    </row>
    <row r="23" spans="1:8" ht="12">
      <c r="A23" s="51">
        <f>SUM(A10+A12)</f>
        <v>5978.2</v>
      </c>
      <c r="B23" s="51">
        <v>5757</v>
      </c>
      <c r="C23" s="56">
        <f>SUM(A23/B23)*100-100</f>
        <v>3.8422789647385684</v>
      </c>
      <c r="D23" s="51">
        <v>3392.5</v>
      </c>
      <c r="E23" s="51">
        <v>3062.2</v>
      </c>
      <c r="F23" s="56">
        <f>SUM(D23/E23)*100-100</f>
        <v>10.786362745738359</v>
      </c>
      <c r="H23" s="28" t="s">
        <v>40</v>
      </c>
    </row>
    <row r="24" spans="1:6" ht="13.5" customHeight="1">
      <c r="A24" s="51"/>
      <c r="B24" s="51"/>
      <c r="C24" s="51"/>
      <c r="D24" s="51"/>
      <c r="E24" s="51"/>
      <c r="F24" s="60"/>
    </row>
    <row r="25" spans="1:7" ht="13.5" customHeight="1">
      <c r="A25" s="51">
        <v>227.3</v>
      </c>
      <c r="B25" s="51">
        <v>311.6</v>
      </c>
      <c r="C25" s="56">
        <f>SUM(A25/B25)*100-100</f>
        <v>-27.053915275994868</v>
      </c>
      <c r="D25" s="51">
        <v>89.9</v>
      </c>
      <c r="E25" s="51">
        <v>123.1</v>
      </c>
      <c r="F25" s="56">
        <f>SUM(D25/E25)*100-100</f>
        <v>-26.96994313566205</v>
      </c>
      <c r="G25" s="28" t="s">
        <v>41</v>
      </c>
    </row>
    <row r="26" spans="1:7" ht="12">
      <c r="A26" s="51">
        <v>67.4</v>
      </c>
      <c r="B26" s="51">
        <v>94.4</v>
      </c>
      <c r="C26" s="56">
        <f>SUM(A26/B26)*100-100</f>
        <v>-28.601694915254242</v>
      </c>
      <c r="D26" s="51">
        <v>28.1</v>
      </c>
      <c r="E26" s="51">
        <v>23.4</v>
      </c>
      <c r="F26" s="56">
        <f>SUM(D26/E26)*100-100</f>
        <v>20.085470085470106</v>
      </c>
      <c r="G26" s="28" t="s">
        <v>42</v>
      </c>
    </row>
    <row r="27" spans="1:7" ht="13.5" customHeight="1">
      <c r="A27" s="51">
        <v>119.5</v>
      </c>
      <c r="B27" s="51">
        <v>80</v>
      </c>
      <c r="C27" s="56">
        <f>SUM(A27/B27)*100-100</f>
        <v>49.375</v>
      </c>
      <c r="D27" s="51">
        <v>39</v>
      </c>
      <c r="E27" s="51">
        <v>32.1</v>
      </c>
      <c r="F27" s="56">
        <f>SUM(D27/E27)*100-100</f>
        <v>21.495327102803728</v>
      </c>
      <c r="G27" s="28" t="s">
        <v>43</v>
      </c>
    </row>
    <row r="28" spans="1:7" ht="13.5" customHeight="1">
      <c r="A28" s="51">
        <v>143.8</v>
      </c>
      <c r="B28" s="51">
        <v>89</v>
      </c>
      <c r="C28" s="56">
        <f>SUM(A28/B28)*100-100</f>
        <v>61.573033707865164</v>
      </c>
      <c r="D28" s="51">
        <v>66.8</v>
      </c>
      <c r="E28" s="51">
        <v>32.7</v>
      </c>
      <c r="F28" s="56">
        <f>SUM(D28/E28)*100-100</f>
        <v>104.2813455657492</v>
      </c>
      <c r="G28" s="28" t="s">
        <v>44</v>
      </c>
    </row>
    <row r="29" spans="1:7" ht="13.5" customHeight="1">
      <c r="A29" s="51">
        <v>0.6</v>
      </c>
      <c r="B29" s="51">
        <v>14.4</v>
      </c>
      <c r="C29" s="53" t="s">
        <v>48</v>
      </c>
      <c r="D29" s="51">
        <v>0.5</v>
      </c>
      <c r="E29" s="51">
        <v>0.2</v>
      </c>
      <c r="F29" s="56">
        <f>SUM(D29/E29)*100-100</f>
        <v>150</v>
      </c>
      <c r="G29" s="28" t="s">
        <v>45</v>
      </c>
    </row>
    <row r="30" spans="1:7" ht="12">
      <c r="A30" s="51">
        <v>16.8</v>
      </c>
      <c r="B30" s="51">
        <v>23.2</v>
      </c>
      <c r="C30" s="56">
        <f>SUM(A30/B30)*100-100</f>
        <v>-27.58620689655173</v>
      </c>
      <c r="D30" s="58" t="s">
        <v>46</v>
      </c>
      <c r="E30" s="58" t="s">
        <v>46</v>
      </c>
      <c r="F30" s="59" t="s">
        <v>71</v>
      </c>
      <c r="G30" s="28" t="s">
        <v>49</v>
      </c>
    </row>
    <row r="31" spans="1:6" ht="13.5" customHeight="1">
      <c r="A31" s="51"/>
      <c r="B31" s="51"/>
      <c r="C31" s="56"/>
      <c r="D31" s="51"/>
      <c r="E31" s="51"/>
      <c r="F31" s="60"/>
    </row>
    <row r="32" spans="1:8" ht="13.5" customHeight="1">
      <c r="A32" s="51">
        <v>575.3</v>
      </c>
      <c r="B32" s="51">
        <f>SUM(B25:B30)</f>
        <v>612.6</v>
      </c>
      <c r="C32" s="56">
        <f>SUM(A32/B32)*100-100</f>
        <v>-6.088801828272949</v>
      </c>
      <c r="D32" s="51">
        <f>SUM(D25:D30)</f>
        <v>224.3</v>
      </c>
      <c r="E32" s="51">
        <f>SUM(E25:E30)</f>
        <v>211.5</v>
      </c>
      <c r="F32" s="56">
        <f>SUM(D32/E32)*100-100</f>
        <v>6.052009456264784</v>
      </c>
      <c r="H32" s="28" t="s">
        <v>50</v>
      </c>
    </row>
    <row r="33" spans="1:6" ht="12">
      <c r="A33" s="51"/>
      <c r="B33" s="51"/>
      <c r="C33" s="56"/>
      <c r="D33" s="51"/>
      <c r="E33" s="51"/>
      <c r="F33" s="56"/>
    </row>
    <row r="34" spans="1:7" ht="13.5" customHeight="1">
      <c r="A34" s="51">
        <v>450.3</v>
      </c>
      <c r="B34" s="51">
        <v>546.5</v>
      </c>
      <c r="C34" s="56">
        <f aca="true" t="shared" si="2" ref="C34:C39">SUM(A34/B34)*100-100</f>
        <v>-17.602927721866422</v>
      </c>
      <c r="D34" s="51">
        <v>365.3</v>
      </c>
      <c r="E34" s="51">
        <v>414.5</v>
      </c>
      <c r="F34" s="56">
        <f>SUM(D34/E34)*100-100</f>
        <v>-11.869722557297948</v>
      </c>
      <c r="G34" s="28" t="s">
        <v>51</v>
      </c>
    </row>
    <row r="35" spans="1:7" ht="13.5" customHeight="1">
      <c r="A35" s="51">
        <v>193.5</v>
      </c>
      <c r="B35" s="51">
        <v>263.1</v>
      </c>
      <c r="C35" s="56">
        <f t="shared" si="2"/>
        <v>-26.453819840364886</v>
      </c>
      <c r="D35" s="51">
        <v>121.4</v>
      </c>
      <c r="E35" s="51">
        <v>173.1</v>
      </c>
      <c r="F35" s="56">
        <f>SUM(D35/E35)*100-100</f>
        <v>-29.86712882726748</v>
      </c>
      <c r="G35" s="28" t="s">
        <v>52</v>
      </c>
    </row>
    <row r="36" spans="1:7" ht="13.5" customHeight="1">
      <c r="A36" s="51">
        <v>649.8</v>
      </c>
      <c r="B36" s="51">
        <v>559.3</v>
      </c>
      <c r="C36" s="56">
        <f t="shared" si="2"/>
        <v>16.180940461290902</v>
      </c>
      <c r="D36" s="51">
        <v>274.8</v>
      </c>
      <c r="E36" s="51">
        <v>246.3</v>
      </c>
      <c r="F36" s="56">
        <f>SUM(D36/E36)*100-100</f>
        <v>11.57125456760049</v>
      </c>
      <c r="G36" s="28" t="s">
        <v>53</v>
      </c>
    </row>
    <row r="37" spans="1:7" ht="13.5" customHeight="1">
      <c r="A37" s="51">
        <v>0</v>
      </c>
      <c r="B37" s="51">
        <v>47.7</v>
      </c>
      <c r="C37" s="53" t="s">
        <v>48</v>
      </c>
      <c r="D37" s="51">
        <v>0</v>
      </c>
      <c r="E37" s="51">
        <v>39.7</v>
      </c>
      <c r="F37" s="53" t="s">
        <v>72</v>
      </c>
      <c r="G37" s="28" t="s">
        <v>54</v>
      </c>
    </row>
    <row r="38" spans="1:7" ht="13.5" customHeight="1">
      <c r="A38" s="51">
        <v>2.1</v>
      </c>
      <c r="B38" s="51">
        <v>1.7</v>
      </c>
      <c r="C38" s="56">
        <f t="shared" si="2"/>
        <v>23.529411764705884</v>
      </c>
      <c r="D38" s="51">
        <v>1.8</v>
      </c>
      <c r="E38" s="51">
        <v>1</v>
      </c>
      <c r="F38" s="56">
        <f>SUM(D38/E38)*100-100</f>
        <v>80</v>
      </c>
      <c r="G38" s="28" t="s">
        <v>55</v>
      </c>
    </row>
    <row r="39" spans="1:7" ht="12">
      <c r="A39" s="51">
        <v>167.4</v>
      </c>
      <c r="B39" s="51">
        <v>153</v>
      </c>
      <c r="C39" s="56">
        <f t="shared" si="2"/>
        <v>9.411764705882362</v>
      </c>
      <c r="D39" s="51">
        <v>94.9</v>
      </c>
      <c r="E39" s="51">
        <v>92.7</v>
      </c>
      <c r="F39" s="56">
        <f>SUM(D39/E39)*100-100</f>
        <v>2.373247033441217</v>
      </c>
      <c r="G39" s="28" t="s">
        <v>56</v>
      </c>
    </row>
    <row r="40" spans="1:7" ht="13.5" customHeight="1">
      <c r="A40" s="58" t="s">
        <v>46</v>
      </c>
      <c r="B40" s="58" t="s">
        <v>46</v>
      </c>
      <c r="C40" s="59" t="s">
        <v>39</v>
      </c>
      <c r="D40" s="58" t="s">
        <v>46</v>
      </c>
      <c r="E40" s="58" t="s">
        <v>46</v>
      </c>
      <c r="F40" s="59" t="s">
        <v>71</v>
      </c>
      <c r="G40" s="28" t="s">
        <v>57</v>
      </c>
    </row>
    <row r="41" spans="1:6" ht="13.5" customHeight="1">
      <c r="A41" s="51"/>
      <c r="B41" s="51"/>
      <c r="C41" s="56"/>
      <c r="D41" s="51"/>
      <c r="E41" s="51"/>
      <c r="F41" s="56"/>
    </row>
    <row r="42" spans="1:8" ht="13.5" customHeight="1">
      <c r="A42" s="51">
        <f>SUM(A34:A39)</f>
        <v>1463.1</v>
      </c>
      <c r="B42" s="51">
        <v>1571.2</v>
      </c>
      <c r="C42" s="56">
        <f>SUM(A42/B42)*100-100</f>
        <v>-6.880091649694506</v>
      </c>
      <c r="D42" s="51">
        <f>SUM(D34:D39)</f>
        <v>858.1999999999999</v>
      </c>
      <c r="E42" s="51">
        <f>SUM(E34:E39)</f>
        <v>967.3000000000002</v>
      </c>
      <c r="F42" s="56">
        <f>SUM(D42/E42)*100-100</f>
        <v>-11.278817326579158</v>
      </c>
      <c r="H42" s="28" t="s">
        <v>58</v>
      </c>
    </row>
    <row r="43" spans="1:6" ht="13.5" customHeight="1">
      <c r="A43" s="51"/>
      <c r="B43" s="51"/>
      <c r="C43" s="56"/>
      <c r="D43" s="51"/>
      <c r="E43" s="51"/>
      <c r="F43" s="56"/>
    </row>
    <row r="44" spans="1:7" ht="12">
      <c r="A44" s="51">
        <v>178.8</v>
      </c>
      <c r="B44" s="51">
        <v>127</v>
      </c>
      <c r="C44" s="56">
        <f>SUM(A44/B44)*100-100</f>
        <v>40.78740157480317</v>
      </c>
      <c r="D44" s="51">
        <v>150</v>
      </c>
      <c r="E44" s="51">
        <v>102.5</v>
      </c>
      <c r="F44" s="56">
        <f>SUM(D44/E44)*100-100</f>
        <v>46.34146341463415</v>
      </c>
      <c r="G44" s="28" t="s">
        <v>59</v>
      </c>
    </row>
    <row r="45" spans="1:7" ht="13.5" customHeight="1">
      <c r="A45" s="51">
        <v>1069.7</v>
      </c>
      <c r="B45" s="51">
        <v>880.8</v>
      </c>
      <c r="C45" s="56">
        <f>SUM(A45/B45)*100-100</f>
        <v>21.446412352406924</v>
      </c>
      <c r="D45" s="51">
        <v>501.6</v>
      </c>
      <c r="E45" s="51">
        <v>574</v>
      </c>
      <c r="F45" s="56">
        <f>SUM(D45/E45)*100-100</f>
        <v>-12.613240418118465</v>
      </c>
      <c r="G45" s="28" t="s">
        <v>60</v>
      </c>
    </row>
    <row r="46" spans="1:7" ht="13.5" customHeight="1">
      <c r="A46" s="51">
        <v>321</v>
      </c>
      <c r="B46" s="51">
        <v>373.7</v>
      </c>
      <c r="C46" s="56">
        <f>SUM(A46/B46)*100-100</f>
        <v>-14.102221032914102</v>
      </c>
      <c r="D46" s="51">
        <v>216.7</v>
      </c>
      <c r="E46" s="51">
        <v>280.4</v>
      </c>
      <c r="F46" s="56">
        <f>SUM(D46/E46)*100-100</f>
        <v>-22.71754636233952</v>
      </c>
      <c r="G46" s="28" t="s">
        <v>61</v>
      </c>
    </row>
    <row r="47" spans="1:7" ht="12">
      <c r="A47" s="51">
        <v>4571.6</v>
      </c>
      <c r="B47" s="51">
        <v>4351</v>
      </c>
      <c r="C47" s="56">
        <f>SUM(A47/B47)*100-100</f>
        <v>5.070098827855674</v>
      </c>
      <c r="D47" s="51">
        <v>3486.5</v>
      </c>
      <c r="E47" s="51">
        <v>3419.3</v>
      </c>
      <c r="F47" s="56">
        <f>SUM(D47/E47)*100-100</f>
        <v>1.965314538063339</v>
      </c>
      <c r="G47" s="28" t="s">
        <v>62</v>
      </c>
    </row>
    <row r="48" spans="1:6" ht="13.5" customHeight="1">
      <c r="A48" s="51"/>
      <c r="B48" s="51"/>
      <c r="C48" s="56"/>
      <c r="D48" s="51"/>
      <c r="E48" s="51"/>
      <c r="F48" s="56"/>
    </row>
    <row r="49" spans="1:8" ht="13.5" customHeight="1">
      <c r="A49" s="51">
        <f>SUM(A44:A48)</f>
        <v>6141.1</v>
      </c>
      <c r="B49" s="51">
        <v>5732.6</v>
      </c>
      <c r="C49" s="56">
        <f>SUM(A49/B49)*100-100</f>
        <v>7.125911453790607</v>
      </c>
      <c r="D49" s="51">
        <v>4354.9</v>
      </c>
      <c r="E49" s="51">
        <f>SUM(E44:E48)</f>
        <v>4376.2</v>
      </c>
      <c r="F49" s="56">
        <f>SUM(D49/E49)*100-100</f>
        <v>-0.4867236415154679</v>
      </c>
      <c r="H49" s="28" t="s">
        <v>63</v>
      </c>
    </row>
    <row r="50" spans="1:6" ht="13.5" customHeight="1">
      <c r="A50" s="51"/>
      <c r="B50" s="51"/>
      <c r="C50" s="56"/>
      <c r="D50" s="51"/>
      <c r="E50" s="51"/>
      <c r="F50" s="56"/>
    </row>
    <row r="51" spans="1:7" ht="12">
      <c r="A51" s="51">
        <v>84.9</v>
      </c>
      <c r="B51" s="51">
        <v>150.2</v>
      </c>
      <c r="C51" s="56">
        <f>SUM(A51/B51)*100-100</f>
        <v>-43.47536617842876</v>
      </c>
      <c r="D51" s="51">
        <v>51.9</v>
      </c>
      <c r="E51" s="51">
        <v>93.5</v>
      </c>
      <c r="F51" s="56">
        <f>SUM(D51/E51)*100-100</f>
        <v>-44.49197860962567</v>
      </c>
      <c r="G51" s="28" t="s">
        <v>64</v>
      </c>
    </row>
    <row r="52" spans="1:6" ht="13.5" customHeight="1">
      <c r="A52" s="51"/>
      <c r="B52" s="51"/>
      <c r="C52" s="60"/>
      <c r="D52" s="51"/>
      <c r="E52" s="51"/>
      <c r="F52" s="53"/>
    </row>
    <row r="53" spans="1:7" ht="13.5" customHeight="1">
      <c r="A53" s="58" t="s">
        <v>46</v>
      </c>
      <c r="B53" s="58" t="s">
        <v>46</v>
      </c>
      <c r="C53" s="59" t="s">
        <v>39</v>
      </c>
      <c r="D53" s="58" t="s">
        <v>46</v>
      </c>
      <c r="E53" s="58" t="s">
        <v>46</v>
      </c>
      <c r="F53" s="59" t="s">
        <v>71</v>
      </c>
      <c r="G53" s="28" t="s">
        <v>65</v>
      </c>
    </row>
    <row r="54" spans="1:6" ht="12">
      <c r="A54" s="51"/>
      <c r="B54" s="51"/>
      <c r="C54" s="60"/>
      <c r="D54" s="51"/>
      <c r="E54" s="51"/>
      <c r="F54" s="53"/>
    </row>
    <row r="55" spans="1:9" ht="13.5" customHeight="1">
      <c r="A55" s="63">
        <v>14242.7</v>
      </c>
      <c r="B55" s="63">
        <v>13823.7</v>
      </c>
      <c r="C55" s="65">
        <f>SUM(A55/B55)*100-100</f>
        <v>3.031026425631339</v>
      </c>
      <c r="D55" s="63">
        <v>8881.8</v>
      </c>
      <c r="E55" s="63">
        <v>8710.8</v>
      </c>
      <c r="F55" s="65">
        <f>SUM(D55/E55)*100-100</f>
        <v>1.9630803140928492</v>
      </c>
      <c r="G55" s="82" t="s">
        <v>22</v>
      </c>
      <c r="H55" s="82"/>
      <c r="I55" s="31"/>
    </row>
    <row r="56" spans="1:8" ht="13.5" customHeight="1">
      <c r="A56" s="83"/>
      <c r="B56" s="83"/>
      <c r="C56" s="84"/>
      <c r="D56" s="83"/>
      <c r="E56" s="83"/>
      <c r="F56" s="84"/>
      <c r="G56" s="68"/>
      <c r="H56" s="68"/>
    </row>
    <row r="57" spans="1:8" ht="13.5" customHeight="1">
      <c r="A57" s="83"/>
      <c r="B57" s="83"/>
      <c r="C57" s="84"/>
      <c r="D57" s="83"/>
      <c r="E57" s="83"/>
      <c r="F57" s="84"/>
      <c r="G57" s="68"/>
      <c r="H57" s="68"/>
    </row>
    <row r="58" spans="1:8" ht="13.5" customHeight="1">
      <c r="A58" s="83"/>
      <c r="B58" s="83"/>
      <c r="C58" s="84"/>
      <c r="D58" s="83"/>
      <c r="E58" s="83"/>
      <c r="F58" s="84"/>
      <c r="G58" s="68"/>
      <c r="H58" s="68"/>
    </row>
    <row r="59" spans="1:8" ht="13.5" customHeight="1">
      <c r="A59" s="83"/>
      <c r="B59" s="83"/>
      <c r="C59" s="84"/>
      <c r="D59" s="83"/>
      <c r="E59" s="83"/>
      <c r="F59" s="84"/>
      <c r="G59" s="68"/>
      <c r="H59" s="68"/>
    </row>
    <row r="60" ht="13.5" customHeight="1"/>
    <row r="61" spans="1:5" ht="13.5" customHeight="1">
      <c r="A61" s="66"/>
      <c r="B61" s="66"/>
      <c r="D61" s="66"/>
      <c r="E61" s="66"/>
    </row>
    <row r="62" spans="1:5" ht="13.5" customHeight="1">
      <c r="A62" s="66"/>
      <c r="B62" s="66"/>
      <c r="D62" s="66"/>
      <c r="E62" s="66"/>
    </row>
    <row r="63" ht="13.5" customHeight="1"/>
    <row r="64" spans="1:5" ht="12.75">
      <c r="A64" s="67"/>
      <c r="B64" s="85"/>
      <c r="C64" s="2"/>
      <c r="D64" s="67"/>
      <c r="E64" s="85"/>
    </row>
    <row r="65" spans="1:5" ht="13.5" customHeight="1">
      <c r="A65" s="2"/>
      <c r="C65" s="2"/>
      <c r="D65" s="2"/>
      <c r="E65" s="2"/>
    </row>
    <row r="66" spans="1:5" ht="12.75">
      <c r="A66" s="2"/>
      <c r="B66" s="2"/>
      <c r="C66" s="2"/>
      <c r="D66" s="2"/>
      <c r="E66" s="2"/>
    </row>
    <row r="67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</sheetData>
  <mergeCells count="2">
    <mergeCell ref="A7:B8"/>
    <mergeCell ref="D7:E8"/>
  </mergeCells>
  <printOptions/>
  <pageMargins left="0.53" right="0.22" top="0.2" bottom="0.15748031496062992" header="0.18" footer="0.17"/>
  <pageSetup orientation="portrait" pageOrder="overThenDown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A64" sqref="A1:J64"/>
    </sheetView>
  </sheetViews>
  <sheetFormatPr defaultColWidth="11.421875" defaultRowHeight="12.75"/>
  <cols>
    <col min="1" max="1" width="9.00390625" style="28" customWidth="1"/>
    <col min="2" max="2" width="24.8515625" style="28" customWidth="1"/>
    <col min="3" max="3" width="5.00390625" style="28" customWidth="1"/>
    <col min="4" max="4" width="1.8515625" style="28" hidden="1" customWidth="1"/>
    <col min="5" max="6" width="9.7109375" style="87" customWidth="1"/>
    <col min="7" max="7" width="11.421875" style="88" customWidth="1"/>
    <col min="8" max="9" width="9.7109375" style="87" customWidth="1"/>
    <col min="10" max="10" width="11.421875" style="70" customWidth="1"/>
    <col min="11" max="16384" width="11.421875" style="28" customWidth="1"/>
  </cols>
  <sheetData>
    <row r="1" ht="12">
      <c r="A1" s="86" t="s">
        <v>126</v>
      </c>
    </row>
    <row r="2" ht="13.5" customHeight="1"/>
    <row r="3" spans="1:10" ht="13.5" customHeight="1">
      <c r="A3" s="31"/>
      <c r="B3" s="33"/>
      <c r="C3" s="31"/>
      <c r="D3" s="32"/>
      <c r="E3" s="186" t="s">
        <v>8</v>
      </c>
      <c r="F3" s="187"/>
      <c r="G3" s="183"/>
      <c r="H3" s="186" t="s">
        <v>12</v>
      </c>
      <c r="I3" s="187"/>
      <c r="J3" s="187"/>
    </row>
    <row r="4" spans="1:10" ht="13.5" customHeight="1">
      <c r="A4" s="89" t="s">
        <v>73</v>
      </c>
      <c r="B4" s="90"/>
      <c r="C4" s="36"/>
      <c r="D4" s="37"/>
      <c r="E4" s="184"/>
      <c r="F4" s="188"/>
      <c r="G4" s="185"/>
      <c r="H4" s="184"/>
      <c r="I4" s="188"/>
      <c r="J4" s="188"/>
    </row>
    <row r="5" spans="1:10" ht="13.5" customHeight="1">
      <c r="A5" s="91" t="s">
        <v>74</v>
      </c>
      <c r="B5" s="36" t="s">
        <v>75</v>
      </c>
      <c r="C5" s="36"/>
      <c r="D5" s="37"/>
      <c r="E5" s="38" t="s">
        <v>25</v>
      </c>
      <c r="F5" s="92"/>
      <c r="G5" s="93"/>
      <c r="H5" s="38" t="s">
        <v>25</v>
      </c>
      <c r="I5" s="92"/>
      <c r="J5" s="94"/>
    </row>
    <row r="6" spans="1:10" ht="13.5" customHeight="1">
      <c r="A6" s="89" t="s">
        <v>76</v>
      </c>
      <c r="B6" s="90"/>
      <c r="C6" s="36"/>
      <c r="D6" s="37"/>
      <c r="E6" s="45">
        <v>2007</v>
      </c>
      <c r="F6" s="45">
        <v>2006</v>
      </c>
      <c r="G6" s="95" t="s">
        <v>2</v>
      </c>
      <c r="H6" s="45">
        <v>2007</v>
      </c>
      <c r="I6" s="45">
        <v>2006</v>
      </c>
      <c r="J6" s="96" t="s">
        <v>2</v>
      </c>
    </row>
    <row r="7" spans="1:10" ht="13.5" customHeight="1">
      <c r="A7" s="89" t="s">
        <v>77</v>
      </c>
      <c r="B7" s="90"/>
      <c r="C7" s="36"/>
      <c r="D7" s="37"/>
      <c r="E7" s="186" t="s">
        <v>78</v>
      </c>
      <c r="F7" s="183"/>
      <c r="G7" s="97" t="s">
        <v>4</v>
      </c>
      <c r="H7" s="186" t="s">
        <v>78</v>
      </c>
      <c r="I7" s="183"/>
      <c r="J7" s="98" t="s">
        <v>4</v>
      </c>
    </row>
    <row r="8" spans="1:10" ht="13.5" customHeight="1">
      <c r="A8" s="48"/>
      <c r="B8" s="99"/>
      <c r="C8" s="48"/>
      <c r="D8" s="49"/>
      <c r="E8" s="184"/>
      <c r="F8" s="185"/>
      <c r="G8" s="100" t="s">
        <v>5</v>
      </c>
      <c r="H8" s="184"/>
      <c r="I8" s="185"/>
      <c r="J8" s="101" t="s">
        <v>5</v>
      </c>
    </row>
    <row r="9" spans="1:11" ht="9.75" customHeight="1">
      <c r="A9" s="37"/>
      <c r="E9" s="102"/>
      <c r="F9" s="102"/>
      <c r="G9" s="103"/>
      <c r="H9" s="102"/>
      <c r="I9" s="102"/>
      <c r="J9" s="104"/>
      <c r="K9" s="36"/>
    </row>
    <row r="10" spans="1:10" ht="13.5" customHeight="1">
      <c r="A10" s="105">
        <v>1</v>
      </c>
      <c r="B10" s="28" t="s">
        <v>79</v>
      </c>
      <c r="E10" s="51">
        <v>82.2</v>
      </c>
      <c r="F10" s="51">
        <v>93.9</v>
      </c>
      <c r="G10" s="56">
        <f>SUM(E10/F10)*100-100</f>
        <v>-12.46006389776359</v>
      </c>
      <c r="H10" s="51">
        <v>489.3</v>
      </c>
      <c r="I10" s="51">
        <v>613</v>
      </c>
      <c r="J10" s="106">
        <f>SUM(H10/I10)*100-100</f>
        <v>-20.1794453507341</v>
      </c>
    </row>
    <row r="11" spans="1:10" ht="12">
      <c r="A11" s="105">
        <v>3</v>
      </c>
      <c r="B11" s="28" t="s">
        <v>80</v>
      </c>
      <c r="E11" s="51">
        <v>395.1</v>
      </c>
      <c r="F11" s="51">
        <v>362.6</v>
      </c>
      <c r="G11" s="56">
        <f>SUM(E11/F11)*100-100</f>
        <v>8.963044677330402</v>
      </c>
      <c r="H11" s="51">
        <v>138.6</v>
      </c>
      <c r="I11" s="51">
        <v>126.8</v>
      </c>
      <c r="J11" s="106">
        <f>SUM(H11/I11)*100-100</f>
        <v>9.30599369085175</v>
      </c>
    </row>
    <row r="12" spans="1:10" ht="12">
      <c r="A12" s="105">
        <v>4</v>
      </c>
      <c r="B12" s="28" t="s">
        <v>81</v>
      </c>
      <c r="E12" s="51">
        <v>97.4</v>
      </c>
      <c r="F12" s="51">
        <v>93.8</v>
      </c>
      <c r="G12" s="56">
        <f>SUM(E12/F12)*100-100</f>
        <v>3.83795309168444</v>
      </c>
      <c r="H12" s="51">
        <v>88.4</v>
      </c>
      <c r="I12" s="51">
        <v>73.1</v>
      </c>
      <c r="J12" s="106">
        <f>SUM(H12/I12)*100-100</f>
        <v>20.93023255813955</v>
      </c>
    </row>
    <row r="13" spans="1:10" ht="12">
      <c r="A13" s="105">
        <v>5</v>
      </c>
      <c r="B13" s="28" t="s">
        <v>82</v>
      </c>
      <c r="E13" s="51">
        <v>212.9</v>
      </c>
      <c r="F13" s="51">
        <v>215.9</v>
      </c>
      <c r="G13" s="56">
        <f>SUM(E13/F13)*100-100</f>
        <v>-1.3895321908290867</v>
      </c>
      <c r="H13" s="51">
        <v>241.4</v>
      </c>
      <c r="I13" s="51">
        <v>248.9</v>
      </c>
      <c r="J13" s="106">
        <f>SUM(H13/I13)*100-100</f>
        <v>-3.013258336681403</v>
      </c>
    </row>
    <row r="14" spans="1:10" ht="12">
      <c r="A14" s="105">
        <v>9</v>
      </c>
      <c r="B14" s="28" t="s">
        <v>83</v>
      </c>
      <c r="E14" s="51">
        <v>295</v>
      </c>
      <c r="F14" s="51">
        <v>239.7</v>
      </c>
      <c r="G14" s="56">
        <f>SUM(E14/F14)*100-100</f>
        <v>23.070504797663745</v>
      </c>
      <c r="H14" s="51">
        <v>101.9</v>
      </c>
      <c r="I14" s="51">
        <v>109.1</v>
      </c>
      <c r="J14" s="106">
        <f>SUM(H14/I14)*100-100</f>
        <v>-6.599450045829499</v>
      </c>
    </row>
    <row r="15" spans="1:10" ht="9.75" customHeight="1">
      <c r="A15" s="37"/>
      <c r="E15" s="51"/>
      <c r="F15" s="51"/>
      <c r="G15" s="56"/>
      <c r="H15" s="51"/>
      <c r="I15" s="51"/>
      <c r="J15" s="106"/>
    </row>
    <row r="16" spans="1:10" ht="13.5" customHeight="1">
      <c r="A16" s="105">
        <v>11</v>
      </c>
      <c r="B16" s="28" t="s">
        <v>84</v>
      </c>
      <c r="E16" s="51">
        <v>9.1</v>
      </c>
      <c r="F16" s="51">
        <v>83.5</v>
      </c>
      <c r="G16" s="56">
        <f aca="true" t="shared" si="0" ref="G16:G22">SUM(E16/F16)*100-100</f>
        <v>-89.10179640718563</v>
      </c>
      <c r="H16" s="51">
        <v>30.2</v>
      </c>
      <c r="I16" s="51">
        <v>32.9</v>
      </c>
      <c r="J16" s="106">
        <f aca="true" t="shared" si="1" ref="J16:J22">SUM(H16/I16)*100-100</f>
        <v>-8.20668693009118</v>
      </c>
    </row>
    <row r="17" spans="1:10" ht="12">
      <c r="A17" s="91">
        <v>12</v>
      </c>
      <c r="B17" s="28" t="s">
        <v>85</v>
      </c>
      <c r="E17" s="51">
        <v>121.4</v>
      </c>
      <c r="F17" s="51">
        <v>109.1</v>
      </c>
      <c r="G17" s="56">
        <f t="shared" si="0"/>
        <v>11.27406049495876</v>
      </c>
      <c r="H17" s="51">
        <v>181.5</v>
      </c>
      <c r="I17" s="51">
        <v>145</v>
      </c>
      <c r="J17" s="106">
        <f t="shared" si="1"/>
        <v>25.172413793103445</v>
      </c>
    </row>
    <row r="18" spans="1:10" ht="12">
      <c r="A18" s="105">
        <v>13</v>
      </c>
      <c r="B18" s="28" t="s">
        <v>86</v>
      </c>
      <c r="E18" s="51">
        <v>454.4</v>
      </c>
      <c r="F18" s="51">
        <v>472.1</v>
      </c>
      <c r="G18" s="56">
        <f t="shared" si="0"/>
        <v>-3.7492056767634097</v>
      </c>
      <c r="H18" s="51">
        <v>309.5</v>
      </c>
      <c r="I18" s="51">
        <v>286.2</v>
      </c>
      <c r="J18" s="106">
        <f t="shared" si="1"/>
        <v>8.14116002795248</v>
      </c>
    </row>
    <row r="19" spans="1:10" ht="12">
      <c r="A19" s="105">
        <v>14</v>
      </c>
      <c r="B19" s="28" t="s">
        <v>87</v>
      </c>
      <c r="E19" s="51">
        <v>498.9</v>
      </c>
      <c r="F19" s="51">
        <v>400.2</v>
      </c>
      <c r="G19" s="56">
        <f t="shared" si="0"/>
        <v>24.662668665667155</v>
      </c>
      <c r="H19" s="51">
        <v>476.1</v>
      </c>
      <c r="I19" s="51">
        <v>506.6</v>
      </c>
      <c r="J19" s="106">
        <f t="shared" si="1"/>
        <v>-6.020529016975914</v>
      </c>
    </row>
    <row r="20" spans="1:10" ht="12">
      <c r="A20" s="105">
        <v>16</v>
      </c>
      <c r="B20" s="28" t="s">
        <v>88</v>
      </c>
      <c r="E20" s="51">
        <v>494.7</v>
      </c>
      <c r="F20" s="51">
        <v>411.5</v>
      </c>
      <c r="G20" s="56">
        <f t="shared" si="0"/>
        <v>20.21871202916161</v>
      </c>
      <c r="H20" s="51">
        <v>275.8</v>
      </c>
      <c r="I20" s="51">
        <v>250.4</v>
      </c>
      <c r="J20" s="106">
        <f t="shared" si="1"/>
        <v>10.143769968051132</v>
      </c>
    </row>
    <row r="21" spans="1:10" ht="12">
      <c r="A21" s="105">
        <v>17</v>
      </c>
      <c r="B21" s="28" t="s">
        <v>89</v>
      </c>
      <c r="E21" s="51">
        <v>49.5</v>
      </c>
      <c r="F21" s="51">
        <v>140.9</v>
      </c>
      <c r="G21" s="56">
        <f t="shared" si="0"/>
        <v>-64.86870120652947</v>
      </c>
      <c r="H21" s="51">
        <v>201.6</v>
      </c>
      <c r="I21" s="51">
        <v>271.2</v>
      </c>
      <c r="J21" s="106">
        <f t="shared" si="1"/>
        <v>-25.663716814159287</v>
      </c>
    </row>
    <row r="22" spans="1:10" ht="12">
      <c r="A22" s="105">
        <v>18</v>
      </c>
      <c r="B22" s="28" t="s">
        <v>90</v>
      </c>
      <c r="E22" s="51">
        <v>1015.4</v>
      </c>
      <c r="F22" s="51">
        <v>808.6</v>
      </c>
      <c r="G22" s="56">
        <f t="shared" si="0"/>
        <v>25.57506801879792</v>
      </c>
      <c r="H22" s="51">
        <v>90.3</v>
      </c>
      <c r="I22" s="51">
        <v>196.8</v>
      </c>
      <c r="J22" s="106">
        <f t="shared" si="1"/>
        <v>-54.11585365853659</v>
      </c>
    </row>
    <row r="23" spans="1:10" ht="9.75" customHeight="1">
      <c r="A23" s="37"/>
      <c r="E23" s="51"/>
      <c r="F23" s="51"/>
      <c r="G23" s="56"/>
      <c r="H23" s="51"/>
      <c r="I23" s="51"/>
      <c r="J23" s="106"/>
    </row>
    <row r="24" spans="1:10" ht="13.5" customHeight="1">
      <c r="A24" s="105">
        <v>21</v>
      </c>
      <c r="B24" s="28" t="s">
        <v>91</v>
      </c>
      <c r="E24" s="51">
        <v>1661.1</v>
      </c>
      <c r="F24" s="51">
        <v>1201.8</v>
      </c>
      <c r="G24" s="56">
        <f>SUM(E24/F24)*100-100</f>
        <v>38.21767348976536</v>
      </c>
      <c r="H24" s="51">
        <v>1.2</v>
      </c>
      <c r="I24" s="51">
        <v>0.3</v>
      </c>
      <c r="J24" s="106">
        <f>SUM(H24/I24)*100-100</f>
        <v>300</v>
      </c>
    </row>
    <row r="25" spans="1:13" ht="12.75">
      <c r="A25" s="105">
        <v>23</v>
      </c>
      <c r="B25" s="28" t="s">
        <v>92</v>
      </c>
      <c r="E25" s="51">
        <v>0</v>
      </c>
      <c r="F25" s="51">
        <v>0</v>
      </c>
      <c r="G25" s="107" t="s">
        <v>93</v>
      </c>
      <c r="H25" s="51">
        <v>0.5</v>
      </c>
      <c r="I25" s="51">
        <v>0.4</v>
      </c>
      <c r="J25" s="106">
        <f>SUM(H25/I25)*100-100</f>
        <v>25</v>
      </c>
      <c r="K25" s="2"/>
      <c r="L25" s="2"/>
      <c r="M25" s="2"/>
    </row>
    <row r="26" spans="1:10" ht="9.75" customHeight="1">
      <c r="A26" s="37"/>
      <c r="E26" s="51"/>
      <c r="F26" s="51"/>
      <c r="G26" s="108"/>
      <c r="H26" s="51"/>
      <c r="I26" s="51"/>
      <c r="J26" s="109"/>
    </row>
    <row r="27" spans="1:10" ht="13.5" customHeight="1">
      <c r="A27" s="105">
        <v>31</v>
      </c>
      <c r="B27" s="28" t="s">
        <v>94</v>
      </c>
      <c r="E27" s="51">
        <v>1305.3</v>
      </c>
      <c r="F27" s="51">
        <v>1031.7</v>
      </c>
      <c r="G27" s="56">
        <f>SUM(E27/F27)*100-100</f>
        <v>26.519337016574582</v>
      </c>
      <c r="H27" s="51">
        <v>0.1</v>
      </c>
      <c r="I27" s="51">
        <v>0.8</v>
      </c>
      <c r="J27" s="106">
        <f>SUM(H27/I27)*100-100</f>
        <v>-87.5</v>
      </c>
    </row>
    <row r="28" spans="1:10" ht="12">
      <c r="A28" s="91">
        <v>32</v>
      </c>
      <c r="B28" s="28" t="s">
        <v>95</v>
      </c>
      <c r="E28" s="51">
        <v>611.2</v>
      </c>
      <c r="F28" s="51">
        <v>1064</v>
      </c>
      <c r="G28" s="56">
        <f>SUM(E28/F28)*100-100</f>
        <v>-42.556390977443606</v>
      </c>
      <c r="H28" s="51">
        <v>758.3</v>
      </c>
      <c r="I28" s="51">
        <v>562.4</v>
      </c>
      <c r="J28" s="106">
        <f>SUM(H28/I28)*100-100</f>
        <v>34.832859174964426</v>
      </c>
    </row>
    <row r="29" spans="1:10" ht="12">
      <c r="A29" s="91">
        <v>34</v>
      </c>
      <c r="B29" s="28" t="s">
        <v>96</v>
      </c>
      <c r="E29" s="51">
        <v>88.7</v>
      </c>
      <c r="F29" s="51">
        <v>154.4</v>
      </c>
      <c r="G29" s="56">
        <f>SUM(E29/F29)*100-100</f>
        <v>-42.551813471502584</v>
      </c>
      <c r="H29" s="51">
        <v>89.7</v>
      </c>
      <c r="I29" s="51">
        <v>105.8</v>
      </c>
      <c r="J29" s="106">
        <f>SUM(H29/I29)*100-100</f>
        <v>-15.217391304347814</v>
      </c>
    </row>
    <row r="30" spans="1:10" ht="9.75" customHeight="1">
      <c r="A30" s="37"/>
      <c r="E30" s="51"/>
      <c r="F30" s="51"/>
      <c r="G30" s="56"/>
      <c r="H30" s="51"/>
      <c r="I30" s="51"/>
      <c r="J30" s="109"/>
    </row>
    <row r="31" spans="1:10" ht="13.5" customHeight="1">
      <c r="A31" s="91">
        <v>41</v>
      </c>
      <c r="B31" s="28" t="s">
        <v>97</v>
      </c>
      <c r="E31" s="51">
        <v>2235.6</v>
      </c>
      <c r="F31" s="51">
        <v>2383.6</v>
      </c>
      <c r="G31" s="56">
        <f>SUM(E31/F31)*100-100</f>
        <v>-6.209095485819773</v>
      </c>
      <c r="H31" s="51">
        <v>0.7</v>
      </c>
      <c r="I31" s="51">
        <v>0.2</v>
      </c>
      <c r="J31" s="106">
        <f>SUM(H31/I31)*100-100</f>
        <v>249.99999999999994</v>
      </c>
    </row>
    <row r="32" spans="1:10" ht="12">
      <c r="A32" s="91">
        <v>45</v>
      </c>
      <c r="B32" s="28" t="s">
        <v>98</v>
      </c>
      <c r="E32" s="51">
        <v>246.2</v>
      </c>
      <c r="F32" s="51">
        <v>484.6</v>
      </c>
      <c r="G32" s="56">
        <f>SUM(E32/F32)*100-100</f>
        <v>-49.19521254643004</v>
      </c>
      <c r="H32" s="51">
        <v>162.8</v>
      </c>
      <c r="I32" s="51">
        <v>292.8</v>
      </c>
      <c r="J32" s="106">
        <f>SUM(H32/I32)*100-100</f>
        <v>-44.39890710382514</v>
      </c>
    </row>
    <row r="33" spans="1:10" ht="9.75" customHeight="1">
      <c r="A33" s="37"/>
      <c r="E33" s="51"/>
      <c r="F33" s="51"/>
      <c r="G33" s="56"/>
      <c r="H33" s="51"/>
      <c r="I33" s="51"/>
      <c r="J33" s="106"/>
    </row>
    <row r="34" spans="1:10" ht="13.5" customHeight="1">
      <c r="A34" s="91">
        <v>52</v>
      </c>
      <c r="B34" s="28" t="s">
        <v>99</v>
      </c>
      <c r="E34" s="51">
        <v>52.4</v>
      </c>
      <c r="F34" s="51">
        <v>22.1</v>
      </c>
      <c r="G34" s="56">
        <f>SUM(E34/F34)*100-100</f>
        <v>137.10407239819</v>
      </c>
      <c r="H34" s="51">
        <v>85</v>
      </c>
      <c r="I34" s="51">
        <v>96.1</v>
      </c>
      <c r="J34" s="106">
        <f>SUM(H34/I34)*100-100</f>
        <v>-11.550468262226843</v>
      </c>
    </row>
    <row r="35" spans="1:10" ht="12">
      <c r="A35" s="91">
        <v>53</v>
      </c>
      <c r="B35" s="28" t="s">
        <v>100</v>
      </c>
      <c r="E35" s="51">
        <v>165.9</v>
      </c>
      <c r="F35" s="51">
        <v>102.7</v>
      </c>
      <c r="G35" s="56">
        <f>SUM(E35/F35)*100-100</f>
        <v>61.53846153846155</v>
      </c>
      <c r="H35" s="51">
        <v>228.3</v>
      </c>
      <c r="I35" s="51">
        <v>213.2</v>
      </c>
      <c r="J35" s="106">
        <f>SUM(H35/I35)*100-100</f>
        <v>7.082551594746732</v>
      </c>
    </row>
    <row r="36" spans="1:10" ht="12">
      <c r="A36" s="91">
        <v>54</v>
      </c>
      <c r="B36" s="28" t="s">
        <v>101</v>
      </c>
      <c r="E36" s="51">
        <v>133.7</v>
      </c>
      <c r="F36" s="51">
        <v>34.7</v>
      </c>
      <c r="G36" s="56">
        <f>SUM(E36/F36)*100-100</f>
        <v>285.3025936599423</v>
      </c>
      <c r="H36" s="51">
        <v>180.1</v>
      </c>
      <c r="I36" s="51">
        <v>130.7</v>
      </c>
      <c r="J36" s="106">
        <f>SUM(H36/I36)*100-100</f>
        <v>37.79648048967101</v>
      </c>
    </row>
    <row r="37" spans="1:10" ht="12">
      <c r="A37" s="91">
        <v>55</v>
      </c>
      <c r="B37" s="28" t="s">
        <v>102</v>
      </c>
      <c r="E37" s="51">
        <v>102.7</v>
      </c>
      <c r="F37" s="51">
        <v>64.6</v>
      </c>
      <c r="G37" s="56">
        <f>SUM(E37/F37)*100-100</f>
        <v>58.97832817337462</v>
      </c>
      <c r="H37" s="51">
        <v>93</v>
      </c>
      <c r="I37" s="51">
        <v>78.1</v>
      </c>
      <c r="J37" s="106">
        <f>SUM(H37/I37)*100-100</f>
        <v>19.07810499359796</v>
      </c>
    </row>
    <row r="38" spans="1:10" ht="12">
      <c r="A38" s="91">
        <v>56</v>
      </c>
      <c r="B38" s="28" t="s">
        <v>103</v>
      </c>
      <c r="E38" s="51">
        <v>259.6</v>
      </c>
      <c r="F38" s="51">
        <v>243.1</v>
      </c>
      <c r="G38" s="56">
        <f>SUM(E38/F38)*100-100</f>
        <v>6.7873303167421</v>
      </c>
      <c r="H38" s="51">
        <v>228.9</v>
      </c>
      <c r="I38" s="51">
        <v>240.5</v>
      </c>
      <c r="J38" s="106">
        <f>SUM(H38/I38)*100-100</f>
        <v>-4.823284823284823</v>
      </c>
    </row>
    <row r="39" spans="1:10" ht="9.75" customHeight="1">
      <c r="A39" s="37"/>
      <c r="E39" s="51"/>
      <c r="F39" s="51"/>
      <c r="G39" s="108"/>
      <c r="H39" s="51"/>
      <c r="I39" s="51"/>
      <c r="J39" s="106"/>
    </row>
    <row r="40" spans="1:10" ht="13.5" customHeight="1">
      <c r="A40" s="91">
        <v>62</v>
      </c>
      <c r="B40" s="28" t="s">
        <v>104</v>
      </c>
      <c r="E40" s="51">
        <v>0.9</v>
      </c>
      <c r="F40" s="51">
        <v>19.6</v>
      </c>
      <c r="G40" s="56">
        <f>SUM(E40/F40)*100-100</f>
        <v>-95.40816326530613</v>
      </c>
      <c r="H40" s="51">
        <v>16</v>
      </c>
      <c r="I40" s="51">
        <v>13.5</v>
      </c>
      <c r="J40" s="106">
        <f>SUM(H40/I40)*100-100</f>
        <v>18.518518518518505</v>
      </c>
    </row>
    <row r="41" spans="1:10" ht="12">
      <c r="A41" s="91">
        <v>63</v>
      </c>
      <c r="B41" s="28" t="s">
        <v>105</v>
      </c>
      <c r="E41" s="51">
        <v>733.3</v>
      </c>
      <c r="F41" s="51">
        <v>532.1</v>
      </c>
      <c r="G41" s="56">
        <f>SUM(E41/F41)*100-100</f>
        <v>37.81244127043789</v>
      </c>
      <c r="H41" s="51">
        <v>118.8</v>
      </c>
      <c r="I41" s="51">
        <v>123.2</v>
      </c>
      <c r="J41" s="106">
        <f>SUM(H41/I41)*100-100</f>
        <v>-3.5714285714285836</v>
      </c>
    </row>
    <row r="42" spans="1:10" ht="12">
      <c r="A42" s="91">
        <v>64</v>
      </c>
      <c r="B42" s="28" t="s">
        <v>106</v>
      </c>
      <c r="E42" s="51">
        <v>2.8</v>
      </c>
      <c r="F42" s="51">
        <v>2.9</v>
      </c>
      <c r="G42" s="56">
        <f>SUM(E42/F42)*100-100</f>
        <v>-3.448275862068968</v>
      </c>
      <c r="H42" s="51">
        <v>6.8</v>
      </c>
      <c r="I42" s="51">
        <v>2.4</v>
      </c>
      <c r="J42" s="106">
        <f>SUM(H42/I42)*100-100</f>
        <v>183.33333333333337</v>
      </c>
    </row>
    <row r="43" spans="1:10" ht="12">
      <c r="A43" s="91">
        <v>69</v>
      </c>
      <c r="B43" s="28" t="s">
        <v>107</v>
      </c>
      <c r="E43" s="51">
        <v>180.7</v>
      </c>
      <c r="F43" s="51">
        <v>155.3</v>
      </c>
      <c r="G43" s="56">
        <f>SUM(E43/F43)*100-100</f>
        <v>16.3554410817772</v>
      </c>
      <c r="H43" s="51">
        <v>222.5</v>
      </c>
      <c r="I43" s="51">
        <v>205</v>
      </c>
      <c r="J43" s="106">
        <f>SUM(H43/I43)*100-100</f>
        <v>8.536585365853668</v>
      </c>
    </row>
    <row r="44" spans="1:10" ht="9.75" customHeight="1">
      <c r="A44" s="37"/>
      <c r="E44" s="51"/>
      <c r="F44" s="51"/>
      <c r="G44" s="108"/>
      <c r="H44" s="51"/>
      <c r="I44" s="51"/>
      <c r="J44" s="106"/>
    </row>
    <row r="45" spans="1:10" ht="13.5" customHeight="1">
      <c r="A45" s="91">
        <v>71</v>
      </c>
      <c r="B45" s="28" t="s">
        <v>108</v>
      </c>
      <c r="E45" s="51">
        <v>6.5</v>
      </c>
      <c r="F45" s="51">
        <v>12.4</v>
      </c>
      <c r="G45" s="56">
        <f>SUM(E45/F45)*100-100</f>
        <v>-47.58064516129033</v>
      </c>
      <c r="H45" s="51">
        <v>1.4</v>
      </c>
      <c r="I45" s="51">
        <v>1.6</v>
      </c>
      <c r="J45" s="106">
        <f>SUM(H45/I45)*100-100</f>
        <v>-12.500000000000014</v>
      </c>
    </row>
    <row r="46" spans="1:10" ht="12">
      <c r="A46" s="91">
        <v>72</v>
      </c>
      <c r="B46" s="28" t="s">
        <v>109</v>
      </c>
      <c r="E46" s="51">
        <v>51.7</v>
      </c>
      <c r="F46" s="51">
        <v>42</v>
      </c>
      <c r="G46" s="56">
        <f>SUM(E46/F46)*100-100</f>
        <v>23.095238095238102</v>
      </c>
      <c r="H46" s="51">
        <v>814.6</v>
      </c>
      <c r="I46" s="51">
        <v>756.2</v>
      </c>
      <c r="J46" s="106">
        <f>SUM(H46/I46)*100-100</f>
        <v>7.7228246495635915</v>
      </c>
    </row>
    <row r="47" spans="1:10" ht="9.75" customHeight="1">
      <c r="A47" s="91"/>
      <c r="E47" s="51"/>
      <c r="F47" s="51"/>
      <c r="G47" s="108"/>
      <c r="H47" s="51"/>
      <c r="I47" s="51"/>
      <c r="J47" s="106"/>
    </row>
    <row r="48" spans="1:10" ht="13.5" customHeight="1">
      <c r="A48" s="91">
        <v>81</v>
      </c>
      <c r="B48" s="28" t="s">
        <v>110</v>
      </c>
      <c r="E48" s="51">
        <v>462.8</v>
      </c>
      <c r="F48" s="51">
        <v>477.3</v>
      </c>
      <c r="G48" s="56">
        <f>SUM(E48/F48)*100-100</f>
        <v>-3.0379216425728117</v>
      </c>
      <c r="H48" s="51">
        <v>795.6</v>
      </c>
      <c r="I48" s="51">
        <v>804.1</v>
      </c>
      <c r="J48" s="106">
        <f>SUM(H48/I48)*100-100</f>
        <v>-1.0570824524312883</v>
      </c>
    </row>
    <row r="49" spans="1:10" ht="12">
      <c r="A49" s="91">
        <v>84</v>
      </c>
      <c r="B49" s="28" t="s">
        <v>111</v>
      </c>
      <c r="E49" s="51">
        <v>101</v>
      </c>
      <c r="F49" s="51">
        <v>144.1</v>
      </c>
      <c r="G49" s="56">
        <f>SUM(E49/F49)*100-100</f>
        <v>-29.909784871616935</v>
      </c>
      <c r="H49" s="51">
        <v>84.6</v>
      </c>
      <c r="I49" s="51">
        <v>75.5</v>
      </c>
      <c r="J49" s="106">
        <f>SUM(H49/I49)*100-100</f>
        <v>12.05298013245033</v>
      </c>
    </row>
    <row r="50" spans="1:10" ht="12">
      <c r="A50" s="91">
        <v>89</v>
      </c>
      <c r="B50" s="28" t="s">
        <v>112</v>
      </c>
      <c r="E50" s="51">
        <v>491.8</v>
      </c>
      <c r="F50" s="51">
        <v>417.7</v>
      </c>
      <c r="G50" s="56">
        <f>SUM(E50/F50)*100-100</f>
        <v>17.740004788125447</v>
      </c>
      <c r="H50" s="51">
        <v>1032.1</v>
      </c>
      <c r="I50" s="51">
        <v>966.9</v>
      </c>
      <c r="J50" s="106">
        <f>SUM(H50/I50)*100-100</f>
        <v>6.743199917261336</v>
      </c>
    </row>
    <row r="51" spans="1:10" ht="9.75" customHeight="1">
      <c r="A51" s="37"/>
      <c r="E51" s="51"/>
      <c r="F51" s="51"/>
      <c r="G51" s="108"/>
      <c r="H51" s="51"/>
      <c r="I51" s="51"/>
      <c r="J51" s="106"/>
    </row>
    <row r="52" spans="1:10" ht="13.5" customHeight="1">
      <c r="A52" s="91">
        <v>91</v>
      </c>
      <c r="B52" s="28" t="s">
        <v>113</v>
      </c>
      <c r="E52" s="51">
        <v>277</v>
      </c>
      <c r="F52" s="51">
        <v>330.9</v>
      </c>
      <c r="G52" s="56">
        <f>SUM(E52/F52)*100-100</f>
        <v>-16.28890903596252</v>
      </c>
      <c r="H52" s="51">
        <v>387</v>
      </c>
      <c r="I52" s="51">
        <v>425.1</v>
      </c>
      <c r="J52" s="106">
        <f>SUM(H52/I52)*100-100</f>
        <v>-8.962597035991536</v>
      </c>
    </row>
    <row r="53" spans="1:10" ht="12">
      <c r="A53" s="91">
        <v>93</v>
      </c>
      <c r="B53" s="28" t="s">
        <v>114</v>
      </c>
      <c r="E53" s="51"/>
      <c r="F53" s="51"/>
      <c r="G53" s="108"/>
      <c r="H53" s="51"/>
      <c r="I53" s="51"/>
      <c r="J53" s="106"/>
    </row>
    <row r="54" spans="1:10" ht="12">
      <c r="A54" s="91"/>
      <c r="B54" s="28" t="s">
        <v>115</v>
      </c>
      <c r="E54" s="51">
        <v>1070.4</v>
      </c>
      <c r="F54" s="51">
        <v>896.1</v>
      </c>
      <c r="G54" s="56">
        <f aca="true" t="shared" si="2" ref="G54:G59">SUM(E54/F54)*100-100</f>
        <v>19.4509541345832</v>
      </c>
      <c r="H54" s="51">
        <v>1367.2</v>
      </c>
      <c r="I54" s="51">
        <v>1281.6</v>
      </c>
      <c r="J54" s="106">
        <f aca="true" t="shared" si="3" ref="J54:J59">SUM(H54/I54)*100-100</f>
        <v>6.679151061173542</v>
      </c>
    </row>
    <row r="55" spans="1:10" ht="12">
      <c r="A55" s="91">
        <v>94</v>
      </c>
      <c r="B55" s="28" t="s">
        <v>116</v>
      </c>
      <c r="E55" s="51">
        <v>462.2</v>
      </c>
      <c r="F55" s="51">
        <v>359.3</v>
      </c>
      <c r="G55" s="56">
        <f t="shared" si="2"/>
        <v>28.63902031728361</v>
      </c>
      <c r="H55" s="51">
        <v>324.1</v>
      </c>
      <c r="I55" s="51">
        <v>294.7</v>
      </c>
      <c r="J55" s="106">
        <f t="shared" si="3"/>
        <v>9.976247030878866</v>
      </c>
    </row>
    <row r="56" spans="1:10" ht="12">
      <c r="A56" s="91">
        <v>95</v>
      </c>
      <c r="B56" s="28" t="s">
        <v>117</v>
      </c>
      <c r="E56" s="51">
        <v>250.7</v>
      </c>
      <c r="F56" s="51">
        <v>201.2</v>
      </c>
      <c r="G56" s="56">
        <f t="shared" si="2"/>
        <v>24.602385685884684</v>
      </c>
      <c r="H56" s="51">
        <v>198.7</v>
      </c>
      <c r="I56" s="51">
        <v>179.7</v>
      </c>
      <c r="J56" s="106">
        <f t="shared" si="3"/>
        <v>10.573177518085714</v>
      </c>
    </row>
    <row r="57" spans="1:10" ht="12">
      <c r="A57" s="91">
        <v>96</v>
      </c>
      <c r="B57" s="28" t="s">
        <v>118</v>
      </c>
      <c r="E57" s="51">
        <v>822.9</v>
      </c>
      <c r="F57" s="51">
        <v>773.3</v>
      </c>
      <c r="G57" s="56">
        <f t="shared" si="2"/>
        <v>6.414069571964305</v>
      </c>
      <c r="H57" s="51">
        <v>245.9</v>
      </c>
      <c r="I57" s="51">
        <v>226.1</v>
      </c>
      <c r="J57" s="106">
        <f t="shared" si="3"/>
        <v>8.757187085360457</v>
      </c>
    </row>
    <row r="58" spans="1:10" ht="12">
      <c r="A58" s="91">
        <v>97</v>
      </c>
      <c r="B58" s="28" t="s">
        <v>119</v>
      </c>
      <c r="E58" s="51">
        <v>1827.9</v>
      </c>
      <c r="F58" s="51">
        <v>1863.5</v>
      </c>
      <c r="G58" s="56">
        <f t="shared" si="2"/>
        <v>-1.9103836866112118</v>
      </c>
      <c r="H58" s="51">
        <v>1342.3</v>
      </c>
      <c r="I58" s="51">
        <v>1362.4</v>
      </c>
      <c r="J58" s="106">
        <f t="shared" si="3"/>
        <v>-1.4753376394597808</v>
      </c>
    </row>
    <row r="59" spans="1:10" ht="12">
      <c r="A59" s="91">
        <v>99</v>
      </c>
      <c r="B59" s="28" t="s">
        <v>120</v>
      </c>
      <c r="E59" s="51">
        <v>2648</v>
      </c>
      <c r="F59" s="51">
        <v>2389.8</v>
      </c>
      <c r="G59" s="56">
        <f t="shared" si="2"/>
        <v>10.804251401790935</v>
      </c>
      <c r="H59" s="51">
        <v>2415.7</v>
      </c>
      <c r="I59" s="51">
        <v>2237</v>
      </c>
      <c r="J59" s="106">
        <f t="shared" si="3"/>
        <v>7.988377291014743</v>
      </c>
    </row>
    <row r="60" spans="1:10" ht="9.75" customHeight="1">
      <c r="A60" s="91"/>
      <c r="E60" s="51"/>
      <c r="F60" s="51"/>
      <c r="G60" s="56"/>
      <c r="H60" s="51"/>
      <c r="I60" s="51"/>
      <c r="J60" s="106"/>
    </row>
    <row r="61" spans="1:10" ht="13.5" customHeight="1">
      <c r="A61" s="91"/>
      <c r="B61" s="28" t="s">
        <v>121</v>
      </c>
      <c r="E61" s="51">
        <v>181.7</v>
      </c>
      <c r="F61" s="51">
        <v>203.5</v>
      </c>
      <c r="G61" s="56">
        <f>SUM(E61/F61)*100-100</f>
        <v>-10.712530712530722</v>
      </c>
      <c r="H61" s="51">
        <v>416.3</v>
      </c>
      <c r="I61" s="51">
        <v>287.2</v>
      </c>
      <c r="J61" s="106">
        <f>SUM(H61/I61)*100-100</f>
        <v>44.951253481894184</v>
      </c>
    </row>
    <row r="62" spans="1:10" ht="9.75" customHeight="1">
      <c r="A62" s="37"/>
      <c r="E62" s="51"/>
      <c r="F62" s="51"/>
      <c r="G62" s="56"/>
      <c r="H62" s="51"/>
      <c r="I62" s="51"/>
      <c r="J62" s="106"/>
    </row>
    <row r="63" spans="1:10" ht="13.5" customHeight="1">
      <c r="A63" s="37"/>
      <c r="B63" s="31" t="s">
        <v>122</v>
      </c>
      <c r="C63" s="110"/>
      <c r="D63" s="31"/>
      <c r="E63" s="63">
        <v>20160.8</v>
      </c>
      <c r="F63" s="63">
        <v>19040</v>
      </c>
      <c r="G63" s="65">
        <f>SUM(E63/F63)*100-100</f>
        <v>5.886554621848731</v>
      </c>
      <c r="H63" s="63">
        <v>14242.7</v>
      </c>
      <c r="I63" s="63">
        <v>13823.7</v>
      </c>
      <c r="J63" s="111">
        <f>SUM(H63/I63)*100-100</f>
        <v>3.031026425631339</v>
      </c>
    </row>
    <row r="64" spans="1:10" ht="13.5" customHeight="1">
      <c r="A64" s="36"/>
      <c r="B64" s="36"/>
      <c r="C64" s="153"/>
      <c r="D64" s="36"/>
      <c r="E64" s="83"/>
      <c r="F64" s="83"/>
      <c r="G64" s="84"/>
      <c r="H64" s="83"/>
      <c r="I64" s="83"/>
      <c r="J64" s="84"/>
    </row>
    <row r="65" ht="12">
      <c r="A65" s="28" t="s">
        <v>123</v>
      </c>
    </row>
    <row r="66" spans="1:9" ht="13.5" customHeight="1">
      <c r="A66" s="28" t="s">
        <v>68</v>
      </c>
      <c r="E66" s="66"/>
      <c r="F66" s="66"/>
      <c r="G66" s="66"/>
      <c r="H66" s="66"/>
      <c r="I66" s="66"/>
    </row>
    <row r="67" ht="13.5" customHeight="1">
      <c r="A67" s="2"/>
    </row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</sheetData>
  <mergeCells count="4">
    <mergeCell ref="E3:G4"/>
    <mergeCell ref="H3:J4"/>
    <mergeCell ref="E7:F8"/>
    <mergeCell ref="H7:I8"/>
  </mergeCells>
  <printOptions/>
  <pageMargins left="0.53" right="0.22" top="0.2" bottom="0.15748031496062992" header="0.18" footer="0.17"/>
  <pageSetup orientation="portrait" pageOrder="overThenDown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 II 2 - vj 1/07 H</dc:title>
  <dc:subject>Seeverkehr des Hafens Hamburg Januar bis März 2007</dc:subject>
  <dc:creator>SchubeRe</dc:creator>
  <cp:keywords/>
  <dc:description/>
  <cp:lastModifiedBy>jaehnere</cp:lastModifiedBy>
  <cp:lastPrinted>2007-06-27T08:37:15Z</cp:lastPrinted>
  <dcterms:created xsi:type="dcterms:W3CDTF">2007-06-14T13:52:44Z</dcterms:created>
  <dcterms:modified xsi:type="dcterms:W3CDTF">2007-07-02T05:54:41Z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