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tabRatio="638" activeTab="0"/>
  </bookViews>
  <sheets>
    <sheet name="Statistischer Bericht" sheetId="1" r:id="rId1"/>
    <sheet name="Januar bis Juni 08_S1" sheetId="2" r:id="rId2"/>
    <sheet name="Januar bis Juni 08_S2" sheetId="3" r:id="rId3"/>
    <sheet name="Januar bis Juni 08_S3" sheetId="4" r:id="rId4"/>
    <sheet name="Januar bis Juni 08_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Juni 08_S2'!$A:$XFD</definedName>
    <definedName name="DATABASE" localSheetId="3">'Januar bis Juni 08_S3'!$A:$XFD</definedName>
    <definedName name="DATABASE" localSheetId="4">'Januar bis Juni 08_S4'!$A:$XFD</definedName>
    <definedName name="DATABASE">'[1]3GÜTER'!#REF!</definedName>
    <definedName name="_xlnm.Print_Area" localSheetId="1">'Januar bis Juni 08_S1'!$A$1:$J$40</definedName>
    <definedName name="_xlnm.Print_Area" localSheetId="2">'Januar bis Juni 08_S2'!$A$1:$I$65</definedName>
    <definedName name="_xlnm.Print_Area" localSheetId="3">'Januar bis Juni 08_S3'!$A$1:$H$65</definedName>
    <definedName name="_xlnm.Print_Area" localSheetId="4">'Januar bis Juni 08_S4'!$A$1:$J$67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Juni 08_S1'!#REF!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Juni 08_S2'!#REF!</definedName>
    <definedName name="CRITERIA" localSheetId="3">'Januar bis Juni 08_S3'!#REF!</definedName>
    <definedName name="CRITERIA" localSheetId="4">'Januar bis Juni 08_S4'!#REF!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<sst xmlns="http://schemas.openxmlformats.org/spreadsheetml/2006/main" count="292" uniqueCount="157">
  <si>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</si>
  <si>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</si>
  <si>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</si>
  <si>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</si>
  <si>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</si>
  <si>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</si>
  <si>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</si>
  <si>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</si>
  <si>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</si>
  <si>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</si>
  <si>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</si>
  <si>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</si>
  <si>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</si>
  <si>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</si>
  <si>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</si>
  <si>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</si>
  <si>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</si>
  <si>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</si>
  <si>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</si>
  <si>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</si>
  <si>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</si>
  <si>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</si>
  <si>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</si>
  <si>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</si>
  <si>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</si>
  <si>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</si>
  <si>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</si>
  <si>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</si>
  <si>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</si>
  <si>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</si>
  <si>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1. Vierteljahr </t>
  </si>
  <si>
    <t xml:space="preserve">2. Vierteljahr </t>
  </si>
  <si>
    <t>Januar bis Juni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</si>
  <si>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</si>
  <si>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</si>
  <si>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</si>
  <si>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</si>
  <si>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</si>
  <si>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</si>
  <si>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</si>
  <si>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</si>
  <si>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</si>
  <si>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</si>
  <si>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</si>
  <si>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</si>
  <si>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</si>
  <si>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</si>
  <si>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</si>
  <si>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</si>
  <si>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</si>
  <si>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</si>
  <si>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</si>
  <si>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</si>
  <si>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</si>
  <si>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</si>
  <si>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</si>
  <si>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</si>
  <si>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</si>
  <si>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</si>
  <si>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</si>
  <si>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</si>
  <si>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</si>
  <si>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</si>
  <si>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</si>
  <si>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</si>
  <si>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</si>
  <si>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</si>
  <si>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</si>
  <si>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</si>
  <si>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</si>
  <si>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</si>
  <si>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</si>
  <si>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</si>
  <si>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</si>
  <si>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</si>
  <si>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</si>
  <si>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</si>
  <si>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</si>
  <si>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            x</t>
  </si>
  <si>
    <t xml:space="preserve">                  x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</si>
  <si>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</si>
  <si>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</si>
  <si>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</si>
  <si>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</si>
  <si>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</si>
  <si>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</si>
  <si>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</si>
  <si>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</si>
  <si>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</si>
  <si>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</si>
  <si>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</si>
  <si>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</si>
  <si>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</si>
  <si>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</si>
  <si>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</si>
  <si>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</si>
  <si>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</si>
  <si>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</si>
  <si>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</si>
  <si>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</si>
  <si>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t xml:space="preserve">                 Versand</t>
  </si>
  <si>
    <t xml:space="preserve">          darunter in Containern 2)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</si>
  <si>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</si>
  <si>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</si>
  <si>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</si>
  <si>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</si>
  <si>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</si>
  <si>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</si>
  <si>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</si>
  <si>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</si>
  <si>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</si>
  <si>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</si>
  <si>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</si>
  <si>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</si>
  <si>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</si>
  <si>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</si>
  <si>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</si>
  <si>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</si>
  <si>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</si>
  <si>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</si>
  <si>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</si>
  <si>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</si>
  <si>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 xml:space="preserve">                   x</t>
  </si>
  <si>
    <t>Koks</t>
  </si>
  <si>
    <t xml:space="preserve">               -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</si>
  <si>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</si>
  <si>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</si>
  <si>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</si>
  <si>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</si>
  <si>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</si>
  <si>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</si>
  <si>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</si>
  <si>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</si>
  <si>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</si>
  <si>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</si>
  <si>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</si>
  <si>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</si>
  <si>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</si>
  <si>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</si>
  <si>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</si>
  <si>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</si>
  <si>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</si>
  <si>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</si>
  <si>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</si>
  <si>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</si>
  <si>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</si>
  <si>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</si>
  <si>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</si>
  <si>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</si>
  <si>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</si>
  <si>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</si>
  <si>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</si>
  <si>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</si>
  <si>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</si>
  <si>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</si>
  <si>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H II 2 - vj 2/09 H</t>
  </si>
  <si>
    <t>Januar bis Juni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</si>
</sst>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sz val="10"/>
      <name val="MS Sans Serif"/>
      <family val="0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1" fillId="2" borderId="12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3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4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181" fontId="10" fillId="2" borderId="14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2" fontId="0" fillId="2" borderId="0" xfId="24" applyNumberFormat="1" applyFont="1" applyFill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3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180" fontId="10" fillId="2" borderId="14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0" fontId="5" fillId="2" borderId="0" xfId="24" applyNumberFormat="1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206" fontId="10" fillId="2" borderId="14" xfId="24" applyNumberFormat="1" applyFont="1" applyFill="1" applyBorder="1">
      <alignment/>
      <protection/>
    </xf>
    <xf numFmtId="180" fontId="0" fillId="2" borderId="0" xfId="24" applyNumberFormat="1" applyFont="1" applyFill="1" applyBorder="1">
      <alignment/>
      <protection/>
    </xf>
    <xf numFmtId="181" fontId="10" fillId="2" borderId="0" xfId="0" applyNumberFormat="1" applyFont="1" applyFill="1" applyAlignment="1">
      <alignment/>
    </xf>
    <xf numFmtId="181" fontId="10" fillId="2" borderId="0" xfId="26" applyNumberFormat="1" applyFont="1" applyFill="1">
      <alignment/>
      <protection/>
    </xf>
    <xf numFmtId="186" fontId="1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0" fontId="5" fillId="2" borderId="0" xfId="27" applyFont="1" applyFill="1" applyAlignment="1">
      <alignment horizontal="centerContinuous"/>
      <protection/>
    </xf>
    <xf numFmtId="0" fontId="5" fillId="2" borderId="0" xfId="27" applyFont="1" applyFill="1">
      <alignment/>
      <protection/>
    </xf>
    <xf numFmtId="0" fontId="16" fillId="2" borderId="0" xfId="27" applyFont="1" applyFill="1">
      <alignment/>
      <protection/>
    </xf>
    <xf numFmtId="173" fontId="5" fillId="2" borderId="0" xfId="27" applyNumberFormat="1" applyFont="1" applyFill="1">
      <alignment/>
      <protection/>
    </xf>
    <xf numFmtId="177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5" fillId="2" borderId="3" xfId="27" applyFont="1" applyFill="1" applyBorder="1">
      <alignment/>
      <protection/>
    </xf>
    <xf numFmtId="0" fontId="5" fillId="2" borderId="1" xfId="27" applyFont="1" applyFill="1" applyBorder="1">
      <alignment/>
      <protection/>
    </xf>
    <xf numFmtId="173" fontId="5" fillId="2" borderId="2" xfId="27" applyNumberFormat="1" applyFont="1" applyFill="1" applyBorder="1">
      <alignment/>
      <protection/>
    </xf>
    <xf numFmtId="177" fontId="5" fillId="2" borderId="3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5" fillId="2" borderId="5" xfId="27" applyFont="1" applyFill="1" applyBorder="1">
      <alignment/>
      <protection/>
    </xf>
    <xf numFmtId="0" fontId="5" fillId="2" borderId="9" xfId="27" applyFont="1" applyFill="1" applyBorder="1" applyAlignment="1">
      <alignment horizontal="centerContinuous"/>
      <protection/>
    </xf>
    <xf numFmtId="0" fontId="5" fillId="2" borderId="10" xfId="27" applyFont="1" applyFill="1" applyBorder="1" applyAlignment="1">
      <alignment horizontal="centerContinuous"/>
      <protection/>
    </xf>
    <xf numFmtId="176" fontId="5" fillId="2" borderId="11" xfId="27" applyNumberFormat="1" applyFont="1" applyFill="1" applyBorder="1" applyAlignment="1">
      <alignment horizontal="centerContinuous"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>
      <alignment/>
      <protection/>
    </xf>
    <xf numFmtId="177" fontId="5" fillId="2" borderId="11" xfId="27" applyNumberFormat="1" applyFont="1" applyFill="1" applyBorder="1">
      <alignment/>
      <protection/>
    </xf>
    <xf numFmtId="177" fontId="5" fillId="2" borderId="11" xfId="27" applyNumberFormat="1" applyFont="1" applyFill="1" applyBorder="1" applyAlignment="1">
      <alignment horizontal="centerContinuous"/>
      <protection/>
    </xf>
    <xf numFmtId="0" fontId="5" fillId="2" borderId="12" xfId="27" applyFont="1" applyFill="1" applyBorder="1" applyAlignment="1">
      <alignment horizontal="center"/>
      <protection/>
    </xf>
    <xf numFmtId="177" fontId="5" fillId="2" borderId="13" xfId="27" applyNumberFormat="1" applyFont="1" applyFill="1" applyBorder="1" applyAlignment="1">
      <alignment horizontal="center"/>
      <protection/>
    </xf>
    <xf numFmtId="177" fontId="5" fillId="2" borderId="14" xfId="27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8" xfId="27" applyFont="1" applyFill="1" applyBorder="1">
      <alignment/>
      <protection/>
    </xf>
    <xf numFmtId="177" fontId="5" fillId="2" borderId="15" xfId="27" applyNumberFormat="1" applyFont="1" applyFill="1" applyBorder="1" applyAlignment="1">
      <alignment horizontal="center"/>
      <protection/>
    </xf>
    <xf numFmtId="170" fontId="5" fillId="2" borderId="14" xfId="27" applyNumberFormat="1" applyFont="1" applyFill="1" applyBorder="1">
      <alignment/>
      <protection/>
    </xf>
    <xf numFmtId="0" fontId="5" fillId="2" borderId="14" xfId="27" applyFont="1" applyFill="1" applyBorder="1">
      <alignment/>
      <protection/>
    </xf>
    <xf numFmtId="173" fontId="5" fillId="2" borderId="14" xfId="27" applyNumberFormat="1" applyFont="1" applyFill="1" applyBorder="1">
      <alignment/>
      <protection/>
    </xf>
    <xf numFmtId="177" fontId="5" fillId="2" borderId="14" xfId="27" applyNumberFormat="1" applyFont="1" applyFill="1" applyBorder="1">
      <alignment/>
      <protection/>
    </xf>
    <xf numFmtId="175" fontId="5" fillId="2" borderId="14" xfId="27" applyNumberFormat="1" applyFont="1" applyFill="1" applyBorder="1">
      <alignment/>
      <protection/>
    </xf>
    <xf numFmtId="179" fontId="5" fillId="2" borderId="14" xfId="27" applyNumberFormat="1" applyFont="1" applyFill="1" applyBorder="1">
      <alignment/>
      <protection/>
    </xf>
    <xf numFmtId="170" fontId="5" fillId="2" borderId="4" xfId="27" applyNumberFormat="1" applyFont="1" applyFill="1" applyBorder="1">
      <alignment/>
      <protection/>
    </xf>
    <xf numFmtId="170" fontId="5" fillId="2" borderId="14" xfId="28" applyNumberFormat="1" applyFont="1" applyFill="1" applyBorder="1" applyAlignment="1">
      <alignment horizontal="left"/>
      <protection/>
    </xf>
    <xf numFmtId="176" fontId="5" fillId="2" borderId="14" xfId="27" applyNumberFormat="1" applyFont="1" applyFill="1" applyBorder="1">
      <alignment/>
      <protection/>
    </xf>
    <xf numFmtId="178" fontId="5" fillId="2" borderId="14" xfId="27" applyNumberFormat="1" applyFont="1" applyFill="1" applyBorder="1">
      <alignment/>
      <protection/>
    </xf>
    <xf numFmtId="173" fontId="5" fillId="2" borderId="15" xfId="27" applyNumberFormat="1" applyFont="1" applyFill="1" applyBorder="1">
      <alignment/>
      <protection/>
    </xf>
    <xf numFmtId="170" fontId="5" fillId="2" borderId="13" xfId="27" applyNumberFormat="1" applyFont="1" applyFill="1" applyBorder="1">
      <alignment/>
      <protection/>
    </xf>
    <xf numFmtId="175" fontId="5" fillId="2" borderId="13" xfId="27" applyNumberFormat="1" applyFont="1" applyFill="1" applyBorder="1">
      <alignment/>
      <protection/>
    </xf>
    <xf numFmtId="179" fontId="5" fillId="2" borderId="13" xfId="27" applyNumberFormat="1" applyFont="1" applyFill="1" applyBorder="1">
      <alignment/>
      <protection/>
    </xf>
    <xf numFmtId="170" fontId="5" fillId="2" borderId="0" xfId="27" applyNumberFormat="1" applyFont="1" applyFill="1">
      <alignment/>
      <protection/>
    </xf>
    <xf numFmtId="0" fontId="17" fillId="2" borderId="0" xfId="27" applyFont="1" applyFill="1" applyAlignment="1">
      <alignment horizontal="left"/>
      <protection/>
    </xf>
    <xf numFmtId="170" fontId="0" fillId="2" borderId="0" xfId="0" applyNumberFormat="1" applyFill="1" applyAlignment="1">
      <alignment/>
    </xf>
    <xf numFmtId="185" fontId="0" fillId="2" borderId="0" xfId="0" applyNumberFormat="1" applyFill="1" applyAlignment="1">
      <alignment/>
    </xf>
    <xf numFmtId="173" fontId="5" fillId="2" borderId="0" xfId="27" applyNumberFormat="1" applyFont="1" applyFill="1" applyBorder="1" applyAlignment="1">
      <alignment horizontal="centerContinuous"/>
      <protection/>
    </xf>
    <xf numFmtId="176" fontId="5" fillId="2" borderId="0" xfId="27" applyNumberFormat="1" applyFont="1" applyFill="1">
      <alignment/>
      <protection/>
    </xf>
    <xf numFmtId="173" fontId="5" fillId="2" borderId="0" xfId="27" applyNumberFormat="1" applyFont="1" applyFill="1" applyBorder="1">
      <alignment/>
      <protection/>
    </xf>
    <xf numFmtId="176" fontId="5" fillId="2" borderId="2" xfId="27" applyNumberFormat="1" applyFont="1" applyFill="1" applyBorder="1">
      <alignment/>
      <protection/>
    </xf>
    <xf numFmtId="173" fontId="5" fillId="2" borderId="3" xfId="27" applyNumberFormat="1" applyFont="1" applyFill="1" applyBorder="1">
      <alignment/>
      <protection/>
    </xf>
    <xf numFmtId="173" fontId="5" fillId="2" borderId="11" xfId="27" applyNumberFormat="1" applyFont="1" applyFill="1" applyBorder="1">
      <alignment/>
      <protection/>
    </xf>
    <xf numFmtId="173" fontId="5" fillId="2" borderId="11" xfId="27" applyNumberFormat="1" applyFont="1" applyFill="1" applyBorder="1" applyAlignment="1">
      <alignment horizontal="centerContinuous"/>
      <protection/>
    </xf>
    <xf numFmtId="176" fontId="5" fillId="2" borderId="13" xfId="27" applyNumberFormat="1" applyFont="1" applyFill="1" applyBorder="1" applyAlignment="1">
      <alignment horizontal="center"/>
      <protection/>
    </xf>
    <xf numFmtId="173" fontId="5" fillId="2" borderId="13" xfId="27" applyNumberFormat="1" applyFont="1" applyFill="1" applyBorder="1" applyAlignment="1">
      <alignment horizontal="center"/>
      <protection/>
    </xf>
    <xf numFmtId="176" fontId="5" fillId="2" borderId="14" xfId="27" applyNumberFormat="1" applyFont="1" applyFill="1" applyBorder="1" applyAlignment="1">
      <alignment horizontal="center"/>
      <protection/>
    </xf>
    <xf numFmtId="173" fontId="5" fillId="2" borderId="14" xfId="27" applyNumberFormat="1" applyFont="1" applyFill="1" applyBorder="1" applyAlignment="1">
      <alignment horizontal="center"/>
      <protection/>
    </xf>
    <xf numFmtId="176" fontId="5" fillId="2" borderId="15" xfId="27" applyNumberFormat="1" applyFont="1" applyFill="1" applyBorder="1" applyAlignment="1">
      <alignment horizontal="center"/>
      <protection/>
    </xf>
    <xf numFmtId="173" fontId="5" fillId="2" borderId="15" xfId="27" applyNumberFormat="1" applyFont="1" applyFill="1" applyBorder="1" applyAlignment="1">
      <alignment horizontal="center"/>
      <protection/>
    </xf>
    <xf numFmtId="173" fontId="5" fillId="2" borderId="13" xfId="27" applyNumberFormat="1" applyFont="1" applyFill="1" applyBorder="1">
      <alignment/>
      <protection/>
    </xf>
    <xf numFmtId="0" fontId="5" fillId="2" borderId="2" xfId="27" applyFont="1" applyFill="1" applyBorder="1" applyAlignment="1">
      <alignment horizontal="centerContinuous"/>
      <protection/>
    </xf>
    <xf numFmtId="0" fontId="17" fillId="2" borderId="0" xfId="27" applyFont="1" applyFill="1">
      <alignment/>
      <protection/>
    </xf>
    <xf numFmtId="170" fontId="7" fillId="2" borderId="0" xfId="0" applyNumberFormat="1" applyFont="1" applyFill="1" applyAlignment="1">
      <alignment/>
    </xf>
    <xf numFmtId="170" fontId="10" fillId="2" borderId="0" xfId="0" applyNumberFormat="1" applyFont="1" applyFill="1" applyAlignment="1">
      <alignment/>
    </xf>
    <xf numFmtId="168" fontId="5" fillId="2" borderId="0" xfId="27" applyNumberFormat="1" applyFont="1" applyFill="1" applyAlignment="1">
      <alignment horizontal="centerContinuous"/>
      <protection/>
    </xf>
    <xf numFmtId="171" fontId="5" fillId="2" borderId="0" xfId="27" applyNumberFormat="1" applyFont="1" applyFill="1" applyAlignment="1">
      <alignment horizontal="centerContinuous"/>
      <protection/>
    </xf>
    <xf numFmtId="0" fontId="5" fillId="2" borderId="0" xfId="28" applyFont="1" applyFill="1">
      <alignment/>
      <protection/>
    </xf>
    <xf numFmtId="168" fontId="5" fillId="2" borderId="0" xfId="27" applyNumberFormat="1" applyFont="1" applyFill="1">
      <alignment/>
      <protection/>
    </xf>
    <xf numFmtId="171" fontId="5" fillId="2" borderId="0" xfId="27" applyNumberFormat="1" applyFont="1" applyFill="1">
      <alignment/>
      <protection/>
    </xf>
    <xf numFmtId="0" fontId="5" fillId="2" borderId="0" xfId="27" applyFont="1" applyFill="1" applyAlignment="1">
      <alignment horizontal="center"/>
      <protection/>
    </xf>
    <xf numFmtId="0" fontId="5" fillId="2" borderId="4" xfId="27" applyFont="1" applyFill="1" applyBorder="1">
      <alignment/>
      <protection/>
    </xf>
    <xf numFmtId="0" fontId="5" fillId="2" borderId="5" xfId="27" applyFont="1" applyFill="1" applyBorder="1" applyAlignment="1">
      <alignment horizontal="center"/>
      <protection/>
    </xf>
    <xf numFmtId="168" fontId="5" fillId="2" borderId="10" xfId="27" applyNumberFormat="1" applyFont="1" applyFill="1" applyBorder="1" applyAlignment="1">
      <alignment horizontal="centerContinuous"/>
      <protection/>
    </xf>
    <xf numFmtId="171" fontId="5" fillId="2" borderId="11" xfId="27" applyNumberFormat="1" applyFont="1" applyFill="1" applyBorder="1" applyAlignment="1">
      <alignment horizontal="centerContinuous"/>
      <protection/>
    </xf>
    <xf numFmtId="173" fontId="5" fillId="2" borderId="10" xfId="27" applyNumberFormat="1" applyFont="1" applyFill="1" applyBorder="1" applyAlignment="1">
      <alignment horizontal="centerContinuous"/>
      <protection/>
    </xf>
    <xf numFmtId="171" fontId="5" fillId="2" borderId="13" xfId="27" applyNumberFormat="1" applyFont="1" applyFill="1" applyBorder="1" applyAlignment="1">
      <alignment horizontal="center"/>
      <protection/>
    </xf>
    <xf numFmtId="173" fontId="5" fillId="2" borderId="1" xfId="27" applyNumberFormat="1" applyFont="1" applyFill="1" applyBorder="1" applyAlignment="1">
      <alignment horizontal="center"/>
      <protection/>
    </xf>
    <xf numFmtId="171" fontId="5" fillId="2" borderId="14" xfId="27" applyNumberFormat="1" applyFont="1" applyFill="1" applyBorder="1" applyAlignment="1">
      <alignment horizontal="center"/>
      <protection/>
    </xf>
    <xf numFmtId="173" fontId="5" fillId="2" borderId="4" xfId="27" applyNumberFormat="1" applyFont="1" applyFill="1" applyBorder="1" applyAlignment="1">
      <alignment horizontal="center"/>
      <protection/>
    </xf>
    <xf numFmtId="0" fontId="5" fillId="2" borderId="6" xfId="27" applyFont="1" applyFill="1" applyBorder="1">
      <alignment/>
      <protection/>
    </xf>
    <xf numFmtId="171" fontId="5" fillId="2" borderId="15" xfId="27" applyNumberFormat="1" applyFont="1" applyFill="1" applyBorder="1" applyAlignment="1">
      <alignment horizontal="center"/>
      <protection/>
    </xf>
    <xf numFmtId="173" fontId="5" fillId="2" borderId="6" xfId="27" applyNumberFormat="1" applyFont="1" applyFill="1" applyBorder="1" applyAlignment="1">
      <alignment horizontal="center"/>
      <protection/>
    </xf>
    <xf numFmtId="168" fontId="5" fillId="2" borderId="13" xfId="27" applyNumberFormat="1" applyFont="1" applyFill="1" applyBorder="1">
      <alignment/>
      <protection/>
    </xf>
    <xf numFmtId="171" fontId="5" fillId="2" borderId="13" xfId="27" applyNumberFormat="1" applyFont="1" applyFill="1" applyBorder="1">
      <alignment/>
      <protection/>
    </xf>
    <xf numFmtId="173" fontId="5" fillId="2" borderId="1" xfId="27" applyNumberFormat="1" applyFont="1" applyFill="1" applyBorder="1">
      <alignment/>
      <protection/>
    </xf>
    <xf numFmtId="169" fontId="5" fillId="2" borderId="5" xfId="27" applyNumberFormat="1" applyFont="1" applyFill="1" applyBorder="1" applyAlignment="1">
      <alignment horizontal="center"/>
      <protection/>
    </xf>
    <xf numFmtId="179" fontId="5" fillId="2" borderId="4" xfId="27" applyNumberFormat="1" applyFont="1" applyFill="1" applyBorder="1">
      <alignment/>
      <protection/>
    </xf>
    <xf numFmtId="178" fontId="5" fillId="2" borderId="4" xfId="27" applyNumberFormat="1" applyFont="1" applyFill="1" applyBorder="1" applyAlignment="1">
      <alignment horizontal="left"/>
      <protection/>
    </xf>
    <xf numFmtId="175" fontId="5" fillId="2" borderId="14" xfId="27" applyNumberFormat="1" applyFont="1" applyFill="1" applyBorder="1" applyAlignment="1">
      <alignment horizontal="justify"/>
      <protection/>
    </xf>
    <xf numFmtId="173" fontId="5" fillId="2" borderId="4" xfId="27" applyNumberFormat="1" applyFont="1" applyFill="1" applyBorder="1" applyAlignment="1">
      <alignment horizontal="justify"/>
      <protection/>
    </xf>
    <xf numFmtId="0" fontId="5" fillId="2" borderId="8" xfId="27" applyFont="1" applyFill="1" applyBorder="1" applyAlignment="1">
      <alignment horizontal="center"/>
      <protection/>
    </xf>
    <xf numFmtId="0" fontId="0" fillId="2" borderId="2" xfId="0" applyFill="1" applyBorder="1" applyAlignment="1">
      <alignment/>
    </xf>
    <xf numFmtId="179" fontId="5" fillId="2" borderId="1" xfId="27" applyNumberFormat="1" applyFont="1" applyFill="1" applyBorder="1">
      <alignment/>
      <protection/>
    </xf>
    <xf numFmtId="170" fontId="5" fillId="2" borderId="0" xfId="27" applyNumberFormat="1" applyFont="1" applyFill="1" applyBorder="1">
      <alignment/>
      <protection/>
    </xf>
    <xf numFmtId="179" fontId="5" fillId="2" borderId="0" xfId="27" applyNumberFormat="1" applyFont="1" applyFill="1" applyBorder="1">
      <alignment/>
      <protection/>
    </xf>
    <xf numFmtId="0" fontId="5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10" fillId="2" borderId="1" xfId="24" applyFont="1" applyFill="1" applyBorder="1" applyAlignment="1">
      <alignment horizontal="center" vertical="center"/>
      <protection/>
    </xf>
    <xf numFmtId="0" fontId="10" fillId="2" borderId="3" xfId="24" applyFont="1" applyFill="1" applyBorder="1" applyAlignment="1">
      <alignment horizontal="center" vertical="center"/>
      <protection/>
    </xf>
    <xf numFmtId="0" fontId="10" fillId="2" borderId="4" xfId="24" applyFont="1" applyFill="1" applyBorder="1" applyAlignment="1">
      <alignment horizontal="center" vertical="center"/>
      <protection/>
    </xf>
    <xf numFmtId="0" fontId="10" fillId="2" borderId="5" xfId="24" applyFont="1" applyFill="1" applyBorder="1" applyAlignment="1">
      <alignment horizontal="center" vertical="center"/>
      <protection/>
    </xf>
    <xf numFmtId="0" fontId="10" fillId="2" borderId="6" xfId="24" applyFont="1" applyFill="1" applyBorder="1" applyAlignment="1">
      <alignment horizontal="center" vertical="center"/>
      <protection/>
    </xf>
    <xf numFmtId="0" fontId="10" fillId="2" borderId="8" xfId="24" applyFont="1" applyFill="1" applyBorder="1" applyAlignment="1">
      <alignment horizontal="center" vertical="center"/>
      <protection/>
    </xf>
    <xf numFmtId="180" fontId="5" fillId="2" borderId="0" xfId="24" applyNumberFormat="1" applyFont="1" applyFill="1" applyBorder="1" applyAlignment="1">
      <alignment vertical="center"/>
      <protection/>
    </xf>
    <xf numFmtId="180" fontId="10" fillId="2" borderId="14" xfId="24" applyNumberFormat="1" applyFont="1" applyFill="1" applyBorder="1" applyAlignment="1">
      <alignment vertical="center"/>
      <protection/>
    </xf>
    <xf numFmtId="0" fontId="0" fillId="2" borderId="14" xfId="0" applyFont="1" applyFill="1" applyBorder="1" applyAlignment="1">
      <alignment vertical="center"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12" fillId="2" borderId="0" xfId="24" applyFont="1" applyFill="1" applyAlignment="1">
      <alignment horizontal="center"/>
      <protection/>
    </xf>
    <xf numFmtId="0" fontId="5" fillId="2" borderId="1" xfId="27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8" fontId="5" fillId="2" borderId="1" xfId="27" applyNumberFormat="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3" borderId="7" xfId="2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9" fillId="3" borderId="8" xfId="2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95250</xdr:rowOff>
    </xdr:from>
    <xdr:to>
      <xdr:col>4</xdr:col>
      <xdr:colOff>190500</xdr:colOff>
      <xdr:row>6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65722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36</xdr:row>
      <xdr:rowOff>95250</xdr:rowOff>
    </xdr:from>
    <xdr:to>
      <xdr:col>9</xdr:col>
      <xdr:colOff>400050</xdr:colOff>
      <xdr:row>39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5410200"/>
          <a:ext cx="5962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33</xdr:row>
      <xdr:rowOff>47625</xdr:rowOff>
    </xdr:from>
    <xdr:to>
      <xdr:col>4</xdr:col>
      <xdr:colOff>819150</xdr:colOff>
      <xdr:row>34</xdr:row>
      <xdr:rowOff>133350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4981575"/>
          <a:ext cx="2409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  <xdr:twoCellAnchor>
    <xdr:from>
      <xdr:col>15</xdr:col>
      <xdr:colOff>0</xdr:colOff>
      <xdr:row>25</xdr:row>
      <xdr:rowOff>66675</xdr:rowOff>
    </xdr:from>
    <xdr:to>
      <xdr:col>15</xdr:col>
      <xdr:colOff>0</xdr:colOff>
      <xdr:row>27</xdr:row>
      <xdr:rowOff>0</xdr:rowOff>
    </xdr:to>
    <xdr:sp>
      <xdr:nvSpPr>
        <xdr:cNvPr id="4" name="Text 28"/>
        <xdr:cNvSpPr txBox="1">
          <a:spLocks noChangeArrowheads="1"/>
        </xdr:cNvSpPr>
      </xdr:nvSpPr>
      <xdr:spPr>
        <a:xfrm>
          <a:off x="8248650" y="37814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0861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64</xdr:row>
      <xdr:rowOff>66675</xdr:rowOff>
    </xdr:from>
    <xdr:to>
      <xdr:col>13</xdr:col>
      <xdr:colOff>609600</xdr:colOff>
      <xdr:row>64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925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533400</xdr:colOff>
      <xdr:row>66</xdr:row>
      <xdr:rowOff>57150</xdr:rowOff>
    </xdr:from>
    <xdr:to>
      <xdr:col>32</xdr:col>
      <xdr:colOff>504825</xdr:colOff>
      <xdr:row>66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12585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0670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64</xdr:row>
      <xdr:rowOff>47625</xdr:rowOff>
    </xdr:from>
    <xdr:to>
      <xdr:col>7</xdr:col>
      <xdr:colOff>2000250</xdr:colOff>
      <xdr:row>64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161925</xdr:rowOff>
    </xdr:from>
    <xdr:to>
      <xdr:col>8</xdr:col>
      <xdr:colOff>0</xdr:colOff>
      <xdr:row>63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0961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0575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28575</xdr:colOff>
      <xdr:row>64</xdr:row>
      <xdr:rowOff>9525</xdr:rowOff>
    </xdr:from>
    <xdr:to>
      <xdr:col>0</xdr:col>
      <xdr:colOff>533400</xdr:colOff>
      <xdr:row>64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1075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66</xdr:row>
      <xdr:rowOff>57150</xdr:rowOff>
    </xdr:from>
    <xdr:to>
      <xdr:col>14</xdr:col>
      <xdr:colOff>466725</xdr:colOff>
      <xdr:row>66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11728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207" t="s">
        <v>17</v>
      </c>
      <c r="C8" s="207"/>
      <c r="D8" s="210"/>
      <c r="E8" s="23" t="s">
        <v>16</v>
      </c>
      <c r="F8" s="207" t="s">
        <v>18</v>
      </c>
      <c r="G8" s="208"/>
      <c r="H8" s="209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155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156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72" t="s">
        <v>24</v>
      </c>
      <c r="C16" s="172"/>
      <c r="D16" s="172"/>
      <c r="E16" s="173"/>
      <c r="F16" s="32"/>
      <c r="G16" s="170">
        <v>40080</v>
      </c>
      <c r="H16" s="171"/>
    </row>
    <row r="17" spans="1:8" ht="12.75">
      <c r="A17" s="17" t="s">
        <v>10</v>
      </c>
      <c r="B17" s="168" t="s">
        <v>25</v>
      </c>
      <c r="C17" s="168"/>
      <c r="D17" s="168"/>
      <c r="E17" s="169"/>
      <c r="F17" s="18"/>
      <c r="G17" s="18"/>
      <c r="H17" s="19"/>
    </row>
    <row r="18" spans="1:8" ht="12.75">
      <c r="A18" s="22" t="s">
        <v>16</v>
      </c>
      <c r="B18" s="180" t="s">
        <v>26</v>
      </c>
      <c r="C18" s="181"/>
      <c r="D18" s="181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77" t="s">
        <v>27</v>
      </c>
      <c r="B20" s="178"/>
      <c r="C20" s="178"/>
      <c r="D20" s="178"/>
      <c r="E20" s="178"/>
      <c r="F20" s="178"/>
      <c r="G20" s="178"/>
      <c r="H20" s="179"/>
    </row>
    <row r="21" spans="1:8" ht="28.5" customHeight="1">
      <c r="A21" s="174" t="s">
        <v>28</v>
      </c>
      <c r="B21" s="175"/>
      <c r="C21" s="175"/>
      <c r="D21" s="175"/>
      <c r="E21" s="175"/>
      <c r="F21" s="175"/>
      <c r="G21" s="175"/>
      <c r="H21" s="176"/>
    </row>
    <row r="22" spans="1:8" ht="12.75">
      <c r="A22" s="182" t="s">
        <v>29</v>
      </c>
      <c r="B22" s="183"/>
      <c r="C22" s="183"/>
      <c r="D22" s="183"/>
      <c r="E22" s="183"/>
      <c r="F22" s="183"/>
      <c r="G22" s="183"/>
      <c r="H22" s="184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4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2.7109375" style="38" customWidth="1"/>
    <col min="6" max="6" width="10.140625" style="38" customWidth="1"/>
    <col min="7" max="7" width="10.7109375" style="38" bestFit="1" customWidth="1"/>
    <col min="8" max="9" width="11.00390625" style="38" customWidth="1"/>
    <col min="10" max="10" width="9.00390625" style="38" customWidth="1"/>
    <col min="11" max="11" width="0.85546875" style="39" customWidth="1"/>
    <col min="12" max="12" width="8.7109375" style="38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384" width="11.421875" style="38" customWidth="1"/>
  </cols>
  <sheetData>
    <row r="1" ht="11.25" customHeight="1"/>
    <row r="2" ht="12.75">
      <c r="B2" s="40" t="s">
        <v>52</v>
      </c>
    </row>
    <row r="3" spans="2:10" ht="7.5" customHeight="1">
      <c r="B3" s="39"/>
      <c r="C3" s="41"/>
      <c r="D3" s="40"/>
      <c r="E3" s="40"/>
      <c r="F3" s="40"/>
      <c r="G3" s="40"/>
      <c r="H3" s="40"/>
      <c r="I3" s="40"/>
      <c r="J3" s="40"/>
    </row>
    <row r="4" spans="2:15" ht="12.75">
      <c r="B4" s="42"/>
      <c r="C4" s="42"/>
      <c r="D4" s="42"/>
      <c r="E4" s="43"/>
      <c r="F4" s="44" t="s">
        <v>30</v>
      </c>
      <c r="G4" s="44" t="s">
        <v>31</v>
      </c>
      <c r="H4" s="45" t="s">
        <v>32</v>
      </c>
      <c r="I4" s="46"/>
      <c r="J4" s="46"/>
      <c r="L4" s="40"/>
      <c r="M4" s="40"/>
      <c r="N4" s="40"/>
      <c r="O4" s="40"/>
    </row>
    <row r="5" spans="2:15" ht="12.75">
      <c r="B5" s="47"/>
      <c r="D5" s="47"/>
      <c r="E5" s="48"/>
      <c r="F5" s="185">
        <v>2009</v>
      </c>
      <c r="G5" s="186"/>
      <c r="H5" s="49"/>
      <c r="I5" s="49"/>
      <c r="J5" s="50" t="s">
        <v>33</v>
      </c>
      <c r="L5" s="40"/>
      <c r="M5" s="40"/>
      <c r="N5" s="40"/>
      <c r="O5" s="40"/>
    </row>
    <row r="6" spans="2:15" ht="12.75">
      <c r="B6" s="47"/>
      <c r="C6" s="47" t="s">
        <v>34</v>
      </c>
      <c r="E6" s="48"/>
      <c r="F6" s="187"/>
      <c r="G6" s="188"/>
      <c r="H6" s="51">
        <v>2009</v>
      </c>
      <c r="I6" s="51">
        <v>2008</v>
      </c>
      <c r="J6" s="52" t="s">
        <v>35</v>
      </c>
      <c r="L6" s="40"/>
      <c r="M6" s="40"/>
      <c r="N6" s="40"/>
      <c r="O6" s="40"/>
    </row>
    <row r="7" spans="2:15" ht="12.75">
      <c r="B7" s="53"/>
      <c r="C7" s="53"/>
      <c r="D7" s="53"/>
      <c r="E7" s="54"/>
      <c r="F7" s="189"/>
      <c r="G7" s="190"/>
      <c r="H7" s="55"/>
      <c r="I7" s="55"/>
      <c r="J7" s="56" t="s">
        <v>36</v>
      </c>
      <c r="L7" s="40"/>
      <c r="M7" s="40"/>
      <c r="O7" s="40"/>
    </row>
    <row r="8" spans="12:15" ht="7.5" customHeight="1">
      <c r="L8" s="40"/>
      <c r="M8" s="40"/>
      <c r="N8" s="40"/>
      <c r="O8" s="40"/>
    </row>
    <row r="9" spans="2:15" ht="11.25" customHeight="1">
      <c r="B9" s="196" t="s">
        <v>37</v>
      </c>
      <c r="C9" s="196"/>
      <c r="D9" s="196"/>
      <c r="E9" s="196"/>
      <c r="F9" s="196"/>
      <c r="G9" s="196"/>
      <c r="H9" s="196"/>
      <c r="I9" s="196"/>
      <c r="J9" s="196"/>
      <c r="L9" s="40"/>
      <c r="M9" s="40"/>
      <c r="N9" s="40"/>
      <c r="O9" s="40"/>
    </row>
    <row r="10" spans="12:15" ht="9.75" customHeight="1">
      <c r="L10" s="40"/>
      <c r="M10" s="40"/>
      <c r="N10" s="40"/>
      <c r="O10" s="40"/>
    </row>
    <row r="11" spans="2:15" ht="10.5" customHeight="1">
      <c r="B11" s="196" t="s">
        <v>38</v>
      </c>
      <c r="C11" s="196"/>
      <c r="D11" s="196"/>
      <c r="E11" s="196"/>
      <c r="F11" s="196"/>
      <c r="G11" s="196"/>
      <c r="H11" s="196"/>
      <c r="I11" s="196"/>
      <c r="J11" s="196"/>
      <c r="L11" s="40"/>
      <c r="M11" s="40"/>
      <c r="N11" s="40"/>
      <c r="O11" s="40"/>
    </row>
    <row r="12" spans="12:15" ht="9.75" customHeight="1">
      <c r="L12" s="40"/>
      <c r="M12" s="40"/>
      <c r="N12" s="40"/>
      <c r="O12" s="40"/>
    </row>
    <row r="13" spans="2:15" ht="12.75">
      <c r="B13" s="38" t="s">
        <v>39</v>
      </c>
      <c r="F13" s="57">
        <v>15796.5</v>
      </c>
      <c r="G13" s="57">
        <f>H13-F13</f>
        <v>14363.7</v>
      </c>
      <c r="H13" s="57">
        <v>30160.2</v>
      </c>
      <c r="I13" s="57">
        <v>40910.3</v>
      </c>
      <c r="J13" s="58">
        <f>SUM(H13/I13)*100-100</f>
        <v>-26.27724558363053</v>
      </c>
      <c r="L13" s="40"/>
      <c r="M13" s="40"/>
      <c r="N13" s="59"/>
      <c r="O13" s="40"/>
    </row>
    <row r="14" spans="2:15" ht="12.75">
      <c r="B14" s="38" t="s">
        <v>40</v>
      </c>
      <c r="C14" s="38" t="s">
        <v>41</v>
      </c>
      <c r="F14" s="57">
        <v>6103.6</v>
      </c>
      <c r="G14" s="57">
        <f>H14-F14</f>
        <v>5070.4</v>
      </c>
      <c r="H14" s="57">
        <v>11174</v>
      </c>
      <c r="I14" s="57">
        <v>14559.7</v>
      </c>
      <c r="J14" s="58">
        <f>SUM(H14/I14)*100-100</f>
        <v>-23.25391319876097</v>
      </c>
      <c r="L14" s="40"/>
      <c r="M14" s="40"/>
      <c r="N14" s="59"/>
      <c r="O14" s="40"/>
    </row>
    <row r="15" spans="3:15" ht="12.75">
      <c r="C15" s="38" t="s">
        <v>42</v>
      </c>
      <c r="F15" s="57">
        <v>9692.9</v>
      </c>
      <c r="G15" s="57">
        <f>H15-F15</f>
        <v>9293.199999999999</v>
      </c>
      <c r="H15" s="57">
        <v>18986.1</v>
      </c>
      <c r="I15" s="57">
        <v>26350.6</v>
      </c>
      <c r="J15" s="58">
        <f>SUM(H15/I15)*100-100</f>
        <v>-27.948130213353778</v>
      </c>
      <c r="L15" s="40"/>
      <c r="M15" s="40"/>
      <c r="N15" s="59"/>
      <c r="O15" s="40"/>
    </row>
    <row r="16" spans="6:15" ht="12.75">
      <c r="F16" s="57"/>
      <c r="G16" s="57" t="s">
        <v>40</v>
      </c>
      <c r="H16" s="57"/>
      <c r="I16" s="57"/>
      <c r="J16" s="58"/>
      <c r="L16" s="40"/>
      <c r="M16" s="40"/>
      <c r="N16" s="59"/>
      <c r="O16" s="40"/>
    </row>
    <row r="17" spans="2:15" ht="12.75">
      <c r="B17" s="38" t="s">
        <v>43</v>
      </c>
      <c r="F17" s="57">
        <v>11318</v>
      </c>
      <c r="G17" s="57">
        <f>H17-F17</f>
        <v>12770.5</v>
      </c>
      <c r="H17" s="57">
        <v>24088.5</v>
      </c>
      <c r="I17" s="57">
        <v>30052.9</v>
      </c>
      <c r="J17" s="58">
        <f>SUM(H17/I17)*100-100</f>
        <v>-19.84633762465519</v>
      </c>
      <c r="L17" s="40"/>
      <c r="M17" s="40"/>
      <c r="N17" s="59"/>
      <c r="O17" s="40"/>
    </row>
    <row r="18" spans="2:15" ht="12.75">
      <c r="B18" s="38" t="s">
        <v>40</v>
      </c>
      <c r="C18" s="38" t="s">
        <v>41</v>
      </c>
      <c r="F18" s="57">
        <v>2506.1</v>
      </c>
      <c r="G18" s="57">
        <f>H18-F18</f>
        <v>3263.0000000000005</v>
      </c>
      <c r="H18" s="57">
        <v>5769.1</v>
      </c>
      <c r="I18" s="57">
        <v>5233</v>
      </c>
      <c r="J18" s="58">
        <f>SUM(H18/I18)*100-100</f>
        <v>10.244601566978801</v>
      </c>
      <c r="L18" s="40"/>
      <c r="M18" s="40"/>
      <c r="N18" s="60"/>
      <c r="O18" s="40"/>
    </row>
    <row r="19" spans="3:15" ht="12.75">
      <c r="C19" s="38" t="s">
        <v>42</v>
      </c>
      <c r="F19" s="57">
        <v>8811.9</v>
      </c>
      <c r="G19" s="57">
        <f>H19-F19</f>
        <v>9507.500000000002</v>
      </c>
      <c r="H19" s="57">
        <v>18319.4</v>
      </c>
      <c r="I19" s="57">
        <v>24819.9</v>
      </c>
      <c r="J19" s="61">
        <f>SUM(H19/I19)*100-100</f>
        <v>-26.19067764173103</v>
      </c>
      <c r="M19" s="40"/>
      <c r="N19" s="59"/>
      <c r="O19" s="40"/>
    </row>
    <row r="20" spans="3:15" ht="12.75">
      <c r="C20" s="42"/>
      <c r="D20" s="42"/>
      <c r="E20" s="42"/>
      <c r="F20" s="62"/>
      <c r="G20" s="62"/>
      <c r="H20" s="62"/>
      <c r="I20" s="62"/>
      <c r="J20" s="58"/>
      <c r="L20" s="40"/>
      <c r="M20" s="40"/>
      <c r="N20" s="59"/>
      <c r="O20" s="40"/>
    </row>
    <row r="21" spans="3:15" ht="12.75">
      <c r="C21" s="38" t="s">
        <v>44</v>
      </c>
      <c r="F21" s="57">
        <v>27114.5</v>
      </c>
      <c r="G21" s="57">
        <f>H21-F21</f>
        <v>27134.199999999997</v>
      </c>
      <c r="H21" s="57">
        <f>SUM(H13+H17)</f>
        <v>54248.7</v>
      </c>
      <c r="I21" s="57">
        <v>70963.2</v>
      </c>
      <c r="J21" s="58">
        <f>SUM(H21/I21)*100-100</f>
        <v>-23.55375744047619</v>
      </c>
      <c r="L21" s="40"/>
      <c r="M21" s="40"/>
      <c r="N21" s="59"/>
      <c r="O21" s="40"/>
    </row>
    <row r="22" spans="4:15" ht="12.75">
      <c r="D22" s="38" t="s">
        <v>41</v>
      </c>
      <c r="F22" s="57">
        <v>8609.7</v>
      </c>
      <c r="G22" s="57">
        <f>H22-F22</f>
        <v>8333.399999999998</v>
      </c>
      <c r="H22" s="57">
        <f>SUM(H14+H18)</f>
        <v>16943.1</v>
      </c>
      <c r="I22" s="57">
        <v>19792.7</v>
      </c>
      <c r="J22" s="58">
        <f>SUM(H22/I22)*100-100</f>
        <v>-14.397227260555667</v>
      </c>
      <c r="L22" s="40"/>
      <c r="M22" s="40"/>
      <c r="N22" s="59"/>
      <c r="O22" s="40"/>
    </row>
    <row r="23" spans="4:15" ht="12.75">
      <c r="D23" s="38" t="s">
        <v>42</v>
      </c>
      <c r="F23" s="57">
        <v>18504.8</v>
      </c>
      <c r="G23" s="57">
        <f>H23-F23</f>
        <v>18800.7</v>
      </c>
      <c r="H23" s="57">
        <f>SUM(H15+H19)</f>
        <v>37305.5</v>
      </c>
      <c r="I23" s="57">
        <v>51170.5</v>
      </c>
      <c r="J23" s="58">
        <f>SUM(H23/I23)*100-100</f>
        <v>-27.095689899453788</v>
      </c>
      <c r="L23" s="40"/>
      <c r="M23" s="40"/>
      <c r="N23" s="59"/>
      <c r="O23" s="40"/>
    </row>
    <row r="24" spans="6:15" ht="10.5" customHeight="1">
      <c r="F24" s="63"/>
      <c r="G24" s="63"/>
      <c r="H24" s="63"/>
      <c r="I24" s="63"/>
      <c r="J24" s="58"/>
      <c r="L24" s="40"/>
      <c r="M24" s="40"/>
      <c r="N24" s="40"/>
      <c r="O24" s="40"/>
    </row>
    <row r="25" spans="2:15" ht="10.5" customHeight="1">
      <c r="B25" s="196" t="s">
        <v>45</v>
      </c>
      <c r="C25" s="196"/>
      <c r="D25" s="196"/>
      <c r="E25" s="196"/>
      <c r="F25" s="196"/>
      <c r="G25" s="196"/>
      <c r="H25" s="196"/>
      <c r="I25" s="196"/>
      <c r="J25" s="196"/>
      <c r="L25" s="40"/>
      <c r="M25" s="40"/>
      <c r="N25" s="40"/>
      <c r="O25" s="40"/>
    </row>
    <row r="26" spans="6:15" ht="9.75" customHeight="1">
      <c r="F26" s="63"/>
      <c r="G26" s="63"/>
      <c r="H26" s="63"/>
      <c r="I26" s="63"/>
      <c r="J26" s="58"/>
      <c r="L26" s="40"/>
      <c r="M26" s="40"/>
      <c r="N26" s="40"/>
      <c r="O26" s="40"/>
    </row>
    <row r="27" spans="2:15" ht="12.75">
      <c r="B27" s="38" t="s">
        <v>46</v>
      </c>
      <c r="F27" s="57">
        <f>7348.8+6677.5</f>
        <v>14026.3</v>
      </c>
      <c r="G27" s="57">
        <f>H27-F27</f>
        <v>14735.899999999998</v>
      </c>
      <c r="H27" s="57">
        <f>'Januar bis Juni 08_S2'!G56+'Januar bis Juni 08_S3'!D56</f>
        <v>28762.199999999997</v>
      </c>
      <c r="I27" s="57">
        <v>39586.4</v>
      </c>
      <c r="J27" s="58">
        <f>SUM(H27/I27)*100-100</f>
        <v>-27.34322898773317</v>
      </c>
      <c r="L27" s="40"/>
      <c r="M27" s="40"/>
      <c r="N27" s="59"/>
      <c r="O27" s="40"/>
    </row>
    <row r="28" spans="2:15" ht="12.75">
      <c r="B28" s="38" t="s">
        <v>47</v>
      </c>
      <c r="F28" s="64">
        <f>946909+216703</f>
        <v>1163612</v>
      </c>
      <c r="G28" s="68">
        <f>H28-F28</f>
        <v>1082772</v>
      </c>
      <c r="H28" s="64">
        <f>1893509+352875</f>
        <v>2246384</v>
      </c>
      <c r="I28" s="64">
        <v>3108893</v>
      </c>
      <c r="J28" s="58">
        <f>SUM(H28/I28)*100-100</f>
        <v>-27.743283541762295</v>
      </c>
      <c r="L28" s="40"/>
      <c r="M28" s="40"/>
      <c r="N28" s="59"/>
      <c r="O28" s="40"/>
    </row>
    <row r="29" spans="2:15" ht="12.75">
      <c r="B29" s="38" t="s">
        <v>48</v>
      </c>
      <c r="F29" s="64">
        <f>1515299+344197</f>
        <v>1859496</v>
      </c>
      <c r="G29" s="68">
        <f>H29-F29</f>
        <v>1712670</v>
      </c>
      <c r="H29" s="64">
        <f>3011522+560644</f>
        <v>3572166</v>
      </c>
      <c r="I29" s="64">
        <v>4981884</v>
      </c>
      <c r="J29" s="58">
        <f>SUM(H29/I29)*100-100</f>
        <v>-28.296885274727387</v>
      </c>
      <c r="L29" s="40"/>
      <c r="M29" s="40"/>
      <c r="N29" s="59"/>
      <c r="O29" s="40"/>
    </row>
    <row r="30" spans="6:15" ht="12.75">
      <c r="F30" s="63"/>
      <c r="G30" s="63"/>
      <c r="H30" s="63"/>
      <c r="I30" s="63"/>
      <c r="J30" s="58"/>
      <c r="L30" s="40"/>
      <c r="M30" s="40"/>
      <c r="N30" s="40"/>
      <c r="O30" s="40"/>
    </row>
    <row r="31" spans="5:15" ht="12.75">
      <c r="E31" s="38" t="s">
        <v>53</v>
      </c>
      <c r="F31" s="63"/>
      <c r="G31" s="63"/>
      <c r="H31" s="63"/>
      <c r="I31" s="63"/>
      <c r="J31" s="58"/>
      <c r="L31" s="65"/>
      <c r="M31" s="65"/>
      <c r="N31" s="66"/>
      <c r="O31" s="65"/>
    </row>
    <row r="32" spans="6:15" ht="9.75" customHeight="1">
      <c r="F32" s="67"/>
      <c r="G32" s="67"/>
      <c r="H32" s="67"/>
      <c r="I32" s="67"/>
      <c r="J32" s="58"/>
      <c r="L32" s="65"/>
      <c r="M32" s="65"/>
      <c r="N32" s="191"/>
      <c r="O32" s="65"/>
    </row>
    <row r="33" spans="2:15" ht="12.75">
      <c r="B33" s="38" t="s">
        <v>49</v>
      </c>
      <c r="F33" s="64">
        <v>2540</v>
      </c>
      <c r="G33" s="68">
        <f>H33-F33</f>
        <v>2576</v>
      </c>
      <c r="H33" s="64">
        <v>5116</v>
      </c>
      <c r="I33" s="64">
        <v>5974</v>
      </c>
      <c r="J33" s="58">
        <f>SUM(H33/I33)*100-100</f>
        <v>-14.362236357549392</v>
      </c>
      <c r="L33" s="65"/>
      <c r="M33" s="65"/>
      <c r="N33" s="191"/>
      <c r="O33" s="65"/>
    </row>
    <row r="34" spans="2:15" ht="8.25" customHeight="1">
      <c r="B34" s="38" t="s">
        <v>50</v>
      </c>
      <c r="F34" s="192">
        <v>441</v>
      </c>
      <c r="G34" s="192">
        <f>H34-F34</f>
        <v>543</v>
      </c>
      <c r="H34" s="192">
        <v>984</v>
      </c>
      <c r="I34" s="192">
        <v>991</v>
      </c>
      <c r="J34" s="194">
        <f>SUM(H34/I34)*100-100</f>
        <v>-0.7063572149343997</v>
      </c>
      <c r="L34" s="65"/>
      <c r="M34" s="65"/>
      <c r="N34" s="69"/>
      <c r="O34" s="65"/>
    </row>
    <row r="35" spans="6:15" ht="12.75">
      <c r="F35" s="192"/>
      <c r="G35" s="193"/>
      <c r="H35" s="193"/>
      <c r="I35" s="193"/>
      <c r="J35" s="195"/>
      <c r="L35" s="40"/>
      <c r="M35" s="40"/>
      <c r="N35" s="40"/>
      <c r="O35" s="40"/>
    </row>
    <row r="36" spans="2:15" ht="9" customHeight="1">
      <c r="B36" s="38" t="s">
        <v>51</v>
      </c>
      <c r="F36" s="63"/>
      <c r="G36" s="70"/>
      <c r="H36" s="63"/>
      <c r="I36" s="71"/>
      <c r="J36" s="72"/>
      <c r="L36" s="40"/>
      <c r="M36" s="40"/>
      <c r="N36" s="40"/>
      <c r="O36" s="40"/>
    </row>
    <row r="37" spans="2:15" ht="8.25" customHeight="1">
      <c r="B37" s="40"/>
      <c r="C37" s="40" t="s">
        <v>40</v>
      </c>
      <c r="D37" s="40"/>
      <c r="E37" s="40"/>
      <c r="F37" s="40"/>
      <c r="G37" s="40"/>
      <c r="H37" s="40"/>
      <c r="I37" s="40"/>
      <c r="J37" s="40"/>
      <c r="L37" s="40"/>
      <c r="M37" s="40"/>
      <c r="N37" s="40"/>
      <c r="O37" s="40"/>
    </row>
    <row r="38" spans="2:15" ht="12.75">
      <c r="B38" s="40"/>
      <c r="C38" s="40" t="s">
        <v>40</v>
      </c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</row>
    <row r="39" spans="2:15" ht="12.75">
      <c r="B39" s="40"/>
      <c r="C39" s="40"/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</row>
    <row r="40" spans="2:15" ht="23.25" customHeight="1">
      <c r="B40" s="40"/>
      <c r="C40" s="40" t="s">
        <v>40</v>
      </c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</row>
    <row r="41" spans="2:15" ht="12.75">
      <c r="B41" s="40"/>
      <c r="C41" s="40"/>
      <c r="D41" s="40"/>
      <c r="E41" s="40"/>
      <c r="F41" s="40"/>
      <c r="G41" s="40"/>
      <c r="H41" s="40"/>
      <c r="I41" s="40"/>
      <c r="J41" s="40"/>
      <c r="L41" s="40"/>
      <c r="M41" s="40"/>
      <c r="N41" s="40"/>
      <c r="O41" s="40"/>
    </row>
    <row r="42" spans="2:15" ht="12.75">
      <c r="B42" s="40"/>
      <c r="C42" s="40"/>
      <c r="D42" s="40"/>
      <c r="E42" s="40"/>
      <c r="F42" s="40"/>
      <c r="G42" s="40"/>
      <c r="H42" s="73"/>
      <c r="I42" s="73"/>
      <c r="J42" s="40"/>
      <c r="L42" s="40"/>
      <c r="M42" s="40"/>
      <c r="N42" s="40"/>
      <c r="O42" s="40"/>
    </row>
    <row r="43" spans="8:9" ht="12.75">
      <c r="H43" s="73"/>
      <c r="I43" s="73"/>
    </row>
    <row r="44" spans="8:9" ht="12.75">
      <c r="H44" s="73"/>
      <c r="I44" s="73"/>
    </row>
  </sheetData>
  <mergeCells count="10">
    <mergeCell ref="F5:G7"/>
    <mergeCell ref="N32:N33"/>
    <mergeCell ref="I34:I35"/>
    <mergeCell ref="J34:J35"/>
    <mergeCell ref="F34:F35"/>
    <mergeCell ref="G34:G35"/>
    <mergeCell ref="H34:H35"/>
    <mergeCell ref="B9:J9"/>
    <mergeCell ref="B11:J11"/>
    <mergeCell ref="B25:J25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7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75" customWidth="1"/>
    <col min="2" max="2" width="7.421875" style="75" customWidth="1"/>
    <col min="3" max="3" width="25.57421875" style="75" customWidth="1"/>
    <col min="4" max="5" width="9.8515625" style="75" customWidth="1"/>
    <col min="6" max="6" width="9.8515625" style="77" customWidth="1"/>
    <col min="7" max="7" width="9.8515625" style="75" customWidth="1"/>
    <col min="8" max="8" width="10.00390625" style="75" customWidth="1"/>
    <col min="9" max="9" width="11.8515625" style="78" bestFit="1" customWidth="1"/>
    <col min="10" max="11" width="9.8515625" style="73" customWidth="1"/>
    <col min="12" max="12" width="11.28125" style="73" customWidth="1"/>
    <col min="13" max="14" width="9.8515625" style="73" customWidth="1"/>
    <col min="15" max="15" width="10.8515625" style="73" customWidth="1"/>
    <col min="16" max="17" width="11.421875" style="73" customWidth="1"/>
    <col min="18" max="18" width="18.57421875" style="73" customWidth="1"/>
    <col min="19" max="19" width="9.00390625" style="73" customWidth="1"/>
    <col min="20" max="20" width="24.8515625" style="73" customWidth="1"/>
    <col min="21" max="21" width="5.00390625" style="73" customWidth="1"/>
    <col min="22" max="22" width="1.8515625" style="73" hidden="1" customWidth="1"/>
    <col min="23" max="24" width="9.7109375" style="73" customWidth="1"/>
    <col min="25" max="25" width="11.421875" style="73" customWidth="1"/>
    <col min="26" max="27" width="9.7109375" style="73" customWidth="1"/>
    <col min="28" max="28" width="11.421875" style="73" customWidth="1"/>
    <col min="29" max="16384" width="11.421875" style="75" customWidth="1"/>
  </cols>
  <sheetData>
    <row r="2" ht="12.75">
      <c r="A2" s="76" t="s">
        <v>99</v>
      </c>
    </row>
    <row r="3" ht="13.5" customHeight="1"/>
    <row r="4" spans="1:9" ht="13.5" customHeight="1">
      <c r="A4" s="79"/>
      <c r="B4" s="79"/>
      <c r="C4" s="80"/>
      <c r="D4" s="81"/>
      <c r="E4" s="79"/>
      <c r="F4" s="82" t="s">
        <v>54</v>
      </c>
      <c r="G4" s="79"/>
      <c r="H4" s="79"/>
      <c r="I4" s="83"/>
    </row>
    <row r="5" spans="1:9" ht="13.5" customHeight="1">
      <c r="A5" s="84"/>
      <c r="B5" s="84"/>
      <c r="C5" s="85"/>
      <c r="D5" s="86" t="s">
        <v>55</v>
      </c>
      <c r="E5" s="87"/>
      <c r="F5" s="88"/>
      <c r="G5" s="89" t="s">
        <v>56</v>
      </c>
      <c r="H5" s="90"/>
      <c r="I5" s="91"/>
    </row>
    <row r="6" spans="1:9" ht="13.5" customHeight="1">
      <c r="A6" s="84"/>
      <c r="B6" s="84" t="s">
        <v>57</v>
      </c>
      <c r="C6" s="85"/>
      <c r="D6" s="86" t="s">
        <v>32</v>
      </c>
      <c r="E6" s="87"/>
      <c r="F6" s="88"/>
      <c r="G6" s="86" t="s">
        <v>32</v>
      </c>
      <c r="H6" s="87"/>
      <c r="I6" s="92"/>
    </row>
    <row r="7" spans="1:9" ht="13.5" customHeight="1">
      <c r="A7" s="84"/>
      <c r="B7" s="84"/>
      <c r="C7" s="85"/>
      <c r="D7" s="93">
        <v>2009</v>
      </c>
      <c r="E7" s="93">
        <v>2008</v>
      </c>
      <c r="F7" s="94" t="s">
        <v>33</v>
      </c>
      <c r="G7" s="93">
        <v>2009</v>
      </c>
      <c r="H7" s="93">
        <v>2008</v>
      </c>
      <c r="I7" s="94" t="s">
        <v>33</v>
      </c>
    </row>
    <row r="8" spans="1:9" ht="13.5" customHeight="1">
      <c r="A8" s="84"/>
      <c r="B8" s="84"/>
      <c r="C8" s="85"/>
      <c r="D8" s="197" t="s">
        <v>58</v>
      </c>
      <c r="E8" s="198"/>
      <c r="F8" s="95" t="s">
        <v>35</v>
      </c>
      <c r="G8" s="197" t="s">
        <v>58</v>
      </c>
      <c r="H8" s="198"/>
      <c r="I8" s="95" t="s">
        <v>35</v>
      </c>
    </row>
    <row r="9" spans="1:9" ht="13.5" customHeight="1">
      <c r="A9" s="96"/>
      <c r="B9" s="96"/>
      <c r="C9" s="97"/>
      <c r="D9" s="199"/>
      <c r="E9" s="200"/>
      <c r="F9" s="98" t="s">
        <v>36</v>
      </c>
      <c r="G9" s="199"/>
      <c r="H9" s="200"/>
      <c r="I9" s="98" t="s">
        <v>36</v>
      </c>
    </row>
    <row r="10" spans="4:29" ht="13.5" customHeight="1">
      <c r="D10" s="99"/>
      <c r="E10" s="100"/>
      <c r="F10" s="101"/>
      <c r="G10" s="99"/>
      <c r="H10" s="100"/>
      <c r="I10" s="102"/>
      <c r="AC10" s="84"/>
    </row>
    <row r="11" spans="1:9" ht="13.5" customHeight="1">
      <c r="A11" s="75" t="s">
        <v>59</v>
      </c>
      <c r="D11" s="99">
        <v>436.5</v>
      </c>
      <c r="E11" s="99">
        <v>349</v>
      </c>
      <c r="F11" s="103">
        <f>SUM(D11/E11)*100-100</f>
        <v>25.071633237822354</v>
      </c>
      <c r="G11" s="99">
        <v>193.2</v>
      </c>
      <c r="H11" s="99">
        <v>210.8</v>
      </c>
      <c r="I11" s="104">
        <f>SUM(G11/H11)*100-100</f>
        <v>-8.349146110056935</v>
      </c>
    </row>
    <row r="12" spans="4:9" ht="13.5" customHeight="1">
      <c r="D12" s="99"/>
      <c r="E12" s="99"/>
      <c r="F12" s="103"/>
      <c r="G12" s="99"/>
      <c r="H12" s="99"/>
      <c r="I12" s="104"/>
    </row>
    <row r="13" spans="1:9" ht="13.5" customHeight="1">
      <c r="A13" s="75" t="s">
        <v>60</v>
      </c>
      <c r="D13" s="99">
        <f>SUM(D15:D22)</f>
        <v>10957.8</v>
      </c>
      <c r="E13" s="99">
        <v>14569</v>
      </c>
      <c r="F13" s="103">
        <f>SUM(D13/E13)*100-100</f>
        <v>-24.786876244079906</v>
      </c>
      <c r="G13" s="99">
        <f>SUM(G15:G22)</f>
        <v>4101.9</v>
      </c>
      <c r="H13" s="99">
        <v>5701.6</v>
      </c>
      <c r="I13" s="104">
        <f>SUM(G13/H13)*100-100</f>
        <v>-28.05703662129929</v>
      </c>
    </row>
    <row r="14" spans="1:9" ht="13.5" customHeight="1">
      <c r="A14" s="75" t="s">
        <v>61</v>
      </c>
      <c r="D14" s="105"/>
      <c r="E14" s="105"/>
      <c r="F14" s="103"/>
      <c r="G14" s="105"/>
      <c r="H14" s="105"/>
      <c r="I14" s="104"/>
    </row>
    <row r="15" spans="1:9" ht="13.5" customHeight="1">
      <c r="A15" s="75" t="s">
        <v>62</v>
      </c>
      <c r="D15" s="99">
        <v>5744.8</v>
      </c>
      <c r="E15" s="99">
        <v>7275.8</v>
      </c>
      <c r="F15" s="103">
        <f aca="true" t="shared" si="0" ref="F15:F21">SUM(D15/E15)*100-100</f>
        <v>-21.04235960306771</v>
      </c>
      <c r="G15" s="99">
        <v>3000.3</v>
      </c>
      <c r="H15" s="99">
        <v>4315.7</v>
      </c>
      <c r="I15" s="104">
        <f aca="true" t="shared" si="1" ref="I15:I21">SUM(G15/H15)*100-100</f>
        <v>-30.479412378061483</v>
      </c>
    </row>
    <row r="16" spans="1:9" ht="12.75">
      <c r="A16" s="75" t="s">
        <v>63</v>
      </c>
      <c r="D16" s="99">
        <v>1702.2</v>
      </c>
      <c r="E16" s="99">
        <v>2510.4</v>
      </c>
      <c r="F16" s="103">
        <f t="shared" si="0"/>
        <v>-32.19407265774379</v>
      </c>
      <c r="G16" s="99">
        <v>380.1</v>
      </c>
      <c r="H16" s="99">
        <v>558.9</v>
      </c>
      <c r="I16" s="104">
        <f t="shared" si="1"/>
        <v>-31.99141170155663</v>
      </c>
    </row>
    <row r="17" spans="1:9" ht="13.5" customHeight="1">
      <c r="A17" s="75" t="s">
        <v>64</v>
      </c>
      <c r="D17" s="99">
        <v>980</v>
      </c>
      <c r="E17" s="99">
        <v>1722.7</v>
      </c>
      <c r="F17" s="103">
        <f t="shared" si="0"/>
        <v>-43.11255587159691</v>
      </c>
      <c r="G17" s="99">
        <v>88.2</v>
      </c>
      <c r="H17" s="99">
        <v>25.8</v>
      </c>
      <c r="I17" s="104">
        <f t="shared" si="1"/>
        <v>241.86046511627904</v>
      </c>
    </row>
    <row r="18" spans="1:9" ht="13.5" customHeight="1">
      <c r="A18" s="75" t="s">
        <v>65</v>
      </c>
      <c r="D18" s="99">
        <v>1848.4</v>
      </c>
      <c r="E18" s="99">
        <v>2187.4</v>
      </c>
      <c r="F18" s="103">
        <f t="shared" si="0"/>
        <v>-15.497851330346535</v>
      </c>
      <c r="G18" s="99">
        <v>373.1</v>
      </c>
      <c r="H18" s="99">
        <v>451.4</v>
      </c>
      <c r="I18" s="104">
        <f t="shared" si="1"/>
        <v>-17.346034559149302</v>
      </c>
    </row>
    <row r="19" spans="1:9" ht="13.5" customHeight="1">
      <c r="A19" s="75" t="s">
        <v>66</v>
      </c>
      <c r="D19" s="99">
        <v>245.8</v>
      </c>
      <c r="E19" s="99">
        <v>417.9</v>
      </c>
      <c r="F19" s="103">
        <f t="shared" si="0"/>
        <v>-41.18210098109595</v>
      </c>
      <c r="G19" s="99">
        <v>33.1</v>
      </c>
      <c r="H19" s="99">
        <v>51.8</v>
      </c>
      <c r="I19" s="104">
        <f t="shared" si="1"/>
        <v>-36.100386100386096</v>
      </c>
    </row>
    <row r="20" spans="1:9" ht="13.5" customHeight="1">
      <c r="A20" s="75" t="s">
        <v>67</v>
      </c>
      <c r="D20" s="99">
        <v>223.1</v>
      </c>
      <c r="E20" s="99">
        <v>275.9</v>
      </c>
      <c r="F20" s="103">
        <f t="shared" si="0"/>
        <v>-19.137368611815873</v>
      </c>
      <c r="G20" s="99">
        <v>110.5</v>
      </c>
      <c r="H20" s="99">
        <v>176</v>
      </c>
      <c r="I20" s="104">
        <f t="shared" si="1"/>
        <v>-37.21590909090909</v>
      </c>
    </row>
    <row r="21" spans="1:9" ht="13.5" customHeight="1">
      <c r="A21" s="75" t="s">
        <v>68</v>
      </c>
      <c r="D21" s="99">
        <v>213.5</v>
      </c>
      <c r="E21" s="99">
        <v>178.9</v>
      </c>
      <c r="F21" s="103">
        <f t="shared" si="0"/>
        <v>19.340413638904423</v>
      </c>
      <c r="G21" s="99">
        <v>116.6</v>
      </c>
      <c r="H21" s="99">
        <v>122</v>
      </c>
      <c r="I21" s="104">
        <f t="shared" si="1"/>
        <v>-4.426229508196727</v>
      </c>
    </row>
    <row r="22" spans="1:9" ht="13.5" customHeight="1">
      <c r="A22" s="75" t="s">
        <v>69</v>
      </c>
      <c r="D22" s="106" t="s">
        <v>70</v>
      </c>
      <c r="E22" s="106" t="s">
        <v>70</v>
      </c>
      <c r="F22" s="103" t="s">
        <v>78</v>
      </c>
      <c r="G22" s="106" t="s">
        <v>70</v>
      </c>
      <c r="H22" s="106" t="s">
        <v>70</v>
      </c>
      <c r="I22" s="101" t="s">
        <v>79</v>
      </c>
    </row>
    <row r="23" spans="4:9" ht="13.5" customHeight="1">
      <c r="D23" s="99"/>
      <c r="E23" s="99"/>
      <c r="F23" s="101"/>
      <c r="G23" s="99"/>
      <c r="H23" s="99"/>
      <c r="I23" s="101"/>
    </row>
    <row r="24" spans="2:9" ht="12.75">
      <c r="B24" s="75" t="s">
        <v>71</v>
      </c>
      <c r="D24" s="99">
        <v>11394.4</v>
      </c>
      <c r="E24" s="99">
        <v>14918</v>
      </c>
      <c r="F24" s="103">
        <f>SUM(D24/E24)*100-100</f>
        <v>-23.61978817535862</v>
      </c>
      <c r="G24" s="99">
        <f>SUM(G11:G13)</f>
        <v>4295.099999999999</v>
      </c>
      <c r="H24" s="99">
        <v>5912.4</v>
      </c>
      <c r="I24" s="104">
        <f>SUM(G24/H24)*100-100</f>
        <v>-27.354373858331655</v>
      </c>
    </row>
    <row r="25" spans="4:9" ht="13.5" customHeight="1">
      <c r="D25" s="99"/>
      <c r="E25" s="99"/>
      <c r="F25" s="99"/>
      <c r="G25" s="99"/>
      <c r="H25" s="99"/>
      <c r="I25" s="107"/>
    </row>
    <row r="26" spans="1:31" ht="13.5" customHeight="1">
      <c r="A26" s="75" t="s">
        <v>72</v>
      </c>
      <c r="D26" s="99">
        <v>674.2</v>
      </c>
      <c r="E26" s="99">
        <v>405.8</v>
      </c>
      <c r="F26" s="103">
        <f>SUM(D26/E26)*100-100</f>
        <v>66.1409561360276</v>
      </c>
      <c r="G26" s="99">
        <v>88.9</v>
      </c>
      <c r="H26" s="99">
        <v>115.2</v>
      </c>
      <c r="I26" s="104">
        <f>SUM(G26/H26)*100-100</f>
        <v>-22.8298611111111</v>
      </c>
      <c r="AC26" s="73"/>
      <c r="AD26" s="73"/>
      <c r="AE26" s="73"/>
    </row>
    <row r="27" spans="1:9" ht="12.75">
      <c r="A27" s="75" t="s">
        <v>73</v>
      </c>
      <c r="D27" s="99">
        <v>36.3</v>
      </c>
      <c r="E27" s="99">
        <v>16.5</v>
      </c>
      <c r="F27" s="103">
        <f>SUM(D27/E27)*100-100</f>
        <v>119.99999999999997</v>
      </c>
      <c r="G27" s="99">
        <v>10.1</v>
      </c>
      <c r="H27" s="99">
        <v>8.5</v>
      </c>
      <c r="I27" s="104">
        <f>SUM(G27/H27)*100-100</f>
        <v>18.82352941176471</v>
      </c>
    </row>
    <row r="28" spans="1:9" ht="13.5" customHeight="1">
      <c r="A28" s="75" t="s">
        <v>74</v>
      </c>
      <c r="D28" s="99">
        <v>204.2</v>
      </c>
      <c r="E28" s="99">
        <v>194.4</v>
      </c>
      <c r="F28" s="103">
        <f>SUM(D28/E28)*100-100</f>
        <v>5.041152263374471</v>
      </c>
      <c r="G28" s="99">
        <v>145.6</v>
      </c>
      <c r="H28" s="99">
        <v>141.9</v>
      </c>
      <c r="I28" s="104">
        <f>SUM(G28/H28)*100-100</f>
        <v>2.6074700493305016</v>
      </c>
    </row>
    <row r="29" spans="1:9" ht="13.5" customHeight="1">
      <c r="A29" s="75" t="s">
        <v>75</v>
      </c>
      <c r="D29" s="99">
        <v>607.3</v>
      </c>
      <c r="E29" s="99">
        <v>1371.2</v>
      </c>
      <c r="F29" s="103">
        <f>SUM(D29/E29)*100-100</f>
        <v>-55.71032672112019</v>
      </c>
      <c r="G29" s="99">
        <v>60.7</v>
      </c>
      <c r="H29" s="99">
        <v>69.7</v>
      </c>
      <c r="I29" s="104">
        <f>SUM(G29/H29)*100-100</f>
        <v>-12.912482065997139</v>
      </c>
    </row>
    <row r="30" spans="1:9" ht="13.5" customHeight="1">
      <c r="A30" s="75" t="s">
        <v>76</v>
      </c>
      <c r="D30" s="99">
        <v>4.6</v>
      </c>
      <c r="E30" s="99">
        <v>2.1</v>
      </c>
      <c r="F30" s="103">
        <f>SUM(D30/E30)*100-100</f>
        <v>119.04761904761904</v>
      </c>
      <c r="G30" s="99">
        <v>4.1</v>
      </c>
      <c r="H30" s="99">
        <v>1.8</v>
      </c>
      <c r="I30" s="104">
        <f>SUM(G30/H30)*100-100</f>
        <v>127.77777777777777</v>
      </c>
    </row>
    <row r="31" spans="1:9" ht="12.75">
      <c r="A31" s="75" t="s">
        <v>77</v>
      </c>
      <c r="D31" s="99">
        <v>16.7</v>
      </c>
      <c r="E31" s="99">
        <v>0</v>
      </c>
      <c r="F31" s="103" t="s">
        <v>78</v>
      </c>
      <c r="G31" s="99">
        <v>14.5</v>
      </c>
      <c r="H31" s="99">
        <v>0</v>
      </c>
      <c r="I31" s="101" t="s">
        <v>79</v>
      </c>
    </row>
    <row r="32" spans="4:9" ht="13.5" customHeight="1">
      <c r="D32" s="99"/>
      <c r="E32" s="99"/>
      <c r="F32" s="103"/>
      <c r="G32" s="99"/>
      <c r="H32" s="99"/>
      <c r="I32" s="107"/>
    </row>
    <row r="33" spans="2:9" ht="13.5" customHeight="1">
      <c r="B33" s="75" t="s">
        <v>80</v>
      </c>
      <c r="D33" s="99">
        <f>SUM(D26:D31)</f>
        <v>1543.3</v>
      </c>
      <c r="E33" s="99">
        <v>1990</v>
      </c>
      <c r="F33" s="103">
        <f>SUM(D33/E33)*100-100</f>
        <v>-22.447236180904525</v>
      </c>
      <c r="G33" s="99">
        <v>324</v>
      </c>
      <c r="H33" s="99">
        <v>337.2</v>
      </c>
      <c r="I33" s="104">
        <f>SUM(G33/H33)*100-100</f>
        <v>-3.914590747330962</v>
      </c>
    </row>
    <row r="34" spans="4:9" ht="12.75">
      <c r="D34" s="99"/>
      <c r="E34" s="99"/>
      <c r="F34" s="103"/>
      <c r="G34" s="99"/>
      <c r="H34" s="99"/>
      <c r="I34" s="104"/>
    </row>
    <row r="35" spans="1:9" ht="13.5" customHeight="1">
      <c r="A35" s="75" t="s">
        <v>81</v>
      </c>
      <c r="D35" s="99">
        <v>1688.8</v>
      </c>
      <c r="E35" s="99">
        <v>2265.3</v>
      </c>
      <c r="F35" s="103">
        <f>SUM(D35/E35)*100-100</f>
        <v>-25.449167880633922</v>
      </c>
      <c r="G35" s="99">
        <v>483.3</v>
      </c>
      <c r="H35" s="99">
        <v>654</v>
      </c>
      <c r="I35" s="104">
        <f>SUM(G35/H35)*100-100</f>
        <v>-26.100917431192656</v>
      </c>
    </row>
    <row r="36" spans="1:9" ht="13.5" customHeight="1">
      <c r="A36" s="75" t="s">
        <v>82</v>
      </c>
      <c r="D36" s="99">
        <v>1659.7</v>
      </c>
      <c r="E36" s="99">
        <v>1913.4</v>
      </c>
      <c r="F36" s="103">
        <f>SUM(D36/E36)*100-100</f>
        <v>-13.259119891292997</v>
      </c>
      <c r="G36" s="99">
        <v>229.8</v>
      </c>
      <c r="H36" s="99">
        <v>249.6</v>
      </c>
      <c r="I36" s="104">
        <f>SUM(G36/H36)*100-100</f>
        <v>-7.932692307692307</v>
      </c>
    </row>
    <row r="37" spans="1:9" ht="13.5" customHeight="1">
      <c r="A37" s="75" t="s">
        <v>83</v>
      </c>
      <c r="D37" s="99">
        <v>1926.9</v>
      </c>
      <c r="E37" s="99">
        <v>3585.7</v>
      </c>
      <c r="F37" s="103">
        <f>SUM(D37/E37)*100-100</f>
        <v>-46.26153889059318</v>
      </c>
      <c r="G37" s="99">
        <v>783.4</v>
      </c>
      <c r="H37" s="99">
        <v>1094.9</v>
      </c>
      <c r="I37" s="104">
        <f>SUM(G37/H37)*100-100</f>
        <v>-28.450086765914705</v>
      </c>
    </row>
    <row r="38" spans="1:9" ht="13.5" customHeight="1">
      <c r="A38" s="75" t="s">
        <v>84</v>
      </c>
      <c r="D38" s="99">
        <v>246.3</v>
      </c>
      <c r="E38" s="99">
        <v>323</v>
      </c>
      <c r="F38" s="103">
        <f>SUM(D38/E38)*100-100</f>
        <v>-23.746130030959748</v>
      </c>
      <c r="G38" s="106" t="s">
        <v>70</v>
      </c>
      <c r="H38" s="106" t="s">
        <v>70</v>
      </c>
      <c r="I38" s="101" t="s">
        <v>79</v>
      </c>
    </row>
    <row r="39" spans="1:9" ht="13.5" customHeight="1">
      <c r="A39" s="75" t="s">
        <v>85</v>
      </c>
      <c r="D39" s="99">
        <v>6.3</v>
      </c>
      <c r="E39" s="99">
        <v>39.8</v>
      </c>
      <c r="F39" s="103" t="s">
        <v>78</v>
      </c>
      <c r="G39" s="106" t="s">
        <v>70</v>
      </c>
      <c r="H39" s="106" t="s">
        <v>70</v>
      </c>
      <c r="I39" s="101" t="s">
        <v>79</v>
      </c>
    </row>
    <row r="40" spans="1:9" ht="12.75">
      <c r="A40" s="75" t="s">
        <v>86</v>
      </c>
      <c r="D40" s="99">
        <v>422.5</v>
      </c>
      <c r="E40" s="99">
        <v>505</v>
      </c>
      <c r="F40" s="103">
        <f>SUM(D40/E40)*100-100</f>
        <v>-16.336633663366342</v>
      </c>
      <c r="G40" s="99">
        <v>220.1</v>
      </c>
      <c r="H40" s="99">
        <v>255.2</v>
      </c>
      <c r="I40" s="104">
        <f>SUM(G40/H40)*100-100</f>
        <v>-13.753918495297796</v>
      </c>
    </row>
    <row r="41" spans="1:9" ht="13.5" customHeight="1">
      <c r="A41" s="75" t="s">
        <v>87</v>
      </c>
      <c r="D41" s="99">
        <v>0.4</v>
      </c>
      <c r="E41" s="99">
        <v>0.2</v>
      </c>
      <c r="F41" s="103" t="s">
        <v>78</v>
      </c>
      <c r="G41" s="99">
        <v>0.3</v>
      </c>
      <c r="H41" s="99">
        <v>0.2</v>
      </c>
      <c r="I41" s="101" t="s">
        <v>79</v>
      </c>
    </row>
    <row r="42" spans="4:9" ht="13.5" customHeight="1">
      <c r="D42" s="99"/>
      <c r="E42" s="99"/>
      <c r="F42" s="101"/>
      <c r="G42" s="99"/>
      <c r="H42" s="99"/>
      <c r="I42" s="104"/>
    </row>
    <row r="43" spans="2:9" ht="13.5" customHeight="1">
      <c r="B43" s="75" t="s">
        <v>88</v>
      </c>
      <c r="D43" s="99">
        <v>5950.8</v>
      </c>
      <c r="E43" s="99">
        <v>8632.4</v>
      </c>
      <c r="F43" s="103">
        <f>SUM(D43/E43)*100-100</f>
        <v>-31.064362170427685</v>
      </c>
      <c r="G43" s="99">
        <f>SUM(G35:G41)</f>
        <v>1716.8999999999999</v>
      </c>
      <c r="H43" s="99">
        <v>2253.8</v>
      </c>
      <c r="I43" s="104">
        <f>SUM(G43/H43)*100-100</f>
        <v>-23.821989528795825</v>
      </c>
    </row>
    <row r="44" spans="4:9" ht="13.5" customHeight="1">
      <c r="D44" s="99"/>
      <c r="E44" s="99"/>
      <c r="F44" s="103"/>
      <c r="G44" s="99"/>
      <c r="H44" s="99"/>
      <c r="I44" s="104"/>
    </row>
    <row r="45" spans="1:9" ht="12.75">
      <c r="A45" s="75" t="s">
        <v>89</v>
      </c>
      <c r="D45" s="99">
        <v>119.6</v>
      </c>
      <c r="E45" s="99">
        <v>159.3</v>
      </c>
      <c r="F45" s="103">
        <f>SUM(D45/E45)*100-100</f>
        <v>-24.92153170119272</v>
      </c>
      <c r="G45" s="99">
        <v>89.8</v>
      </c>
      <c r="H45" s="99">
        <v>127.5</v>
      </c>
      <c r="I45" s="104">
        <f>SUM(G45/H45)*100-100</f>
        <v>-29.568627450980387</v>
      </c>
    </row>
    <row r="46" spans="1:9" ht="13.5" customHeight="1">
      <c r="A46" s="75" t="s">
        <v>90</v>
      </c>
      <c r="D46" s="99">
        <v>213.1</v>
      </c>
      <c r="E46" s="99">
        <v>278.3</v>
      </c>
      <c r="F46" s="103">
        <f>SUM(D46/E46)*100-100</f>
        <v>-23.427955443765725</v>
      </c>
      <c r="G46" s="99">
        <v>104.2</v>
      </c>
      <c r="H46" s="99">
        <v>193.9</v>
      </c>
      <c r="I46" s="104">
        <f>SUM(G46/H46)*100-100</f>
        <v>-46.26095925734916</v>
      </c>
    </row>
    <row r="47" spans="1:9" ht="13.5" customHeight="1">
      <c r="A47" s="75" t="s">
        <v>91</v>
      </c>
      <c r="D47" s="99">
        <v>769.4</v>
      </c>
      <c r="E47" s="99">
        <v>844.7</v>
      </c>
      <c r="F47" s="103">
        <f>SUM(D47/E47)*100-100</f>
        <v>-8.914407481946256</v>
      </c>
      <c r="G47" s="99">
        <v>620.1</v>
      </c>
      <c r="H47" s="99">
        <v>694.9</v>
      </c>
      <c r="I47" s="104">
        <f>SUM(G47/H47)*100-100</f>
        <v>-10.7641387249964</v>
      </c>
    </row>
    <row r="48" spans="1:9" ht="12.75">
      <c r="A48" s="75" t="s">
        <v>92</v>
      </c>
      <c r="D48" s="99">
        <v>9736.9</v>
      </c>
      <c r="E48" s="99">
        <v>13777</v>
      </c>
      <c r="F48" s="103">
        <f>SUM(D48/E48)*100-100</f>
        <v>-29.324961893010098</v>
      </c>
      <c r="G48" s="99">
        <v>7358.2</v>
      </c>
      <c r="H48" s="99">
        <v>10735.3</v>
      </c>
      <c r="I48" s="104">
        <f>SUM(G48/H48)*100-100</f>
        <v>-31.457900571013383</v>
      </c>
    </row>
    <row r="49" spans="4:9" ht="13.5" customHeight="1">
      <c r="D49" s="99"/>
      <c r="E49" s="99"/>
      <c r="F49" s="103"/>
      <c r="G49" s="99"/>
      <c r="H49" s="99"/>
      <c r="I49" s="104"/>
    </row>
    <row r="50" spans="2:9" ht="13.5" customHeight="1">
      <c r="B50" s="75" t="s">
        <v>93</v>
      </c>
      <c r="D50" s="99">
        <v>10838.9</v>
      </c>
      <c r="E50" s="99">
        <v>15059.3</v>
      </c>
      <c r="F50" s="103">
        <f>SUM(D50/E50)*100-100</f>
        <v>-28.025207014934296</v>
      </c>
      <c r="G50" s="99">
        <f>SUM(G45:G48)</f>
        <v>8172.3</v>
      </c>
      <c r="H50" s="99">
        <v>11751.6</v>
      </c>
      <c r="I50" s="104">
        <f>SUM(G50/H50)*100-100</f>
        <v>-30.45798018993159</v>
      </c>
    </row>
    <row r="51" spans="4:9" ht="13.5" customHeight="1">
      <c r="D51" s="99"/>
      <c r="E51" s="99"/>
      <c r="F51" s="103"/>
      <c r="G51" s="99"/>
      <c r="H51" s="99"/>
      <c r="I51" s="104"/>
    </row>
    <row r="52" spans="1:9" ht="12.75">
      <c r="A52" s="75" t="s">
        <v>94</v>
      </c>
      <c r="D52" s="99">
        <v>432.7</v>
      </c>
      <c r="E52" s="99">
        <v>310.7</v>
      </c>
      <c r="F52" s="103">
        <f>SUM(D52/E52)*100-100</f>
        <v>39.26617315738653</v>
      </c>
      <c r="G52" s="99">
        <v>44.5</v>
      </c>
      <c r="H52" s="99">
        <v>64.5</v>
      </c>
      <c r="I52" s="104">
        <f>SUM(G52/H52)*100-100</f>
        <v>-31.007751937984494</v>
      </c>
    </row>
    <row r="53" spans="4:9" ht="13.5" customHeight="1">
      <c r="D53" s="99"/>
      <c r="E53" s="99"/>
      <c r="F53" s="101"/>
      <c r="G53" s="99"/>
      <c r="H53" s="99"/>
      <c r="I53" s="108"/>
    </row>
    <row r="54" spans="1:9" ht="13.5" customHeight="1">
      <c r="A54" s="75" t="s">
        <v>95</v>
      </c>
      <c r="D54" s="106" t="s">
        <v>70</v>
      </c>
      <c r="E54" s="106" t="s">
        <v>70</v>
      </c>
      <c r="F54" s="103" t="s">
        <v>78</v>
      </c>
      <c r="G54" s="106" t="s">
        <v>70</v>
      </c>
      <c r="H54" s="106" t="s">
        <v>70</v>
      </c>
      <c r="I54" s="101" t="s">
        <v>79</v>
      </c>
    </row>
    <row r="55" spans="4:9" ht="12.75">
      <c r="D55" s="99"/>
      <c r="E55" s="99"/>
      <c r="F55" s="109"/>
      <c r="G55" s="99"/>
      <c r="H55" s="99"/>
      <c r="I55" s="108"/>
    </row>
    <row r="56" spans="1:9" ht="13.5" customHeight="1">
      <c r="A56" s="79"/>
      <c r="B56" s="79"/>
      <c r="C56" s="79" t="s">
        <v>96</v>
      </c>
      <c r="D56" s="110">
        <v>30160.2</v>
      </c>
      <c r="E56" s="110">
        <v>40910.3</v>
      </c>
      <c r="F56" s="111">
        <f>SUM(D56/E56)*100-100</f>
        <v>-26.27724558363053</v>
      </c>
      <c r="G56" s="110">
        <f>G24+G33+G43+G50+G52</f>
        <v>14552.8</v>
      </c>
      <c r="H56" s="110">
        <v>20319.5</v>
      </c>
      <c r="I56" s="112">
        <f>SUM(G56/H56)*100-100</f>
        <v>-28.380127463766343</v>
      </c>
    </row>
    <row r="57" ht="13.5" customHeight="1">
      <c r="A57" s="75" t="s">
        <v>97</v>
      </c>
    </row>
    <row r="58" spans="1:8" ht="13.5" customHeight="1">
      <c r="A58" s="75" t="s">
        <v>98</v>
      </c>
      <c r="D58" s="113"/>
      <c r="E58" s="113"/>
      <c r="G58" s="113"/>
      <c r="H58" s="113"/>
    </row>
    <row r="59" spans="4:8" ht="13.5" customHeight="1">
      <c r="D59" s="113"/>
      <c r="E59" s="113"/>
      <c r="G59" s="113"/>
      <c r="H59" s="113"/>
    </row>
    <row r="60" spans="4:8" ht="13.5" customHeight="1">
      <c r="D60" s="113"/>
      <c r="E60" s="113"/>
      <c r="F60" s="113"/>
      <c r="G60" s="113"/>
      <c r="H60" s="113"/>
    </row>
    <row r="61" spans="4:8" ht="13.5" customHeight="1">
      <c r="D61" s="113"/>
      <c r="E61" s="113"/>
      <c r="G61" s="113"/>
      <c r="H61" s="113"/>
    </row>
    <row r="62" spans="4:8" ht="13.5" customHeight="1">
      <c r="D62" s="113"/>
      <c r="E62" s="113"/>
      <c r="G62" s="113"/>
      <c r="H62" s="113"/>
    </row>
    <row r="63" spans="4:8" ht="13.5" customHeight="1">
      <c r="D63" s="113"/>
      <c r="E63" s="113"/>
      <c r="G63" s="113"/>
      <c r="H63" s="113"/>
    </row>
    <row r="64" ht="13.5" customHeight="1"/>
    <row r="65" ht="13.5" customHeight="1">
      <c r="A65" s="114">
        <v>2</v>
      </c>
    </row>
    <row r="66" ht="13.5" customHeight="1"/>
    <row r="67" ht="13.5" customHeight="1"/>
    <row r="68" ht="13.5" customHeight="1"/>
    <row r="69" spans="4:9" ht="12.75">
      <c r="D69" s="115">
        <f>SUM(D24+D33+D43+D50+D52)</f>
        <v>30160.100000000002</v>
      </c>
      <c r="E69" s="115">
        <f>SUM(E24+E33+E43+E50+E52)</f>
        <v>40910.399999999994</v>
      </c>
      <c r="F69" s="73"/>
      <c r="G69" s="115">
        <f>SUM(G24+G33+G43+G50+G52)</f>
        <v>14552.8</v>
      </c>
      <c r="H69" s="115">
        <f>SUM(H24+H33+H43+H50+H52)</f>
        <v>20319.5</v>
      </c>
      <c r="I69" s="73"/>
    </row>
    <row r="70" spans="4:9" ht="13.5" customHeight="1">
      <c r="D70" s="73"/>
      <c r="E70" s="73"/>
      <c r="F70" s="73"/>
      <c r="G70" s="73"/>
      <c r="H70" s="73"/>
      <c r="I70" s="73"/>
    </row>
    <row r="71" spans="4:9" ht="12.75">
      <c r="D71" s="116">
        <f>SUM(D69-D56)</f>
        <v>-0.09999999999854481</v>
      </c>
      <c r="E71" s="73"/>
      <c r="F71" s="73"/>
      <c r="G71" s="73"/>
      <c r="H71" s="73"/>
      <c r="I71" s="73"/>
    </row>
    <row r="72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mergeCells count="2">
    <mergeCell ref="D8:E9"/>
    <mergeCell ref="G8:H9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71"/>
  <sheetViews>
    <sheetView workbookViewId="0" topLeftCell="A1">
      <selection activeCell="A1" sqref="A1"/>
    </sheetView>
  </sheetViews>
  <sheetFormatPr defaultColWidth="11.421875" defaultRowHeight="12.75"/>
  <cols>
    <col min="1" max="2" width="9.8515625" style="75" customWidth="1"/>
    <col min="3" max="3" width="11.28125" style="118" customWidth="1"/>
    <col min="4" max="5" width="9.8515625" style="75" customWidth="1"/>
    <col min="6" max="6" width="10.8515625" style="119" customWidth="1"/>
    <col min="7" max="7" width="11.421875" style="75" customWidth="1"/>
    <col min="8" max="8" width="33.421875" style="75" customWidth="1"/>
    <col min="9" max="16384" width="11.421875" style="75" customWidth="1"/>
  </cols>
  <sheetData>
    <row r="3" ht="13.5" customHeight="1"/>
    <row r="4" spans="1:8" ht="13.5" customHeight="1">
      <c r="A4" s="81"/>
      <c r="B4" s="79"/>
      <c r="C4" s="120" t="s">
        <v>100</v>
      </c>
      <c r="D4" s="79"/>
      <c r="E4" s="79"/>
      <c r="F4" s="121"/>
      <c r="G4" s="79"/>
      <c r="H4" s="79"/>
    </row>
    <row r="5" spans="1:8" ht="13.5" customHeight="1">
      <c r="A5" s="86" t="s">
        <v>55</v>
      </c>
      <c r="B5" s="87"/>
      <c r="C5" s="88"/>
      <c r="D5" s="89" t="s">
        <v>101</v>
      </c>
      <c r="E5" s="90"/>
      <c r="F5" s="122"/>
      <c r="G5" s="84"/>
      <c r="H5" s="84"/>
    </row>
    <row r="6" spans="1:8" ht="13.5" customHeight="1">
      <c r="A6" s="86" t="s">
        <v>32</v>
      </c>
      <c r="B6" s="87"/>
      <c r="C6" s="88"/>
      <c r="D6" s="86" t="s">
        <v>32</v>
      </c>
      <c r="E6" s="87"/>
      <c r="F6" s="123"/>
      <c r="G6" s="84"/>
      <c r="H6" s="84" t="s">
        <v>57</v>
      </c>
    </row>
    <row r="7" spans="1:8" ht="13.5" customHeight="1">
      <c r="A7" s="93">
        <v>2009</v>
      </c>
      <c r="B7" s="93">
        <v>2008</v>
      </c>
      <c r="C7" s="124" t="s">
        <v>33</v>
      </c>
      <c r="D7" s="93">
        <v>2009</v>
      </c>
      <c r="E7" s="93">
        <v>2008</v>
      </c>
      <c r="F7" s="125" t="s">
        <v>33</v>
      </c>
      <c r="G7" s="84"/>
      <c r="H7" s="84"/>
    </row>
    <row r="8" spans="1:8" ht="13.5" customHeight="1">
      <c r="A8" s="197" t="s">
        <v>58</v>
      </c>
      <c r="B8" s="198"/>
      <c r="C8" s="126" t="s">
        <v>35</v>
      </c>
      <c r="D8" s="197" t="s">
        <v>58</v>
      </c>
      <c r="E8" s="198"/>
      <c r="F8" s="127" t="s">
        <v>35</v>
      </c>
      <c r="G8" s="84"/>
      <c r="H8" s="84"/>
    </row>
    <row r="9" spans="1:8" ht="13.5" customHeight="1">
      <c r="A9" s="199"/>
      <c r="B9" s="200"/>
      <c r="C9" s="128" t="s">
        <v>36</v>
      </c>
      <c r="D9" s="199"/>
      <c r="E9" s="200"/>
      <c r="F9" s="129" t="s">
        <v>36</v>
      </c>
      <c r="G9" s="96"/>
      <c r="H9" s="96"/>
    </row>
    <row r="10" spans="1:6" ht="13.5" customHeight="1">
      <c r="A10" s="99"/>
      <c r="B10" s="100"/>
      <c r="C10" s="107"/>
      <c r="D10" s="99"/>
      <c r="E10" s="100"/>
      <c r="F10" s="130"/>
    </row>
    <row r="11" spans="1:7" ht="13.5" customHeight="1">
      <c r="A11" s="99">
        <v>572.8</v>
      </c>
      <c r="B11" s="99">
        <v>625</v>
      </c>
      <c r="C11" s="104">
        <f>SUM(A11/B11)*100-100</f>
        <v>-8.352000000000004</v>
      </c>
      <c r="D11" s="99">
        <v>150</v>
      </c>
      <c r="E11" s="99">
        <v>184.1</v>
      </c>
      <c r="F11" s="104">
        <f>SUM(D11/E11)*100-100</f>
        <v>-18.52254209668658</v>
      </c>
      <c r="G11" s="75" t="s">
        <v>59</v>
      </c>
    </row>
    <row r="12" spans="1:6" ht="13.5" customHeight="1">
      <c r="A12" s="99"/>
      <c r="B12" s="99"/>
      <c r="C12" s="104"/>
      <c r="D12" s="99"/>
      <c r="E12" s="99"/>
      <c r="F12" s="104"/>
    </row>
    <row r="13" spans="1:7" ht="13.5" customHeight="1">
      <c r="A13" s="99">
        <f>SUM(A15:A22)</f>
        <v>7796.1</v>
      </c>
      <c r="B13" s="99">
        <v>11963.4</v>
      </c>
      <c r="C13" s="104">
        <f>SUM(A13/B13)*100-100</f>
        <v>-34.83374291589347</v>
      </c>
      <c r="D13" s="99">
        <f>SUM(D15:D22)</f>
        <v>4149.9</v>
      </c>
      <c r="E13" s="99">
        <v>7016</v>
      </c>
      <c r="F13" s="104">
        <f>SUM(D13/E13)*100-100</f>
        <v>-40.85091220068415</v>
      </c>
      <c r="G13" s="75" t="s">
        <v>60</v>
      </c>
    </row>
    <row r="14" spans="1:7" ht="13.5" customHeight="1">
      <c r="A14" s="105"/>
      <c r="B14" s="105"/>
      <c r="C14" s="104"/>
      <c r="D14" s="105"/>
      <c r="E14" s="105"/>
      <c r="F14" s="104"/>
      <c r="G14" s="75" t="s">
        <v>61</v>
      </c>
    </row>
    <row r="15" spans="1:7" ht="13.5" customHeight="1">
      <c r="A15" s="99">
        <v>4252.6</v>
      </c>
      <c r="B15" s="99">
        <v>7247.7</v>
      </c>
      <c r="C15" s="104">
        <f aca="true" t="shared" si="0" ref="C15:C21">SUM(A15/B15)*100-100</f>
        <v>-41.32483408529601</v>
      </c>
      <c r="D15" s="99">
        <v>2958.5</v>
      </c>
      <c r="E15" s="99">
        <v>5371.3</v>
      </c>
      <c r="F15" s="104">
        <f aca="true" t="shared" si="1" ref="F15:F21">SUM(D15/E15)*100-100</f>
        <v>-44.92022415430157</v>
      </c>
      <c r="G15" s="75" t="s">
        <v>62</v>
      </c>
    </row>
    <row r="16" spans="1:7" ht="12">
      <c r="A16" s="99">
        <v>470.2</v>
      </c>
      <c r="B16" s="99">
        <v>742.3</v>
      </c>
      <c r="C16" s="104">
        <f t="shared" si="0"/>
        <v>-36.65633840765189</v>
      </c>
      <c r="D16" s="99">
        <v>283.8</v>
      </c>
      <c r="E16" s="99">
        <v>441.8</v>
      </c>
      <c r="F16" s="104">
        <f t="shared" si="1"/>
        <v>-35.76278859212313</v>
      </c>
      <c r="G16" s="75" t="s">
        <v>63</v>
      </c>
    </row>
    <row r="17" spans="1:7" ht="13.5" customHeight="1">
      <c r="A17" s="99">
        <v>460.7</v>
      </c>
      <c r="B17" s="99">
        <v>610.6</v>
      </c>
      <c r="C17" s="104">
        <f t="shared" si="0"/>
        <v>-24.54962332132328</v>
      </c>
      <c r="D17" s="99">
        <v>11.6</v>
      </c>
      <c r="E17" s="99">
        <v>26.7</v>
      </c>
      <c r="F17" s="104">
        <f t="shared" si="1"/>
        <v>-56.554307116104866</v>
      </c>
      <c r="G17" s="75" t="s">
        <v>64</v>
      </c>
    </row>
    <row r="18" spans="1:7" ht="13.5" customHeight="1">
      <c r="A18" s="99">
        <v>1611.3</v>
      </c>
      <c r="B18" s="99">
        <v>2135.2</v>
      </c>
      <c r="C18" s="104">
        <f t="shared" si="0"/>
        <v>-24.536343199700255</v>
      </c>
      <c r="D18" s="99">
        <v>569.3</v>
      </c>
      <c r="E18" s="99">
        <v>692</v>
      </c>
      <c r="F18" s="104">
        <f t="shared" si="1"/>
        <v>-17.73121387283237</v>
      </c>
      <c r="G18" s="75" t="s">
        <v>65</v>
      </c>
    </row>
    <row r="19" spans="1:7" ht="13.5" customHeight="1">
      <c r="A19" s="99">
        <v>273.8</v>
      </c>
      <c r="B19" s="99">
        <v>269.7</v>
      </c>
      <c r="C19" s="104">
        <f t="shared" si="0"/>
        <v>1.520207638116446</v>
      </c>
      <c r="D19" s="99">
        <v>20.7</v>
      </c>
      <c r="E19" s="99">
        <v>31</v>
      </c>
      <c r="F19" s="104">
        <f t="shared" si="1"/>
        <v>-33.22580645161291</v>
      </c>
      <c r="G19" s="75" t="s">
        <v>66</v>
      </c>
    </row>
    <row r="20" spans="1:7" ht="13.5" customHeight="1">
      <c r="A20" s="99">
        <v>366.6</v>
      </c>
      <c r="B20" s="99">
        <v>598.9</v>
      </c>
      <c r="C20" s="104">
        <f t="shared" si="0"/>
        <v>-38.78777759225246</v>
      </c>
      <c r="D20" s="99">
        <v>221.3</v>
      </c>
      <c r="E20" s="99">
        <v>360</v>
      </c>
      <c r="F20" s="104">
        <f t="shared" si="1"/>
        <v>-38.52777777777777</v>
      </c>
      <c r="G20" s="75" t="s">
        <v>67</v>
      </c>
    </row>
    <row r="21" spans="1:7" ht="13.5" customHeight="1">
      <c r="A21" s="99">
        <v>360.5</v>
      </c>
      <c r="B21" s="99">
        <v>359.2</v>
      </c>
      <c r="C21" s="104">
        <f t="shared" si="0"/>
        <v>0.36191536748329156</v>
      </c>
      <c r="D21" s="99">
        <v>84.7</v>
      </c>
      <c r="E21" s="99">
        <v>93.3</v>
      </c>
      <c r="F21" s="104">
        <f t="shared" si="1"/>
        <v>-9.21757770632368</v>
      </c>
      <c r="G21" s="75" t="s">
        <v>68</v>
      </c>
    </row>
    <row r="22" spans="1:7" ht="13.5" customHeight="1">
      <c r="A22" s="99">
        <v>0.4</v>
      </c>
      <c r="B22" s="106" t="s">
        <v>70</v>
      </c>
      <c r="C22" s="101" t="s">
        <v>79</v>
      </c>
      <c r="D22" s="106" t="s">
        <v>70</v>
      </c>
      <c r="E22" s="106" t="s">
        <v>70</v>
      </c>
      <c r="F22" s="101" t="s">
        <v>102</v>
      </c>
      <c r="G22" s="75" t="s">
        <v>69</v>
      </c>
    </row>
    <row r="23" spans="1:6" ht="13.5" customHeight="1">
      <c r="A23" s="99"/>
      <c r="B23" s="99"/>
      <c r="C23" s="107"/>
      <c r="D23" s="99"/>
      <c r="E23" s="99"/>
      <c r="F23" s="101"/>
    </row>
    <row r="24" spans="1:8" ht="12">
      <c r="A24" s="99">
        <v>8368.8</v>
      </c>
      <c r="B24" s="99">
        <v>12588.4</v>
      </c>
      <c r="C24" s="104">
        <f>SUM(A24/B24)*100-100</f>
        <v>-33.519748339741355</v>
      </c>
      <c r="D24" s="99">
        <v>4299.8</v>
      </c>
      <c r="E24" s="99">
        <v>7200.1</v>
      </c>
      <c r="F24" s="104">
        <f>SUM(D24/E24)*100-100</f>
        <v>-40.28138498076416</v>
      </c>
      <c r="H24" s="75" t="s">
        <v>71</v>
      </c>
    </row>
    <row r="25" spans="1:6" ht="13.5" customHeight="1">
      <c r="A25" s="99"/>
      <c r="B25" s="99"/>
      <c r="C25" s="99"/>
      <c r="D25" s="99"/>
      <c r="E25" s="99"/>
      <c r="F25" s="107"/>
    </row>
    <row r="26" spans="1:7" ht="13.5" customHeight="1">
      <c r="A26" s="99">
        <v>491.7</v>
      </c>
      <c r="B26" s="99">
        <v>616.4</v>
      </c>
      <c r="C26" s="104">
        <f>SUM(A26/B26)*100-100</f>
        <v>-20.230369889682024</v>
      </c>
      <c r="D26" s="99">
        <v>144.4</v>
      </c>
      <c r="E26" s="99">
        <v>178</v>
      </c>
      <c r="F26" s="104">
        <f aca="true" t="shared" si="2" ref="F26:F31">SUM(D26/E26)*100-100</f>
        <v>-18.876404494382015</v>
      </c>
      <c r="G26" s="75" t="s">
        <v>72</v>
      </c>
    </row>
    <row r="27" spans="1:7" ht="12">
      <c r="A27" s="99">
        <v>188.2</v>
      </c>
      <c r="B27" s="99">
        <v>181.2</v>
      </c>
      <c r="C27" s="104">
        <f>SUM(A27/B27)*100-100</f>
        <v>3.863134657836653</v>
      </c>
      <c r="D27" s="99">
        <v>43.4</v>
      </c>
      <c r="E27" s="99">
        <v>58.6</v>
      </c>
      <c r="F27" s="104">
        <f t="shared" si="2"/>
        <v>-25.938566552901037</v>
      </c>
      <c r="G27" s="75" t="s">
        <v>73</v>
      </c>
    </row>
    <row r="28" spans="1:7" ht="13.5" customHeight="1">
      <c r="A28" s="99">
        <v>263.8</v>
      </c>
      <c r="B28" s="99">
        <v>288.5</v>
      </c>
      <c r="C28" s="104">
        <f>SUM(A28/B28)*100-100</f>
        <v>-8.561525129982655</v>
      </c>
      <c r="D28" s="99">
        <v>118.4</v>
      </c>
      <c r="E28" s="99">
        <v>117.3</v>
      </c>
      <c r="F28" s="104">
        <f t="shared" si="2"/>
        <v>0.9377664109121895</v>
      </c>
      <c r="G28" s="75" t="s">
        <v>74</v>
      </c>
    </row>
    <row r="29" spans="1:7" ht="13.5" customHeight="1">
      <c r="A29" s="99">
        <v>367.5</v>
      </c>
      <c r="B29" s="99">
        <v>298.9</v>
      </c>
      <c r="C29" s="104">
        <f>SUM(A29/B29)*100-100</f>
        <v>22.950819672131146</v>
      </c>
      <c r="D29" s="99">
        <v>73.3</v>
      </c>
      <c r="E29" s="99">
        <v>114.9</v>
      </c>
      <c r="F29" s="104">
        <f t="shared" si="2"/>
        <v>-36.20539599651872</v>
      </c>
      <c r="G29" s="75" t="s">
        <v>75</v>
      </c>
    </row>
    <row r="30" spans="1:7" ht="13.5" customHeight="1">
      <c r="A30" s="99">
        <v>16.3</v>
      </c>
      <c r="B30" s="99">
        <v>38.9</v>
      </c>
      <c r="C30" s="101" t="s">
        <v>79</v>
      </c>
      <c r="D30" s="99">
        <v>0.4</v>
      </c>
      <c r="E30" s="99">
        <v>3.9</v>
      </c>
      <c r="F30" s="104">
        <f t="shared" si="2"/>
        <v>-89.74358974358974</v>
      </c>
      <c r="G30" s="75" t="s">
        <v>76</v>
      </c>
    </row>
    <row r="31" spans="1:7" ht="12">
      <c r="A31" s="99">
        <v>69.3</v>
      </c>
      <c r="B31" s="99">
        <v>1.8</v>
      </c>
      <c r="C31" s="101" t="s">
        <v>79</v>
      </c>
      <c r="D31" s="99">
        <v>8.5</v>
      </c>
      <c r="E31" s="99">
        <v>1.3</v>
      </c>
      <c r="F31" s="104">
        <f t="shared" si="2"/>
        <v>553.8461538461538</v>
      </c>
      <c r="G31" s="75" t="s">
        <v>77</v>
      </c>
    </row>
    <row r="32" spans="1:6" ht="13.5" customHeight="1">
      <c r="A32" s="99"/>
      <c r="B32" s="99"/>
      <c r="C32" s="104"/>
      <c r="D32" s="99"/>
      <c r="E32" s="99"/>
      <c r="F32" s="107"/>
    </row>
    <row r="33" spans="1:8" ht="13.5" customHeight="1">
      <c r="A33" s="99">
        <f>SUM(A26:A31)</f>
        <v>1396.8</v>
      </c>
      <c r="B33" s="99">
        <v>1425.8</v>
      </c>
      <c r="C33" s="104">
        <f>SUM(A33/B33)*100-100</f>
        <v>-2.033945854958617</v>
      </c>
      <c r="D33" s="99">
        <f>SUM(D26:D31)</f>
        <v>388.40000000000003</v>
      </c>
      <c r="E33" s="99">
        <v>474</v>
      </c>
      <c r="F33" s="104">
        <f>SUM(D33/E33)*100-100</f>
        <v>-18.059071729957793</v>
      </c>
      <c r="H33" s="75" t="s">
        <v>80</v>
      </c>
    </row>
    <row r="34" spans="1:6" ht="12">
      <c r="A34" s="99"/>
      <c r="B34" s="99"/>
      <c r="C34" s="104"/>
      <c r="D34" s="99"/>
      <c r="E34" s="99"/>
      <c r="F34" s="104"/>
    </row>
    <row r="35" spans="1:7" ht="13.5" customHeight="1">
      <c r="A35" s="99">
        <v>914</v>
      </c>
      <c r="B35" s="99">
        <v>1100.7</v>
      </c>
      <c r="C35" s="104">
        <f>SUM(A35/B35)*100-100</f>
        <v>-16.96193331516308</v>
      </c>
      <c r="D35" s="99">
        <v>624.1</v>
      </c>
      <c r="E35" s="99">
        <v>779.3</v>
      </c>
      <c r="F35" s="104">
        <f>SUM(D35/E35)*100-100</f>
        <v>-19.915308610291277</v>
      </c>
      <c r="G35" s="75" t="s">
        <v>81</v>
      </c>
    </row>
    <row r="36" spans="1:7" ht="13.5" customHeight="1">
      <c r="A36" s="99">
        <v>394.9</v>
      </c>
      <c r="B36" s="99">
        <v>485.9</v>
      </c>
      <c r="C36" s="104">
        <f>SUM(A36/B36)*100-100</f>
        <v>-18.728133360773825</v>
      </c>
      <c r="D36" s="99">
        <v>271.6</v>
      </c>
      <c r="E36" s="99">
        <v>292.8</v>
      </c>
      <c r="F36" s="104">
        <f>SUM(D36/E36)*100-100</f>
        <v>-7.2404371584699305</v>
      </c>
      <c r="G36" s="75" t="s">
        <v>82</v>
      </c>
    </row>
    <row r="37" spans="1:7" ht="13.5" customHeight="1">
      <c r="A37" s="99">
        <v>917.8</v>
      </c>
      <c r="B37" s="99">
        <v>1316.6</v>
      </c>
      <c r="C37" s="104">
        <f>SUM(A37/B37)*100-100</f>
        <v>-30.290141272975845</v>
      </c>
      <c r="D37" s="99">
        <v>347.2</v>
      </c>
      <c r="E37" s="99">
        <v>594.6</v>
      </c>
      <c r="F37" s="104">
        <f>SUM(D37/E37)*100-100</f>
        <v>-41.60780356542214</v>
      </c>
      <c r="G37" s="75" t="s">
        <v>83</v>
      </c>
    </row>
    <row r="38" spans="1:7" ht="13.5" customHeight="1">
      <c r="A38" s="106" t="s">
        <v>70</v>
      </c>
      <c r="B38" s="106" t="s">
        <v>70</v>
      </c>
      <c r="C38" s="101" t="s">
        <v>79</v>
      </c>
      <c r="D38" s="106" t="s">
        <v>70</v>
      </c>
      <c r="E38" s="106" t="s">
        <v>70</v>
      </c>
      <c r="F38" s="101" t="s">
        <v>102</v>
      </c>
      <c r="G38" s="75" t="s">
        <v>84</v>
      </c>
    </row>
    <row r="39" spans="1:7" ht="13.5" customHeight="1">
      <c r="A39" s="99">
        <v>0.1</v>
      </c>
      <c r="B39" s="106" t="s">
        <v>70</v>
      </c>
      <c r="C39" s="101" t="s">
        <v>79</v>
      </c>
      <c r="D39" s="106" t="s">
        <v>70</v>
      </c>
      <c r="E39" s="106" t="s">
        <v>70</v>
      </c>
      <c r="F39" s="101" t="s">
        <v>102</v>
      </c>
      <c r="G39" s="75" t="s">
        <v>85</v>
      </c>
    </row>
    <row r="40" spans="1:7" ht="12">
      <c r="A40" s="99">
        <v>296.8</v>
      </c>
      <c r="B40" s="99">
        <v>250.4</v>
      </c>
      <c r="C40" s="104">
        <f>SUM(A40/B40)*100-100</f>
        <v>18.53035143769968</v>
      </c>
      <c r="D40" s="99">
        <v>134.7</v>
      </c>
      <c r="E40" s="99">
        <v>199.8</v>
      </c>
      <c r="F40" s="104">
        <f>SUM(D40/E40)*100-100</f>
        <v>-32.5825825825826</v>
      </c>
      <c r="G40" s="75" t="s">
        <v>86</v>
      </c>
    </row>
    <row r="41" spans="1:7" ht="13.5" customHeight="1">
      <c r="A41" s="106" t="s">
        <v>70</v>
      </c>
      <c r="B41" s="106" t="s">
        <v>70</v>
      </c>
      <c r="C41" s="101" t="s">
        <v>79</v>
      </c>
      <c r="D41" s="99"/>
      <c r="E41" s="106" t="s">
        <v>70</v>
      </c>
      <c r="F41" s="101" t="s">
        <v>102</v>
      </c>
      <c r="G41" s="75" t="s">
        <v>87</v>
      </c>
    </row>
    <row r="42" spans="1:6" ht="13.5" customHeight="1">
      <c r="A42" s="99"/>
      <c r="B42" s="99"/>
      <c r="C42" s="104"/>
      <c r="D42" s="99"/>
      <c r="E42" s="99"/>
      <c r="F42" s="104"/>
    </row>
    <row r="43" spans="1:8" ht="13.5" customHeight="1">
      <c r="A43" s="99">
        <v>2523.5</v>
      </c>
      <c r="B43" s="99">
        <v>3153.6</v>
      </c>
      <c r="C43" s="104">
        <f>SUM(A43/B43)*100-100</f>
        <v>-19.980339928970054</v>
      </c>
      <c r="D43" s="99">
        <v>1377.5</v>
      </c>
      <c r="E43" s="99">
        <v>1866.5</v>
      </c>
      <c r="F43" s="104">
        <f>SUM(D43/E43)*100-100</f>
        <v>-26.19876774712027</v>
      </c>
      <c r="H43" s="75" t="s">
        <v>88</v>
      </c>
    </row>
    <row r="44" spans="1:6" ht="13.5" customHeight="1">
      <c r="A44" s="99"/>
      <c r="B44" s="99"/>
      <c r="C44" s="104"/>
      <c r="D44" s="99"/>
      <c r="E44" s="99"/>
      <c r="F44" s="104"/>
    </row>
    <row r="45" spans="1:7" ht="12">
      <c r="A45" s="99">
        <v>437.7</v>
      </c>
      <c r="B45" s="99">
        <v>448.4</v>
      </c>
      <c r="C45" s="104">
        <f>SUM(A45/B45)*100-100</f>
        <v>-2.386262265834077</v>
      </c>
      <c r="D45" s="99">
        <v>273</v>
      </c>
      <c r="E45" s="99">
        <v>372.5</v>
      </c>
      <c r="F45" s="104">
        <f>SUM(D45/E45)*100-100</f>
        <v>-26.71140939597315</v>
      </c>
      <c r="G45" s="75" t="s">
        <v>89</v>
      </c>
    </row>
    <row r="46" spans="1:7" ht="13.5" customHeight="1">
      <c r="A46" s="99">
        <v>2229.3</v>
      </c>
      <c r="B46" s="99">
        <v>1854.4</v>
      </c>
      <c r="C46" s="104">
        <f>SUM(A46/B46)*100-100</f>
        <v>20.216781708369297</v>
      </c>
      <c r="D46" s="99">
        <v>925.7</v>
      </c>
      <c r="E46" s="99">
        <v>1278.1</v>
      </c>
      <c r="F46" s="104">
        <f>SUM(D46/E46)*100-100</f>
        <v>-27.57217745090368</v>
      </c>
      <c r="G46" s="75" t="s">
        <v>90</v>
      </c>
    </row>
    <row r="47" spans="1:7" ht="13.5" customHeight="1">
      <c r="A47" s="99">
        <v>923.7</v>
      </c>
      <c r="B47" s="99">
        <v>960.3</v>
      </c>
      <c r="C47" s="104">
        <f>SUM(A47/B47)*100-100</f>
        <v>-3.811308965948129</v>
      </c>
      <c r="D47" s="99">
        <v>724.6</v>
      </c>
      <c r="E47" s="99">
        <v>709.4</v>
      </c>
      <c r="F47" s="104">
        <f>SUM(D47/E47)*100-100</f>
        <v>2.1426557654355776</v>
      </c>
      <c r="G47" s="75" t="s">
        <v>91</v>
      </c>
    </row>
    <row r="48" spans="1:7" ht="12">
      <c r="A48" s="99">
        <v>8026.3</v>
      </c>
      <c r="B48" s="99">
        <v>9413</v>
      </c>
      <c r="C48" s="104">
        <f>SUM(A48/B48)*100-100</f>
        <v>-14.731753957293108</v>
      </c>
      <c r="D48" s="99">
        <v>6121.1</v>
      </c>
      <c r="E48" s="99">
        <v>7207.9</v>
      </c>
      <c r="F48" s="104">
        <f>SUM(D48/E48)*100-100</f>
        <v>-15.077900636801274</v>
      </c>
      <c r="G48" s="75" t="s">
        <v>92</v>
      </c>
    </row>
    <row r="49" spans="1:6" ht="13.5" customHeight="1">
      <c r="A49" s="99"/>
      <c r="B49" s="99"/>
      <c r="C49" s="104"/>
      <c r="D49" s="99"/>
      <c r="E49" s="99"/>
      <c r="F49" s="104"/>
    </row>
    <row r="50" spans="1:8" ht="13.5" customHeight="1">
      <c r="A50" s="99">
        <f>SUM(A45:A48)</f>
        <v>11617</v>
      </c>
      <c r="B50" s="99">
        <v>12676.1</v>
      </c>
      <c r="C50" s="104">
        <f>SUM(A50/B50)*100-100</f>
        <v>-8.355093443567029</v>
      </c>
      <c r="D50" s="99">
        <f>SUM(D45:D48)</f>
        <v>8044.400000000001</v>
      </c>
      <c r="E50" s="99">
        <v>9567.9</v>
      </c>
      <c r="F50" s="104">
        <f>SUM(D50/E50)*100-100</f>
        <v>-15.923034312649577</v>
      </c>
      <c r="H50" s="75" t="s">
        <v>93</v>
      </c>
    </row>
    <row r="51" spans="1:6" ht="13.5" customHeight="1">
      <c r="A51" s="99"/>
      <c r="B51" s="99"/>
      <c r="C51" s="104"/>
      <c r="D51" s="99"/>
      <c r="E51" s="99"/>
      <c r="F51" s="104"/>
    </row>
    <row r="52" spans="1:7" ht="12">
      <c r="A52" s="99">
        <v>182.4</v>
      </c>
      <c r="B52" s="99">
        <v>208.9</v>
      </c>
      <c r="C52" s="104">
        <f>SUM(A52/B52)*100-100</f>
        <v>-12.685495452369551</v>
      </c>
      <c r="D52" s="99">
        <v>99.3</v>
      </c>
      <c r="E52" s="99">
        <v>158.5</v>
      </c>
      <c r="F52" s="104">
        <f>SUM(D52/E52)*100-100</f>
        <v>-37.35015772870662</v>
      </c>
      <c r="G52" s="75" t="s">
        <v>94</v>
      </c>
    </row>
    <row r="53" spans="1:6" ht="13.5" customHeight="1">
      <c r="A53" s="99"/>
      <c r="B53" s="99"/>
      <c r="C53" s="107"/>
      <c r="D53" s="99"/>
      <c r="E53" s="99"/>
      <c r="F53" s="101"/>
    </row>
    <row r="54" spans="1:7" ht="13.5" customHeight="1">
      <c r="A54" s="106" t="s">
        <v>70</v>
      </c>
      <c r="B54" s="106" t="s">
        <v>70</v>
      </c>
      <c r="C54" s="101" t="s">
        <v>79</v>
      </c>
      <c r="D54" s="106" t="s">
        <v>70</v>
      </c>
      <c r="E54" s="106" t="s">
        <v>70</v>
      </c>
      <c r="F54" s="101" t="s">
        <v>102</v>
      </c>
      <c r="G54" s="75" t="s">
        <v>95</v>
      </c>
    </row>
    <row r="55" spans="1:6" ht="12">
      <c r="A55" s="99"/>
      <c r="B55" s="99"/>
      <c r="C55" s="107"/>
      <c r="D55" s="99"/>
      <c r="E55" s="99"/>
      <c r="F55" s="101"/>
    </row>
    <row r="56" spans="1:8" ht="13.5" customHeight="1">
      <c r="A56" s="110">
        <f>A24+A33+A43+A50+A52</f>
        <v>24088.5</v>
      </c>
      <c r="B56" s="110">
        <v>30052.9</v>
      </c>
      <c r="C56" s="112">
        <f>SUM(A56/B56)*100-100</f>
        <v>-19.84633762465519</v>
      </c>
      <c r="D56" s="110">
        <f>D24+D33+D43+D50+D52</f>
        <v>14209.4</v>
      </c>
      <c r="E56" s="110">
        <v>19266.9</v>
      </c>
      <c r="F56" s="112">
        <f>SUM(D56/E56)*100-100</f>
        <v>-26.249682097275652</v>
      </c>
      <c r="G56" s="131" t="s">
        <v>55</v>
      </c>
      <c r="H56" s="131"/>
    </row>
    <row r="57" ht="13.5" customHeight="1"/>
    <row r="58" spans="1:5" ht="13.5" customHeight="1">
      <c r="A58" s="113"/>
      <c r="B58" s="113"/>
      <c r="D58" s="113"/>
      <c r="E58" s="113"/>
    </row>
    <row r="59" spans="1:5" ht="13.5" customHeight="1">
      <c r="A59" s="113"/>
      <c r="B59" s="113"/>
      <c r="D59" s="113"/>
      <c r="E59" s="113"/>
    </row>
    <row r="60" spans="1:5" ht="13.5" customHeight="1">
      <c r="A60" s="113"/>
      <c r="B60" s="113"/>
      <c r="C60" s="113"/>
      <c r="D60" s="113"/>
      <c r="E60" s="113"/>
    </row>
    <row r="61" spans="1:5" ht="13.5" customHeight="1">
      <c r="A61" s="113"/>
      <c r="B61" s="113"/>
      <c r="D61" s="113"/>
      <c r="E61" s="113"/>
    </row>
    <row r="62" spans="1:5" ht="13.5" customHeight="1">
      <c r="A62" s="113"/>
      <c r="B62" s="113"/>
      <c r="D62" s="113"/>
      <c r="E62" s="113"/>
    </row>
    <row r="63" spans="1:5" ht="13.5" customHeight="1">
      <c r="A63" s="113"/>
      <c r="B63" s="113"/>
      <c r="D63" s="113"/>
      <c r="E63" s="113"/>
    </row>
    <row r="64" ht="13.5" customHeight="1"/>
    <row r="65" ht="13.5" customHeight="1">
      <c r="H65" s="132">
        <v>3</v>
      </c>
    </row>
    <row r="66" ht="13.5" customHeight="1"/>
    <row r="67" ht="13.5" customHeight="1"/>
    <row r="68" ht="13.5" customHeight="1"/>
    <row r="69" spans="1:5" ht="12.75">
      <c r="A69" s="133">
        <f>SUM(A24+A33+A43+A50+A52)</f>
        <v>24088.5</v>
      </c>
      <c r="B69" s="134">
        <f>SUM(B24+B33+B43+B50+B52)</f>
        <v>30052.800000000003</v>
      </c>
      <c r="C69" s="73"/>
      <c r="D69" s="115">
        <f>SUM(D24+D33+D43+D50+D52)</f>
        <v>14209.4</v>
      </c>
      <c r="E69" s="134">
        <f>SUM(E24+E33+E43+E50+E52)</f>
        <v>19267</v>
      </c>
    </row>
    <row r="70" spans="1:5" ht="13.5" customHeight="1">
      <c r="A70" s="73"/>
      <c r="C70" s="73"/>
      <c r="D70" s="73"/>
      <c r="E70" s="73"/>
    </row>
    <row r="71" spans="1:5" ht="12.75">
      <c r="A71" s="73"/>
      <c r="B71" s="73"/>
      <c r="C71" s="73"/>
      <c r="D71" s="73"/>
      <c r="E71" s="73"/>
    </row>
    <row r="72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mergeCells count="2">
    <mergeCell ref="A8:B9"/>
    <mergeCell ref="D8:E9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75" customWidth="1"/>
    <col min="2" max="2" width="24.8515625" style="75" customWidth="1"/>
    <col min="3" max="3" width="5.00390625" style="75" customWidth="1"/>
    <col min="4" max="4" width="1.8515625" style="75" hidden="1" customWidth="1"/>
    <col min="5" max="6" width="9.7109375" style="138" customWidth="1"/>
    <col min="7" max="7" width="11.7109375" style="139" bestFit="1" customWidth="1"/>
    <col min="8" max="9" width="9.7109375" style="138" customWidth="1"/>
    <col min="10" max="10" width="11.7109375" style="119" bestFit="1" customWidth="1"/>
    <col min="11" max="16384" width="11.421875" style="75" customWidth="1"/>
  </cols>
  <sheetData>
    <row r="1" spans="1:10" ht="12">
      <c r="A1" s="74"/>
      <c r="B1" s="74"/>
      <c r="C1" s="74"/>
      <c r="D1" s="74"/>
      <c r="E1" s="135"/>
      <c r="F1" s="135"/>
      <c r="G1" s="136"/>
      <c r="H1" s="135"/>
      <c r="I1" s="135"/>
      <c r="J1" s="117"/>
    </row>
    <row r="2" ht="12">
      <c r="A2" s="137" t="s">
        <v>154</v>
      </c>
    </row>
    <row r="3" ht="13.5" customHeight="1"/>
    <row r="4" spans="1:10" ht="13.5" customHeight="1">
      <c r="A4" s="79"/>
      <c r="B4" s="81"/>
      <c r="C4" s="79"/>
      <c r="D4" s="80"/>
      <c r="E4" s="201" t="s">
        <v>39</v>
      </c>
      <c r="F4" s="202"/>
      <c r="G4" s="203"/>
      <c r="H4" s="201" t="s">
        <v>43</v>
      </c>
      <c r="I4" s="202"/>
      <c r="J4" s="202"/>
    </row>
    <row r="5" spans="1:10" ht="13.5" customHeight="1">
      <c r="A5" s="140" t="s">
        <v>103</v>
      </c>
      <c r="B5" s="141"/>
      <c r="C5" s="84"/>
      <c r="D5" s="85"/>
      <c r="E5" s="204"/>
      <c r="F5" s="205"/>
      <c r="G5" s="206"/>
      <c r="H5" s="204"/>
      <c r="I5" s="205"/>
      <c r="J5" s="205"/>
    </row>
    <row r="6" spans="1:10" ht="13.5" customHeight="1">
      <c r="A6" s="142" t="s">
        <v>104</v>
      </c>
      <c r="B6" s="84" t="s">
        <v>105</v>
      </c>
      <c r="C6" s="84"/>
      <c r="D6" s="85"/>
      <c r="E6" s="86" t="s">
        <v>32</v>
      </c>
      <c r="F6" s="143"/>
      <c r="G6" s="144"/>
      <c r="H6" s="86" t="s">
        <v>32</v>
      </c>
      <c r="I6" s="143"/>
      <c r="J6" s="145"/>
    </row>
    <row r="7" spans="1:10" ht="13.5" customHeight="1">
      <c r="A7" s="140" t="s">
        <v>106</v>
      </c>
      <c r="B7" s="141"/>
      <c r="C7" s="84"/>
      <c r="D7" s="85"/>
      <c r="E7" s="93">
        <v>2009</v>
      </c>
      <c r="F7" s="93">
        <v>2008</v>
      </c>
      <c r="G7" s="146" t="s">
        <v>33</v>
      </c>
      <c r="H7" s="93">
        <v>2009</v>
      </c>
      <c r="I7" s="93">
        <v>2008</v>
      </c>
      <c r="J7" s="147" t="s">
        <v>33</v>
      </c>
    </row>
    <row r="8" spans="1:10" ht="13.5" customHeight="1">
      <c r="A8" s="140" t="s">
        <v>107</v>
      </c>
      <c r="B8" s="141"/>
      <c r="C8" s="84"/>
      <c r="D8" s="85"/>
      <c r="E8" s="201" t="s">
        <v>108</v>
      </c>
      <c r="F8" s="203"/>
      <c r="G8" s="148" t="s">
        <v>35</v>
      </c>
      <c r="H8" s="201" t="s">
        <v>108</v>
      </c>
      <c r="I8" s="203"/>
      <c r="J8" s="149" t="s">
        <v>35</v>
      </c>
    </row>
    <row r="9" spans="1:10" ht="13.5" customHeight="1">
      <c r="A9" s="96"/>
      <c r="B9" s="150"/>
      <c r="C9" s="96"/>
      <c r="D9" s="97"/>
      <c r="E9" s="204"/>
      <c r="F9" s="206"/>
      <c r="G9" s="151" t="s">
        <v>36</v>
      </c>
      <c r="H9" s="204"/>
      <c r="I9" s="206"/>
      <c r="J9" s="152" t="s">
        <v>36</v>
      </c>
    </row>
    <row r="10" spans="1:11" ht="13.5" customHeight="1">
      <c r="A10" s="85"/>
      <c r="E10" s="153"/>
      <c r="F10" s="153"/>
      <c r="G10" s="154"/>
      <c r="H10" s="153"/>
      <c r="I10" s="153"/>
      <c r="J10" s="155"/>
      <c r="K10" s="84"/>
    </row>
    <row r="11" spans="1:10" ht="13.5" customHeight="1">
      <c r="A11" s="156">
        <v>1</v>
      </c>
      <c r="B11" s="75" t="s">
        <v>109</v>
      </c>
      <c r="E11" s="99">
        <v>319.2</v>
      </c>
      <c r="F11" s="99">
        <v>329</v>
      </c>
      <c r="G11" s="104">
        <f>SUM(E11/F11)*100-100</f>
        <v>-2.9787234042553195</v>
      </c>
      <c r="H11" s="99">
        <v>1831.7</v>
      </c>
      <c r="I11" s="99">
        <v>764.8</v>
      </c>
      <c r="J11" s="157">
        <f>SUM(H11/I11)*100-100</f>
        <v>139.50052301255232</v>
      </c>
    </row>
    <row r="12" spans="1:10" ht="13.5" customHeight="1">
      <c r="A12" s="156">
        <v>3</v>
      </c>
      <c r="B12" s="75" t="s">
        <v>110</v>
      </c>
      <c r="E12" s="99">
        <v>808.3</v>
      </c>
      <c r="F12" s="99">
        <v>926.7</v>
      </c>
      <c r="G12" s="104">
        <f>SUM(E12/F12)*100-100</f>
        <v>-12.776518830257913</v>
      </c>
      <c r="H12" s="99">
        <v>251.9</v>
      </c>
      <c r="I12" s="99">
        <v>345</v>
      </c>
      <c r="J12" s="157">
        <f>SUM(H12/I12)*100-100</f>
        <v>-26.985507246376812</v>
      </c>
    </row>
    <row r="13" spans="1:10" ht="13.5" customHeight="1">
      <c r="A13" s="156">
        <v>4</v>
      </c>
      <c r="B13" s="75" t="s">
        <v>111</v>
      </c>
      <c r="E13" s="99">
        <v>156.1</v>
      </c>
      <c r="F13" s="99">
        <v>217.7</v>
      </c>
      <c r="G13" s="104">
        <f>SUM(E13/F13)*100-100</f>
        <v>-28.295819935691313</v>
      </c>
      <c r="H13" s="99">
        <v>115.8</v>
      </c>
      <c r="I13" s="99">
        <v>175.5</v>
      </c>
      <c r="J13" s="157">
        <f>SUM(H13/I13)*100-100</f>
        <v>-34.017094017094024</v>
      </c>
    </row>
    <row r="14" spans="1:10" ht="13.5" customHeight="1">
      <c r="A14" s="156">
        <v>5</v>
      </c>
      <c r="B14" s="75" t="s">
        <v>112</v>
      </c>
      <c r="E14" s="99">
        <v>304.9</v>
      </c>
      <c r="F14" s="99">
        <v>392</v>
      </c>
      <c r="G14" s="104">
        <f>SUM(E14/F14)*100-100</f>
        <v>-22.219387755102048</v>
      </c>
      <c r="H14" s="99">
        <v>343.7</v>
      </c>
      <c r="I14" s="99">
        <v>361.7</v>
      </c>
      <c r="J14" s="157">
        <f>SUM(H14/I14)*100-100</f>
        <v>-4.976499861763898</v>
      </c>
    </row>
    <row r="15" spans="1:10" ht="13.5" customHeight="1">
      <c r="A15" s="156">
        <v>9</v>
      </c>
      <c r="B15" s="75" t="s">
        <v>113</v>
      </c>
      <c r="E15" s="99">
        <v>374.5</v>
      </c>
      <c r="F15" s="99">
        <v>561.6</v>
      </c>
      <c r="G15" s="104">
        <f>SUM(E15/F15)*100-100</f>
        <v>-33.31552706552708</v>
      </c>
      <c r="H15" s="99">
        <v>150.8</v>
      </c>
      <c r="I15" s="99">
        <v>218.4</v>
      </c>
      <c r="J15" s="157">
        <f>SUM(H15/I15)*100-100</f>
        <v>-30.95238095238095</v>
      </c>
    </row>
    <row r="16" spans="1:10" ht="12">
      <c r="A16" s="85"/>
      <c r="E16" s="99"/>
      <c r="F16" s="99"/>
      <c r="G16" s="104"/>
      <c r="H16" s="99"/>
      <c r="I16" s="99"/>
      <c r="J16" s="157"/>
    </row>
    <row r="17" spans="1:10" ht="13.5" customHeight="1">
      <c r="A17" s="156">
        <v>11</v>
      </c>
      <c r="B17" s="75" t="s">
        <v>114</v>
      </c>
      <c r="E17" s="99">
        <v>31.7</v>
      </c>
      <c r="F17" s="99">
        <v>27.9</v>
      </c>
      <c r="G17" s="104">
        <f aca="true" t="shared" si="0" ref="G17:G23">SUM(E17/F17)*100-100</f>
        <v>13.620071684587813</v>
      </c>
      <c r="H17" s="99">
        <v>67.7</v>
      </c>
      <c r="I17" s="99">
        <v>83.8</v>
      </c>
      <c r="J17" s="157">
        <f aca="true" t="shared" si="1" ref="J17:J23">SUM(H17/I17)*100-100</f>
        <v>-19.212410501193318</v>
      </c>
    </row>
    <row r="18" spans="1:10" ht="13.5" customHeight="1">
      <c r="A18" s="142">
        <v>12</v>
      </c>
      <c r="B18" s="75" t="s">
        <v>115</v>
      </c>
      <c r="E18" s="99">
        <v>305</v>
      </c>
      <c r="F18" s="99">
        <v>304.8</v>
      </c>
      <c r="G18" s="104">
        <f t="shared" si="0"/>
        <v>0.06561679790027597</v>
      </c>
      <c r="H18" s="99">
        <v>282.5</v>
      </c>
      <c r="I18" s="99">
        <v>380.2</v>
      </c>
      <c r="J18" s="157">
        <f t="shared" si="1"/>
        <v>-25.69700157811677</v>
      </c>
    </row>
    <row r="19" spans="1:10" ht="13.5" customHeight="1">
      <c r="A19" s="156">
        <v>13</v>
      </c>
      <c r="B19" s="75" t="s">
        <v>116</v>
      </c>
      <c r="E19" s="99">
        <v>832.8</v>
      </c>
      <c r="F19" s="99">
        <v>1021.3</v>
      </c>
      <c r="G19" s="104">
        <f t="shared" si="0"/>
        <v>-18.45686869675903</v>
      </c>
      <c r="H19" s="99">
        <v>426</v>
      </c>
      <c r="I19" s="99">
        <v>617.1</v>
      </c>
      <c r="J19" s="157">
        <f t="shared" si="1"/>
        <v>-30.9674282936315</v>
      </c>
    </row>
    <row r="20" spans="1:10" ht="13.5" customHeight="1">
      <c r="A20" s="156">
        <v>14</v>
      </c>
      <c r="B20" s="75" t="s">
        <v>117</v>
      </c>
      <c r="E20" s="99">
        <v>682.9</v>
      </c>
      <c r="F20" s="99">
        <v>963.5</v>
      </c>
      <c r="G20" s="104">
        <f t="shared" si="0"/>
        <v>-29.122989102231443</v>
      </c>
      <c r="H20" s="99">
        <v>702</v>
      </c>
      <c r="I20" s="99">
        <v>896.8</v>
      </c>
      <c r="J20" s="157">
        <f t="shared" si="1"/>
        <v>-21.72167707404104</v>
      </c>
    </row>
    <row r="21" spans="1:10" ht="13.5" customHeight="1">
      <c r="A21" s="156">
        <v>16</v>
      </c>
      <c r="B21" s="75" t="s">
        <v>118</v>
      </c>
      <c r="E21" s="99">
        <v>726.4</v>
      </c>
      <c r="F21" s="99">
        <v>1022.8</v>
      </c>
      <c r="G21" s="104">
        <f t="shared" si="0"/>
        <v>-28.979272585060613</v>
      </c>
      <c r="H21" s="99">
        <v>414.1</v>
      </c>
      <c r="I21" s="99">
        <v>543.7</v>
      </c>
      <c r="J21" s="157">
        <f t="shared" si="1"/>
        <v>-23.836674636748214</v>
      </c>
    </row>
    <row r="22" spans="1:10" ht="13.5" customHeight="1">
      <c r="A22" s="156">
        <v>17</v>
      </c>
      <c r="B22" s="75" t="s">
        <v>119</v>
      </c>
      <c r="E22" s="99">
        <v>143.2</v>
      </c>
      <c r="F22" s="99">
        <v>214.5</v>
      </c>
      <c r="G22" s="104">
        <f t="shared" si="0"/>
        <v>-33.240093240093245</v>
      </c>
      <c r="H22" s="99">
        <v>500.4</v>
      </c>
      <c r="I22" s="99">
        <v>523.6</v>
      </c>
      <c r="J22" s="157">
        <f t="shared" si="1"/>
        <v>-4.430863254392676</v>
      </c>
    </row>
    <row r="23" spans="1:10" ht="13.5" customHeight="1">
      <c r="A23" s="156">
        <v>18</v>
      </c>
      <c r="B23" s="75" t="s">
        <v>120</v>
      </c>
      <c r="E23" s="99">
        <v>2091.1</v>
      </c>
      <c r="F23" s="99">
        <v>2070.2</v>
      </c>
      <c r="G23" s="104">
        <f t="shared" si="0"/>
        <v>1.0095642933050044</v>
      </c>
      <c r="H23" s="99">
        <v>251.7</v>
      </c>
      <c r="I23" s="99">
        <v>250.9</v>
      </c>
      <c r="J23" s="157">
        <f t="shared" si="1"/>
        <v>0.3188521323236273</v>
      </c>
    </row>
    <row r="24" spans="1:10" ht="12">
      <c r="A24" s="85"/>
      <c r="E24" s="99"/>
      <c r="F24" s="99"/>
      <c r="G24" s="104"/>
      <c r="H24" s="99"/>
      <c r="I24" s="99"/>
      <c r="J24" s="157"/>
    </row>
    <row r="25" spans="1:10" ht="13.5" customHeight="1">
      <c r="A25" s="156">
        <v>21</v>
      </c>
      <c r="B25" s="75" t="s">
        <v>121</v>
      </c>
      <c r="E25" s="99">
        <v>2520.3</v>
      </c>
      <c r="F25" s="99">
        <v>2176.3</v>
      </c>
      <c r="G25" s="104">
        <f>SUM(E25/F25)*100-100</f>
        <v>15.8066443045536</v>
      </c>
      <c r="H25" s="99">
        <v>8.3</v>
      </c>
      <c r="I25" s="99">
        <v>0.4</v>
      </c>
      <c r="J25" s="158" t="s">
        <v>122</v>
      </c>
    </row>
    <row r="26" spans="1:13" ht="13.5" customHeight="1">
      <c r="A26" s="156">
        <v>23</v>
      </c>
      <c r="B26" s="75" t="s">
        <v>123</v>
      </c>
      <c r="E26" s="99">
        <v>2.2</v>
      </c>
      <c r="F26" s="99" t="s">
        <v>124</v>
      </c>
      <c r="G26" s="158" t="s">
        <v>122</v>
      </c>
      <c r="H26" s="99">
        <v>2.4</v>
      </c>
      <c r="I26" s="99">
        <v>2.2</v>
      </c>
      <c r="J26" s="157">
        <f>SUM(H26/I26)*100-100</f>
        <v>9.09090909090908</v>
      </c>
      <c r="K26" s="73"/>
      <c r="L26" s="73"/>
      <c r="M26" s="73"/>
    </row>
    <row r="27" spans="1:10" ht="12">
      <c r="A27" s="85"/>
      <c r="E27" s="99"/>
      <c r="F27" s="99"/>
      <c r="G27" s="159"/>
      <c r="H27" s="99"/>
      <c r="I27" s="99"/>
      <c r="J27" s="160"/>
    </row>
    <row r="28" spans="1:10" ht="13.5" customHeight="1">
      <c r="A28" s="156">
        <v>31</v>
      </c>
      <c r="B28" s="75" t="s">
        <v>125</v>
      </c>
      <c r="E28" s="99">
        <v>1888.3</v>
      </c>
      <c r="F28" s="99">
        <v>2299.2</v>
      </c>
      <c r="G28" s="104">
        <f>SUM(E28/F28)*100-100</f>
        <v>-17.8714335421016</v>
      </c>
      <c r="H28" s="99">
        <v>15.3</v>
      </c>
      <c r="I28" s="99">
        <v>0</v>
      </c>
      <c r="J28" s="158" t="s">
        <v>122</v>
      </c>
    </row>
    <row r="29" spans="1:10" ht="13.5" customHeight="1">
      <c r="A29" s="142">
        <v>32</v>
      </c>
      <c r="B29" s="75" t="s">
        <v>126</v>
      </c>
      <c r="E29" s="99">
        <v>2006.7</v>
      </c>
      <c r="F29" s="99">
        <v>1634.4</v>
      </c>
      <c r="G29" s="104">
        <f>SUM(E29/F29)*100-100</f>
        <v>22.779001468428774</v>
      </c>
      <c r="H29" s="99">
        <v>1409.9</v>
      </c>
      <c r="I29" s="99">
        <v>1539.6</v>
      </c>
      <c r="J29" s="157">
        <f>SUM(H29/I29)*100-100</f>
        <v>-8.424266043128071</v>
      </c>
    </row>
    <row r="30" spans="1:10" ht="13.5" customHeight="1">
      <c r="A30" s="142">
        <v>34</v>
      </c>
      <c r="B30" s="75" t="s">
        <v>127</v>
      </c>
      <c r="E30" s="99">
        <v>222.1</v>
      </c>
      <c r="F30" s="99">
        <v>416.7</v>
      </c>
      <c r="G30" s="104">
        <f>SUM(E30/F30)*100-100</f>
        <v>-46.70026397888169</v>
      </c>
      <c r="H30" s="99">
        <v>243.5</v>
      </c>
      <c r="I30" s="99">
        <v>252.1</v>
      </c>
      <c r="J30" s="157">
        <f>SUM(H30/I30)*100-100</f>
        <v>-3.411344704482346</v>
      </c>
    </row>
    <row r="31" spans="1:10" ht="12">
      <c r="A31" s="85"/>
      <c r="E31" s="99"/>
      <c r="F31" s="99"/>
      <c r="G31" s="104"/>
      <c r="H31" s="99"/>
      <c r="I31" s="99"/>
      <c r="J31" s="160"/>
    </row>
    <row r="32" spans="1:10" ht="13.5" customHeight="1">
      <c r="A32" s="142">
        <v>41</v>
      </c>
      <c r="B32" s="75" t="s">
        <v>128</v>
      </c>
      <c r="E32" s="99">
        <v>1369.3</v>
      </c>
      <c r="F32" s="99">
        <v>4677.4</v>
      </c>
      <c r="G32" s="104">
        <f>SUM(E32/F32)*100-100</f>
        <v>-70.72518920767948</v>
      </c>
      <c r="H32" s="99">
        <v>0.1</v>
      </c>
      <c r="I32" s="99">
        <v>0.4</v>
      </c>
      <c r="J32" s="157">
        <f>SUM(H32/I32)*100-100</f>
        <v>-75</v>
      </c>
    </row>
    <row r="33" spans="1:10" ht="13.5" customHeight="1">
      <c r="A33" s="142">
        <v>45</v>
      </c>
      <c r="B33" s="75" t="s">
        <v>129</v>
      </c>
      <c r="E33" s="99">
        <v>238.2</v>
      </c>
      <c r="F33" s="99">
        <v>210.9</v>
      </c>
      <c r="G33" s="104">
        <f>SUM(E33/F33)*100-100</f>
        <v>12.944523470839258</v>
      </c>
      <c r="H33" s="99">
        <v>149.3</v>
      </c>
      <c r="I33" s="99">
        <v>151.9</v>
      </c>
      <c r="J33" s="157">
        <f>SUM(H33/I33)*100-100</f>
        <v>-1.7116524028966325</v>
      </c>
    </row>
    <row r="34" spans="1:10" ht="12">
      <c r="A34" s="85"/>
      <c r="E34" s="99"/>
      <c r="F34" s="99"/>
      <c r="G34" s="104"/>
      <c r="H34" s="99"/>
      <c r="I34" s="99"/>
      <c r="J34" s="157"/>
    </row>
    <row r="35" spans="1:10" ht="13.5" customHeight="1">
      <c r="A35" s="142">
        <v>52</v>
      </c>
      <c r="B35" s="75" t="s">
        <v>130</v>
      </c>
      <c r="E35" s="99">
        <v>64.5</v>
      </c>
      <c r="F35" s="99">
        <v>101</v>
      </c>
      <c r="G35" s="104">
        <f>SUM(E35/F35)*100-100</f>
        <v>-36.13861386138614</v>
      </c>
      <c r="H35" s="99">
        <v>165.6</v>
      </c>
      <c r="I35" s="99">
        <v>239.8</v>
      </c>
      <c r="J35" s="157">
        <f>SUM(H35/I35)*100-100</f>
        <v>-30.942452043369485</v>
      </c>
    </row>
    <row r="36" spans="1:10" ht="13.5" customHeight="1">
      <c r="A36" s="142">
        <v>53</v>
      </c>
      <c r="B36" s="75" t="s">
        <v>131</v>
      </c>
      <c r="E36" s="99">
        <v>141.9</v>
      </c>
      <c r="F36" s="99">
        <v>256.8</v>
      </c>
      <c r="G36" s="104">
        <f>SUM(E36/F36)*100-100</f>
        <v>-44.742990654205606</v>
      </c>
      <c r="H36" s="99">
        <v>300.8</v>
      </c>
      <c r="I36" s="99">
        <v>516.7</v>
      </c>
      <c r="J36" s="157">
        <f>SUM(H36/I36)*100-100</f>
        <v>-41.78440100638669</v>
      </c>
    </row>
    <row r="37" spans="1:10" ht="13.5" customHeight="1">
      <c r="A37" s="142">
        <v>54</v>
      </c>
      <c r="B37" s="75" t="s">
        <v>132</v>
      </c>
      <c r="E37" s="99">
        <v>95.1</v>
      </c>
      <c r="F37" s="99">
        <v>171.4</v>
      </c>
      <c r="G37" s="104">
        <f>SUM(E37/F37)*100-100</f>
        <v>-44.51575262543758</v>
      </c>
      <c r="H37" s="99">
        <v>306.1</v>
      </c>
      <c r="I37" s="99">
        <v>458.4</v>
      </c>
      <c r="J37" s="157">
        <f>SUM(H37/I37)*100-100</f>
        <v>-33.224258289703315</v>
      </c>
    </row>
    <row r="38" spans="1:10" ht="13.5" customHeight="1">
      <c r="A38" s="142">
        <v>55</v>
      </c>
      <c r="B38" s="75" t="s">
        <v>133</v>
      </c>
      <c r="E38" s="99">
        <v>118.7</v>
      </c>
      <c r="F38" s="99">
        <v>165.9</v>
      </c>
      <c r="G38" s="104">
        <f>SUM(E38/F38)*100-100</f>
        <v>-28.450874020494282</v>
      </c>
      <c r="H38" s="99">
        <v>136.4</v>
      </c>
      <c r="I38" s="99">
        <v>211.6</v>
      </c>
      <c r="J38" s="157">
        <f>SUM(H38/I38)*100-100</f>
        <v>-35.538752362948955</v>
      </c>
    </row>
    <row r="39" spans="1:10" ht="13.5" customHeight="1">
      <c r="A39" s="142">
        <v>56</v>
      </c>
      <c r="B39" s="75" t="s">
        <v>134</v>
      </c>
      <c r="E39" s="99">
        <v>397</v>
      </c>
      <c r="F39" s="99">
        <v>585.5</v>
      </c>
      <c r="G39" s="104">
        <f>SUM(E39/F39)*100-100</f>
        <v>-32.19470538001707</v>
      </c>
      <c r="H39" s="99">
        <v>403.4</v>
      </c>
      <c r="I39" s="99">
        <v>453.2</v>
      </c>
      <c r="J39" s="157">
        <f>SUM(H39/I39)*100-100</f>
        <v>-10.988526037069732</v>
      </c>
    </row>
    <row r="40" spans="1:10" ht="12">
      <c r="A40" s="85"/>
      <c r="E40" s="99"/>
      <c r="F40" s="99"/>
      <c r="G40" s="159"/>
      <c r="H40" s="99"/>
      <c r="I40" s="99"/>
      <c r="J40" s="157"/>
    </row>
    <row r="41" spans="1:10" ht="13.5" customHeight="1">
      <c r="A41" s="142">
        <v>62</v>
      </c>
      <c r="B41" s="75" t="s">
        <v>135</v>
      </c>
      <c r="E41" s="99">
        <v>22.4</v>
      </c>
      <c r="F41" s="99">
        <v>5.4</v>
      </c>
      <c r="G41" s="104">
        <f>SUM(E41/F41)*100-100</f>
        <v>314.8148148148148</v>
      </c>
      <c r="H41" s="99">
        <v>23.1</v>
      </c>
      <c r="I41" s="99">
        <v>28</v>
      </c>
      <c r="J41" s="157">
        <f>SUM(H41/I41)*100-100</f>
        <v>-17.5</v>
      </c>
    </row>
    <row r="42" spans="1:10" ht="13.5" customHeight="1">
      <c r="A42" s="142">
        <v>63</v>
      </c>
      <c r="B42" s="75" t="s">
        <v>136</v>
      </c>
      <c r="E42" s="99">
        <v>769.2</v>
      </c>
      <c r="F42" s="99">
        <v>996.6</v>
      </c>
      <c r="G42" s="104">
        <f>SUM(E42/F42)*100-100</f>
        <v>-22.817579771222157</v>
      </c>
      <c r="H42" s="99">
        <v>241.9</v>
      </c>
      <c r="I42" s="99">
        <v>263.7</v>
      </c>
      <c r="J42" s="157">
        <f>SUM(H42/I42)*100-100</f>
        <v>-8.26697004171406</v>
      </c>
    </row>
    <row r="43" spans="1:10" ht="13.5" customHeight="1">
      <c r="A43" s="142">
        <v>64</v>
      </c>
      <c r="B43" s="75" t="s">
        <v>137</v>
      </c>
      <c r="E43" s="99">
        <v>16.3</v>
      </c>
      <c r="F43" s="99">
        <v>4.2</v>
      </c>
      <c r="G43" s="104">
        <f>SUM(E43/F43)*100-100</f>
        <v>288.0952380952381</v>
      </c>
      <c r="H43" s="99">
        <v>5.7</v>
      </c>
      <c r="I43" s="99">
        <v>41.7</v>
      </c>
      <c r="J43" s="157">
        <f>SUM(H43/I43)*100-100</f>
        <v>-86.33093525179856</v>
      </c>
    </row>
    <row r="44" spans="1:10" ht="13.5" customHeight="1">
      <c r="A44" s="142">
        <v>69</v>
      </c>
      <c r="B44" s="75" t="s">
        <v>138</v>
      </c>
      <c r="E44" s="99">
        <v>292.1</v>
      </c>
      <c r="F44" s="99">
        <v>454.9</v>
      </c>
      <c r="G44" s="104">
        <f>SUM(E44/F44)*100-100</f>
        <v>-35.788085293471084</v>
      </c>
      <c r="H44" s="99">
        <v>305.3</v>
      </c>
      <c r="I44" s="99">
        <v>474.9</v>
      </c>
      <c r="J44" s="157">
        <f>SUM(H44/I44)*100-100</f>
        <v>-35.71278163823962</v>
      </c>
    </row>
    <row r="45" spans="1:10" ht="12">
      <c r="A45" s="85"/>
      <c r="E45" s="99"/>
      <c r="F45" s="99"/>
      <c r="G45" s="159"/>
      <c r="H45" s="99"/>
      <c r="I45" s="99"/>
      <c r="J45" s="157"/>
    </row>
    <row r="46" spans="1:10" ht="13.5" customHeight="1">
      <c r="A46" s="142">
        <v>71</v>
      </c>
      <c r="B46" s="75" t="s">
        <v>139</v>
      </c>
      <c r="E46" s="99">
        <v>0.9</v>
      </c>
      <c r="F46" s="99">
        <v>0.9</v>
      </c>
      <c r="G46" s="158" t="s">
        <v>122</v>
      </c>
      <c r="H46" s="99">
        <v>4.1</v>
      </c>
      <c r="I46" s="99">
        <v>5.4</v>
      </c>
      <c r="J46" s="157">
        <f>SUM(H46/I46)*100-100</f>
        <v>-24.074074074074076</v>
      </c>
    </row>
    <row r="47" spans="1:10" ht="13.5" customHeight="1">
      <c r="A47" s="142">
        <v>72</v>
      </c>
      <c r="B47" s="75" t="s">
        <v>140</v>
      </c>
      <c r="E47" s="99">
        <v>219.9</v>
      </c>
      <c r="F47" s="99">
        <v>217.8</v>
      </c>
      <c r="G47" s="104">
        <f>SUM(E47/F47)*100-100</f>
        <v>0.9641873278236801</v>
      </c>
      <c r="H47" s="99">
        <v>834.7</v>
      </c>
      <c r="I47" s="99">
        <v>1316.6</v>
      </c>
      <c r="J47" s="157">
        <f>SUM(H47/I47)*100-100</f>
        <v>-36.60185325839282</v>
      </c>
    </row>
    <row r="48" spans="1:10" ht="12">
      <c r="A48" s="142"/>
      <c r="E48" s="99"/>
      <c r="F48" s="99"/>
      <c r="G48" s="159"/>
      <c r="H48" s="99"/>
      <c r="I48" s="99"/>
      <c r="J48" s="157"/>
    </row>
    <row r="49" spans="1:10" ht="13.5" customHeight="1">
      <c r="A49" s="142">
        <v>81</v>
      </c>
      <c r="B49" s="75" t="s">
        <v>141</v>
      </c>
      <c r="E49" s="99">
        <v>714.5</v>
      </c>
      <c r="F49" s="99">
        <v>1063.2</v>
      </c>
      <c r="G49" s="104">
        <f>SUM(E49/F49)*100-100</f>
        <v>-32.7972159518435</v>
      </c>
      <c r="H49" s="99">
        <v>1446.5</v>
      </c>
      <c r="I49" s="99">
        <v>1698.6</v>
      </c>
      <c r="J49" s="157">
        <f>SUM(H49/I49)*100-100</f>
        <v>-14.841634287059918</v>
      </c>
    </row>
    <row r="50" spans="1:10" ht="13.5" customHeight="1">
      <c r="A50" s="142">
        <v>84</v>
      </c>
      <c r="B50" s="75" t="s">
        <v>142</v>
      </c>
      <c r="E50" s="99">
        <v>197.5</v>
      </c>
      <c r="F50" s="99">
        <v>312.4</v>
      </c>
      <c r="G50" s="104">
        <f>SUM(E50/F50)*100-100</f>
        <v>-36.779769526248394</v>
      </c>
      <c r="H50" s="99">
        <v>116.6</v>
      </c>
      <c r="I50" s="99">
        <v>100</v>
      </c>
      <c r="J50" s="157">
        <f>SUM(H50/I50)*100-100</f>
        <v>16.599999999999994</v>
      </c>
    </row>
    <row r="51" spans="1:10" ht="13.5" customHeight="1">
      <c r="A51" s="142">
        <v>89</v>
      </c>
      <c r="B51" s="75" t="s">
        <v>143</v>
      </c>
      <c r="E51" s="99">
        <v>786.2</v>
      </c>
      <c r="F51" s="99">
        <v>1181</v>
      </c>
      <c r="G51" s="104">
        <f>SUM(E51/F51)*100-100</f>
        <v>-33.42929720575782</v>
      </c>
      <c r="H51" s="99">
        <v>1746.3</v>
      </c>
      <c r="I51" s="99">
        <v>2230.5</v>
      </c>
      <c r="J51" s="157">
        <f>SUM(H51/I51)*100-100</f>
        <v>-21.708137188971094</v>
      </c>
    </row>
    <row r="52" spans="1:10" ht="12">
      <c r="A52" s="85"/>
      <c r="E52" s="99"/>
      <c r="F52" s="99"/>
      <c r="G52" s="159"/>
      <c r="H52" s="99"/>
      <c r="I52" s="99"/>
      <c r="J52" s="157"/>
    </row>
    <row r="53" spans="1:10" ht="13.5" customHeight="1">
      <c r="A53" s="142">
        <v>91</v>
      </c>
      <c r="B53" s="75" t="s">
        <v>144</v>
      </c>
      <c r="E53" s="99">
        <v>404.6</v>
      </c>
      <c r="F53" s="99">
        <v>562.4</v>
      </c>
      <c r="G53" s="104">
        <f>SUM(E53/F53)*100-100</f>
        <v>-28.0583214793741</v>
      </c>
      <c r="H53" s="99">
        <v>847.8</v>
      </c>
      <c r="I53" s="99">
        <v>1148.7</v>
      </c>
      <c r="J53" s="157">
        <f>SUM(H53/I53)*100-100</f>
        <v>-26.194828937059285</v>
      </c>
    </row>
    <row r="54" spans="1:10" ht="13.5" customHeight="1">
      <c r="A54" s="142">
        <v>93</v>
      </c>
      <c r="B54" s="75" t="s">
        <v>145</v>
      </c>
      <c r="E54" s="99"/>
      <c r="F54" s="99" t="s">
        <v>40</v>
      </c>
      <c r="G54" s="159"/>
      <c r="H54" s="99"/>
      <c r="I54" s="99"/>
      <c r="J54" s="157"/>
    </row>
    <row r="55" spans="1:10" ht="12">
      <c r="A55" s="142"/>
      <c r="B55" s="75" t="s">
        <v>146</v>
      </c>
      <c r="E55" s="99">
        <v>1606</v>
      </c>
      <c r="F55" s="99">
        <v>2236.7</v>
      </c>
      <c r="G55" s="104">
        <f aca="true" t="shared" si="2" ref="G55:G60">SUM(E55/F55)*100-100</f>
        <v>-28.197791389100004</v>
      </c>
      <c r="H55" s="99">
        <v>2376.2</v>
      </c>
      <c r="I55" s="99">
        <v>3056.6</v>
      </c>
      <c r="J55" s="157">
        <f aca="true" t="shared" si="3" ref="J55:J60">SUM(H55/I55)*100-100</f>
        <v>-22.260027481515408</v>
      </c>
    </row>
    <row r="56" spans="1:10" ht="13.5" customHeight="1">
      <c r="A56" s="142">
        <v>94</v>
      </c>
      <c r="B56" s="75" t="s">
        <v>147</v>
      </c>
      <c r="E56" s="99">
        <v>653.4</v>
      </c>
      <c r="F56" s="99">
        <v>984.4</v>
      </c>
      <c r="G56" s="104">
        <f t="shared" si="2"/>
        <v>-33.62454286875254</v>
      </c>
      <c r="H56" s="99">
        <v>520.3</v>
      </c>
      <c r="I56" s="99">
        <v>769.4</v>
      </c>
      <c r="J56" s="157">
        <f t="shared" si="3"/>
        <v>-32.375877306992464</v>
      </c>
    </row>
    <row r="57" spans="1:10" ht="13.5" customHeight="1">
      <c r="A57" s="142">
        <v>95</v>
      </c>
      <c r="B57" s="75" t="s">
        <v>148</v>
      </c>
      <c r="E57" s="99">
        <v>415.5</v>
      </c>
      <c r="F57" s="99">
        <v>621</v>
      </c>
      <c r="G57" s="104">
        <f t="shared" si="2"/>
        <v>-33.091787439613526</v>
      </c>
      <c r="H57" s="99">
        <v>261.4</v>
      </c>
      <c r="I57" s="99">
        <v>374.5</v>
      </c>
      <c r="J57" s="157">
        <f t="shared" si="3"/>
        <v>-30.200267022696934</v>
      </c>
    </row>
    <row r="58" spans="1:10" ht="13.5" customHeight="1">
      <c r="A58" s="142">
        <v>96</v>
      </c>
      <c r="B58" s="75" t="s">
        <v>149</v>
      </c>
      <c r="E58" s="99">
        <v>1236.9</v>
      </c>
      <c r="F58" s="99">
        <v>1654.7</v>
      </c>
      <c r="G58" s="104">
        <f t="shared" si="2"/>
        <v>-25.249289901492716</v>
      </c>
      <c r="H58" s="99">
        <v>368.1</v>
      </c>
      <c r="I58" s="99">
        <v>528.7</v>
      </c>
      <c r="J58" s="157">
        <f t="shared" si="3"/>
        <v>-30.376394930962732</v>
      </c>
    </row>
    <row r="59" spans="1:10" ht="13.5" customHeight="1">
      <c r="A59" s="142">
        <v>97</v>
      </c>
      <c r="B59" s="75" t="s">
        <v>150</v>
      </c>
      <c r="E59" s="99">
        <v>2559.6</v>
      </c>
      <c r="F59" s="99">
        <v>3764.9</v>
      </c>
      <c r="G59" s="104">
        <f t="shared" si="2"/>
        <v>-32.01413052139499</v>
      </c>
      <c r="H59" s="99">
        <v>2080.6</v>
      </c>
      <c r="I59" s="99">
        <v>2912</v>
      </c>
      <c r="J59" s="157">
        <f t="shared" si="3"/>
        <v>-28.550824175824175</v>
      </c>
    </row>
    <row r="60" spans="1:10" ht="13.5" customHeight="1">
      <c r="A60" s="142">
        <v>99</v>
      </c>
      <c r="B60" s="75" t="s">
        <v>151</v>
      </c>
      <c r="E60" s="99">
        <v>4085.4</v>
      </c>
      <c r="F60" s="99">
        <v>5609.8</v>
      </c>
      <c r="G60" s="104">
        <f t="shared" si="2"/>
        <v>-27.173874291418585</v>
      </c>
      <c r="H60" s="99">
        <v>3885.8</v>
      </c>
      <c r="I60" s="99">
        <v>5290.6</v>
      </c>
      <c r="J60" s="157">
        <f t="shared" si="3"/>
        <v>-26.552753940951874</v>
      </c>
    </row>
    <row r="61" spans="1:10" ht="13.5" customHeight="1">
      <c r="A61" s="142"/>
      <c r="E61" s="99"/>
      <c r="F61" s="99"/>
      <c r="G61" s="104"/>
      <c r="H61" s="99"/>
      <c r="I61" s="99"/>
      <c r="J61" s="157"/>
    </row>
    <row r="62" spans="1:10" ht="13.5" customHeight="1">
      <c r="A62" s="142"/>
      <c r="B62" s="75" t="s">
        <v>152</v>
      </c>
      <c r="E62" s="99">
        <v>339.5</v>
      </c>
      <c r="F62" s="99">
        <v>492.7</v>
      </c>
      <c r="G62" s="104">
        <f>SUM(E62/F62)*100-100</f>
        <v>-31.09397199106961</v>
      </c>
      <c r="H62" s="99">
        <v>545</v>
      </c>
      <c r="I62" s="99">
        <v>825.6</v>
      </c>
      <c r="J62" s="157">
        <f>SUM(H62/I62)*100-100</f>
        <v>-33.9874031007752</v>
      </c>
    </row>
    <row r="63" spans="1:10" ht="13.5" customHeight="1">
      <c r="A63" s="161"/>
      <c r="E63" s="99"/>
      <c r="F63" s="99"/>
      <c r="G63" s="104"/>
      <c r="H63" s="99"/>
      <c r="I63" s="99"/>
      <c r="J63" s="157"/>
    </row>
    <row r="64" spans="2:10" ht="13.5" customHeight="1">
      <c r="B64" s="79" t="s">
        <v>153</v>
      </c>
      <c r="C64" s="162"/>
      <c r="D64" s="79"/>
      <c r="E64" s="110">
        <v>30160.2</v>
      </c>
      <c r="F64" s="110">
        <v>40910.3</v>
      </c>
      <c r="G64" s="112">
        <f>SUM(E64/F64)*100-100</f>
        <v>-26.27724558363053</v>
      </c>
      <c r="H64" s="110">
        <v>24088.5</v>
      </c>
      <c r="I64" s="110">
        <v>30052.9</v>
      </c>
      <c r="J64" s="163">
        <f>SUM(H64/I64)*100-100</f>
        <v>-19.84633762465519</v>
      </c>
    </row>
    <row r="65" spans="1:10" ht="15.75" customHeight="1">
      <c r="A65" s="75" t="s">
        <v>98</v>
      </c>
      <c r="C65" s="84"/>
      <c r="D65" s="84"/>
      <c r="E65" s="164"/>
      <c r="F65" s="164"/>
      <c r="G65" s="165"/>
      <c r="H65" s="164"/>
      <c r="I65" s="164"/>
      <c r="J65" s="165"/>
    </row>
    <row r="66" spans="1:10" ht="13.5" customHeight="1">
      <c r="A66" s="166"/>
      <c r="B66" s="84"/>
      <c r="C66" s="84"/>
      <c r="D66" s="84"/>
      <c r="E66" s="164"/>
      <c r="F66" s="164"/>
      <c r="G66" s="165"/>
      <c r="H66" s="164"/>
      <c r="I66" s="164"/>
      <c r="J66" s="165"/>
    </row>
    <row r="67" spans="1:10" ht="13.5" customHeight="1">
      <c r="A67" s="167">
        <v>4</v>
      </c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13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12.75">
      <c r="A69" s="73"/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13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</row>
    <row r="71" spans="1:10" ht="12.75">
      <c r="A71" s="73"/>
      <c r="B71" s="73"/>
      <c r="C71" s="73"/>
      <c r="D71" s="73"/>
      <c r="E71" s="73"/>
      <c r="F71" s="73"/>
      <c r="G71" s="73"/>
      <c r="H71" s="73"/>
      <c r="I71" s="73"/>
      <c r="J71" s="73"/>
    </row>
    <row r="72" spans="1:10" ht="13.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</row>
    <row r="73" spans="1:10" ht="12.75">
      <c r="A73" s="73"/>
      <c r="B73" s="73"/>
      <c r="C73" s="73"/>
      <c r="D73" s="73"/>
      <c r="E73" s="73"/>
      <c r="F73" s="73"/>
      <c r="G73" s="73"/>
      <c r="H73" s="73"/>
      <c r="I73" s="73"/>
      <c r="J73" s="73"/>
    </row>
    <row r="74" spans="2:10" ht="13.5" customHeight="1"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13.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</row>
    <row r="76" spans="1:10" ht="13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</row>
    <row r="77" spans="1:10" ht="13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</row>
    <row r="78" spans="1:10" ht="13.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</row>
    <row r="79" spans="1:10" ht="13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</row>
    <row r="80" ht="13.5" customHeight="1"/>
    <row r="81" spans="5:9" ht="13.5" customHeight="1">
      <c r="E81" s="138">
        <f>SUM(E11:E62)</f>
        <v>30160.300000000007</v>
      </c>
      <c r="F81" s="138">
        <f>SUM(F11:F62)</f>
        <v>40910.500000000015</v>
      </c>
      <c r="H81" s="138">
        <f>SUM(H11:H62)</f>
        <v>24088.8</v>
      </c>
      <c r="I81" s="138">
        <f>SUM(I11:I62)</f>
        <v>30053.300000000003</v>
      </c>
    </row>
    <row r="82" spans="5:9" ht="13.5" customHeight="1">
      <c r="E82" s="138">
        <f>SUM(E64-E81)</f>
        <v>-0.10000000000582077</v>
      </c>
      <c r="F82" s="138">
        <f>SUM(F64-F81)</f>
        <v>-0.20000000001164153</v>
      </c>
      <c r="G82" s="138"/>
      <c r="H82" s="138">
        <f>SUM(H64-H81)</f>
        <v>-0.2999999999992724</v>
      </c>
      <c r="I82" s="138">
        <f>SUM(I64-I81)</f>
        <v>-0.4000000000014552</v>
      </c>
    </row>
    <row r="83" ht="13.5" customHeight="1"/>
    <row r="84" ht="13.5" customHeight="1"/>
    <row r="85" ht="13.5" customHeight="1"/>
    <row r="86" ht="13.5" customHeight="1"/>
  </sheetData>
  <mergeCells count="4">
    <mergeCell ref="E4:G5"/>
    <mergeCell ref="H4:J5"/>
    <mergeCell ref="E8:F9"/>
    <mergeCell ref="H8:I9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2009-09-22T09:53:16Z</cp:lastPrinted>
  <dcterms:created xsi:type="dcterms:W3CDTF">2008-09-02T12:22:41Z</dcterms:created>
  <dcterms:modified xsi:type="dcterms:W3CDTF">2009-09-22T11:12:20Z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