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7230" activeTab="0"/>
  </bookViews>
  <sheets>
    <sheet name="Statistischer Bericht" sheetId="1" r:id="rId1"/>
    <sheet name="Januar bis März 09 S1" sheetId="2" r:id="rId2"/>
    <sheet name="Januar bis März 09 S2" sheetId="3" r:id="rId3"/>
    <sheet name="Januar bis März 09 S3" sheetId="4" r:id="rId4"/>
    <sheet name="Januar bis März 09 S4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DATABASE" localSheetId="2">'Januar bis März 09 S2'!$A:$XFD</definedName>
    <definedName name="DATABASE" localSheetId="3">'Januar bis März 09 S3'!$A:$XFD</definedName>
    <definedName name="DATABASE" localSheetId="4">'Januar bis März 09 S4'!$A:$XFD</definedName>
    <definedName name="DATABASE">'[1]3GÜTER'!#REF!</definedName>
    <definedName name="_xlnm.Print_Area" localSheetId="1">'Januar bis März 09 S1'!$A$1:$J$40</definedName>
    <definedName name="_xlnm.Print_Area" localSheetId="2">'Januar bis März 09 S2'!$A$1:$I$61</definedName>
    <definedName name="_xlnm.Print_Area" localSheetId="3">'Januar bis März 09 S3'!$A$1:$I$61</definedName>
    <definedName name="_xlnm.Print_Area" localSheetId="4">'Januar bis März 09 S4'!$A$1:$J$65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1" localSheetId="1">'Januar bis März 09 S1'!#REF!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'[5]Januar bis Dezember 92 (A)'!#REF!</definedName>
    <definedName name="CRITERIA" localSheetId="2">'Januar bis März 09 S2'!#REF!</definedName>
    <definedName name="CRITERIA" localSheetId="3">'Januar bis März 09 S3'!#REF!</definedName>
    <definedName name="CRITERIA" localSheetId="4">'Januar bis März 09 S4'!#REF!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<sst xmlns="http://schemas.openxmlformats.org/spreadsheetml/2006/main" count="309" uniqueCount="156">
  <si>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</si>
  <si>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</si>
  <si>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</si>
  <si>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</si>
  <si>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</si>
  <si>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</si>
  <si>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</si>
  <si>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</si>
  <si>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</si>
  <si>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</si>
  <si>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</si>
  <si>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</si>
  <si>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</si>
  <si>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</si>
  <si>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</si>
  <si>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</si>
  <si>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</si>
  <si>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</si>
  <si>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</si>
  <si>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</si>
  <si>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Seeverkehr des Hafens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</si>
  <si>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</si>
  <si>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</si>
  <si>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</si>
  <si>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</si>
  <si>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</si>
  <si>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</si>
  <si>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</si>
  <si>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</si>
  <si>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</si>
  <si>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1. Vierteljahr </t>
  </si>
  <si>
    <t>Januar bis Dezember</t>
  </si>
  <si>
    <t>Verän-</t>
  </si>
  <si>
    <t xml:space="preserve">             </t>
  </si>
  <si>
    <t>derung</t>
  </si>
  <si>
    <t>in %</t>
  </si>
  <si>
    <t xml:space="preserve">1. Güterverkehr über See    1)  </t>
  </si>
  <si>
    <t>insgesamt   (1 000 t)</t>
  </si>
  <si>
    <t>Empfang</t>
  </si>
  <si>
    <t xml:space="preserve"> </t>
  </si>
  <si>
    <t>davon Massengut</t>
  </si>
  <si>
    <t xml:space="preserve">           Sack- und Stückgut</t>
  </si>
  <si>
    <t>Versand</t>
  </si>
  <si>
    <t xml:space="preserve">                 Insgesamt</t>
  </si>
  <si>
    <t>darunter Containerverkehr    2)</t>
  </si>
  <si>
    <t>Ladungsmenge (1 000 t) in Containern</t>
  </si>
  <si>
    <t>Zahl der umgeschlagenen Container</t>
  </si>
  <si>
    <t xml:space="preserve">       umgerechnet auf 20-Fuß-Einheiten (TEU)</t>
  </si>
  <si>
    <t>2. Schiffsverkehr über See</t>
  </si>
  <si>
    <t>Angekommene Schiffe</t>
  </si>
  <si>
    <t xml:space="preserve">        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</si>
  <si>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</si>
  <si>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r>
      <t xml:space="preserve">Tabelle  2     </t>
    </r>
    <r>
      <rPr>
        <b/>
        <sz val="10"/>
        <rFont val="Arial"/>
        <family val="2"/>
      </rPr>
      <t xml:space="preserve">Seeverkehr des Hafens Hamburg nach Verkehrsbereichen 1)  </t>
    </r>
  </si>
  <si>
    <t xml:space="preserve">         Empfang</t>
  </si>
  <si>
    <t>Insgesamt</t>
  </si>
  <si>
    <t xml:space="preserve">     darunter in Containern 2)</t>
  </si>
  <si>
    <t>Verkehrsbereich</t>
  </si>
  <si>
    <t>Januar bis März</t>
  </si>
  <si>
    <t>1 000  t</t>
  </si>
  <si>
    <t>Bundesrepublik Deutschland</t>
  </si>
  <si>
    <t>Übriges Europa</t>
  </si>
  <si>
    <t>davon</t>
  </si>
  <si>
    <t xml:space="preserve">  Ostseegebiete (einschließlich Kattegat)</t>
  </si>
  <si>
    <t xml:space="preserve">  Nordeuropa (Nordsee, Eismeer), Grönland</t>
  </si>
  <si>
    <t xml:space="preserve">  Großbritannien und Irland</t>
  </si>
  <si>
    <t xml:space="preserve">  Westeuropa am Kanal</t>
  </si>
  <si>
    <t xml:space="preserve">  Süd- und Westeuropa am Atlantik</t>
  </si>
  <si>
    <t xml:space="preserve">  Südeuropa am Mittelmeer</t>
  </si>
  <si>
    <t xml:space="preserve">  Südosteuropa am Mittelmeer und am Schwarzen Meer</t>
  </si>
  <si>
    <t xml:space="preserve">  Europäisches Binnenland</t>
  </si>
  <si>
    <t xml:space="preserve">                 -</t>
  </si>
  <si>
    <t xml:space="preserve">               x</t>
  </si>
  <si>
    <t>Europa zusammen</t>
  </si>
  <si>
    <t xml:space="preserve">  Nordafrika am Mittelmeer</t>
  </si>
  <si>
    <t xml:space="preserve">  Nordafrika am Atlantik</t>
  </si>
  <si>
    <t xml:space="preserve">  Westafrika</t>
  </si>
  <si>
    <t xml:space="preserve">  Südliches Afrika</t>
  </si>
  <si>
    <t xml:space="preserve">  Ostafrika</t>
  </si>
  <si>
    <t xml:space="preserve">  Afrika am Golf von Aden und am Roten Meer</t>
  </si>
  <si>
    <t>Afrika zusammen</t>
  </si>
  <si>
    <t xml:space="preserve">  Nordamerika am Atlantik</t>
  </si>
  <si>
    <t xml:space="preserve">  Golf von Mexiko und  Karibisches Meer</t>
  </si>
  <si>
    <t xml:space="preserve">  Südamerika am Atlantik</t>
  </si>
  <si>
    <t xml:space="preserve">  Nordamerika am Pazifik</t>
  </si>
  <si>
    <t xml:space="preserve">  Mittelamerika am Pazifik</t>
  </si>
  <si>
    <t xml:space="preserve">  Südamerika am Pazifik</t>
  </si>
  <si>
    <t xml:space="preserve">  Amerikanisches Binnenland</t>
  </si>
  <si>
    <t>Amerika zusammen</t>
  </si>
  <si>
    <t xml:space="preserve">  Nahost am Mittelmeer</t>
  </si>
  <si>
    <t xml:space="preserve">  Arabien und Persischer Golf</t>
  </si>
  <si>
    <t xml:space="preserve">  Mittelost</t>
  </si>
  <si>
    <t xml:space="preserve">  Fernost</t>
  </si>
  <si>
    <t>Asien zusammen</t>
  </si>
  <si>
    <t xml:space="preserve">  Australien und Ozeanien</t>
  </si>
  <si>
    <t xml:space="preserve">  Nicht ermittelte Länder, Polargebiete</t>
  </si>
  <si>
    <t xml:space="preserve">                              Insgesamt</t>
  </si>
  <si>
    <t>__________</t>
  </si>
  <si>
    <t>Fußnoten Seite 1</t>
  </si>
  <si>
    <t xml:space="preserve">                 Versand</t>
  </si>
  <si>
    <t xml:space="preserve">          darunter in Containern 2)</t>
  </si>
  <si>
    <t xml:space="preserve">                  x</t>
  </si>
  <si>
    <t>Nummer</t>
  </si>
  <si>
    <t>der</t>
  </si>
  <si>
    <t xml:space="preserve">                Güterhauptgruppe</t>
  </si>
  <si>
    <t>Syste-</t>
  </si>
  <si>
    <t>matik</t>
  </si>
  <si>
    <t>1 000 t</t>
  </si>
  <si>
    <t>Getreide</t>
  </si>
  <si>
    <t>Früchte, Gemüse</t>
  </si>
  <si>
    <t>Textile Rohstoffe</t>
  </si>
  <si>
    <t>Holz und Kork</t>
  </si>
  <si>
    <t>Pflanzliche und tierische Rohstoffe</t>
  </si>
  <si>
    <t>Zucker</t>
  </si>
  <si>
    <t>Getränke</t>
  </si>
  <si>
    <t xml:space="preserve">Andere  Genussmittel </t>
  </si>
  <si>
    <t>Fleisch, Fisch, Eier, Milch</t>
  </si>
  <si>
    <t>Getreide- und ähnliche Erzeugnisse</t>
  </si>
  <si>
    <t>Futtermittel</t>
  </si>
  <si>
    <t xml:space="preserve">Ölsaaten, Fette  </t>
  </si>
  <si>
    <t>Steinkohle, -briketts</t>
  </si>
  <si>
    <t xml:space="preserve">                   x</t>
  </si>
  <si>
    <t>Koks</t>
  </si>
  <si>
    <t>Rohes Erdöl</t>
  </si>
  <si>
    <t>Kraftstoffe, Heizöl</t>
  </si>
  <si>
    <t xml:space="preserve">Mineralölerzeugnisse </t>
  </si>
  <si>
    <t>Eisenerze</t>
  </si>
  <si>
    <t>Nichteisen-Metallerze</t>
  </si>
  <si>
    <t>Stahlhalbzeug</t>
  </si>
  <si>
    <t>Stab-, Formstahl u.a.</t>
  </si>
  <si>
    <t>Stahlblech, Bandstahl</t>
  </si>
  <si>
    <t>Rohre, Gießereierzeugnisse</t>
  </si>
  <si>
    <t>Nichteisen-Metalle, -Halbzeug</t>
  </si>
  <si>
    <t>Salz, Schwefelkies, Schwefel</t>
  </si>
  <si>
    <t>Andere Steine und Erden</t>
  </si>
  <si>
    <t>Zement, Kalk</t>
  </si>
  <si>
    <t>Andere mineralische Baustoffe</t>
  </si>
  <si>
    <t>Natürliche Düngemittel</t>
  </si>
  <si>
    <t>Chemische Düngemittel</t>
  </si>
  <si>
    <t>Chemische Grundstoffe u.a.</t>
  </si>
  <si>
    <t>Zellstoff, Altpapier</t>
  </si>
  <si>
    <t>Andere chemische Erzeugnisse</t>
  </si>
  <si>
    <t>Fahrzeuge</t>
  </si>
  <si>
    <t>Elektrotechnische Erzeugnisse,</t>
  </si>
  <si>
    <t>Maschinen</t>
  </si>
  <si>
    <t>Eisen-, Blech- und Metallwaren u.a.</t>
  </si>
  <si>
    <t>Glas- und andere mineralische Waren</t>
  </si>
  <si>
    <t>Leder und Textilwaren</t>
  </si>
  <si>
    <t>Sonstige Waren</t>
  </si>
  <si>
    <t xml:space="preserve">Besondere Transportgüter </t>
  </si>
  <si>
    <t>Sonstige Güter</t>
  </si>
  <si>
    <t xml:space="preserve">                                       Insgesamt</t>
  </si>
  <si>
    <t>___________</t>
  </si>
  <si>
    <t xml:space="preserve">               -</t>
  </si>
  <si>
    <t>Januar bis März 2010</t>
  </si>
  <si>
    <t>H II 2 - vj 1/10 H</t>
  </si>
  <si>
    <r>
      <t>Tabelle  3</t>
    </r>
    <r>
      <rPr>
        <b/>
        <sz val="10"/>
        <rFont val="Arial"/>
        <family val="2"/>
      </rPr>
      <t xml:space="preserve">     Seeverkehr des Hafens Hamburg nach ausgewählten Güterhauptgruppen 1)                </t>
    </r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</si>
</sst>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dd"/>
    <numFmt numFmtId="170" formatCode="#\ ##0.0\ \ "/>
    <numFmt numFmtId="171" formatCode="\+* ##\ #0.0\ ;\-* ##\ #0.0\ "/>
    <numFmt numFmtId="172" formatCode="#\ ###\ ##0\ \ "/>
    <numFmt numFmtId="173" formatCode="\+* #\ ##0.0\ ;\-* #\ ##0.0\ "/>
    <numFmt numFmtId="174" formatCode="\ \ \ \+* #0.0\ ;\ \ \ \-* #0.0\ "/>
    <numFmt numFmtId="175" formatCode="\ \ \ \ \+* #\ ##0.0\ ;\ \ \ \ \-* #\ ##0.0\ "/>
    <numFmt numFmtId="176" formatCode="\ \ \ \ \ \+* #\ ##0.0\ ;\ \ \ \ \ \-* #\ ##0.0\ "/>
    <numFmt numFmtId="177" formatCode="\ \ \ \ \ \ \ \ \ \+* #\ ##0.0\ ;\ \ \ \ \ \ \ \ \ \-* #\ ##0.0\ "/>
    <numFmt numFmtId="178" formatCode="\ \ \ \ \ \ \ \ \+* #\ ##0.0\ \ \ ;\ \ \ \ \ \ \ \ \-* #\ ##0.0\ \ \ "/>
    <numFmt numFmtId="179" formatCode="\ \ \ \ \ \ \ \+* #\ ##0.0\ \ \ ;\ \ \ \ \ \ \ \-* #\ ##0.0\ \ \ "/>
    <numFmt numFmtId="180" formatCode="#\ ###\ ##0\ "/>
    <numFmt numFmtId="181" formatCode="#\ ###\ ##0.0\ "/>
    <numFmt numFmtId="182" formatCode="d/\ mmmm\ yyyy"/>
    <numFmt numFmtId="183" formatCode="#\ ##0\ \ "/>
    <numFmt numFmtId="184" formatCode="dd/\ mmmm\ yy"/>
    <numFmt numFmtId="185" formatCode="0.0"/>
    <numFmt numFmtId="186" formatCode="\ \+* #0.0\ ;\ \-* #0.0\ "/>
    <numFmt numFmtId="187" formatCode="#\ ###\ .0\ \ "/>
    <numFmt numFmtId="188" formatCode="#\ ###.0\ \ "/>
    <numFmt numFmtId="189" formatCode="#\ ###\ \ \ \ "/>
    <numFmt numFmtId="190" formatCode="#\ ###.0\ \ \ \ "/>
    <numFmt numFmtId="191" formatCode="\ \ \ \ \ \ \+* #\ ##0.0\ \ \ \ ;\ \ \ \ \ \ \-* #\ ##0.0\ \ \ \ "/>
    <numFmt numFmtId="192" formatCode="#\ ###\ ##0\ \ \ "/>
    <numFmt numFmtId="193" formatCode="#\ ###\ ##0.0\ \ \ "/>
    <numFmt numFmtId="194" formatCode="\ \+* #0.0;\ \-* #0.0"/>
    <numFmt numFmtId="195" formatCode="#\ ###\ ##0.0\ \ "/>
    <numFmt numFmtId="196" formatCode="#\ ###0\ \ "/>
    <numFmt numFmtId="197" formatCode="#\ ###0.0\ \ "/>
    <numFmt numFmtId="198" formatCode="#\ ###\ ###0\ \ "/>
    <numFmt numFmtId="199" formatCode="\ \ \ \ \ \ \+* #\ ##0.0\ ;\ \ \ \ \ \ \-* #\ ##0.0\ "/>
    <numFmt numFmtId="200" formatCode="dd/\ mmmm\ yyyy"/>
    <numFmt numFmtId="201" formatCode="\ \ \ \+\ * #0.0\ \ ;\ \ \ \-\ * #0.0\ \ "/>
    <numFmt numFmtId="202" formatCode="#\ ###\ ###.0\ \ "/>
    <numFmt numFmtId="203" formatCode="#\ ###.0\ "/>
    <numFmt numFmtId="204" formatCode="#\ ###\ ##.0\ "/>
    <numFmt numFmtId="205" formatCode="#,##0.0"/>
    <numFmt numFmtId="206" formatCode="#\ ###\ ##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#\ ###.0"/>
    <numFmt numFmtId="212" formatCode="#\ ###\ .0"/>
    <numFmt numFmtId="213" formatCode="\ \ #\ #.0"/>
    <numFmt numFmtId="214" formatCode="\ \ ##.0"/>
    <numFmt numFmtId="215" formatCode="\+* #0.0\ ;\-* #0.0\ "/>
    <numFmt numFmtId="216" formatCode="\ \ \ \ \ \+\ \ * #\ ##0.0\ ;\ \ \ \ \ \ \-\ \ * #\ ##0.0\ "/>
    <numFmt numFmtId="217" formatCode="#\ ###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8"/>
      <name val="Helvetica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8" fillId="2" borderId="6" xfId="21" applyFont="1" applyFill="1" applyBorder="1" applyAlignment="1" applyProtection="1">
      <alignment horizontal="left"/>
      <protection hidden="1"/>
    </xf>
    <xf numFmtId="0" fontId="8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9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10" fillId="2" borderId="0" xfId="24" applyFont="1" applyFill="1">
      <alignment/>
      <protection/>
    </xf>
    <xf numFmtId="0" fontId="0" fillId="2" borderId="0" xfId="0" applyFont="1" applyFill="1" applyAlignment="1">
      <alignment/>
    </xf>
    <xf numFmtId="0" fontId="0" fillId="2" borderId="0" xfId="24" applyFont="1" applyFill="1">
      <alignment/>
      <protection/>
    </xf>
    <xf numFmtId="0" fontId="1" fillId="2" borderId="0" xfId="24" applyFont="1" applyFill="1">
      <alignment/>
      <protection/>
    </xf>
    <xf numFmtId="0" fontId="10" fillId="2" borderId="2" xfId="24" applyFont="1" applyFill="1" applyBorder="1">
      <alignment/>
      <protection/>
    </xf>
    <xf numFmtId="0" fontId="10" fillId="2" borderId="3" xfId="24" applyFont="1" applyFill="1" applyBorder="1">
      <alignment/>
      <protection/>
    </xf>
    <xf numFmtId="0" fontId="10" fillId="2" borderId="9" xfId="24" applyFont="1" applyFill="1" applyBorder="1" applyAlignment="1">
      <alignment horizontal="centerContinuous"/>
      <protection/>
    </xf>
    <xf numFmtId="0" fontId="10" fillId="2" borderId="10" xfId="24" applyFont="1" applyFill="1" applyBorder="1" applyAlignment="1">
      <alignment horizontal="centerContinuous"/>
      <protection/>
    </xf>
    <xf numFmtId="0" fontId="10" fillId="2" borderId="0" xfId="24" applyFont="1" applyFill="1" applyBorder="1">
      <alignment/>
      <protection/>
    </xf>
    <xf numFmtId="0" fontId="10" fillId="2" borderId="5" xfId="24" applyFont="1" applyFill="1" applyBorder="1">
      <alignment/>
      <protection/>
    </xf>
    <xf numFmtId="0" fontId="10" fillId="2" borderId="12" xfId="24" applyFont="1" applyFill="1" applyBorder="1">
      <alignment/>
      <protection/>
    </xf>
    <xf numFmtId="0" fontId="10" fillId="2" borderId="1" xfId="24" applyFont="1" applyFill="1" applyBorder="1" applyAlignment="1">
      <alignment horizontal="center"/>
      <protection/>
    </xf>
    <xf numFmtId="0" fontId="10" fillId="2" borderId="13" xfId="24" applyFont="1" applyFill="1" applyBorder="1" applyAlignment="1">
      <alignment horizontal="center"/>
      <protection/>
    </xf>
    <xf numFmtId="0" fontId="10" fillId="2" borderId="4" xfId="24" applyFont="1" applyFill="1" applyBorder="1" applyAlignment="1">
      <alignment horizontal="center"/>
      <protection/>
    </xf>
    <xf numFmtId="0" fontId="10" fillId="2" borderId="7" xfId="24" applyFont="1" applyFill="1" applyBorder="1">
      <alignment/>
      <protection/>
    </xf>
    <xf numFmtId="0" fontId="10" fillId="2" borderId="8" xfId="24" applyFont="1" applyFill="1" applyBorder="1">
      <alignment/>
      <protection/>
    </xf>
    <xf numFmtId="0" fontId="10" fillId="2" borderId="14" xfId="24" applyFont="1" applyFill="1" applyBorder="1">
      <alignment/>
      <protection/>
    </xf>
    <xf numFmtId="0" fontId="10" fillId="2" borderId="6" xfId="24" applyFont="1" applyFill="1" applyBorder="1" applyAlignment="1">
      <alignment horizontal="center"/>
      <protection/>
    </xf>
    <xf numFmtId="3" fontId="0" fillId="2" borderId="0" xfId="24" applyNumberFormat="1" applyFont="1" applyFill="1">
      <alignment/>
      <protection/>
    </xf>
    <xf numFmtId="181" fontId="10" fillId="2" borderId="13" xfId="24" applyNumberFormat="1" applyFont="1" applyFill="1" applyBorder="1">
      <alignment/>
      <protection/>
    </xf>
    <xf numFmtId="181" fontId="5" fillId="2" borderId="13" xfId="24" applyNumberFormat="1" applyFont="1" applyFill="1" applyBorder="1">
      <alignment/>
      <protection/>
    </xf>
    <xf numFmtId="174" fontId="10" fillId="2" borderId="0" xfId="24" applyNumberFormat="1" applyFont="1" applyFill="1" applyBorder="1">
      <alignment/>
      <protection/>
    </xf>
    <xf numFmtId="174" fontId="10" fillId="2" borderId="7" xfId="24" applyNumberFormat="1" applyFont="1" applyFill="1" applyBorder="1">
      <alignment/>
      <protection/>
    </xf>
    <xf numFmtId="181" fontId="10" fillId="2" borderId="12" xfId="24" applyNumberFormat="1" applyFont="1" applyFill="1" applyBorder="1">
      <alignment/>
      <protection/>
    </xf>
    <xf numFmtId="181" fontId="10" fillId="2" borderId="0" xfId="24" applyNumberFormat="1" applyFont="1" applyFill="1">
      <alignment/>
      <protection/>
    </xf>
    <xf numFmtId="0" fontId="0" fillId="2" borderId="0" xfId="0" applyFill="1" applyAlignment="1">
      <alignment/>
    </xf>
    <xf numFmtId="172" fontId="0" fillId="2" borderId="0" xfId="24" applyNumberFormat="1" applyFont="1" applyFill="1">
      <alignment/>
      <protection/>
    </xf>
    <xf numFmtId="180" fontId="10" fillId="2" borderId="13" xfId="24" applyNumberFormat="1" applyFont="1" applyFill="1" applyBorder="1">
      <alignment/>
      <protection/>
    </xf>
    <xf numFmtId="0" fontId="0" fillId="2" borderId="0" xfId="24" applyFont="1" applyFill="1" applyBorder="1">
      <alignment/>
      <protection/>
    </xf>
    <xf numFmtId="181" fontId="10" fillId="2" borderId="0" xfId="24" applyNumberFormat="1" applyFont="1" applyFill="1" applyBorder="1">
      <alignment/>
      <protection/>
    </xf>
    <xf numFmtId="0" fontId="10" fillId="2" borderId="0" xfId="26" applyFont="1" applyFill="1">
      <alignment/>
      <protection/>
    </xf>
    <xf numFmtId="0" fontId="0" fillId="2" borderId="0" xfId="26" applyFont="1" applyFill="1">
      <alignment/>
      <protection/>
    </xf>
    <xf numFmtId="173" fontId="10" fillId="2" borderId="0" xfId="26" applyNumberFormat="1" applyFont="1" applyFill="1">
      <alignment/>
      <protection/>
    </xf>
    <xf numFmtId="177" fontId="10" fillId="2" borderId="0" xfId="26" applyNumberFormat="1" applyFont="1" applyFill="1">
      <alignment/>
      <protection/>
    </xf>
    <xf numFmtId="0" fontId="10" fillId="2" borderId="2" xfId="26" applyFont="1" applyFill="1" applyBorder="1">
      <alignment/>
      <protection/>
    </xf>
    <xf numFmtId="0" fontId="10" fillId="2" borderId="3" xfId="26" applyFont="1" applyFill="1" applyBorder="1">
      <alignment/>
      <protection/>
    </xf>
    <xf numFmtId="0" fontId="10" fillId="2" borderId="1" xfId="26" applyFont="1" applyFill="1" applyBorder="1">
      <alignment/>
      <protection/>
    </xf>
    <xf numFmtId="173" fontId="10" fillId="2" borderId="2" xfId="26" applyNumberFormat="1" applyFont="1" applyFill="1" applyBorder="1">
      <alignment/>
      <protection/>
    </xf>
    <xf numFmtId="177" fontId="10" fillId="2" borderId="3" xfId="26" applyNumberFormat="1" applyFont="1" applyFill="1" applyBorder="1">
      <alignment/>
      <protection/>
    </xf>
    <xf numFmtId="0" fontId="10" fillId="2" borderId="0" xfId="26" applyFont="1" applyFill="1" applyBorder="1">
      <alignment/>
      <protection/>
    </xf>
    <xf numFmtId="0" fontId="10" fillId="2" borderId="5" xfId="26" applyFont="1" applyFill="1" applyBorder="1">
      <alignment/>
      <protection/>
    </xf>
    <xf numFmtId="0" fontId="10" fillId="2" borderId="9" xfId="26" applyFont="1" applyFill="1" applyBorder="1" applyAlignment="1">
      <alignment horizontal="centerContinuous"/>
      <protection/>
    </xf>
    <xf numFmtId="0" fontId="10" fillId="2" borderId="10" xfId="26" applyFont="1" applyFill="1" applyBorder="1" applyAlignment="1">
      <alignment horizontal="centerContinuous"/>
      <protection/>
    </xf>
    <xf numFmtId="176" fontId="10" fillId="2" borderId="11" xfId="26" applyNumberFormat="1" applyFont="1" applyFill="1" applyBorder="1" applyAlignment="1">
      <alignment horizontal="centerContinuous"/>
      <protection/>
    </xf>
    <xf numFmtId="0" fontId="10" fillId="2" borderId="9" xfId="26" applyFont="1" applyFill="1" applyBorder="1">
      <alignment/>
      <protection/>
    </xf>
    <xf numFmtId="0" fontId="10" fillId="2" borderId="10" xfId="26" applyFont="1" applyFill="1" applyBorder="1">
      <alignment/>
      <protection/>
    </xf>
    <xf numFmtId="177" fontId="10" fillId="2" borderId="11" xfId="26" applyNumberFormat="1" applyFont="1" applyFill="1" applyBorder="1">
      <alignment/>
      <protection/>
    </xf>
    <xf numFmtId="177" fontId="10" fillId="2" borderId="11" xfId="26" applyNumberFormat="1" applyFont="1" applyFill="1" applyBorder="1" applyAlignment="1">
      <alignment horizontal="centerContinuous"/>
      <protection/>
    </xf>
    <xf numFmtId="0" fontId="10" fillId="2" borderId="15" xfId="26" applyFont="1" applyFill="1" applyBorder="1" applyAlignment="1">
      <alignment horizontal="center"/>
      <protection/>
    </xf>
    <xf numFmtId="177" fontId="10" fillId="2" borderId="12" xfId="26" applyNumberFormat="1" applyFont="1" applyFill="1" applyBorder="1" applyAlignment="1">
      <alignment horizontal="center"/>
      <protection/>
    </xf>
    <xf numFmtId="177" fontId="10" fillId="2" borderId="13" xfId="26" applyNumberFormat="1" applyFont="1" applyFill="1" applyBorder="1" applyAlignment="1">
      <alignment horizontal="center"/>
      <protection/>
    </xf>
    <xf numFmtId="0" fontId="10" fillId="2" borderId="7" xfId="26" applyFont="1" applyFill="1" applyBorder="1">
      <alignment/>
      <protection/>
    </xf>
    <xf numFmtId="0" fontId="10" fillId="2" borderId="8" xfId="26" applyFont="1" applyFill="1" applyBorder="1">
      <alignment/>
      <protection/>
    </xf>
    <xf numFmtId="177" fontId="10" fillId="2" borderId="14" xfId="26" applyNumberFormat="1" applyFont="1" applyFill="1" applyBorder="1" applyAlignment="1">
      <alignment horizontal="center"/>
      <protection/>
    </xf>
    <xf numFmtId="170" fontId="10" fillId="2" borderId="13" xfId="26" applyNumberFormat="1" applyFont="1" applyFill="1" applyBorder="1">
      <alignment/>
      <protection/>
    </xf>
    <xf numFmtId="0" fontId="10" fillId="2" borderId="13" xfId="26" applyFont="1" applyFill="1" applyBorder="1">
      <alignment/>
      <protection/>
    </xf>
    <xf numFmtId="173" fontId="10" fillId="2" borderId="13" xfId="26" applyNumberFormat="1" applyFont="1" applyFill="1" applyBorder="1">
      <alignment/>
      <protection/>
    </xf>
    <xf numFmtId="177" fontId="10" fillId="2" borderId="13" xfId="26" applyNumberFormat="1" applyFont="1" applyFill="1" applyBorder="1">
      <alignment/>
      <protection/>
    </xf>
    <xf numFmtId="175" fontId="10" fillId="2" borderId="13" xfId="26" applyNumberFormat="1" applyFont="1" applyFill="1" applyBorder="1">
      <alignment/>
      <protection/>
    </xf>
    <xf numFmtId="170" fontId="10" fillId="2" borderId="4" xfId="26" applyNumberFormat="1" applyFont="1" applyFill="1" applyBorder="1">
      <alignment/>
      <protection/>
    </xf>
    <xf numFmtId="170" fontId="10" fillId="2" borderId="13" xfId="27" applyNumberFormat="1" applyFont="1" applyFill="1" applyBorder="1" applyAlignment="1">
      <alignment horizontal="left"/>
      <protection/>
    </xf>
    <xf numFmtId="173" fontId="10" fillId="2" borderId="14" xfId="26" applyNumberFormat="1" applyFont="1" applyFill="1" applyBorder="1">
      <alignment/>
      <protection/>
    </xf>
    <xf numFmtId="175" fontId="10" fillId="2" borderId="14" xfId="26" applyNumberFormat="1" applyFont="1" applyFill="1" applyBorder="1">
      <alignment/>
      <protection/>
    </xf>
    <xf numFmtId="170" fontId="10" fillId="2" borderId="12" xfId="26" applyNumberFormat="1" applyFont="1" applyFill="1" applyBorder="1">
      <alignment/>
      <protection/>
    </xf>
    <xf numFmtId="175" fontId="10" fillId="2" borderId="12" xfId="26" applyNumberFormat="1" applyFont="1" applyFill="1" applyBorder="1">
      <alignment/>
      <protection/>
    </xf>
    <xf numFmtId="170" fontId="10" fillId="2" borderId="0" xfId="26" applyNumberFormat="1" applyFont="1" applyFill="1">
      <alignment/>
      <protection/>
    </xf>
    <xf numFmtId="170" fontId="0" fillId="2" borderId="0" xfId="0" applyNumberFormat="1" applyFont="1" applyFill="1" applyAlignment="1">
      <alignment/>
    </xf>
    <xf numFmtId="0" fontId="10" fillId="2" borderId="0" xfId="26" applyFont="1" applyFill="1" applyBorder="1" applyAlignment="1">
      <alignment horizontal="centerContinuous"/>
      <protection/>
    </xf>
    <xf numFmtId="176" fontId="10" fillId="2" borderId="0" xfId="26" applyNumberFormat="1" applyFont="1" applyFill="1">
      <alignment/>
      <protection/>
    </xf>
    <xf numFmtId="173" fontId="10" fillId="2" borderId="0" xfId="26" applyNumberFormat="1" applyFont="1" applyFill="1" applyBorder="1">
      <alignment/>
      <protection/>
    </xf>
    <xf numFmtId="176" fontId="10" fillId="2" borderId="2" xfId="26" applyNumberFormat="1" applyFont="1" applyFill="1" applyBorder="1">
      <alignment/>
      <protection/>
    </xf>
    <xf numFmtId="173" fontId="10" fillId="2" borderId="3" xfId="26" applyNumberFormat="1" applyFont="1" applyFill="1" applyBorder="1">
      <alignment/>
      <protection/>
    </xf>
    <xf numFmtId="173" fontId="10" fillId="2" borderId="11" xfId="26" applyNumberFormat="1" applyFont="1" applyFill="1" applyBorder="1">
      <alignment/>
      <protection/>
    </xf>
    <xf numFmtId="173" fontId="10" fillId="2" borderId="11" xfId="26" applyNumberFormat="1" applyFont="1" applyFill="1" applyBorder="1" applyAlignment="1">
      <alignment horizontal="centerContinuous"/>
      <protection/>
    </xf>
    <xf numFmtId="176" fontId="10" fillId="2" borderId="12" xfId="26" applyNumberFormat="1" applyFont="1" applyFill="1" applyBorder="1" applyAlignment="1">
      <alignment horizontal="center"/>
      <protection/>
    </xf>
    <xf numFmtId="173" fontId="10" fillId="2" borderId="12" xfId="26" applyNumberFormat="1" applyFont="1" applyFill="1" applyBorder="1" applyAlignment="1">
      <alignment horizontal="center"/>
      <protection/>
    </xf>
    <xf numFmtId="176" fontId="10" fillId="2" borderId="13" xfId="26" applyNumberFormat="1" applyFont="1" applyFill="1" applyBorder="1" applyAlignment="1">
      <alignment horizontal="center"/>
      <protection/>
    </xf>
    <xf numFmtId="173" fontId="10" fillId="2" borderId="13" xfId="26" applyNumberFormat="1" applyFont="1" applyFill="1" applyBorder="1" applyAlignment="1">
      <alignment horizontal="center"/>
      <protection/>
    </xf>
    <xf numFmtId="176" fontId="10" fillId="2" borderId="14" xfId="26" applyNumberFormat="1" applyFont="1" applyFill="1" applyBorder="1" applyAlignment="1">
      <alignment horizontal="center"/>
      <protection/>
    </xf>
    <xf numFmtId="173" fontId="10" fillId="2" borderId="14" xfId="26" applyNumberFormat="1" applyFont="1" applyFill="1" applyBorder="1" applyAlignment="1">
      <alignment horizontal="center"/>
      <protection/>
    </xf>
    <xf numFmtId="176" fontId="10" fillId="2" borderId="13" xfId="26" applyNumberFormat="1" applyFont="1" applyFill="1" applyBorder="1">
      <alignment/>
      <protection/>
    </xf>
    <xf numFmtId="173" fontId="10" fillId="2" borderId="12" xfId="26" applyNumberFormat="1" applyFont="1" applyFill="1" applyBorder="1">
      <alignment/>
      <protection/>
    </xf>
    <xf numFmtId="179" fontId="10" fillId="2" borderId="13" xfId="26" applyNumberFormat="1" applyFont="1" applyFill="1" applyBorder="1">
      <alignment/>
      <protection/>
    </xf>
    <xf numFmtId="179" fontId="10" fillId="2" borderId="12" xfId="26" applyNumberFormat="1" applyFont="1" applyFill="1" applyBorder="1">
      <alignment/>
      <protection/>
    </xf>
    <xf numFmtId="0" fontId="10" fillId="2" borderId="2" xfId="26" applyFont="1" applyFill="1" applyBorder="1" applyAlignment="1">
      <alignment horizontal="centerContinuous"/>
      <protection/>
    </xf>
    <xf numFmtId="170" fontId="10" fillId="2" borderId="0" xfId="26" applyNumberFormat="1" applyFont="1" applyFill="1" applyBorder="1">
      <alignment/>
      <protection/>
    </xf>
    <xf numFmtId="179" fontId="10" fillId="2" borderId="0" xfId="26" applyNumberFormat="1" applyFont="1" applyFill="1" applyBorder="1">
      <alignment/>
      <protection/>
    </xf>
    <xf numFmtId="170" fontId="10" fillId="2" borderId="0" xfId="0" applyNumberFormat="1" applyFont="1" applyFill="1" applyAlignment="1">
      <alignment/>
    </xf>
    <xf numFmtId="168" fontId="10" fillId="2" borderId="0" xfId="26" applyNumberFormat="1" applyFont="1" applyFill="1">
      <alignment/>
      <protection/>
    </xf>
    <xf numFmtId="171" fontId="10" fillId="2" borderId="0" xfId="26" applyNumberFormat="1" applyFont="1" applyFill="1">
      <alignment/>
      <protection/>
    </xf>
    <xf numFmtId="0" fontId="10" fillId="2" borderId="0" xfId="26" applyFont="1" applyFill="1" applyAlignment="1">
      <alignment horizontal="center"/>
      <protection/>
    </xf>
    <xf numFmtId="0" fontId="10" fillId="2" borderId="4" xfId="26" applyFont="1" applyFill="1" applyBorder="1">
      <alignment/>
      <protection/>
    </xf>
    <xf numFmtId="0" fontId="10" fillId="2" borderId="5" xfId="26" applyFont="1" applyFill="1" applyBorder="1" applyAlignment="1">
      <alignment horizontal="center"/>
      <protection/>
    </xf>
    <xf numFmtId="168" fontId="10" fillId="2" borderId="10" xfId="26" applyNumberFormat="1" applyFont="1" applyFill="1" applyBorder="1" applyAlignment="1">
      <alignment horizontal="centerContinuous"/>
      <protection/>
    </xf>
    <xf numFmtId="171" fontId="10" fillId="2" borderId="11" xfId="26" applyNumberFormat="1" applyFont="1" applyFill="1" applyBorder="1" applyAlignment="1">
      <alignment horizontal="centerContinuous"/>
      <protection/>
    </xf>
    <xf numFmtId="173" fontId="10" fillId="2" borderId="10" xfId="26" applyNumberFormat="1" applyFont="1" applyFill="1" applyBorder="1" applyAlignment="1">
      <alignment horizontal="centerContinuous"/>
      <protection/>
    </xf>
    <xf numFmtId="171" fontId="10" fillId="2" borderId="12" xfId="26" applyNumberFormat="1" applyFont="1" applyFill="1" applyBorder="1" applyAlignment="1">
      <alignment horizontal="center"/>
      <protection/>
    </xf>
    <xf numFmtId="173" fontId="10" fillId="2" borderId="1" xfId="26" applyNumberFormat="1" applyFont="1" applyFill="1" applyBorder="1" applyAlignment="1">
      <alignment horizontal="center"/>
      <protection/>
    </xf>
    <xf numFmtId="171" fontId="10" fillId="2" borderId="13" xfId="26" applyNumberFormat="1" applyFont="1" applyFill="1" applyBorder="1" applyAlignment="1">
      <alignment horizontal="center"/>
      <protection/>
    </xf>
    <xf numFmtId="173" fontId="10" fillId="2" borderId="4" xfId="26" applyNumberFormat="1" applyFont="1" applyFill="1" applyBorder="1" applyAlignment="1">
      <alignment horizontal="center"/>
      <protection/>
    </xf>
    <xf numFmtId="0" fontId="10" fillId="2" borderId="6" xfId="26" applyFont="1" applyFill="1" applyBorder="1">
      <alignment/>
      <protection/>
    </xf>
    <xf numFmtId="171" fontId="10" fillId="2" borderId="14" xfId="26" applyNumberFormat="1" applyFont="1" applyFill="1" applyBorder="1" applyAlignment="1">
      <alignment horizontal="center"/>
      <protection/>
    </xf>
    <xf numFmtId="173" fontId="10" fillId="2" borderId="6" xfId="26" applyNumberFormat="1" applyFont="1" applyFill="1" applyBorder="1" applyAlignment="1">
      <alignment horizontal="center"/>
      <protection/>
    </xf>
    <xf numFmtId="168" fontId="10" fillId="2" borderId="12" xfId="26" applyNumberFormat="1" applyFont="1" applyFill="1" applyBorder="1">
      <alignment/>
      <protection/>
    </xf>
    <xf numFmtId="171" fontId="10" fillId="2" borderId="12" xfId="26" applyNumberFormat="1" applyFont="1" applyFill="1" applyBorder="1">
      <alignment/>
      <protection/>
    </xf>
    <xf numFmtId="173" fontId="10" fillId="2" borderId="1" xfId="26" applyNumberFormat="1" applyFont="1" applyFill="1" applyBorder="1">
      <alignment/>
      <protection/>
    </xf>
    <xf numFmtId="169" fontId="10" fillId="2" borderId="5" xfId="26" applyNumberFormat="1" applyFont="1" applyFill="1" applyBorder="1" applyAlignment="1">
      <alignment horizontal="center"/>
      <protection/>
    </xf>
    <xf numFmtId="179" fontId="10" fillId="2" borderId="4" xfId="26" applyNumberFormat="1" applyFont="1" applyFill="1" applyBorder="1">
      <alignment/>
      <protection/>
    </xf>
    <xf numFmtId="178" fontId="10" fillId="2" borderId="4" xfId="26" applyNumberFormat="1" applyFont="1" applyFill="1" applyBorder="1" applyAlignment="1">
      <alignment horizontal="left"/>
      <protection/>
    </xf>
    <xf numFmtId="175" fontId="10" fillId="2" borderId="13" xfId="26" applyNumberFormat="1" applyFont="1" applyFill="1" applyBorder="1" applyAlignment="1">
      <alignment horizontal="justify"/>
      <protection/>
    </xf>
    <xf numFmtId="173" fontId="10" fillId="2" borderId="4" xfId="26" applyNumberFormat="1" applyFont="1" applyFill="1" applyBorder="1" applyAlignment="1">
      <alignment horizontal="justify"/>
      <protection/>
    </xf>
    <xf numFmtId="0" fontId="0" fillId="2" borderId="2" xfId="0" applyFont="1" applyFill="1" applyBorder="1" applyAlignment="1">
      <alignment/>
    </xf>
    <xf numFmtId="179" fontId="10" fillId="2" borderId="1" xfId="26" applyNumberFormat="1" applyFont="1" applyFill="1" applyBorder="1">
      <alignment/>
      <protection/>
    </xf>
    <xf numFmtId="205" fontId="10" fillId="2" borderId="0" xfId="26" applyNumberFormat="1" applyFont="1" applyFill="1">
      <alignment/>
      <protection/>
    </xf>
    <xf numFmtId="170" fontId="0" fillId="2" borderId="0" xfId="0" applyNumberFormat="1" applyFill="1" applyAlignment="1">
      <alignment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182" fontId="0" fillId="2" borderId="9" xfId="23" applyNumberFormat="1" applyFont="1" applyFill="1" applyBorder="1" applyAlignment="1" applyProtection="1">
      <alignment horizontal="left"/>
      <protection hidden="1"/>
    </xf>
    <xf numFmtId="182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9" fillId="2" borderId="7" xfId="20" applyFont="1" applyFill="1" applyBorder="1" applyAlignment="1" applyProtection="1">
      <alignment horizontal="left"/>
      <protection hidden="1"/>
    </xf>
    <xf numFmtId="0" fontId="9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174" fontId="10" fillId="2" borderId="4" xfId="24" applyNumberFormat="1" applyFont="1" applyFill="1" applyBorder="1" applyAlignment="1">
      <alignment vertical="center"/>
      <protection/>
    </xf>
    <xf numFmtId="0" fontId="0" fillId="2" borderId="4" xfId="0" applyFont="1" applyFill="1" applyBorder="1" applyAlignment="1">
      <alignment vertical="center"/>
    </xf>
    <xf numFmtId="0" fontId="11" fillId="2" borderId="0" xfId="24" applyFont="1" applyFill="1" applyAlignment="1">
      <alignment horizontal="center"/>
      <protection/>
    </xf>
    <xf numFmtId="180" fontId="10" fillId="2" borderId="13" xfId="24" applyNumberFormat="1" applyFont="1" applyFill="1" applyBorder="1" applyAlignment="1">
      <alignment vertical="center"/>
      <protection/>
    </xf>
    <xf numFmtId="0" fontId="0" fillId="2" borderId="13" xfId="0" applyFont="1" applyFill="1" applyBorder="1" applyAlignment="1">
      <alignment vertical="center"/>
    </xf>
    <xf numFmtId="0" fontId="10" fillId="0" borderId="9" xfId="24" applyFont="1" applyBorder="1" applyAlignment="1">
      <alignment horizontal="center"/>
      <protection/>
    </xf>
    <xf numFmtId="0" fontId="10" fillId="0" borderId="11" xfId="24" applyFont="1" applyBorder="1" applyAlignment="1">
      <alignment horizontal="center"/>
      <protection/>
    </xf>
    <xf numFmtId="0" fontId="10" fillId="2" borderId="1" xfId="26" applyFont="1" applyFill="1" applyBorder="1" applyAlignment="1">
      <alignment horizontal="center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8" fontId="10" fillId="2" borderId="1" xfId="26" applyNumberFormat="1" applyFont="1" applyFill="1" applyBorder="1" applyAlignment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9" fillId="3" borderId="7" xfId="20" applyFont="1" applyFill="1" applyBorder="1" applyAlignment="1">
      <alignment/>
    </xf>
    <xf numFmtId="0" fontId="9" fillId="3" borderId="8" xfId="2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2" borderId="0" xfId="27" applyFont="1" applyFill="1">
      <alignment/>
      <protection/>
    </xf>
    <xf numFmtId="168" fontId="0" fillId="2" borderId="0" xfId="26" applyNumberFormat="1" applyFont="1" applyFill="1">
      <alignment/>
      <protection/>
    </xf>
    <xf numFmtId="171" fontId="0" fillId="2" borderId="0" xfId="26" applyNumberFormat="1" applyFont="1" applyFill="1">
      <alignment/>
      <protection/>
    </xf>
    <xf numFmtId="173" fontId="0" fillId="2" borderId="0" xfId="26" applyNumberFormat="1" applyFont="1" applyFill="1" applyBorder="1">
      <alignment/>
      <protection/>
    </xf>
  </cellXfs>
  <cellStyles count="16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DEZ94" xfId="24"/>
    <cellStyle name="Standard_EXCEL-Vorblatt für Statistische Berichte" xfId="25"/>
    <cellStyle name="Standard_HII942A (2)" xfId="26"/>
    <cellStyle name="Standard_HII94A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3</xdr:row>
      <xdr:rowOff>95250</xdr:rowOff>
    </xdr:from>
    <xdr:to>
      <xdr:col>4</xdr:col>
      <xdr:colOff>190500</xdr:colOff>
      <xdr:row>5</xdr:row>
      <xdr:rowOff>38100</xdr:rowOff>
    </xdr:to>
    <xdr:sp>
      <xdr:nvSpPr>
        <xdr:cNvPr id="1" name="Text 26"/>
        <xdr:cNvSpPr txBox="1">
          <a:spLocks noChangeArrowheads="1"/>
        </xdr:cNvSpPr>
      </xdr:nvSpPr>
      <xdr:spPr>
        <a:xfrm>
          <a:off x="904875" y="581025"/>
          <a:ext cx="12668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Art des Verkehrs</a:t>
          </a:r>
        </a:p>
      </xdr:txBody>
    </xdr:sp>
    <xdr:clientData/>
  </xdr:twoCellAnchor>
  <xdr:twoCellAnchor>
    <xdr:from>
      <xdr:col>0</xdr:col>
      <xdr:colOff>95250</xdr:colOff>
      <xdr:row>37</xdr:row>
      <xdr:rowOff>152400</xdr:rowOff>
    </xdr:from>
    <xdr:to>
      <xdr:col>9</xdr:col>
      <xdr:colOff>371475</xdr:colOff>
      <xdr:row>41</xdr:row>
      <xdr:rowOff>47625</xdr:rowOff>
    </xdr:to>
    <xdr:sp>
      <xdr:nvSpPr>
        <xdr:cNvPr id="2" name="Text 27"/>
        <xdr:cNvSpPr txBox="1">
          <a:spLocks noChangeArrowheads="1"/>
        </xdr:cNvSpPr>
      </xdr:nvSpPr>
      <xdr:spPr>
        <a:xfrm>
          <a:off x="95250" y="5867400"/>
          <a:ext cx="599122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1)  Im Gegensatz zur Bundesstatistik sind in diesen Ergebnissen die Eigengewichte der im Seeverkehr übergesetzten Reise- und
     Transportfahrzeuge sowie der beladenen und unbeladenen Container, Trailer und Trägerschiffsleichter enthalten.
2)  Container von 20 Fuß und mehr, einschließlich Trailer
3)  x = Nachweis nicht sinnvoll</a:t>
          </a:r>
        </a:p>
      </xdr:txBody>
    </xdr:sp>
    <xdr:clientData/>
  </xdr:twoCellAnchor>
  <xdr:twoCellAnchor>
    <xdr:from>
      <xdr:col>1</xdr:col>
      <xdr:colOff>142875</xdr:colOff>
      <xdr:row>33</xdr:row>
      <xdr:rowOff>66675</xdr:rowOff>
    </xdr:from>
    <xdr:to>
      <xdr:col>4</xdr:col>
      <xdr:colOff>762000</xdr:colOff>
      <xdr:row>35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276225" y="5295900"/>
          <a:ext cx="2466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dar. Flagge der Bundesrepublik Deutschland</a:t>
          </a:r>
        </a:p>
      </xdr:txBody>
    </xdr:sp>
    <xdr:clientData/>
  </xdr:twoCellAnchor>
  <xdr:twoCellAnchor>
    <xdr:from>
      <xdr:col>0</xdr:col>
      <xdr:colOff>123825</xdr:colOff>
      <xdr:row>37</xdr:row>
      <xdr:rowOff>66675</xdr:rowOff>
    </xdr:from>
    <xdr:to>
      <xdr:col>2</xdr:col>
      <xdr:colOff>571500</xdr:colOff>
      <xdr:row>37</xdr:row>
      <xdr:rowOff>66675</xdr:rowOff>
    </xdr:to>
    <xdr:sp>
      <xdr:nvSpPr>
        <xdr:cNvPr id="4" name="Line 4"/>
        <xdr:cNvSpPr>
          <a:spLocks/>
        </xdr:cNvSpPr>
      </xdr:nvSpPr>
      <xdr:spPr>
        <a:xfrm>
          <a:off x="123825" y="57816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1465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4</xdr:col>
      <xdr:colOff>57150</xdr:colOff>
      <xdr:row>60</xdr:row>
      <xdr:rowOff>76200</xdr:rowOff>
    </xdr:from>
    <xdr:to>
      <xdr:col>13</xdr:col>
      <xdr:colOff>342900</xdr:colOff>
      <xdr:row>61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01631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24175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0</xdr:col>
      <xdr:colOff>0</xdr:colOff>
      <xdr:row>60</xdr:row>
      <xdr:rowOff>66675</xdr:rowOff>
    </xdr:from>
    <xdr:to>
      <xdr:col>8</xdr:col>
      <xdr:colOff>1200150</xdr:colOff>
      <xdr:row>60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63175"/>
          <a:ext cx="686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28575</xdr:rowOff>
    </xdr:from>
    <xdr:to>
      <xdr:col>0</xdr:col>
      <xdr:colOff>0</xdr:colOff>
      <xdr:row>18</xdr:row>
      <xdr:rowOff>95250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91465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Art des Verkehrs</a:t>
          </a:r>
        </a:p>
      </xdr:txBody>
    </xdr:sp>
    <xdr:clientData/>
  </xdr:twoCellAnchor>
  <xdr:twoCellAnchor editAs="oneCell">
    <xdr:from>
      <xdr:col>5</xdr:col>
      <xdr:colOff>95250</xdr:colOff>
      <xdr:row>64</xdr:row>
      <xdr:rowOff>85725</xdr:rowOff>
    </xdr:from>
    <xdr:to>
      <xdr:col>14</xdr:col>
      <xdr:colOff>447675</xdr:colOff>
      <xdr:row>65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0801350"/>
          <a:ext cx="686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_Hamburg\Statistischer%20Bericht\Anwendungen_Mo_Jahre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87" t="s">
        <v>17</v>
      </c>
      <c r="C8" s="187"/>
      <c r="D8" s="188"/>
      <c r="E8" s="23" t="s">
        <v>16</v>
      </c>
      <c r="F8" s="187" t="s">
        <v>18</v>
      </c>
      <c r="G8" s="189"/>
      <c r="H8" s="190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154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20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153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21</v>
      </c>
      <c r="B15" s="18"/>
      <c r="C15" s="32"/>
      <c r="D15" s="32"/>
      <c r="E15" s="32"/>
      <c r="F15" s="32"/>
      <c r="G15" s="18" t="s">
        <v>22</v>
      </c>
      <c r="H15" s="19"/>
    </row>
    <row r="16" spans="1:8" ht="12.75">
      <c r="A16" s="14" t="s">
        <v>23</v>
      </c>
      <c r="B16" s="157" t="s">
        <v>24</v>
      </c>
      <c r="C16" s="157"/>
      <c r="D16" s="157"/>
      <c r="E16" s="158"/>
      <c r="F16" s="32"/>
      <c r="G16" s="155">
        <v>40374</v>
      </c>
      <c r="H16" s="156"/>
    </row>
    <row r="17" spans="1:8" ht="12.75">
      <c r="A17" s="17" t="s">
        <v>10</v>
      </c>
      <c r="B17" s="153" t="s">
        <v>25</v>
      </c>
      <c r="C17" s="153"/>
      <c r="D17" s="153"/>
      <c r="E17" s="154"/>
      <c r="F17" s="18"/>
      <c r="G17" s="18"/>
      <c r="H17" s="19"/>
    </row>
    <row r="18" spans="1:8" ht="12.75">
      <c r="A18" s="22" t="s">
        <v>16</v>
      </c>
      <c r="B18" s="165" t="s">
        <v>26</v>
      </c>
      <c r="C18" s="166"/>
      <c r="D18" s="166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62" t="s">
        <v>27</v>
      </c>
      <c r="B20" s="163"/>
      <c r="C20" s="163"/>
      <c r="D20" s="163"/>
      <c r="E20" s="163"/>
      <c r="F20" s="163"/>
      <c r="G20" s="163"/>
      <c r="H20" s="164"/>
    </row>
    <row r="21" spans="1:8" ht="28.5" customHeight="1">
      <c r="A21" s="159" t="s">
        <v>28</v>
      </c>
      <c r="B21" s="160"/>
      <c r="C21" s="160"/>
      <c r="D21" s="160"/>
      <c r="E21" s="160"/>
      <c r="F21" s="160"/>
      <c r="G21" s="160"/>
      <c r="H21" s="161"/>
    </row>
    <row r="22" spans="1:8" ht="12.75">
      <c r="A22" s="167" t="s">
        <v>29</v>
      </c>
      <c r="B22" s="168"/>
      <c r="C22" s="168"/>
      <c r="D22" s="168"/>
      <c r="E22" s="168"/>
      <c r="F22" s="168"/>
      <c r="G22" s="168"/>
      <c r="H22" s="169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2"/>
  <sheetViews>
    <sheetView workbookViewId="0" topLeftCell="A1">
      <selection activeCell="N1" sqref="N1"/>
    </sheetView>
  </sheetViews>
  <sheetFormatPr defaultColWidth="11.421875" defaultRowHeight="12.75"/>
  <cols>
    <col min="1" max="1" width="2.00390625" style="38" customWidth="1"/>
    <col min="2" max="2" width="8.7109375" style="38" customWidth="1"/>
    <col min="3" max="3" width="10.7109375" style="38" customWidth="1"/>
    <col min="4" max="4" width="8.28125" style="38" customWidth="1"/>
    <col min="5" max="5" width="14.140625" style="38" customWidth="1"/>
    <col min="6" max="6" width="10.00390625" style="38" customWidth="1"/>
    <col min="7" max="7" width="10.140625" style="38" customWidth="1"/>
    <col min="8" max="8" width="11.00390625" style="38" customWidth="1"/>
    <col min="9" max="9" width="10.7109375" style="38" customWidth="1"/>
    <col min="10" max="10" width="8.421875" style="38" customWidth="1"/>
    <col min="11" max="11" width="0.85546875" style="39" customWidth="1"/>
    <col min="12" max="12" width="8.7109375" style="38" customWidth="1"/>
    <col min="13" max="13" width="0.71875" style="38" customWidth="1"/>
    <col min="14" max="14" width="19.140625" style="38" bestFit="1" customWidth="1"/>
    <col min="15" max="15" width="0" style="38" hidden="1" customWidth="1"/>
    <col min="16" max="16" width="12.8515625" style="38" customWidth="1"/>
    <col min="17" max="16384" width="11.421875" style="38" customWidth="1"/>
  </cols>
  <sheetData>
    <row r="1" ht="12.75">
      <c r="B1" s="40" t="s">
        <v>51</v>
      </c>
    </row>
    <row r="2" spans="2:10" ht="12.75">
      <c r="B2" s="39"/>
      <c r="C2" s="41"/>
      <c r="D2" s="40"/>
      <c r="E2" s="40"/>
      <c r="F2" s="40"/>
      <c r="G2" s="40"/>
      <c r="H2" s="40"/>
      <c r="I2" s="40"/>
      <c r="J2" s="40"/>
    </row>
    <row r="3" spans="2:16" ht="12.75">
      <c r="B3" s="42"/>
      <c r="C3" s="42"/>
      <c r="D3" s="42"/>
      <c r="E3" s="43"/>
      <c r="F3" s="175" t="s">
        <v>30</v>
      </c>
      <c r="G3" s="176"/>
      <c r="H3" s="44" t="s">
        <v>31</v>
      </c>
      <c r="I3" s="45"/>
      <c r="J3" s="45"/>
      <c r="L3" s="40"/>
      <c r="M3" s="40"/>
      <c r="N3" s="40"/>
      <c r="O3" s="40"/>
      <c r="P3" s="40"/>
    </row>
    <row r="4" spans="2:16" ht="12.75">
      <c r="B4" s="46"/>
      <c r="D4" s="46"/>
      <c r="E4" s="47"/>
      <c r="F4" s="48"/>
      <c r="G4" s="48"/>
      <c r="H4" s="48"/>
      <c r="I4" s="48"/>
      <c r="J4" s="49" t="s">
        <v>32</v>
      </c>
      <c r="L4" s="40"/>
      <c r="M4" s="40"/>
      <c r="N4" s="40"/>
      <c r="O4" s="40"/>
      <c r="P4" s="40"/>
    </row>
    <row r="5" spans="2:16" ht="12.75">
      <c r="B5" s="46"/>
      <c r="C5" s="46" t="s">
        <v>33</v>
      </c>
      <c r="E5" s="47"/>
      <c r="F5" s="50">
        <v>2010</v>
      </c>
      <c r="G5" s="50">
        <v>2009</v>
      </c>
      <c r="H5" s="50">
        <v>2009</v>
      </c>
      <c r="I5" s="50">
        <v>2008</v>
      </c>
      <c r="J5" s="51" t="s">
        <v>34</v>
      </c>
      <c r="L5" s="40"/>
      <c r="M5" s="40"/>
      <c r="N5" s="40"/>
      <c r="O5" s="40"/>
      <c r="P5" s="40"/>
    </row>
    <row r="6" spans="2:16" ht="12.75">
      <c r="B6" s="52"/>
      <c r="C6" s="52"/>
      <c r="D6" s="52"/>
      <c r="E6" s="53"/>
      <c r="F6" s="54"/>
      <c r="G6" s="54"/>
      <c r="H6" s="54"/>
      <c r="I6" s="54"/>
      <c r="J6" s="55" t="s">
        <v>35</v>
      </c>
      <c r="L6" s="40"/>
      <c r="M6" s="40"/>
      <c r="O6" s="40"/>
      <c r="P6" s="40"/>
    </row>
    <row r="7" spans="12:16" ht="9.75" customHeight="1">
      <c r="L7" s="40"/>
      <c r="M7" s="40"/>
      <c r="N7" s="40"/>
      <c r="O7" s="40"/>
      <c r="P7" s="40"/>
    </row>
    <row r="8" spans="2:16" ht="12.75">
      <c r="B8" s="172" t="s">
        <v>36</v>
      </c>
      <c r="C8" s="172"/>
      <c r="D8" s="172"/>
      <c r="E8" s="172"/>
      <c r="F8" s="172"/>
      <c r="G8" s="172"/>
      <c r="H8" s="172"/>
      <c r="I8" s="172"/>
      <c r="J8" s="172"/>
      <c r="L8" s="40"/>
      <c r="M8" s="40"/>
      <c r="N8" s="40"/>
      <c r="O8" s="40"/>
      <c r="P8" s="40"/>
    </row>
    <row r="9" spans="12:16" ht="9.75" customHeight="1">
      <c r="L9" s="40"/>
      <c r="M9" s="40"/>
      <c r="N9" s="40"/>
      <c r="O9" s="40"/>
      <c r="P9" s="40"/>
    </row>
    <row r="10" spans="2:16" ht="12.75">
      <c r="B10" s="172" t="s">
        <v>37</v>
      </c>
      <c r="C10" s="172"/>
      <c r="D10" s="172"/>
      <c r="E10" s="172"/>
      <c r="F10" s="172"/>
      <c r="G10" s="172"/>
      <c r="H10" s="172"/>
      <c r="I10" s="172"/>
      <c r="J10" s="172"/>
      <c r="L10" s="40"/>
      <c r="M10" s="40"/>
      <c r="N10" s="40"/>
      <c r="O10" s="40"/>
      <c r="P10" s="40"/>
    </row>
    <row r="11" spans="12:16" ht="9.75" customHeight="1">
      <c r="L11" s="40"/>
      <c r="M11" s="40"/>
      <c r="N11" s="40"/>
      <c r="O11" s="40"/>
      <c r="P11" s="40"/>
    </row>
    <row r="12" spans="12:16" ht="12.75">
      <c r="L12" s="40"/>
      <c r="M12" s="40"/>
      <c r="N12" s="56"/>
      <c r="O12" s="40"/>
      <c r="P12" s="40"/>
    </row>
    <row r="13" spans="2:16" ht="12.75">
      <c r="B13" s="38" t="s">
        <v>38</v>
      </c>
      <c r="F13" s="57">
        <f>SUM(F14:F15)</f>
        <v>16819.2</v>
      </c>
      <c r="G13" s="57">
        <f>SUM(G14:G15)</f>
        <v>15796.5</v>
      </c>
      <c r="H13" s="58">
        <v>62496.8</v>
      </c>
      <c r="I13" s="57">
        <v>82255.2</v>
      </c>
      <c r="J13" s="59">
        <f>SUM(H13/I13)*100-100</f>
        <v>-24.020852177126798</v>
      </c>
      <c r="L13" s="40"/>
      <c r="M13" s="40"/>
      <c r="N13" s="56"/>
      <c r="O13" s="40"/>
      <c r="P13" s="40"/>
    </row>
    <row r="14" spans="2:16" ht="12.75">
      <c r="B14" s="38" t="s">
        <v>39</v>
      </c>
      <c r="C14" s="38" t="s">
        <v>40</v>
      </c>
      <c r="F14" s="57">
        <v>7262.1</v>
      </c>
      <c r="G14" s="57">
        <v>6103.6</v>
      </c>
      <c r="H14" s="57">
        <v>25401.8</v>
      </c>
      <c r="I14" s="57">
        <v>31750.7</v>
      </c>
      <c r="J14" s="59">
        <f>SUM(H14/I14)*100-100</f>
        <v>-19.996094574292854</v>
      </c>
      <c r="L14" s="40"/>
      <c r="M14" s="40"/>
      <c r="N14" s="56"/>
      <c r="O14" s="40"/>
      <c r="P14" s="40"/>
    </row>
    <row r="15" spans="3:16" ht="12.75">
      <c r="C15" s="38" t="s">
        <v>41</v>
      </c>
      <c r="F15" s="57">
        <v>9557.1</v>
      </c>
      <c r="G15" s="57">
        <v>9692.9</v>
      </c>
      <c r="H15" s="57">
        <v>37095</v>
      </c>
      <c r="I15" s="57">
        <v>50504.5</v>
      </c>
      <c r="J15" s="59">
        <f>SUM(H15/I15)*100-100</f>
        <v>-26.55109940698354</v>
      </c>
      <c r="L15" s="40"/>
      <c r="M15" s="40"/>
      <c r="N15" s="56"/>
      <c r="O15" s="40"/>
      <c r="P15" s="40"/>
    </row>
    <row r="16" spans="6:16" ht="12.75">
      <c r="F16" s="57"/>
      <c r="G16" s="57"/>
      <c r="H16" s="57"/>
      <c r="I16" s="57"/>
      <c r="J16" s="59"/>
      <c r="L16" s="40"/>
      <c r="M16" s="40"/>
      <c r="N16" s="56"/>
      <c r="O16" s="40"/>
      <c r="P16" s="40"/>
    </row>
    <row r="17" spans="2:16" ht="12.75">
      <c r="B17" s="38" t="s">
        <v>42</v>
      </c>
      <c r="F17" s="57">
        <f>SUM(F18:F19)</f>
        <v>11746.9</v>
      </c>
      <c r="G17" s="57">
        <f>SUM(G18:G19)</f>
        <v>11318</v>
      </c>
      <c r="H17" s="57">
        <v>48107</v>
      </c>
      <c r="I17" s="57">
        <v>58307.1</v>
      </c>
      <c r="J17" s="59">
        <f>SUM(H17/I17)*100-100</f>
        <v>-17.493752904877795</v>
      </c>
      <c r="L17" s="40"/>
      <c r="M17" s="40"/>
      <c r="N17" s="56"/>
      <c r="O17" s="40"/>
      <c r="P17" s="40"/>
    </row>
    <row r="18" spans="2:16" ht="12.75">
      <c r="B18" s="38" t="s">
        <v>39</v>
      </c>
      <c r="C18" s="38" t="s">
        <v>40</v>
      </c>
      <c r="F18" s="57">
        <v>2643.1</v>
      </c>
      <c r="G18" s="57">
        <v>2506.1</v>
      </c>
      <c r="H18" s="57">
        <v>11160.2</v>
      </c>
      <c r="I18" s="57">
        <v>10487.1</v>
      </c>
      <c r="J18" s="59">
        <f>SUM(H18/I18)*100-100</f>
        <v>6.4183616061637565</v>
      </c>
      <c r="M18" s="40"/>
      <c r="N18" s="56"/>
      <c r="O18" s="40"/>
      <c r="P18" s="40"/>
    </row>
    <row r="19" spans="3:16" ht="12.75">
      <c r="C19" s="38" t="s">
        <v>41</v>
      </c>
      <c r="F19" s="57">
        <v>9103.8</v>
      </c>
      <c r="G19" s="57">
        <v>8811.9</v>
      </c>
      <c r="H19" s="57">
        <v>36946.8</v>
      </c>
      <c r="I19" s="57">
        <v>47820</v>
      </c>
      <c r="J19" s="60">
        <f>SUM(H19/I19)*100-100</f>
        <v>-22.73776662484316</v>
      </c>
      <c r="L19" s="40"/>
      <c r="M19" s="40"/>
      <c r="N19" s="56"/>
      <c r="O19" s="40"/>
      <c r="P19" s="40"/>
    </row>
    <row r="20" spans="3:16" ht="12.75">
      <c r="C20" s="42"/>
      <c r="D20" s="42"/>
      <c r="E20" s="42"/>
      <c r="F20" s="61"/>
      <c r="G20" s="61"/>
      <c r="H20" s="61"/>
      <c r="I20" s="61"/>
      <c r="J20" s="59"/>
      <c r="L20" s="40"/>
      <c r="M20" s="40"/>
      <c r="N20" s="56"/>
      <c r="O20" s="40"/>
      <c r="P20" s="40"/>
    </row>
    <row r="21" spans="3:16" ht="12.75">
      <c r="C21" s="38" t="s">
        <v>43</v>
      </c>
      <c r="F21" s="57">
        <f aca="true" t="shared" si="0" ref="F21:G23">F13+F17</f>
        <v>28566.1</v>
      </c>
      <c r="G21" s="57">
        <f t="shared" si="0"/>
        <v>27114.5</v>
      </c>
      <c r="H21" s="57">
        <f>SUM(H13+H17)</f>
        <v>110603.8</v>
      </c>
      <c r="I21" s="57">
        <v>140562.3</v>
      </c>
      <c r="J21" s="59">
        <f>SUM(H21/I21)*100-100</f>
        <v>-21.313325123450582</v>
      </c>
      <c r="L21" s="40"/>
      <c r="M21" s="40"/>
      <c r="N21" s="56"/>
      <c r="O21" s="40"/>
      <c r="P21" s="40"/>
    </row>
    <row r="22" spans="4:16" ht="12.75">
      <c r="D22" s="38" t="s">
        <v>40</v>
      </c>
      <c r="F22" s="57">
        <f t="shared" si="0"/>
        <v>9905.2</v>
      </c>
      <c r="G22" s="57">
        <f t="shared" si="0"/>
        <v>8609.7</v>
      </c>
      <c r="H22" s="57">
        <f>SUM(H14+H18)</f>
        <v>36562</v>
      </c>
      <c r="I22" s="57">
        <v>42237.8</v>
      </c>
      <c r="J22" s="59">
        <f>SUM(H22/I22)*100-100</f>
        <v>-13.43772639673469</v>
      </c>
      <c r="L22" s="40"/>
      <c r="M22" s="40"/>
      <c r="N22" s="56"/>
      <c r="O22" s="40"/>
      <c r="P22" s="40"/>
    </row>
    <row r="23" spans="4:16" ht="12.75">
      <c r="D23" s="38" t="s">
        <v>41</v>
      </c>
      <c r="F23" s="57">
        <f t="shared" si="0"/>
        <v>18660.9</v>
      </c>
      <c r="G23" s="57">
        <f t="shared" si="0"/>
        <v>18504.8</v>
      </c>
      <c r="H23" s="57">
        <f>SUM(H15+H19)</f>
        <v>74041.8</v>
      </c>
      <c r="I23" s="57">
        <v>98324.5</v>
      </c>
      <c r="J23" s="59">
        <f>SUM(H23/I23)*100-100</f>
        <v>-24.696489684666588</v>
      </c>
      <c r="L23" s="40"/>
      <c r="M23" s="40"/>
      <c r="N23" s="40"/>
      <c r="O23" s="40"/>
      <c r="P23" s="40"/>
    </row>
    <row r="24" spans="6:16" ht="12.75">
      <c r="F24" s="62"/>
      <c r="G24" s="62"/>
      <c r="H24" s="62"/>
      <c r="I24" s="62"/>
      <c r="J24" s="59"/>
      <c r="L24" s="40"/>
      <c r="M24" s="40"/>
      <c r="N24" s="40"/>
      <c r="O24" s="40"/>
      <c r="P24" s="40"/>
    </row>
    <row r="25" spans="2:16" ht="12.75">
      <c r="B25" s="172" t="s">
        <v>44</v>
      </c>
      <c r="C25" s="172"/>
      <c r="D25" s="172"/>
      <c r="E25" s="172"/>
      <c r="F25" s="172"/>
      <c r="G25" s="172"/>
      <c r="H25" s="172"/>
      <c r="I25" s="172"/>
      <c r="J25" s="172"/>
      <c r="L25" s="40"/>
      <c r="M25" s="40"/>
      <c r="N25" s="63"/>
      <c r="O25" s="40"/>
      <c r="P25" s="40"/>
    </row>
    <row r="26" spans="6:16" ht="12.75">
      <c r="F26" s="62"/>
      <c r="G26" s="62"/>
      <c r="H26" s="62"/>
      <c r="I26" s="62"/>
      <c r="J26" s="59"/>
      <c r="L26" s="40"/>
      <c r="M26" s="40"/>
      <c r="N26" s="63"/>
      <c r="O26" s="40"/>
      <c r="P26" s="64"/>
    </row>
    <row r="27" spans="2:16" ht="12.75">
      <c r="B27" s="38" t="s">
        <v>45</v>
      </c>
      <c r="F27" s="57">
        <f>7330.1+7061.5</f>
        <v>14391.6</v>
      </c>
      <c r="G27" s="57">
        <f>7348.8+6677.5</f>
        <v>14026.3</v>
      </c>
      <c r="H27" s="57">
        <f>28358.8+28793.4</f>
        <v>57152.2</v>
      </c>
      <c r="I27" s="57">
        <v>75581.4</v>
      </c>
      <c r="J27" s="59">
        <f>SUM(H27/I27)*100-100</f>
        <v>-24.383247730261687</v>
      </c>
      <c r="L27" s="40"/>
      <c r="M27" s="40"/>
      <c r="N27" s="63"/>
      <c r="O27" s="40"/>
      <c r="P27" s="64"/>
    </row>
    <row r="28" spans="2:16" ht="12.75">
      <c r="B28" s="38" t="s">
        <v>46</v>
      </c>
      <c r="F28" s="65">
        <f>961676+151060</f>
        <v>1112736</v>
      </c>
      <c r="G28" s="65">
        <f>946909+216703</f>
        <v>1163612</v>
      </c>
      <c r="H28" s="65">
        <f>3780258+636517</f>
        <v>4416775</v>
      </c>
      <c r="I28" s="65">
        <v>6102110</v>
      </c>
      <c r="J28" s="59">
        <f>SUM(H28/I28)*100-100</f>
        <v>-27.61888920389832</v>
      </c>
      <c r="L28" s="40"/>
      <c r="M28" s="40"/>
      <c r="N28" s="63"/>
      <c r="O28" s="40"/>
      <c r="P28" s="64"/>
    </row>
    <row r="29" spans="2:16" ht="12.75">
      <c r="B29" s="38" t="s">
        <v>47</v>
      </c>
      <c r="F29" s="65">
        <f>1539814+245560</f>
        <v>1785374</v>
      </c>
      <c r="G29" s="65">
        <f>1515299+344197</f>
        <v>1859496</v>
      </c>
      <c r="H29" s="65">
        <f>6019334+1011967</f>
        <v>7031301</v>
      </c>
      <c r="I29" s="65">
        <v>9768728</v>
      </c>
      <c r="J29" s="59">
        <f>SUM(H29/I29)*100-100</f>
        <v>-28.022348457240284</v>
      </c>
      <c r="L29" s="40"/>
      <c r="M29" s="40"/>
      <c r="N29" s="63"/>
      <c r="O29" s="40"/>
      <c r="P29" s="40"/>
    </row>
    <row r="30" spans="6:16" ht="12.75">
      <c r="F30" s="62"/>
      <c r="G30" s="62"/>
      <c r="H30" s="62"/>
      <c r="I30" s="62"/>
      <c r="J30" s="59"/>
      <c r="L30" s="66"/>
      <c r="M30" s="66"/>
      <c r="N30" s="63"/>
      <c r="O30" s="66"/>
      <c r="P30" s="66"/>
    </row>
    <row r="31" spans="2:16" ht="12.75">
      <c r="B31" s="172" t="s">
        <v>48</v>
      </c>
      <c r="C31" s="172"/>
      <c r="D31" s="172"/>
      <c r="E31" s="172"/>
      <c r="F31" s="172"/>
      <c r="G31" s="172"/>
      <c r="H31" s="172"/>
      <c r="I31" s="172"/>
      <c r="J31" s="172"/>
      <c r="L31" s="66"/>
      <c r="M31" s="66"/>
      <c r="N31" s="63"/>
      <c r="O31" s="66"/>
      <c r="P31" s="66"/>
    </row>
    <row r="32" spans="6:16" ht="12.75">
      <c r="F32" s="67"/>
      <c r="G32" s="67"/>
      <c r="H32" s="67"/>
      <c r="I32" s="67"/>
      <c r="J32" s="59"/>
      <c r="L32" s="66"/>
      <c r="M32" s="66"/>
      <c r="N32" s="63"/>
      <c r="O32" s="66"/>
      <c r="P32" s="66"/>
    </row>
    <row r="33" spans="2:16" ht="12.75">
      <c r="B33" s="38" t="s">
        <v>49</v>
      </c>
      <c r="F33" s="65">
        <v>2338</v>
      </c>
      <c r="G33" s="65">
        <v>2540</v>
      </c>
      <c r="H33" s="65">
        <v>10131</v>
      </c>
      <c r="I33" s="65">
        <v>11899</v>
      </c>
      <c r="J33" s="59">
        <f>SUM(H33/I33)*100-100</f>
        <v>-14.858391461467349</v>
      </c>
      <c r="L33" s="66"/>
      <c r="M33" s="66"/>
      <c r="N33" s="63"/>
      <c r="O33" s="66"/>
      <c r="P33" s="66"/>
    </row>
    <row r="34" spans="2:16" ht="12.75">
      <c r="B34" s="38" t="s">
        <v>50</v>
      </c>
      <c r="F34" s="173">
        <v>310</v>
      </c>
      <c r="G34" s="173">
        <v>441</v>
      </c>
      <c r="H34" s="173">
        <v>1851</v>
      </c>
      <c r="I34" s="173">
        <v>2012</v>
      </c>
      <c r="J34" s="170">
        <f>SUM(H34/I34)*100-100</f>
        <v>-8.00198807157058</v>
      </c>
      <c r="L34" s="40"/>
      <c r="M34" s="40"/>
      <c r="N34" s="63"/>
      <c r="O34" s="40"/>
      <c r="P34" s="40"/>
    </row>
    <row r="35" spans="6:16" ht="9" customHeight="1">
      <c r="F35" s="173"/>
      <c r="G35" s="173"/>
      <c r="H35" s="174"/>
      <c r="I35" s="174"/>
      <c r="J35" s="171"/>
      <c r="L35" s="40"/>
      <c r="M35" s="40"/>
      <c r="N35" s="63"/>
      <c r="O35" s="40"/>
      <c r="P35" s="40"/>
    </row>
    <row r="36" spans="2:16" ht="8.25" customHeight="1">
      <c r="B36" s="40"/>
      <c r="C36" s="40" t="s">
        <v>39</v>
      </c>
      <c r="D36" s="40"/>
      <c r="E36" s="40"/>
      <c r="F36" s="40"/>
      <c r="G36" s="40"/>
      <c r="H36" s="40"/>
      <c r="I36" s="40"/>
      <c r="J36" s="40"/>
      <c r="L36" s="40"/>
      <c r="M36" s="40"/>
      <c r="N36" s="63"/>
      <c r="O36" s="40"/>
      <c r="P36" s="40"/>
    </row>
    <row r="37" spans="2:16" ht="8.25" customHeight="1">
      <c r="B37" s="40"/>
      <c r="C37" s="40"/>
      <c r="D37" s="40"/>
      <c r="E37" s="40"/>
      <c r="F37" s="40"/>
      <c r="G37" s="40"/>
      <c r="H37" s="40"/>
      <c r="I37" s="40"/>
      <c r="J37" s="40"/>
      <c r="L37" s="40"/>
      <c r="M37" s="40"/>
      <c r="N37" s="63"/>
      <c r="O37" s="40"/>
      <c r="P37" s="40"/>
    </row>
    <row r="38" spans="2:16" ht="12.75">
      <c r="B38" s="40"/>
      <c r="C38" s="40" t="s">
        <v>39</v>
      </c>
      <c r="D38" s="40"/>
      <c r="E38" s="40"/>
      <c r="F38" s="40"/>
      <c r="G38" s="40"/>
      <c r="H38" s="40"/>
      <c r="I38" s="40"/>
      <c r="J38" s="40"/>
      <c r="L38" s="40"/>
      <c r="M38" s="40"/>
      <c r="N38" s="40"/>
      <c r="O38" s="40"/>
      <c r="P38" s="40"/>
    </row>
    <row r="39" spans="2:16" ht="12.75">
      <c r="B39" s="40"/>
      <c r="C39" s="40"/>
      <c r="D39" s="40"/>
      <c r="E39" s="40"/>
      <c r="F39" s="40"/>
      <c r="G39" s="40"/>
      <c r="H39" s="40"/>
      <c r="I39" s="40"/>
      <c r="J39" s="40"/>
      <c r="L39" s="40"/>
      <c r="M39" s="40"/>
      <c r="N39" s="40"/>
      <c r="O39" s="40"/>
      <c r="P39" s="40"/>
    </row>
    <row r="40" spans="2:16" ht="23.25" customHeight="1">
      <c r="B40" s="40"/>
      <c r="C40" s="40" t="s">
        <v>39</v>
      </c>
      <c r="D40" s="40"/>
      <c r="E40" s="40"/>
      <c r="F40" s="40"/>
      <c r="G40" s="40"/>
      <c r="H40" s="40"/>
      <c r="I40" s="40"/>
      <c r="J40" s="40"/>
      <c r="L40" s="40"/>
      <c r="M40" s="40"/>
      <c r="N40" s="40"/>
      <c r="O40" s="40"/>
      <c r="P40" s="40"/>
    </row>
    <row r="41" spans="2:16" ht="12.75">
      <c r="B41" s="40"/>
      <c r="C41" s="40"/>
      <c r="D41" s="40"/>
      <c r="E41" s="40"/>
      <c r="F41" s="40"/>
      <c r="G41" s="40"/>
      <c r="H41" s="40"/>
      <c r="I41" s="40"/>
      <c r="J41" s="40"/>
      <c r="L41" s="40"/>
      <c r="M41" s="40"/>
      <c r="N41" s="40"/>
      <c r="O41" s="40"/>
      <c r="P41" s="40"/>
    </row>
    <row r="42" spans="2:16" ht="12.75">
      <c r="B42" s="40"/>
      <c r="C42" s="40"/>
      <c r="D42" s="40"/>
      <c r="E42" s="40"/>
      <c r="F42" s="40"/>
      <c r="G42" s="40"/>
      <c r="H42" s="40"/>
      <c r="I42" s="40"/>
      <c r="J42" s="40"/>
      <c r="L42" s="40"/>
      <c r="M42" s="40"/>
      <c r="N42" s="40"/>
      <c r="O42" s="40"/>
      <c r="P42" s="40"/>
    </row>
  </sheetData>
  <mergeCells count="10">
    <mergeCell ref="F3:G3"/>
    <mergeCell ref="B8:J8"/>
    <mergeCell ref="B10:J10"/>
    <mergeCell ref="B25:J25"/>
    <mergeCell ref="J34:J35"/>
    <mergeCell ref="B31:J31"/>
    <mergeCell ref="F34:F35"/>
    <mergeCell ref="G34:G35"/>
    <mergeCell ref="H34:H35"/>
    <mergeCell ref="I34:I35"/>
  </mergeCells>
  <printOptions/>
  <pageMargins left="0.5" right="0.08" top="0.24" bottom="0.11811023622047245" header="0.17" footer="0.2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K1" sqref="K1"/>
    </sheetView>
  </sheetViews>
  <sheetFormatPr defaultColWidth="11.421875" defaultRowHeight="12.75"/>
  <cols>
    <col min="1" max="1" width="11.421875" style="68" customWidth="1"/>
    <col min="2" max="2" width="7.421875" style="68" customWidth="1"/>
    <col min="3" max="3" width="23.140625" style="68" customWidth="1"/>
    <col min="4" max="5" width="9.8515625" style="68" customWidth="1"/>
    <col min="6" max="6" width="8.8515625" style="70" customWidth="1"/>
    <col min="7" max="8" width="9.8515625" style="68" customWidth="1"/>
    <col min="9" max="9" width="8.8515625" style="71" customWidth="1"/>
    <col min="10" max="16384" width="11.421875" style="68" customWidth="1"/>
  </cols>
  <sheetData>
    <row r="1" ht="12.75">
      <c r="A1" s="69" t="s">
        <v>52</v>
      </c>
    </row>
    <row r="2" ht="13.5" customHeight="1"/>
    <row r="3" spans="1:9" ht="13.5" customHeight="1">
      <c r="A3" s="72"/>
      <c r="B3" s="72"/>
      <c r="C3" s="73"/>
      <c r="D3" s="74"/>
      <c r="E3" s="72"/>
      <c r="F3" s="75" t="s">
        <v>53</v>
      </c>
      <c r="G3" s="72"/>
      <c r="H3" s="72"/>
      <c r="I3" s="76"/>
    </row>
    <row r="4" spans="1:9" ht="13.5" customHeight="1">
      <c r="A4" s="77"/>
      <c r="B4" s="77"/>
      <c r="C4" s="78"/>
      <c r="D4" s="79" t="s">
        <v>54</v>
      </c>
      <c r="E4" s="80"/>
      <c r="F4" s="81"/>
      <c r="G4" s="82" t="s">
        <v>55</v>
      </c>
      <c r="H4" s="83"/>
      <c r="I4" s="84"/>
    </row>
    <row r="5" spans="1:9" ht="13.5" customHeight="1">
      <c r="A5" s="77"/>
      <c r="B5" s="77" t="s">
        <v>56</v>
      </c>
      <c r="C5" s="78"/>
      <c r="D5" s="79" t="s">
        <v>57</v>
      </c>
      <c r="E5" s="80"/>
      <c r="F5" s="81"/>
      <c r="G5" s="79" t="s">
        <v>57</v>
      </c>
      <c r="H5" s="80"/>
      <c r="I5" s="85"/>
    </row>
    <row r="6" spans="1:9" ht="13.5" customHeight="1">
      <c r="A6" s="77"/>
      <c r="B6" s="77"/>
      <c r="C6" s="78"/>
      <c r="D6" s="86">
        <v>2010</v>
      </c>
      <c r="E6" s="86">
        <v>2009</v>
      </c>
      <c r="F6" s="87" t="s">
        <v>32</v>
      </c>
      <c r="G6" s="86">
        <v>2010</v>
      </c>
      <c r="H6" s="86">
        <v>2009</v>
      </c>
      <c r="I6" s="87" t="s">
        <v>32</v>
      </c>
    </row>
    <row r="7" spans="1:9" ht="13.5" customHeight="1">
      <c r="A7" s="77"/>
      <c r="B7" s="77"/>
      <c r="C7" s="78"/>
      <c r="D7" s="177" t="s">
        <v>58</v>
      </c>
      <c r="E7" s="178"/>
      <c r="F7" s="88" t="s">
        <v>34</v>
      </c>
      <c r="G7" s="177" t="s">
        <v>58</v>
      </c>
      <c r="H7" s="178"/>
      <c r="I7" s="88" t="s">
        <v>34</v>
      </c>
    </row>
    <row r="8" spans="1:9" ht="13.5" customHeight="1">
      <c r="A8" s="89"/>
      <c r="B8" s="89"/>
      <c r="C8" s="90"/>
      <c r="D8" s="179"/>
      <c r="E8" s="180"/>
      <c r="F8" s="91" t="s">
        <v>35</v>
      </c>
      <c r="G8" s="179"/>
      <c r="H8" s="180"/>
      <c r="I8" s="91" t="s">
        <v>35</v>
      </c>
    </row>
    <row r="9" spans="4:9" ht="13.5" customHeight="1">
      <c r="D9" s="92"/>
      <c r="E9" s="92"/>
      <c r="F9" s="94"/>
      <c r="G9" s="92"/>
      <c r="H9" s="93"/>
      <c r="I9" s="95"/>
    </row>
    <row r="10" spans="1:9" ht="13.5" customHeight="1">
      <c r="A10" s="68" t="s">
        <v>59</v>
      </c>
      <c r="D10" s="92">
        <v>162.3</v>
      </c>
      <c r="E10" s="92">
        <v>234.8</v>
      </c>
      <c r="F10" s="96">
        <f>SUM(D10/E10)*100-100</f>
        <v>-30.877342419080065</v>
      </c>
      <c r="G10" s="92">
        <v>84.3</v>
      </c>
      <c r="H10" s="92">
        <v>99.6</v>
      </c>
      <c r="I10" s="96">
        <f>SUM(G10/H10)*100-100</f>
        <v>-15.361445783132538</v>
      </c>
    </row>
    <row r="11" spans="4:9" ht="13.5" customHeight="1">
      <c r="D11" s="92"/>
      <c r="E11" s="92"/>
      <c r="F11" s="96"/>
      <c r="G11" s="92"/>
      <c r="H11" s="92"/>
      <c r="I11" s="96" t="s">
        <v>39</v>
      </c>
    </row>
    <row r="12" spans="1:9" ht="13.5" customHeight="1">
      <c r="A12" s="68" t="s">
        <v>60</v>
      </c>
      <c r="D12" s="92">
        <f>SUM(D14:D21)</f>
        <v>6036.1</v>
      </c>
      <c r="E12" s="92">
        <f>SUM(E14:E21)</f>
        <v>5539.9</v>
      </c>
      <c r="F12" s="96">
        <f>SUM(D12/E12)*100-100</f>
        <v>8.956840376180097</v>
      </c>
      <c r="G12" s="92">
        <f>SUM(G14:G21)</f>
        <v>1769.3999999999999</v>
      </c>
      <c r="H12" s="92">
        <f>SUM(H14:H21)</f>
        <v>1963.3</v>
      </c>
      <c r="I12" s="96">
        <f>SUM(G12/H12)*100-100</f>
        <v>-9.876228798451592</v>
      </c>
    </row>
    <row r="13" spans="1:9" ht="13.5" customHeight="1">
      <c r="A13" s="68" t="s">
        <v>61</v>
      </c>
      <c r="D13" s="97"/>
      <c r="E13" s="97"/>
      <c r="F13" s="96"/>
      <c r="G13" s="97"/>
      <c r="H13" s="97"/>
      <c r="I13" s="96" t="s">
        <v>39</v>
      </c>
    </row>
    <row r="14" spans="1:9" ht="13.5" customHeight="1">
      <c r="A14" s="68" t="s">
        <v>62</v>
      </c>
      <c r="D14" s="92">
        <v>2648.8</v>
      </c>
      <c r="E14" s="92">
        <v>2836.1</v>
      </c>
      <c r="F14" s="96">
        <f aca="true" t="shared" si="0" ref="F14:F20">SUM(D14/E14)*100-100</f>
        <v>-6.604139487324133</v>
      </c>
      <c r="G14" s="92">
        <v>1226.9</v>
      </c>
      <c r="H14" s="92">
        <v>1433.6</v>
      </c>
      <c r="I14" s="96">
        <f aca="true" t="shared" si="1" ref="I14:I20">SUM(G14/H14)*100-100</f>
        <v>-14.418247767857125</v>
      </c>
    </row>
    <row r="15" spans="1:9" ht="12">
      <c r="A15" s="68" t="s">
        <v>63</v>
      </c>
      <c r="D15" s="92">
        <v>1547</v>
      </c>
      <c r="E15" s="92">
        <v>924.1</v>
      </c>
      <c r="F15" s="96">
        <f t="shared" si="0"/>
        <v>67.40612487825993</v>
      </c>
      <c r="G15" s="92">
        <v>186.8</v>
      </c>
      <c r="H15" s="92">
        <v>198.3</v>
      </c>
      <c r="I15" s="96">
        <f t="shared" si="1"/>
        <v>-5.7992939989914305</v>
      </c>
    </row>
    <row r="16" spans="1:9" ht="13.5" customHeight="1">
      <c r="A16" s="68" t="s">
        <v>64</v>
      </c>
      <c r="D16" s="92">
        <v>501.4</v>
      </c>
      <c r="E16" s="92">
        <v>527.6</v>
      </c>
      <c r="F16" s="96">
        <f t="shared" si="0"/>
        <v>-4.965883244882491</v>
      </c>
      <c r="G16" s="92">
        <v>16.7</v>
      </c>
      <c r="H16" s="92">
        <v>33.8</v>
      </c>
      <c r="I16" s="98" t="s">
        <v>71</v>
      </c>
    </row>
    <row r="17" spans="1:9" ht="13.5" customHeight="1">
      <c r="A17" s="68" t="s">
        <v>65</v>
      </c>
      <c r="D17" s="92">
        <v>995.7</v>
      </c>
      <c r="E17" s="92">
        <v>899.5</v>
      </c>
      <c r="F17" s="96">
        <f t="shared" si="0"/>
        <v>10.694830461367431</v>
      </c>
      <c r="G17" s="92">
        <v>172.1</v>
      </c>
      <c r="H17" s="92">
        <v>177.9</v>
      </c>
      <c r="I17" s="96">
        <f t="shared" si="1"/>
        <v>-3.2602585722316064</v>
      </c>
    </row>
    <row r="18" spans="1:9" ht="13.5" customHeight="1">
      <c r="A18" s="68" t="s">
        <v>66</v>
      </c>
      <c r="D18" s="92">
        <v>59.1</v>
      </c>
      <c r="E18" s="92">
        <v>143.7</v>
      </c>
      <c r="F18" s="96">
        <f t="shared" si="0"/>
        <v>-58.872651356993735</v>
      </c>
      <c r="G18" s="92">
        <v>11.1</v>
      </c>
      <c r="H18" s="92">
        <v>15.8</v>
      </c>
      <c r="I18" s="96">
        <f t="shared" si="1"/>
        <v>-29.74683544303798</v>
      </c>
    </row>
    <row r="19" spans="1:9" ht="13.5" customHeight="1">
      <c r="A19" s="68" t="s">
        <v>67</v>
      </c>
      <c r="D19" s="92">
        <v>173.6</v>
      </c>
      <c r="E19" s="92">
        <v>90.4</v>
      </c>
      <c r="F19" s="96">
        <f t="shared" si="0"/>
        <v>92.03539823008848</v>
      </c>
      <c r="G19" s="92">
        <v>82.7</v>
      </c>
      <c r="H19" s="92">
        <v>57.9</v>
      </c>
      <c r="I19" s="96">
        <f t="shared" si="1"/>
        <v>42.832469775474976</v>
      </c>
    </row>
    <row r="20" spans="1:9" ht="13.5" customHeight="1">
      <c r="A20" s="68" t="s">
        <v>68</v>
      </c>
      <c r="D20" s="92">
        <v>110.5</v>
      </c>
      <c r="E20" s="92">
        <v>118.5</v>
      </c>
      <c r="F20" s="96">
        <f t="shared" si="0"/>
        <v>-6.751054852320664</v>
      </c>
      <c r="G20" s="92">
        <v>73.1</v>
      </c>
      <c r="H20" s="92">
        <v>46</v>
      </c>
      <c r="I20" s="96">
        <f t="shared" si="1"/>
        <v>58.913043478260846</v>
      </c>
    </row>
    <row r="21" spans="1:9" ht="13.5" customHeight="1">
      <c r="A21" s="68" t="s">
        <v>69</v>
      </c>
      <c r="D21" s="98" t="s">
        <v>70</v>
      </c>
      <c r="E21" s="98" t="s">
        <v>70</v>
      </c>
      <c r="F21" s="98" t="s">
        <v>71</v>
      </c>
      <c r="G21" s="98" t="s">
        <v>70</v>
      </c>
      <c r="H21" s="98" t="s">
        <v>70</v>
      </c>
      <c r="I21" s="98" t="s">
        <v>71</v>
      </c>
    </row>
    <row r="22" spans="4:9" ht="13.5" customHeight="1">
      <c r="D22" s="92"/>
      <c r="E22" s="92"/>
      <c r="F22" s="94"/>
      <c r="G22" s="92"/>
      <c r="H22" s="92"/>
      <c r="I22" s="96" t="s">
        <v>39</v>
      </c>
    </row>
    <row r="23" spans="2:9" ht="12">
      <c r="B23" s="68" t="s">
        <v>72</v>
      </c>
      <c r="D23" s="92">
        <v>6198.5</v>
      </c>
      <c r="E23" s="92">
        <f>E12++E10</f>
        <v>5774.7</v>
      </c>
      <c r="F23" s="96">
        <f>SUM(D23/E23)*100-100</f>
        <v>7.338909380573881</v>
      </c>
      <c r="G23" s="92">
        <f>G12++G10</f>
        <v>1853.6999999999998</v>
      </c>
      <c r="H23" s="92">
        <v>2063</v>
      </c>
      <c r="I23" s="96">
        <f>SUM(G23/H23)*100-100</f>
        <v>-10.145419292292786</v>
      </c>
    </row>
    <row r="24" spans="4:9" ht="13.5" customHeight="1">
      <c r="D24" s="92"/>
      <c r="E24" s="92"/>
      <c r="F24" s="92"/>
      <c r="G24" s="92"/>
      <c r="H24" s="92"/>
      <c r="I24" s="96" t="s">
        <v>39</v>
      </c>
    </row>
    <row r="25" spans="1:9" ht="13.5" customHeight="1">
      <c r="A25" s="68" t="s">
        <v>73</v>
      </c>
      <c r="D25" s="92">
        <v>178.7</v>
      </c>
      <c r="E25" s="92">
        <v>386.2</v>
      </c>
      <c r="F25" s="96">
        <f>SUM(D25/E25)*100-100</f>
        <v>-53.72863801139306</v>
      </c>
      <c r="G25" s="92">
        <v>43.3</v>
      </c>
      <c r="H25" s="92">
        <v>44.1</v>
      </c>
      <c r="I25" s="96">
        <f>SUM(G25/H25)*100-100</f>
        <v>-1.8140589569161136</v>
      </c>
    </row>
    <row r="26" spans="1:9" ht="12">
      <c r="A26" s="68" t="s">
        <v>74</v>
      </c>
      <c r="D26" s="92">
        <v>28.7</v>
      </c>
      <c r="E26" s="92">
        <v>29.7</v>
      </c>
      <c r="F26" s="96">
        <f>SUM(D26/E26)*100-100</f>
        <v>-3.3670033670033632</v>
      </c>
      <c r="G26" s="92">
        <v>10.6</v>
      </c>
      <c r="H26" s="92">
        <v>6.1</v>
      </c>
      <c r="I26" s="96">
        <f>SUM(G26/H26)*100-100</f>
        <v>73.7704918032787</v>
      </c>
    </row>
    <row r="27" spans="1:9" ht="13.5" customHeight="1">
      <c r="A27" s="68" t="s">
        <v>75</v>
      </c>
      <c r="D27" s="92">
        <v>153.1</v>
      </c>
      <c r="E27" s="92">
        <v>108.1</v>
      </c>
      <c r="F27" s="96">
        <f>SUM(D27/E27)*100-100</f>
        <v>41.62812210915817</v>
      </c>
      <c r="G27" s="92">
        <v>100.4</v>
      </c>
      <c r="H27" s="92">
        <v>76.1</v>
      </c>
      <c r="I27" s="96">
        <f>SUM(G27/H27)*100-100</f>
        <v>31.93166885676743</v>
      </c>
    </row>
    <row r="28" spans="1:9" ht="13.5" customHeight="1">
      <c r="A28" s="68" t="s">
        <v>76</v>
      </c>
      <c r="D28" s="92">
        <v>598.2</v>
      </c>
      <c r="E28" s="92">
        <v>490.5</v>
      </c>
      <c r="F28" s="96">
        <f>SUM(D28/E28)*100-100</f>
        <v>21.957186544342505</v>
      </c>
      <c r="G28" s="92">
        <v>14.7</v>
      </c>
      <c r="H28" s="92">
        <v>25.6</v>
      </c>
      <c r="I28" s="96">
        <f>SUM(G28/H28)*100-100</f>
        <v>-42.578125000000014</v>
      </c>
    </row>
    <row r="29" spans="1:9" ht="13.5" customHeight="1">
      <c r="A29" s="68" t="s">
        <v>77</v>
      </c>
      <c r="D29" s="98" t="s">
        <v>70</v>
      </c>
      <c r="E29" s="92">
        <v>1.7</v>
      </c>
      <c r="F29" s="98" t="s">
        <v>71</v>
      </c>
      <c r="G29" s="98" t="s">
        <v>70</v>
      </c>
      <c r="H29" s="92">
        <v>1.5</v>
      </c>
      <c r="I29" s="98" t="s">
        <v>71</v>
      </c>
    </row>
    <row r="30" spans="1:9" ht="12">
      <c r="A30" s="68" t="s">
        <v>78</v>
      </c>
      <c r="D30" s="92">
        <v>2.1</v>
      </c>
      <c r="E30" s="92">
        <v>6.2</v>
      </c>
      <c r="F30" s="96">
        <f>SUM(D30/E30)*100-100</f>
        <v>-66.12903225806451</v>
      </c>
      <c r="G30" s="92">
        <v>1.8</v>
      </c>
      <c r="H30" s="92">
        <v>5.2</v>
      </c>
      <c r="I30" s="96">
        <f>SUM(G30/H30)*100-100</f>
        <v>-65.38461538461539</v>
      </c>
    </row>
    <row r="31" spans="4:9" ht="13.5" customHeight="1">
      <c r="D31" s="92"/>
      <c r="E31" s="92"/>
      <c r="F31" s="96"/>
      <c r="G31" s="92"/>
      <c r="H31" s="92"/>
      <c r="I31" s="96" t="s">
        <v>39</v>
      </c>
    </row>
    <row r="32" spans="2:9" ht="13.5" customHeight="1">
      <c r="B32" s="68" t="s">
        <v>79</v>
      </c>
      <c r="D32" s="92">
        <v>960.7</v>
      </c>
      <c r="E32" s="92">
        <v>1022.3</v>
      </c>
      <c r="F32" s="96">
        <f>SUM(D32/E32)*100-100</f>
        <v>-6.025628484789195</v>
      </c>
      <c r="G32" s="92">
        <v>170.9</v>
      </c>
      <c r="H32" s="92">
        <f>SUM(H25:H30)</f>
        <v>158.6</v>
      </c>
      <c r="I32" s="96">
        <f>SUM(G32/H32)*100-100</f>
        <v>7.75535939470366</v>
      </c>
    </row>
    <row r="33" spans="4:9" ht="12">
      <c r="D33" s="92"/>
      <c r="E33" s="92"/>
      <c r="F33" s="96"/>
      <c r="G33" s="92"/>
      <c r="H33" s="92"/>
      <c r="I33" s="96" t="s">
        <v>39</v>
      </c>
    </row>
    <row r="34" spans="1:9" ht="13.5" customHeight="1">
      <c r="A34" s="68" t="s">
        <v>80</v>
      </c>
      <c r="D34" s="92">
        <v>1219.8</v>
      </c>
      <c r="E34" s="92">
        <v>753.9</v>
      </c>
      <c r="F34" s="96">
        <f aca="true" t="shared" si="2" ref="F34:F39">SUM(D34/E34)*100-100</f>
        <v>61.798647035415854</v>
      </c>
      <c r="G34" s="92">
        <v>251.8</v>
      </c>
      <c r="H34" s="92">
        <v>242.8</v>
      </c>
      <c r="I34" s="96">
        <f>SUM(G34/H34)*100-100</f>
        <v>3.7067545304777525</v>
      </c>
    </row>
    <row r="35" spans="1:9" ht="13.5" customHeight="1">
      <c r="A35" s="68" t="s">
        <v>81</v>
      </c>
      <c r="D35" s="92">
        <v>1083.6</v>
      </c>
      <c r="E35" s="92">
        <v>959.6</v>
      </c>
      <c r="F35" s="96">
        <f t="shared" si="2"/>
        <v>12.922050854522709</v>
      </c>
      <c r="G35" s="92">
        <v>130.4</v>
      </c>
      <c r="H35" s="92">
        <v>96.7</v>
      </c>
      <c r="I35" s="96">
        <f>SUM(G35/H35)*100-100</f>
        <v>34.850051706308165</v>
      </c>
    </row>
    <row r="36" spans="1:9" ht="13.5" customHeight="1">
      <c r="A36" s="68" t="s">
        <v>82</v>
      </c>
      <c r="D36" s="92">
        <v>1049.6</v>
      </c>
      <c r="E36" s="92">
        <v>803.1</v>
      </c>
      <c r="F36" s="96">
        <f t="shared" si="2"/>
        <v>30.693562445523582</v>
      </c>
      <c r="G36" s="92">
        <v>356.6</v>
      </c>
      <c r="H36" s="92">
        <v>378.1</v>
      </c>
      <c r="I36" s="96">
        <f>SUM(G36/H36)*100-100</f>
        <v>-5.686326368685542</v>
      </c>
    </row>
    <row r="37" spans="1:9" ht="13.5" customHeight="1">
      <c r="A37" s="68" t="s">
        <v>83</v>
      </c>
      <c r="D37" s="92">
        <v>58.6</v>
      </c>
      <c r="E37" s="92">
        <v>188.2</v>
      </c>
      <c r="F37" s="96">
        <f t="shared" si="2"/>
        <v>-68.86291179596174</v>
      </c>
      <c r="G37" s="98" t="s">
        <v>70</v>
      </c>
      <c r="H37" s="98" t="s">
        <v>70</v>
      </c>
      <c r="I37" s="98" t="s">
        <v>71</v>
      </c>
    </row>
    <row r="38" spans="1:9" ht="13.5" customHeight="1">
      <c r="A38" s="68" t="s">
        <v>84</v>
      </c>
      <c r="D38" s="98" t="s">
        <v>70</v>
      </c>
      <c r="E38" s="92">
        <v>6.3</v>
      </c>
      <c r="F38" s="98" t="s">
        <v>71</v>
      </c>
      <c r="G38" s="98" t="s">
        <v>70</v>
      </c>
      <c r="H38" s="98" t="s">
        <v>70</v>
      </c>
      <c r="I38" s="98" t="s">
        <v>71</v>
      </c>
    </row>
    <row r="39" spans="1:9" ht="12">
      <c r="A39" s="68" t="s">
        <v>85</v>
      </c>
      <c r="D39" s="92">
        <v>202.1</v>
      </c>
      <c r="E39" s="92">
        <v>221.1</v>
      </c>
      <c r="F39" s="96">
        <f t="shared" si="2"/>
        <v>-8.593396653098154</v>
      </c>
      <c r="G39" s="92">
        <v>84.8</v>
      </c>
      <c r="H39" s="92">
        <v>104.9</v>
      </c>
      <c r="I39" s="96">
        <f>SUM(G39/H39)*100-100</f>
        <v>-19.161105815061973</v>
      </c>
    </row>
    <row r="40" spans="1:9" ht="13.5" customHeight="1">
      <c r="A40" s="68" t="s">
        <v>86</v>
      </c>
      <c r="D40" s="98" t="s">
        <v>70</v>
      </c>
      <c r="E40" s="92">
        <v>0.4</v>
      </c>
      <c r="F40" s="98" t="s">
        <v>71</v>
      </c>
      <c r="G40" s="98" t="s">
        <v>70</v>
      </c>
      <c r="H40" s="92">
        <v>0.3</v>
      </c>
      <c r="I40" s="98" t="s">
        <v>71</v>
      </c>
    </row>
    <row r="41" spans="4:9" ht="13.5" customHeight="1">
      <c r="D41" s="92"/>
      <c r="E41" s="92"/>
      <c r="F41" s="94"/>
      <c r="G41" s="92"/>
      <c r="H41" s="92"/>
      <c r="I41" s="96" t="s">
        <v>39</v>
      </c>
    </row>
    <row r="42" spans="2:9" ht="13.5" customHeight="1">
      <c r="B42" s="68" t="s">
        <v>87</v>
      </c>
      <c r="D42" s="92">
        <v>3613.8</v>
      </c>
      <c r="E42" s="92">
        <f>SUM(E34:E40)</f>
        <v>2932.6</v>
      </c>
      <c r="F42" s="96">
        <f>SUM(D42/E42)*100-100</f>
        <v>23.228534406328862</v>
      </c>
      <c r="G42" s="92">
        <v>823.7</v>
      </c>
      <c r="H42" s="92">
        <f>SUM(H34:H40)</f>
        <v>822.8</v>
      </c>
      <c r="I42" s="96">
        <f>SUM(G42/H42)*100-100</f>
        <v>0.10938259601363143</v>
      </c>
    </row>
    <row r="43" spans="4:9" ht="13.5" customHeight="1">
      <c r="D43" s="92"/>
      <c r="E43" s="92"/>
      <c r="F43" s="96"/>
      <c r="G43" s="92"/>
      <c r="H43" s="92"/>
      <c r="I43" s="96" t="s">
        <v>39</v>
      </c>
    </row>
    <row r="44" spans="1:9" ht="12">
      <c r="A44" s="68" t="s">
        <v>88</v>
      </c>
      <c r="D44" s="92">
        <v>61.2</v>
      </c>
      <c r="E44" s="92">
        <v>58.1</v>
      </c>
      <c r="F44" s="96">
        <f>SUM(D44/E44)*100-100</f>
        <v>5.335628227194491</v>
      </c>
      <c r="G44" s="92">
        <v>50.3</v>
      </c>
      <c r="H44" s="92">
        <v>42.4</v>
      </c>
      <c r="I44" s="96">
        <f>SUM(G44/H44)*100-100</f>
        <v>18.632075471698116</v>
      </c>
    </row>
    <row r="45" spans="1:9" ht="13.5" customHeight="1">
      <c r="A45" s="68" t="s">
        <v>89</v>
      </c>
      <c r="D45" s="92">
        <v>124.7</v>
      </c>
      <c r="E45" s="92">
        <v>143.1</v>
      </c>
      <c r="F45" s="96">
        <f>SUM(D45/E45)*100-100</f>
        <v>-12.858141160027941</v>
      </c>
      <c r="G45" s="92">
        <v>78.2</v>
      </c>
      <c r="H45" s="92">
        <v>54.3</v>
      </c>
      <c r="I45" s="96">
        <f>SUM(G45/H45)*100-100</f>
        <v>44.014732965009216</v>
      </c>
    </row>
    <row r="46" spans="1:9" ht="13.5" customHeight="1">
      <c r="A46" s="68" t="s">
        <v>90</v>
      </c>
      <c r="D46" s="92">
        <v>447.1</v>
      </c>
      <c r="E46" s="92">
        <v>431.3</v>
      </c>
      <c r="F46" s="96">
        <f>SUM(D46/E46)*100-100</f>
        <v>3.6633433804776274</v>
      </c>
      <c r="G46" s="92">
        <v>365.3</v>
      </c>
      <c r="H46" s="92">
        <v>350.5</v>
      </c>
      <c r="I46" s="96">
        <f>SUM(G46/H46)*100-100</f>
        <v>4.222539229671909</v>
      </c>
    </row>
    <row r="47" spans="1:9" ht="12">
      <c r="A47" s="68" t="s">
        <v>91</v>
      </c>
      <c r="D47" s="92">
        <v>5211</v>
      </c>
      <c r="E47" s="92">
        <v>5153.6</v>
      </c>
      <c r="F47" s="96">
        <f>SUM(D47/E47)*100-100</f>
        <v>1.1137845389630456</v>
      </c>
      <c r="G47" s="92">
        <v>3964.9</v>
      </c>
      <c r="H47" s="92">
        <v>3840.7</v>
      </c>
      <c r="I47" s="96">
        <f>SUM(G47/H47)*100-100</f>
        <v>3.2337855078501434</v>
      </c>
    </row>
    <row r="48" spans="4:9" ht="13.5" customHeight="1">
      <c r="D48" s="92"/>
      <c r="E48" s="92"/>
      <c r="F48" s="96"/>
      <c r="G48" s="92"/>
      <c r="H48" s="92"/>
      <c r="I48" s="96" t="s">
        <v>39</v>
      </c>
    </row>
    <row r="49" spans="2:9" ht="13.5" customHeight="1">
      <c r="B49" s="68" t="s">
        <v>92</v>
      </c>
      <c r="D49" s="92">
        <v>5844.1</v>
      </c>
      <c r="E49" s="92">
        <f>SUM(E44:E48)</f>
        <v>5786.1</v>
      </c>
      <c r="F49" s="96">
        <f>SUM(D49/E49)*100-100</f>
        <v>1.0024023089818712</v>
      </c>
      <c r="G49" s="92">
        <v>4458.8</v>
      </c>
      <c r="H49" s="92">
        <v>4288</v>
      </c>
      <c r="I49" s="96">
        <f>SUM(G49/H49)*100-100</f>
        <v>3.983208955223887</v>
      </c>
    </row>
    <row r="50" spans="4:9" ht="13.5" customHeight="1">
      <c r="D50" s="92"/>
      <c r="E50" s="92"/>
      <c r="F50" s="96"/>
      <c r="G50" s="92"/>
      <c r="H50" s="92"/>
      <c r="I50" s="96" t="s">
        <v>39</v>
      </c>
    </row>
    <row r="51" spans="1:9" ht="12">
      <c r="A51" s="68" t="s">
        <v>93</v>
      </c>
      <c r="D51" s="92">
        <v>202.1</v>
      </c>
      <c r="E51" s="92">
        <v>280.8</v>
      </c>
      <c r="F51" s="96">
        <f>SUM(D51/E51)*100-100</f>
        <v>-28.02706552706553</v>
      </c>
      <c r="G51" s="92">
        <v>23</v>
      </c>
      <c r="H51" s="92">
        <v>16.3</v>
      </c>
      <c r="I51" s="96">
        <f>SUM(G51/H51)*100-100</f>
        <v>41.104294478527606</v>
      </c>
    </row>
    <row r="52" spans="4:9" ht="13.5" customHeight="1">
      <c r="D52" s="92"/>
      <c r="E52" s="92"/>
      <c r="F52" s="94"/>
      <c r="G52" s="92"/>
      <c r="H52" s="92"/>
      <c r="I52" s="96" t="s">
        <v>39</v>
      </c>
    </row>
    <row r="53" spans="1:9" ht="13.5" customHeight="1">
      <c r="A53" s="68" t="s">
        <v>94</v>
      </c>
      <c r="D53" s="98" t="s">
        <v>70</v>
      </c>
      <c r="E53" s="98" t="s">
        <v>70</v>
      </c>
      <c r="F53" s="98" t="s">
        <v>71</v>
      </c>
      <c r="G53" s="98" t="s">
        <v>70</v>
      </c>
      <c r="H53" s="98" t="s">
        <v>70</v>
      </c>
      <c r="I53" s="98" t="s">
        <v>71</v>
      </c>
    </row>
    <row r="54" spans="4:9" ht="12">
      <c r="D54" s="92"/>
      <c r="E54" s="92"/>
      <c r="F54" s="99"/>
      <c r="G54" s="92"/>
      <c r="H54" s="92"/>
      <c r="I54" s="100" t="s">
        <v>39</v>
      </c>
    </row>
    <row r="55" spans="1:9" ht="13.5" customHeight="1">
      <c r="A55" s="72"/>
      <c r="B55" s="72"/>
      <c r="C55" s="72" t="s">
        <v>95</v>
      </c>
      <c r="D55" s="101">
        <v>16819.2</v>
      </c>
      <c r="E55" s="101">
        <v>15796.5</v>
      </c>
      <c r="F55" s="102">
        <f>SUM(D55/E55)*100-100</f>
        <v>6.474218972557225</v>
      </c>
      <c r="G55" s="101">
        <v>7330.1</v>
      </c>
      <c r="H55" s="101">
        <v>7348.8</v>
      </c>
      <c r="I55" s="96">
        <f>SUM(G55/H55)*100-100</f>
        <v>-0.2544633137382988</v>
      </c>
    </row>
    <row r="56" ht="13.5" customHeight="1">
      <c r="A56" s="68" t="s">
        <v>96</v>
      </c>
    </row>
    <row r="57" ht="13.5" customHeight="1">
      <c r="A57" s="68" t="s">
        <v>97</v>
      </c>
    </row>
    <row r="58" ht="13.5" customHeight="1"/>
    <row r="59" ht="13.5" customHeight="1"/>
    <row r="60" ht="13.5" customHeight="1"/>
    <row r="61" spans="4:8" ht="13.5" customHeight="1">
      <c r="D61" s="103"/>
      <c r="E61" s="103"/>
      <c r="G61" s="103"/>
      <c r="H61" s="103"/>
    </row>
    <row r="62" spans="4:8" ht="13.5" customHeight="1">
      <c r="D62" s="103"/>
      <c r="E62" s="103"/>
      <c r="G62" s="103"/>
      <c r="H62" s="103"/>
    </row>
    <row r="63" spans="4:8" ht="13.5" customHeight="1">
      <c r="D63" s="151"/>
      <c r="E63" s="151"/>
      <c r="F63" s="151"/>
      <c r="G63" s="151"/>
      <c r="H63" s="151"/>
    </row>
    <row r="64" spans="4:9" ht="12.75">
      <c r="D64" s="104"/>
      <c r="E64" s="104"/>
      <c r="F64" s="39"/>
      <c r="G64" s="104"/>
      <c r="H64" s="104"/>
      <c r="I64" s="39"/>
    </row>
    <row r="65" spans="4:9" ht="13.5" customHeight="1">
      <c r="D65" s="39"/>
      <c r="E65" s="39"/>
      <c r="F65" s="39"/>
      <c r="G65" s="39"/>
      <c r="H65" s="39"/>
      <c r="I65" s="39"/>
    </row>
    <row r="66" spans="4:9" ht="12.75">
      <c r="D66" s="39"/>
      <c r="E66" s="39"/>
      <c r="F66" s="39"/>
      <c r="G66" s="39"/>
      <c r="H66" s="39"/>
      <c r="I66" s="39"/>
    </row>
    <row r="67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mergeCells count="2">
    <mergeCell ref="D7:E8"/>
    <mergeCell ref="G7:H8"/>
  </mergeCells>
  <printOptions/>
  <pageMargins left="0.53" right="0.22" top="0.2" bottom="0.15748031496062992" header="0.18" footer="0.17"/>
  <pageSetup orientation="portrait" pageOrder="overThenDown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66"/>
  <sheetViews>
    <sheetView workbookViewId="0" topLeftCell="A1">
      <selection activeCell="K1" sqref="K1"/>
    </sheetView>
  </sheetViews>
  <sheetFormatPr defaultColWidth="11.421875" defaultRowHeight="12.75"/>
  <cols>
    <col min="1" max="1" width="9.8515625" style="68" customWidth="1"/>
    <col min="2" max="2" width="10.00390625" style="68" customWidth="1"/>
    <col min="3" max="3" width="11.28125" style="106" customWidth="1"/>
    <col min="4" max="5" width="9.8515625" style="68" customWidth="1"/>
    <col min="6" max="6" width="11.28125" style="107" customWidth="1"/>
    <col min="7" max="8" width="11.421875" style="68" customWidth="1"/>
    <col min="9" max="9" width="18.57421875" style="77" customWidth="1"/>
    <col min="10" max="16384" width="11.421875" style="68" customWidth="1"/>
  </cols>
  <sheetData>
    <row r="1" ht="13.5" customHeight="1"/>
    <row r="2" ht="13.5" customHeight="1"/>
    <row r="3" spans="1:9" ht="13.5" customHeight="1">
      <c r="A3" s="74"/>
      <c r="B3" s="72"/>
      <c r="C3" s="108" t="s">
        <v>98</v>
      </c>
      <c r="D3" s="72"/>
      <c r="E3" s="72"/>
      <c r="F3" s="109"/>
      <c r="G3" s="72"/>
      <c r="H3" s="72"/>
      <c r="I3" s="72"/>
    </row>
    <row r="4" spans="1:8" ht="13.5" customHeight="1">
      <c r="A4" s="79" t="s">
        <v>54</v>
      </c>
      <c r="B4" s="80"/>
      <c r="C4" s="81"/>
      <c r="D4" s="82" t="s">
        <v>99</v>
      </c>
      <c r="E4" s="83"/>
      <c r="F4" s="110"/>
      <c r="G4" s="77"/>
      <c r="H4" s="77"/>
    </row>
    <row r="5" spans="1:8" ht="13.5" customHeight="1">
      <c r="A5" s="79" t="s">
        <v>57</v>
      </c>
      <c r="B5" s="80"/>
      <c r="C5" s="81"/>
      <c r="D5" s="79" t="s">
        <v>57</v>
      </c>
      <c r="E5" s="80"/>
      <c r="F5" s="111"/>
      <c r="G5" s="77"/>
      <c r="H5" s="77" t="s">
        <v>56</v>
      </c>
    </row>
    <row r="6" spans="1:8" ht="13.5" customHeight="1">
      <c r="A6" s="86">
        <v>2010</v>
      </c>
      <c r="B6" s="86">
        <v>2009</v>
      </c>
      <c r="C6" s="112" t="s">
        <v>32</v>
      </c>
      <c r="D6" s="86">
        <v>2010</v>
      </c>
      <c r="E6" s="86">
        <v>2009</v>
      </c>
      <c r="F6" s="113" t="s">
        <v>32</v>
      </c>
      <c r="G6" s="77"/>
      <c r="H6" s="77"/>
    </row>
    <row r="7" spans="1:8" ht="13.5" customHeight="1">
      <c r="A7" s="177" t="s">
        <v>58</v>
      </c>
      <c r="B7" s="178"/>
      <c r="C7" s="114" t="s">
        <v>34</v>
      </c>
      <c r="D7" s="177" t="s">
        <v>58</v>
      </c>
      <c r="E7" s="178"/>
      <c r="F7" s="115" t="s">
        <v>34</v>
      </c>
      <c r="G7" s="77"/>
      <c r="H7" s="77"/>
    </row>
    <row r="8" spans="1:9" ht="13.5" customHeight="1">
      <c r="A8" s="179"/>
      <c r="B8" s="180"/>
      <c r="C8" s="116" t="s">
        <v>35</v>
      </c>
      <c r="D8" s="179"/>
      <c r="E8" s="180"/>
      <c r="F8" s="117" t="s">
        <v>35</v>
      </c>
      <c r="G8" s="89"/>
      <c r="H8" s="89"/>
      <c r="I8" s="89"/>
    </row>
    <row r="9" spans="1:6" ht="13.5" customHeight="1">
      <c r="A9" s="92"/>
      <c r="B9" s="93"/>
      <c r="C9" s="118"/>
      <c r="D9" s="92"/>
      <c r="E9" s="93"/>
      <c r="F9" s="119"/>
    </row>
    <row r="10" spans="1:7" ht="13.5" customHeight="1">
      <c r="A10" s="92">
        <v>289.7</v>
      </c>
      <c r="B10" s="92">
        <v>281.6</v>
      </c>
      <c r="C10" s="120">
        <f>SUM(A10/B10)*100-100</f>
        <v>2.876420454545439</v>
      </c>
      <c r="D10" s="92">
        <v>74.2</v>
      </c>
      <c r="E10" s="92">
        <v>64.1</v>
      </c>
      <c r="F10" s="120">
        <f>SUM(D10/E10)*100-100</f>
        <v>15.756630265210617</v>
      </c>
      <c r="G10" s="68" t="s">
        <v>59</v>
      </c>
    </row>
    <row r="11" spans="1:6" ht="13.5" customHeight="1">
      <c r="A11" s="92"/>
      <c r="B11" s="92"/>
      <c r="C11" s="120"/>
      <c r="D11" s="92"/>
      <c r="E11" s="92"/>
      <c r="F11" s="120"/>
    </row>
    <row r="12" spans="1:7" ht="13.5" customHeight="1">
      <c r="A12" s="92">
        <f>SUM(A14:A21)</f>
        <v>3802.8999999999996</v>
      </c>
      <c r="B12" s="92">
        <f>SUM(B14:B21)</f>
        <v>4067.6</v>
      </c>
      <c r="C12" s="120">
        <f>SUM(A12/B12)*100-100</f>
        <v>-6.5075228636050895</v>
      </c>
      <c r="D12" s="92">
        <f>SUM(D14:D21)</f>
        <v>1989.7</v>
      </c>
      <c r="E12" s="92">
        <f>SUM(E14:E21)</f>
        <v>2130.2</v>
      </c>
      <c r="F12" s="120">
        <f>SUM(D12/E12)*100-100</f>
        <v>-6.595624823960179</v>
      </c>
      <c r="G12" s="68" t="s">
        <v>60</v>
      </c>
    </row>
    <row r="13" spans="1:7" ht="13.5" customHeight="1">
      <c r="A13" s="97"/>
      <c r="B13" s="97"/>
      <c r="C13" s="120"/>
      <c r="D13" s="97"/>
      <c r="E13" s="97"/>
      <c r="F13" s="120"/>
      <c r="G13" s="68" t="s">
        <v>61</v>
      </c>
    </row>
    <row r="14" spans="1:7" ht="13.5" customHeight="1">
      <c r="A14" s="92">
        <v>1987.6</v>
      </c>
      <c r="B14" s="92">
        <v>2284.1</v>
      </c>
      <c r="C14" s="120">
        <f aca="true" t="shared" si="0" ref="C14:C20">SUM(A14/B14)*100-100</f>
        <v>-12.981042861520947</v>
      </c>
      <c r="D14" s="92">
        <v>1408.1</v>
      </c>
      <c r="E14" s="92">
        <v>1588.1</v>
      </c>
      <c r="F14" s="120">
        <f aca="true" t="shared" si="1" ref="F14:F20">SUM(D14/E14)*100-100</f>
        <v>-11.33429884767962</v>
      </c>
      <c r="G14" s="68" t="s">
        <v>62</v>
      </c>
    </row>
    <row r="15" spans="1:7" ht="12">
      <c r="A15" s="92">
        <v>168</v>
      </c>
      <c r="B15" s="92">
        <v>256.4</v>
      </c>
      <c r="C15" s="120">
        <f t="shared" si="0"/>
        <v>-34.4773790951638</v>
      </c>
      <c r="D15" s="92">
        <v>107.7</v>
      </c>
      <c r="E15" s="92">
        <v>151.5</v>
      </c>
      <c r="F15" s="120">
        <f t="shared" si="1"/>
        <v>-28.910891089108915</v>
      </c>
      <c r="G15" s="68" t="s">
        <v>63</v>
      </c>
    </row>
    <row r="16" spans="1:7" ht="13.5" customHeight="1">
      <c r="A16" s="92">
        <v>254.4</v>
      </c>
      <c r="B16" s="92">
        <v>250.2</v>
      </c>
      <c r="C16" s="120">
        <f t="shared" si="0"/>
        <v>1.678657074340535</v>
      </c>
      <c r="D16" s="92">
        <v>3</v>
      </c>
      <c r="E16" s="92">
        <v>8</v>
      </c>
      <c r="F16" s="120">
        <f t="shared" si="1"/>
        <v>-62.5</v>
      </c>
      <c r="G16" s="68" t="s">
        <v>64</v>
      </c>
    </row>
    <row r="17" spans="1:7" ht="13.5" customHeight="1">
      <c r="A17" s="92">
        <v>694</v>
      </c>
      <c r="B17" s="92">
        <v>801.5</v>
      </c>
      <c r="C17" s="120">
        <f t="shared" si="0"/>
        <v>-13.412351840299436</v>
      </c>
      <c r="D17" s="92">
        <v>273.2</v>
      </c>
      <c r="E17" s="92">
        <v>247.3</v>
      </c>
      <c r="F17" s="120">
        <f t="shared" si="1"/>
        <v>10.47310958350181</v>
      </c>
      <c r="G17" s="68" t="s">
        <v>65</v>
      </c>
    </row>
    <row r="18" spans="1:7" ht="13.5" customHeight="1">
      <c r="A18" s="92">
        <v>172.2</v>
      </c>
      <c r="B18" s="92">
        <v>120.5</v>
      </c>
      <c r="C18" s="120">
        <f t="shared" si="0"/>
        <v>42.90456431535267</v>
      </c>
      <c r="D18" s="92">
        <v>13.7</v>
      </c>
      <c r="E18" s="92">
        <v>8.1</v>
      </c>
      <c r="F18" s="120">
        <f t="shared" si="1"/>
        <v>69.1358024691358</v>
      </c>
      <c r="G18" s="68" t="s">
        <v>66</v>
      </c>
    </row>
    <row r="19" spans="1:7" ht="13.5" customHeight="1">
      <c r="A19" s="92">
        <v>270.6</v>
      </c>
      <c r="B19" s="92">
        <v>167.6</v>
      </c>
      <c r="C19" s="120">
        <f t="shared" si="0"/>
        <v>61.455847255369946</v>
      </c>
      <c r="D19" s="92">
        <v>130.9</v>
      </c>
      <c r="E19" s="92">
        <v>105.7</v>
      </c>
      <c r="F19" s="120">
        <f t="shared" si="1"/>
        <v>23.84105960264901</v>
      </c>
      <c r="G19" s="68" t="s">
        <v>67</v>
      </c>
    </row>
    <row r="20" spans="1:7" ht="13.5" customHeight="1">
      <c r="A20" s="92">
        <v>256.1</v>
      </c>
      <c r="B20" s="92">
        <v>187.3</v>
      </c>
      <c r="C20" s="120">
        <f t="shared" si="0"/>
        <v>36.7325146823278</v>
      </c>
      <c r="D20" s="92">
        <v>53.1</v>
      </c>
      <c r="E20" s="92">
        <v>21.5</v>
      </c>
      <c r="F20" s="120">
        <f t="shared" si="1"/>
        <v>146.97674418604652</v>
      </c>
      <c r="G20" s="68" t="s">
        <v>68</v>
      </c>
    </row>
    <row r="21" spans="1:7" ht="13.5" customHeight="1">
      <c r="A21" s="98" t="s">
        <v>70</v>
      </c>
      <c r="B21" s="98" t="s">
        <v>70</v>
      </c>
      <c r="C21" s="94" t="s">
        <v>100</v>
      </c>
      <c r="D21" s="98" t="s">
        <v>70</v>
      </c>
      <c r="E21" s="98" t="s">
        <v>70</v>
      </c>
      <c r="F21" s="94" t="s">
        <v>100</v>
      </c>
      <c r="G21" s="68" t="s">
        <v>69</v>
      </c>
    </row>
    <row r="22" spans="1:6" ht="13.5" customHeight="1">
      <c r="A22" s="92"/>
      <c r="B22" s="92"/>
      <c r="C22" s="118"/>
      <c r="D22" s="92"/>
      <c r="E22" s="92"/>
      <c r="F22" s="94"/>
    </row>
    <row r="23" spans="1:8" ht="12">
      <c r="A23" s="92">
        <f>A12+A10</f>
        <v>4092.5999999999995</v>
      </c>
      <c r="B23" s="92">
        <v>4349.1</v>
      </c>
      <c r="C23" s="120">
        <f>SUM(A23/B23)*100-100</f>
        <v>-5.897771952817848</v>
      </c>
      <c r="D23" s="92">
        <f>D12+D10</f>
        <v>2063.9</v>
      </c>
      <c r="E23" s="92">
        <v>2194.2</v>
      </c>
      <c r="F23" s="120">
        <f>SUM(D23/E23)*100-100</f>
        <v>-5.938383009752968</v>
      </c>
      <c r="H23" s="68" t="s">
        <v>72</v>
      </c>
    </row>
    <row r="24" spans="1:6" ht="13.5" customHeight="1">
      <c r="A24" s="92"/>
      <c r="B24" s="92"/>
      <c r="C24" s="92"/>
      <c r="D24" s="92"/>
      <c r="E24" s="92"/>
      <c r="F24" s="118"/>
    </row>
    <row r="25" spans="1:7" ht="13.5" customHeight="1">
      <c r="A25" s="92">
        <v>234.5</v>
      </c>
      <c r="B25" s="92">
        <v>195</v>
      </c>
      <c r="C25" s="120">
        <f>SUM(A25/B25)*100-100</f>
        <v>20.25641025641025</v>
      </c>
      <c r="D25" s="92">
        <v>80.5</v>
      </c>
      <c r="E25" s="92">
        <v>62.3</v>
      </c>
      <c r="F25" s="120">
        <f>SUM(D25/E25)*100-100</f>
        <v>29.213483146067432</v>
      </c>
      <c r="G25" s="68" t="s">
        <v>73</v>
      </c>
    </row>
    <row r="26" spans="1:7" ht="12">
      <c r="A26" s="92">
        <v>47</v>
      </c>
      <c r="B26" s="92">
        <v>78.5</v>
      </c>
      <c r="C26" s="120">
        <f>SUM(A26/B26)*100-100</f>
        <v>-40.12738853503185</v>
      </c>
      <c r="D26" s="92">
        <v>29.1</v>
      </c>
      <c r="E26" s="92">
        <v>20.3</v>
      </c>
      <c r="F26" s="120">
        <f>SUM(D26/E26)*100-100</f>
        <v>43.34975369458127</v>
      </c>
      <c r="G26" s="68" t="s">
        <v>74</v>
      </c>
    </row>
    <row r="27" spans="1:7" ht="13.5" customHeight="1">
      <c r="A27" s="92">
        <v>157.8</v>
      </c>
      <c r="B27" s="92">
        <v>146.9</v>
      </c>
      <c r="C27" s="120">
        <f>SUM(A27/B27)*100-100</f>
        <v>7.420013614703876</v>
      </c>
      <c r="D27" s="92">
        <v>62.1</v>
      </c>
      <c r="E27" s="92">
        <v>59.3</v>
      </c>
      <c r="F27" s="120">
        <f>SUM(D27/E27)*100-100</f>
        <v>4.721753794266448</v>
      </c>
      <c r="G27" s="68" t="s">
        <v>75</v>
      </c>
    </row>
    <row r="28" spans="1:7" ht="13.5" customHeight="1">
      <c r="A28" s="92">
        <v>182.1</v>
      </c>
      <c r="B28" s="92">
        <v>126.8</v>
      </c>
      <c r="C28" s="120">
        <f>SUM(A28/B28)*100-100</f>
        <v>43.61198738170347</v>
      </c>
      <c r="D28" s="92">
        <v>39.5</v>
      </c>
      <c r="E28" s="92">
        <v>37.5</v>
      </c>
      <c r="F28" s="120">
        <f>SUM(D28/E28)*100-100</f>
        <v>5.333333333333329</v>
      </c>
      <c r="G28" s="68" t="s">
        <v>76</v>
      </c>
    </row>
    <row r="29" spans="1:7" ht="13.5" customHeight="1">
      <c r="A29" s="92">
        <v>41.4</v>
      </c>
      <c r="B29" s="92">
        <v>8.8</v>
      </c>
      <c r="C29" s="120">
        <f>SUM(A29/B29)*100-100</f>
        <v>370.45454545454544</v>
      </c>
      <c r="D29" s="92">
        <v>1.8</v>
      </c>
      <c r="E29" s="92">
        <v>0.4</v>
      </c>
      <c r="F29" s="120">
        <f>SUM(D29/E29)*100-100</f>
        <v>350</v>
      </c>
      <c r="G29" s="68" t="s">
        <v>77</v>
      </c>
    </row>
    <row r="30" spans="1:7" ht="12">
      <c r="A30" s="92">
        <v>53.2</v>
      </c>
      <c r="B30" s="92">
        <v>38.8</v>
      </c>
      <c r="C30" s="94" t="s">
        <v>100</v>
      </c>
      <c r="D30" s="98" t="s">
        <v>70</v>
      </c>
      <c r="E30" s="92">
        <v>4.6</v>
      </c>
      <c r="F30" s="94" t="s">
        <v>100</v>
      </c>
      <c r="G30" s="68" t="s">
        <v>78</v>
      </c>
    </row>
    <row r="31" spans="1:6" ht="13.5" customHeight="1">
      <c r="A31" s="92"/>
      <c r="B31" s="92"/>
      <c r="C31" s="120"/>
      <c r="D31" s="92"/>
      <c r="E31" s="92"/>
      <c r="F31" s="118"/>
    </row>
    <row r="32" spans="1:8" ht="13.5" customHeight="1">
      <c r="A32" s="92">
        <v>716.1</v>
      </c>
      <c r="B32" s="92">
        <f>SUM(B25:B31)</f>
        <v>594.7999999999998</v>
      </c>
      <c r="C32" s="120">
        <f>SUM(A32/B32)*100-100</f>
        <v>20.393409549428412</v>
      </c>
      <c r="D32" s="92">
        <f>SUM(D25:D31)</f>
        <v>213</v>
      </c>
      <c r="E32" s="92">
        <v>184.5</v>
      </c>
      <c r="F32" s="120">
        <f>SUM(D32/E32)*100-100</f>
        <v>15.44715447154472</v>
      </c>
      <c r="H32" s="68" t="s">
        <v>79</v>
      </c>
    </row>
    <row r="33" spans="1:6" ht="12">
      <c r="A33" s="92"/>
      <c r="B33" s="92"/>
      <c r="C33" s="120"/>
      <c r="D33" s="92"/>
      <c r="E33" s="92"/>
      <c r="F33" s="120"/>
    </row>
    <row r="34" spans="1:7" ht="13.5" customHeight="1">
      <c r="A34" s="92">
        <v>448.4</v>
      </c>
      <c r="B34" s="92">
        <v>487.6</v>
      </c>
      <c r="C34" s="120">
        <f>SUM(A34/B34)*100-100</f>
        <v>-8.03937653814603</v>
      </c>
      <c r="D34" s="92">
        <v>325.9</v>
      </c>
      <c r="E34" s="92">
        <v>303.9</v>
      </c>
      <c r="F34" s="120">
        <f>SUM(D34/E34)*100-100</f>
        <v>7.239223428759473</v>
      </c>
      <c r="G34" s="68" t="s">
        <v>80</v>
      </c>
    </row>
    <row r="35" spans="1:7" ht="13.5" customHeight="1">
      <c r="A35" s="92">
        <v>372.9</v>
      </c>
      <c r="B35" s="92">
        <v>182.8</v>
      </c>
      <c r="C35" s="120">
        <f>SUM(A35/B35)*100-100</f>
        <v>103.99343544857766</v>
      </c>
      <c r="D35" s="92">
        <v>155.3</v>
      </c>
      <c r="E35" s="92">
        <v>128.8</v>
      </c>
      <c r="F35" s="120">
        <f>SUM(D35/E35)*100-100</f>
        <v>20.57453416149069</v>
      </c>
      <c r="G35" s="68" t="s">
        <v>81</v>
      </c>
    </row>
    <row r="36" spans="1:7" ht="13.5" customHeight="1">
      <c r="A36" s="92">
        <v>652.8</v>
      </c>
      <c r="B36" s="92">
        <v>337.1</v>
      </c>
      <c r="C36" s="120">
        <f>SUM(A36/B36)*100-100</f>
        <v>93.65173539009191</v>
      </c>
      <c r="D36" s="92">
        <v>285.4</v>
      </c>
      <c r="E36" s="92">
        <v>159</v>
      </c>
      <c r="F36" s="120">
        <f>SUM(D36/E36)*100-100</f>
        <v>79.49685534591194</v>
      </c>
      <c r="G36" s="68" t="s">
        <v>82</v>
      </c>
    </row>
    <row r="37" spans="1:7" ht="13.5" customHeight="1">
      <c r="A37" s="98" t="s">
        <v>70</v>
      </c>
      <c r="B37" s="92">
        <v>0</v>
      </c>
      <c r="C37" s="94" t="s">
        <v>100</v>
      </c>
      <c r="D37" s="98" t="s">
        <v>70</v>
      </c>
      <c r="E37" s="98" t="s">
        <v>70</v>
      </c>
      <c r="F37" s="94" t="s">
        <v>100</v>
      </c>
      <c r="G37" s="68" t="s">
        <v>83</v>
      </c>
    </row>
    <row r="38" spans="1:7" ht="13.5" customHeight="1">
      <c r="A38" s="98" t="s">
        <v>70</v>
      </c>
      <c r="B38" s="92">
        <v>0</v>
      </c>
      <c r="C38" s="94" t="s">
        <v>100</v>
      </c>
      <c r="D38" s="98" t="s">
        <v>70</v>
      </c>
      <c r="E38" s="98" t="s">
        <v>70</v>
      </c>
      <c r="F38" s="94" t="s">
        <v>100</v>
      </c>
      <c r="G38" s="68" t="s">
        <v>84</v>
      </c>
    </row>
    <row r="39" spans="1:7" ht="12">
      <c r="A39" s="92">
        <v>184.6</v>
      </c>
      <c r="B39" s="92">
        <v>128.4</v>
      </c>
      <c r="C39" s="120">
        <f>SUM(A39/B39)*100-100</f>
        <v>43.76947040498442</v>
      </c>
      <c r="D39" s="92">
        <v>111.2</v>
      </c>
      <c r="E39" s="92">
        <v>64</v>
      </c>
      <c r="F39" s="120">
        <f>SUM(D39/E39)*100-100</f>
        <v>73.75</v>
      </c>
      <c r="G39" s="68" t="s">
        <v>85</v>
      </c>
    </row>
    <row r="40" spans="1:7" ht="13.5" customHeight="1">
      <c r="A40" s="92">
        <v>0.1</v>
      </c>
      <c r="B40" s="98" t="s">
        <v>70</v>
      </c>
      <c r="C40" s="94" t="s">
        <v>100</v>
      </c>
      <c r="D40" s="92">
        <v>0.1</v>
      </c>
      <c r="E40" s="98" t="s">
        <v>70</v>
      </c>
      <c r="F40" s="94" t="s">
        <v>100</v>
      </c>
      <c r="G40" s="68" t="s">
        <v>86</v>
      </c>
    </row>
    <row r="41" spans="1:6" ht="13.5" customHeight="1">
      <c r="A41" s="92"/>
      <c r="B41" s="92"/>
      <c r="C41" s="120"/>
      <c r="D41" s="92"/>
      <c r="E41" s="92"/>
      <c r="F41" s="120"/>
    </row>
    <row r="42" spans="1:8" ht="13.5" customHeight="1">
      <c r="A42" s="92">
        <v>1658.8</v>
      </c>
      <c r="B42" s="92">
        <v>1135.8</v>
      </c>
      <c r="C42" s="120">
        <f>SUM(A42/B42)*100-100</f>
        <v>46.0468392322592</v>
      </c>
      <c r="D42" s="92">
        <f>SUM(D34:D40)</f>
        <v>877.9</v>
      </c>
      <c r="E42" s="92">
        <f>SUM(E34:E40)</f>
        <v>655.7</v>
      </c>
      <c r="F42" s="120">
        <f>SUM(D42/E42)*100-100</f>
        <v>33.88744852829035</v>
      </c>
      <c r="H42" s="68" t="s">
        <v>87</v>
      </c>
    </row>
    <row r="43" spans="1:6" ht="13.5" customHeight="1">
      <c r="A43" s="92"/>
      <c r="B43" s="92"/>
      <c r="C43" s="120"/>
      <c r="D43" s="92"/>
      <c r="E43" s="92"/>
      <c r="F43" s="120"/>
    </row>
    <row r="44" spans="1:7" ht="12">
      <c r="A44" s="92">
        <v>229.5</v>
      </c>
      <c r="B44" s="92">
        <v>240.1</v>
      </c>
      <c r="C44" s="120">
        <f>SUM(A44/B44)*100-100</f>
        <v>-4.414827155351929</v>
      </c>
      <c r="D44" s="92">
        <v>170.2</v>
      </c>
      <c r="E44" s="92">
        <v>135.3</v>
      </c>
      <c r="F44" s="120">
        <f>SUM(D44/E44)*100-100</f>
        <v>25.79453067257944</v>
      </c>
      <c r="G44" s="68" t="s">
        <v>88</v>
      </c>
    </row>
    <row r="45" spans="1:7" ht="13.5" customHeight="1">
      <c r="A45" s="92">
        <v>845.8</v>
      </c>
      <c r="B45" s="92">
        <v>783.9</v>
      </c>
      <c r="C45" s="120">
        <f>SUM(A45/B45)*100-100</f>
        <v>7.896415359101923</v>
      </c>
      <c r="D45" s="92">
        <v>545.3</v>
      </c>
      <c r="E45" s="92">
        <v>431.2</v>
      </c>
      <c r="F45" s="120">
        <f>SUM(D45/E45)*100-100</f>
        <v>26.461038961038952</v>
      </c>
      <c r="G45" s="68" t="s">
        <v>89</v>
      </c>
    </row>
    <row r="46" spans="1:7" ht="13.5" customHeight="1">
      <c r="A46" s="92">
        <v>438.8</v>
      </c>
      <c r="B46" s="92">
        <v>391.4</v>
      </c>
      <c r="C46" s="120">
        <f>SUM(A46/B46)*100-100</f>
        <v>12.110373019928474</v>
      </c>
      <c r="D46" s="92">
        <v>310.5</v>
      </c>
      <c r="E46" s="92">
        <v>301</v>
      </c>
      <c r="F46" s="120">
        <f>SUM(D46/E46)*100-100</f>
        <v>3.1561461794019863</v>
      </c>
      <c r="G46" s="68" t="s">
        <v>90</v>
      </c>
    </row>
    <row r="47" spans="1:7" ht="12">
      <c r="A47" s="92">
        <v>3683.9</v>
      </c>
      <c r="B47" s="92">
        <v>3738.6</v>
      </c>
      <c r="C47" s="120">
        <f>SUM(A47/B47)*100-100</f>
        <v>-1.4631145348526218</v>
      </c>
      <c r="D47" s="92">
        <v>2814.7</v>
      </c>
      <c r="E47" s="92">
        <v>2722.6</v>
      </c>
      <c r="F47" s="120">
        <f>SUM(D47/E47)*100-100</f>
        <v>3.382795856901481</v>
      </c>
      <c r="G47" s="68" t="s">
        <v>91</v>
      </c>
    </row>
    <row r="48" spans="1:6" ht="13.5" customHeight="1">
      <c r="A48" s="92"/>
      <c r="B48" s="92"/>
      <c r="C48" s="120"/>
      <c r="D48" s="92"/>
      <c r="E48" s="92"/>
      <c r="F48" s="120"/>
    </row>
    <row r="49" spans="1:8" ht="13.5" customHeight="1">
      <c r="A49" s="92">
        <v>5197.9</v>
      </c>
      <c r="B49" s="92">
        <f>SUM(B44:B48)</f>
        <v>5154</v>
      </c>
      <c r="C49" s="120">
        <f>SUM(A49/B49)*100-100</f>
        <v>0.8517656189367386</v>
      </c>
      <c r="D49" s="92">
        <f>SUM(D44:D48)</f>
        <v>3840.7</v>
      </c>
      <c r="E49" s="92">
        <f>SUM(E44:E48)</f>
        <v>3590.1</v>
      </c>
      <c r="F49" s="120">
        <f>SUM(D49/E49)*100-100</f>
        <v>6.980306955238007</v>
      </c>
      <c r="H49" s="68" t="s">
        <v>92</v>
      </c>
    </row>
    <row r="50" spans="1:6" ht="13.5" customHeight="1">
      <c r="A50" s="92"/>
      <c r="B50" s="92"/>
      <c r="C50" s="120"/>
      <c r="D50" s="92"/>
      <c r="E50" s="92"/>
      <c r="F50" s="120"/>
    </row>
    <row r="51" spans="1:7" ht="12">
      <c r="A51" s="92">
        <v>81.4</v>
      </c>
      <c r="B51" s="92">
        <v>84.2</v>
      </c>
      <c r="C51" s="120">
        <f>SUM(A51/B51)*100-100</f>
        <v>-3.325415676959622</v>
      </c>
      <c r="D51" s="92">
        <v>66</v>
      </c>
      <c r="E51" s="92">
        <v>53.1</v>
      </c>
      <c r="F51" s="120">
        <f>SUM(D51/E51)*100-100</f>
        <v>24.29378531073445</v>
      </c>
      <c r="G51" s="68" t="s">
        <v>93</v>
      </c>
    </row>
    <row r="52" spans="1:6" ht="13.5" customHeight="1">
      <c r="A52" s="92"/>
      <c r="B52" s="92"/>
      <c r="C52" s="118"/>
      <c r="D52" s="92"/>
      <c r="E52" s="92"/>
      <c r="F52" s="94"/>
    </row>
    <row r="53" spans="1:7" ht="13.5" customHeight="1">
      <c r="A53" s="98" t="s">
        <v>70</v>
      </c>
      <c r="B53" s="98" t="s">
        <v>70</v>
      </c>
      <c r="C53" s="94" t="s">
        <v>100</v>
      </c>
      <c r="D53" s="98" t="s">
        <v>70</v>
      </c>
      <c r="E53" s="98" t="s">
        <v>70</v>
      </c>
      <c r="F53" s="94" t="s">
        <v>100</v>
      </c>
      <c r="G53" s="68" t="s">
        <v>94</v>
      </c>
    </row>
    <row r="54" spans="1:6" ht="12">
      <c r="A54" s="92"/>
      <c r="B54" s="92"/>
      <c r="C54" s="118"/>
      <c r="D54" s="92"/>
      <c r="E54" s="92"/>
      <c r="F54" s="94" t="s">
        <v>39</v>
      </c>
    </row>
    <row r="55" spans="1:9" ht="13.5" customHeight="1">
      <c r="A55" s="101">
        <v>11746.9</v>
      </c>
      <c r="B55" s="101">
        <v>11318</v>
      </c>
      <c r="C55" s="121">
        <f>SUM(A55/B55)*100-100</f>
        <v>3.78953878777169</v>
      </c>
      <c r="D55" s="101">
        <v>7061.5</v>
      </c>
      <c r="E55" s="101">
        <v>6677.5</v>
      </c>
      <c r="F55" s="121">
        <f>SUM(D55/E55)*100-100</f>
        <v>5.750655185323851</v>
      </c>
      <c r="G55" s="122" t="s">
        <v>54</v>
      </c>
      <c r="H55" s="122"/>
      <c r="I55" s="72"/>
    </row>
    <row r="56" spans="1:8" ht="13.5" customHeight="1">
      <c r="A56" s="123"/>
      <c r="B56" s="123"/>
      <c r="C56" s="124"/>
      <c r="D56" s="123"/>
      <c r="E56" s="123"/>
      <c r="F56" s="124"/>
      <c r="G56" s="105"/>
      <c r="H56" s="105"/>
    </row>
    <row r="57" spans="1:8" ht="13.5" customHeight="1">
      <c r="A57" s="123"/>
      <c r="B57" s="123"/>
      <c r="C57" s="124"/>
      <c r="D57" s="123"/>
      <c r="E57" s="123"/>
      <c r="F57" s="124"/>
      <c r="G57" s="105"/>
      <c r="H57" s="105"/>
    </row>
    <row r="58" spans="1:8" ht="13.5" customHeight="1">
      <c r="A58" s="123"/>
      <c r="B58" s="123"/>
      <c r="C58" s="124"/>
      <c r="D58" s="123"/>
      <c r="E58" s="123"/>
      <c r="F58" s="124"/>
      <c r="G58" s="105"/>
      <c r="H58" s="105"/>
    </row>
    <row r="59" spans="1:8" ht="13.5" customHeight="1">
      <c r="A59" s="123"/>
      <c r="B59" s="123"/>
      <c r="C59" s="124"/>
      <c r="D59" s="123"/>
      <c r="E59" s="123"/>
      <c r="F59" s="124"/>
      <c r="G59" s="105"/>
      <c r="H59" s="105"/>
    </row>
    <row r="60" ht="13.5" customHeight="1"/>
    <row r="61" spans="1:5" ht="13.5" customHeight="1">
      <c r="A61" s="103"/>
      <c r="B61" s="103"/>
      <c r="D61" s="103"/>
      <c r="E61" s="103"/>
    </row>
    <row r="62" spans="1:5" ht="13.5" customHeight="1">
      <c r="A62" s="103"/>
      <c r="B62" s="103"/>
      <c r="D62" s="103"/>
      <c r="E62" s="103"/>
    </row>
    <row r="63" ht="13.5" customHeight="1"/>
    <row r="64" spans="1:5" ht="12.75">
      <c r="A64" s="104"/>
      <c r="B64" s="125"/>
      <c r="C64" s="39"/>
      <c r="D64" s="104"/>
      <c r="E64" s="125"/>
    </row>
    <row r="65" spans="1:6" ht="13.5" customHeight="1">
      <c r="A65" s="126"/>
      <c r="B65" s="126"/>
      <c r="C65" s="126"/>
      <c r="D65" s="126"/>
      <c r="E65" s="126"/>
      <c r="F65" s="151"/>
    </row>
    <row r="66" spans="1:5" ht="12.75">
      <c r="A66" s="39"/>
      <c r="B66" s="39"/>
      <c r="C66" s="39"/>
      <c r="D66" s="39"/>
      <c r="E66" s="39"/>
    </row>
    <row r="67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mergeCells count="2">
    <mergeCell ref="A7:B8"/>
    <mergeCell ref="D7:E8"/>
  </mergeCells>
  <printOptions/>
  <pageMargins left="0.53" right="0.22" top="0.2" bottom="0.15748031496062992" header="0.18" footer="0.17"/>
  <pageSetup orientation="portrait" pageOrder="overThenDown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L1" sqref="L1"/>
    </sheetView>
  </sheetViews>
  <sheetFormatPr defaultColWidth="11.421875" defaultRowHeight="12.75"/>
  <cols>
    <col min="1" max="1" width="9.00390625" style="68" customWidth="1"/>
    <col min="2" max="2" width="24.8515625" style="68" customWidth="1"/>
    <col min="3" max="3" width="4.140625" style="68" customWidth="1"/>
    <col min="4" max="4" width="1.8515625" style="68" hidden="1" customWidth="1"/>
    <col min="5" max="6" width="9.7109375" style="126" customWidth="1"/>
    <col min="7" max="7" width="11.421875" style="127" customWidth="1"/>
    <col min="8" max="9" width="9.7109375" style="126" customWidth="1"/>
    <col min="10" max="10" width="11.421875" style="107" customWidth="1"/>
    <col min="11" max="16384" width="11.421875" style="68" customWidth="1"/>
  </cols>
  <sheetData>
    <row r="1" spans="1:10" ht="12.75">
      <c r="A1" s="191" t="s">
        <v>155</v>
      </c>
      <c r="B1" s="69"/>
      <c r="C1" s="69"/>
      <c r="D1" s="69"/>
      <c r="E1" s="192"/>
      <c r="F1" s="192"/>
      <c r="G1" s="193"/>
      <c r="H1" s="192"/>
      <c r="I1" s="192"/>
      <c r="J1" s="194"/>
    </row>
    <row r="2" ht="13.5" customHeight="1"/>
    <row r="3" spans="1:10" ht="13.5" customHeight="1">
      <c r="A3" s="72"/>
      <c r="B3" s="74"/>
      <c r="C3" s="72"/>
      <c r="D3" s="73"/>
      <c r="E3" s="181" t="s">
        <v>38</v>
      </c>
      <c r="F3" s="182"/>
      <c r="G3" s="183"/>
      <c r="H3" s="181" t="s">
        <v>42</v>
      </c>
      <c r="I3" s="182"/>
      <c r="J3" s="182"/>
    </row>
    <row r="4" spans="1:10" ht="13.5" customHeight="1">
      <c r="A4" s="128" t="s">
        <v>101</v>
      </c>
      <c r="B4" s="129"/>
      <c r="C4" s="77"/>
      <c r="D4" s="78"/>
      <c r="E4" s="184"/>
      <c r="F4" s="185"/>
      <c r="G4" s="186"/>
      <c r="H4" s="184"/>
      <c r="I4" s="185"/>
      <c r="J4" s="185"/>
    </row>
    <row r="5" spans="1:10" ht="13.5" customHeight="1">
      <c r="A5" s="130" t="s">
        <v>102</v>
      </c>
      <c r="B5" s="77" t="s">
        <v>103</v>
      </c>
      <c r="C5" s="77"/>
      <c r="D5" s="78"/>
      <c r="E5" s="79" t="s">
        <v>57</v>
      </c>
      <c r="F5" s="131"/>
      <c r="G5" s="132"/>
      <c r="H5" s="79" t="s">
        <v>57</v>
      </c>
      <c r="I5" s="131"/>
      <c r="J5" s="133"/>
    </row>
    <row r="6" spans="1:10" ht="13.5" customHeight="1">
      <c r="A6" s="128" t="s">
        <v>104</v>
      </c>
      <c r="B6" s="129"/>
      <c r="C6" s="77"/>
      <c r="D6" s="78"/>
      <c r="E6" s="86">
        <v>2010</v>
      </c>
      <c r="F6" s="86">
        <v>2009</v>
      </c>
      <c r="G6" s="134" t="s">
        <v>32</v>
      </c>
      <c r="H6" s="86">
        <v>2010</v>
      </c>
      <c r="I6" s="86">
        <v>2009</v>
      </c>
      <c r="J6" s="135" t="s">
        <v>32</v>
      </c>
    </row>
    <row r="7" spans="1:10" ht="13.5" customHeight="1">
      <c r="A7" s="128" t="s">
        <v>105</v>
      </c>
      <c r="B7" s="129"/>
      <c r="C7" s="77"/>
      <c r="D7" s="78"/>
      <c r="E7" s="181" t="s">
        <v>106</v>
      </c>
      <c r="F7" s="183"/>
      <c r="G7" s="136" t="s">
        <v>34</v>
      </c>
      <c r="H7" s="181" t="s">
        <v>106</v>
      </c>
      <c r="I7" s="183"/>
      <c r="J7" s="137" t="s">
        <v>34</v>
      </c>
    </row>
    <row r="8" spans="1:10" ht="13.5" customHeight="1">
      <c r="A8" s="89"/>
      <c r="B8" s="138"/>
      <c r="C8" s="89"/>
      <c r="D8" s="90"/>
      <c r="E8" s="184"/>
      <c r="F8" s="186"/>
      <c r="G8" s="139" t="s">
        <v>35</v>
      </c>
      <c r="H8" s="184"/>
      <c r="I8" s="186"/>
      <c r="J8" s="140" t="s">
        <v>35</v>
      </c>
    </row>
    <row r="9" spans="1:11" ht="13.5" customHeight="1">
      <c r="A9" s="78"/>
      <c r="E9" s="141"/>
      <c r="F9" s="141"/>
      <c r="G9" s="142"/>
      <c r="H9" s="141"/>
      <c r="I9" s="141"/>
      <c r="J9" s="143"/>
      <c r="K9" s="77"/>
    </row>
    <row r="10" spans="1:10" ht="13.5" customHeight="1">
      <c r="A10" s="144">
        <v>1</v>
      </c>
      <c r="B10" s="68" t="s">
        <v>107</v>
      </c>
      <c r="E10" s="92">
        <v>142.8</v>
      </c>
      <c r="F10" s="92">
        <v>153.4</v>
      </c>
      <c r="G10" s="120">
        <f>SUM(E10/F10)*100-100</f>
        <v>-6.910039113428951</v>
      </c>
      <c r="H10" s="92">
        <v>498.9</v>
      </c>
      <c r="I10" s="92">
        <v>514</v>
      </c>
      <c r="J10" s="145">
        <f>SUM(H10/I10)*100-100</f>
        <v>-2.937743190661479</v>
      </c>
    </row>
    <row r="11" spans="1:10" ht="13.5" customHeight="1">
      <c r="A11" s="144">
        <v>3</v>
      </c>
      <c r="B11" s="68" t="s">
        <v>108</v>
      </c>
      <c r="E11" s="92">
        <v>375.6</v>
      </c>
      <c r="F11" s="92">
        <v>382.3</v>
      </c>
      <c r="G11" s="120">
        <f>SUM(E11/F11)*100-100</f>
        <v>-1.7525503531258124</v>
      </c>
      <c r="H11" s="92">
        <v>147</v>
      </c>
      <c r="I11" s="92">
        <v>113.9</v>
      </c>
      <c r="J11" s="145">
        <f>SUM(H11/I11)*100-100</f>
        <v>29.06057945566286</v>
      </c>
    </row>
    <row r="12" spans="1:10" ht="13.5" customHeight="1">
      <c r="A12" s="144">
        <v>4</v>
      </c>
      <c r="B12" s="68" t="s">
        <v>109</v>
      </c>
      <c r="E12" s="92">
        <v>98</v>
      </c>
      <c r="F12" s="92">
        <v>82</v>
      </c>
      <c r="G12" s="120">
        <f>SUM(E12/F12)*100-100</f>
        <v>19.51219512195121</v>
      </c>
      <c r="H12" s="92">
        <v>62.3</v>
      </c>
      <c r="I12" s="92">
        <v>48.1</v>
      </c>
      <c r="J12" s="145">
        <f>SUM(H12/I12)*100-100</f>
        <v>29.521829521829517</v>
      </c>
    </row>
    <row r="13" spans="1:10" ht="13.5" customHeight="1">
      <c r="A13" s="144">
        <v>5</v>
      </c>
      <c r="B13" s="68" t="s">
        <v>110</v>
      </c>
      <c r="E13" s="92">
        <v>158</v>
      </c>
      <c r="F13" s="92">
        <v>162.6</v>
      </c>
      <c r="G13" s="120">
        <f>SUM(E13/F13)*100-100</f>
        <v>-2.829028290282892</v>
      </c>
      <c r="H13" s="92">
        <v>167.8</v>
      </c>
      <c r="I13" s="92">
        <v>156</v>
      </c>
      <c r="J13" s="145">
        <f>SUM(H13/I13)*100-100</f>
        <v>7.564102564102583</v>
      </c>
    </row>
    <row r="14" spans="1:10" ht="13.5" customHeight="1">
      <c r="A14" s="144">
        <v>9</v>
      </c>
      <c r="B14" s="68" t="s">
        <v>111</v>
      </c>
      <c r="E14" s="92">
        <v>196.1</v>
      </c>
      <c r="F14" s="92">
        <v>194.9</v>
      </c>
      <c r="G14" s="120">
        <f>SUM(E14/F14)*100-100</f>
        <v>0.6157003591585379</v>
      </c>
      <c r="H14" s="92">
        <v>71.4</v>
      </c>
      <c r="I14" s="92">
        <v>66.4</v>
      </c>
      <c r="J14" s="145">
        <f>SUM(H14/I14)*100-100</f>
        <v>7.53012048192771</v>
      </c>
    </row>
    <row r="15" spans="1:10" ht="12">
      <c r="A15" s="78"/>
      <c r="E15" s="92"/>
      <c r="F15" s="92"/>
      <c r="G15" s="120"/>
      <c r="H15" s="92"/>
      <c r="I15" s="92"/>
      <c r="J15" s="145"/>
    </row>
    <row r="16" spans="1:10" ht="13.5" customHeight="1">
      <c r="A16" s="144">
        <v>11</v>
      </c>
      <c r="B16" s="68" t="s">
        <v>112</v>
      </c>
      <c r="E16" s="92">
        <v>10</v>
      </c>
      <c r="F16" s="92">
        <v>11.3</v>
      </c>
      <c r="G16" s="120">
        <f aca="true" t="shared" si="0" ref="G16:G22">SUM(E16/F16)*100-100</f>
        <v>-11.504424778761063</v>
      </c>
      <c r="H16" s="92">
        <v>64.7</v>
      </c>
      <c r="I16" s="92">
        <v>30.8</v>
      </c>
      <c r="J16" s="145">
        <f aca="true" t="shared" si="1" ref="J16:J22">SUM(H16/I16)*100-100</f>
        <v>110.06493506493507</v>
      </c>
    </row>
    <row r="17" spans="1:10" ht="13.5" customHeight="1">
      <c r="A17" s="130">
        <v>12</v>
      </c>
      <c r="B17" s="68" t="s">
        <v>113</v>
      </c>
      <c r="E17" s="92">
        <v>111.5</v>
      </c>
      <c r="F17" s="92">
        <v>136.2</v>
      </c>
      <c r="G17" s="120">
        <f t="shared" si="0"/>
        <v>-18.135095447870782</v>
      </c>
      <c r="H17" s="92">
        <v>119.7</v>
      </c>
      <c r="I17" s="92">
        <v>116.6</v>
      </c>
      <c r="J17" s="145">
        <f t="shared" si="1"/>
        <v>2.658662092624354</v>
      </c>
    </row>
    <row r="18" spans="1:10" ht="13.5" customHeight="1">
      <c r="A18" s="144">
        <v>13</v>
      </c>
      <c r="B18" s="68" t="s">
        <v>114</v>
      </c>
      <c r="E18" s="92">
        <v>460.5</v>
      </c>
      <c r="F18" s="92">
        <v>415.5</v>
      </c>
      <c r="G18" s="120">
        <f t="shared" si="0"/>
        <v>10.83032490974729</v>
      </c>
      <c r="H18" s="92">
        <v>199</v>
      </c>
      <c r="I18" s="92">
        <v>220.5</v>
      </c>
      <c r="J18" s="145">
        <f t="shared" si="1"/>
        <v>-9.750566893424036</v>
      </c>
    </row>
    <row r="19" spans="1:10" ht="13.5" customHeight="1">
      <c r="A19" s="144">
        <v>14</v>
      </c>
      <c r="B19" s="68" t="s">
        <v>115</v>
      </c>
      <c r="E19" s="92">
        <v>367.4</v>
      </c>
      <c r="F19" s="92">
        <v>337.2</v>
      </c>
      <c r="G19" s="120">
        <f t="shared" si="0"/>
        <v>8.956109134045079</v>
      </c>
      <c r="H19" s="92">
        <v>377</v>
      </c>
      <c r="I19" s="92">
        <v>335.1</v>
      </c>
      <c r="J19" s="145">
        <f t="shared" si="1"/>
        <v>12.50373022978215</v>
      </c>
    </row>
    <row r="20" spans="1:10" ht="13.5" customHeight="1">
      <c r="A20" s="144">
        <v>16</v>
      </c>
      <c r="B20" s="68" t="s">
        <v>116</v>
      </c>
      <c r="E20" s="92">
        <v>322.4</v>
      </c>
      <c r="F20" s="92">
        <v>386.6</v>
      </c>
      <c r="G20" s="120">
        <f t="shared" si="0"/>
        <v>-16.6063114330057</v>
      </c>
      <c r="H20" s="92">
        <v>198.6</v>
      </c>
      <c r="I20" s="92">
        <v>227.2</v>
      </c>
      <c r="J20" s="145">
        <f t="shared" si="1"/>
        <v>-12.58802816901408</v>
      </c>
    </row>
    <row r="21" spans="1:10" ht="13.5" customHeight="1">
      <c r="A21" s="144">
        <v>17</v>
      </c>
      <c r="B21" s="68" t="s">
        <v>117</v>
      </c>
      <c r="E21" s="92">
        <v>51.3</v>
      </c>
      <c r="F21" s="92">
        <v>78</v>
      </c>
      <c r="G21" s="120">
        <f t="shared" si="0"/>
        <v>-34.230769230769226</v>
      </c>
      <c r="H21" s="92">
        <v>316.1</v>
      </c>
      <c r="I21" s="92">
        <v>237.2</v>
      </c>
      <c r="J21" s="145">
        <f t="shared" si="1"/>
        <v>33.26306913996629</v>
      </c>
    </row>
    <row r="22" spans="1:10" ht="13.5" customHeight="1">
      <c r="A22" s="144">
        <v>18</v>
      </c>
      <c r="B22" s="68" t="s">
        <v>118</v>
      </c>
      <c r="E22" s="92">
        <v>1087.9</v>
      </c>
      <c r="F22" s="92">
        <v>1061</v>
      </c>
      <c r="G22" s="120">
        <f t="shared" si="0"/>
        <v>2.5353440150801276</v>
      </c>
      <c r="H22" s="92">
        <v>142.8</v>
      </c>
      <c r="I22" s="92">
        <v>121.6</v>
      </c>
      <c r="J22" s="145">
        <f t="shared" si="1"/>
        <v>17.434210526315795</v>
      </c>
    </row>
    <row r="23" spans="1:10" ht="12">
      <c r="A23" s="78"/>
      <c r="E23" s="92"/>
      <c r="F23" s="92"/>
      <c r="G23" s="120"/>
      <c r="H23" s="92"/>
      <c r="I23" s="92"/>
      <c r="J23" s="145"/>
    </row>
    <row r="24" spans="1:10" ht="13.5" customHeight="1">
      <c r="A24" s="144">
        <v>21</v>
      </c>
      <c r="B24" s="68" t="s">
        <v>119</v>
      </c>
      <c r="E24" s="92">
        <v>1254.4</v>
      </c>
      <c r="F24" s="92">
        <v>1403</v>
      </c>
      <c r="G24" s="120">
        <f>SUM(E24/F24)*100-100</f>
        <v>-10.591589451176048</v>
      </c>
      <c r="H24" s="92">
        <v>0.2</v>
      </c>
      <c r="I24" s="92">
        <v>0</v>
      </c>
      <c r="J24" s="146" t="s">
        <v>120</v>
      </c>
    </row>
    <row r="25" spans="1:13" ht="13.5" customHeight="1">
      <c r="A25" s="144">
        <v>23</v>
      </c>
      <c r="B25" s="68" t="s">
        <v>121</v>
      </c>
      <c r="E25" s="92" t="s">
        <v>152</v>
      </c>
      <c r="F25" s="92">
        <v>2.2</v>
      </c>
      <c r="G25" s="146" t="s">
        <v>120</v>
      </c>
      <c r="H25" s="92">
        <v>0.2</v>
      </c>
      <c r="I25" s="92">
        <v>2.3</v>
      </c>
      <c r="J25" s="145">
        <f>SUM(H25/I25)*100-100</f>
        <v>-91.30434782608695</v>
      </c>
      <c r="K25" s="39"/>
      <c r="L25" s="39"/>
      <c r="M25" s="39"/>
    </row>
    <row r="26" spans="1:10" ht="12">
      <c r="A26" s="78"/>
      <c r="E26" s="92"/>
      <c r="F26" s="92"/>
      <c r="G26" s="147"/>
      <c r="H26" s="92"/>
      <c r="I26" s="92"/>
      <c r="J26" s="148"/>
    </row>
    <row r="27" spans="1:10" ht="13.5" customHeight="1">
      <c r="A27" s="144">
        <v>31</v>
      </c>
      <c r="B27" s="68" t="s">
        <v>122</v>
      </c>
      <c r="E27" s="92">
        <v>999.1</v>
      </c>
      <c r="F27" s="92">
        <v>1058.5</v>
      </c>
      <c r="G27" s="120">
        <f>SUM(E27/F27)*100-100</f>
        <v>-5.6117146905998965</v>
      </c>
      <c r="H27" s="92" t="s">
        <v>152</v>
      </c>
      <c r="I27" s="92">
        <v>15.3</v>
      </c>
      <c r="J27" s="146" t="s">
        <v>120</v>
      </c>
    </row>
    <row r="28" spans="1:10" ht="13.5" customHeight="1">
      <c r="A28" s="130">
        <v>32</v>
      </c>
      <c r="B28" s="68" t="s">
        <v>123</v>
      </c>
      <c r="E28" s="92">
        <v>1055</v>
      </c>
      <c r="F28" s="92">
        <v>1155.5</v>
      </c>
      <c r="G28" s="120">
        <f>SUM(E28/F28)*100-100</f>
        <v>-8.697533535266118</v>
      </c>
      <c r="H28" s="92">
        <v>607.6</v>
      </c>
      <c r="I28" s="92">
        <v>839.7</v>
      </c>
      <c r="J28" s="145">
        <f>SUM(H28/I28)*100-100</f>
        <v>-27.64082410384661</v>
      </c>
    </row>
    <row r="29" spans="1:10" ht="13.5" customHeight="1">
      <c r="A29" s="130">
        <v>34</v>
      </c>
      <c r="B29" s="68" t="s">
        <v>124</v>
      </c>
      <c r="E29" s="92">
        <v>165.3</v>
      </c>
      <c r="F29" s="92">
        <v>154.8</v>
      </c>
      <c r="G29" s="120">
        <f>SUM(E29/F29)*100-100</f>
        <v>6.782945736434101</v>
      </c>
      <c r="H29" s="92">
        <v>127.7</v>
      </c>
      <c r="I29" s="92">
        <v>105.6</v>
      </c>
      <c r="J29" s="145">
        <f>SUM(H29/I29)*100-100</f>
        <v>20.928030303030326</v>
      </c>
    </row>
    <row r="30" spans="1:10" ht="12">
      <c r="A30" s="78"/>
      <c r="E30" s="92"/>
      <c r="F30" s="92"/>
      <c r="G30" s="120"/>
      <c r="H30" s="92"/>
      <c r="I30" s="92"/>
      <c r="J30" s="148"/>
    </row>
    <row r="31" spans="1:10" ht="13.5" customHeight="1">
      <c r="A31" s="130">
        <v>41</v>
      </c>
      <c r="B31" s="68" t="s">
        <v>125</v>
      </c>
      <c r="E31" s="92">
        <v>2313</v>
      </c>
      <c r="F31" s="92">
        <v>790.4</v>
      </c>
      <c r="G31" s="120">
        <f>SUM(E31/F31)*100-100</f>
        <v>192.63663967611336</v>
      </c>
      <c r="H31" s="92">
        <v>0.3</v>
      </c>
      <c r="I31" s="92">
        <v>0.1</v>
      </c>
      <c r="J31" s="145">
        <f>SUM(H31/I31)*100-100</f>
        <v>199.99999999999994</v>
      </c>
    </row>
    <row r="32" spans="1:10" ht="13.5" customHeight="1">
      <c r="A32" s="130">
        <v>45</v>
      </c>
      <c r="B32" s="68" t="s">
        <v>126</v>
      </c>
      <c r="E32" s="92">
        <v>60.8</v>
      </c>
      <c r="F32" s="92">
        <v>113.6</v>
      </c>
      <c r="G32" s="120">
        <f>SUM(E32/F32)*100-100</f>
        <v>-46.47887323943662</v>
      </c>
      <c r="H32" s="92">
        <v>58.5</v>
      </c>
      <c r="I32" s="92">
        <v>64.1</v>
      </c>
      <c r="J32" s="145">
        <f>SUM(H32/I32)*100-100</f>
        <v>-8.73634945397815</v>
      </c>
    </row>
    <row r="33" spans="1:10" ht="12">
      <c r="A33" s="78"/>
      <c r="E33" s="92"/>
      <c r="F33" s="92"/>
      <c r="G33" s="120"/>
      <c r="H33" s="92"/>
      <c r="I33" s="92"/>
      <c r="J33" s="145"/>
    </row>
    <row r="34" spans="1:10" ht="13.5" customHeight="1">
      <c r="A34" s="130">
        <v>52</v>
      </c>
      <c r="B34" s="68" t="s">
        <v>127</v>
      </c>
      <c r="E34" s="92">
        <v>25.7</v>
      </c>
      <c r="F34" s="92">
        <v>32.7</v>
      </c>
      <c r="G34" s="120">
        <f>SUM(E34/F34)*100-100</f>
        <v>-21.406727828746185</v>
      </c>
      <c r="H34" s="92">
        <v>34.9</v>
      </c>
      <c r="I34" s="92">
        <v>72.6</v>
      </c>
      <c r="J34" s="145">
        <f>SUM(H34/I34)*100-100</f>
        <v>-51.92837465564738</v>
      </c>
    </row>
    <row r="35" spans="1:10" ht="13.5" customHeight="1">
      <c r="A35" s="130">
        <v>53</v>
      </c>
      <c r="B35" s="68" t="s">
        <v>128</v>
      </c>
      <c r="E35" s="92">
        <v>86.6</v>
      </c>
      <c r="F35" s="92">
        <v>72.4</v>
      </c>
      <c r="G35" s="120">
        <f>SUM(E35/F35)*100-100</f>
        <v>19.613259668508263</v>
      </c>
      <c r="H35" s="92">
        <v>184.1</v>
      </c>
      <c r="I35" s="92">
        <v>150.2</v>
      </c>
      <c r="J35" s="145">
        <f>SUM(H35/I35)*100-100</f>
        <v>22.56990679094541</v>
      </c>
    </row>
    <row r="36" spans="1:10" ht="13.5" customHeight="1">
      <c r="A36" s="130">
        <v>54</v>
      </c>
      <c r="B36" s="68" t="s">
        <v>129</v>
      </c>
      <c r="E36" s="92">
        <v>29.2</v>
      </c>
      <c r="F36" s="92">
        <v>50.2</v>
      </c>
      <c r="G36" s="120">
        <f>SUM(E36/F36)*100-100</f>
        <v>-41.83266932270917</v>
      </c>
      <c r="H36" s="92">
        <v>115.1</v>
      </c>
      <c r="I36" s="92">
        <v>145.3</v>
      </c>
      <c r="J36" s="145">
        <f>SUM(H36/I36)*100-100</f>
        <v>-20.78458362009637</v>
      </c>
    </row>
    <row r="37" spans="1:10" ht="13.5" customHeight="1">
      <c r="A37" s="130">
        <v>55</v>
      </c>
      <c r="B37" s="68" t="s">
        <v>130</v>
      </c>
      <c r="E37" s="92">
        <v>45.9</v>
      </c>
      <c r="F37" s="92">
        <v>65.4</v>
      </c>
      <c r="G37" s="120">
        <f>SUM(E37/F37)*100-100</f>
        <v>-29.816513761467903</v>
      </c>
      <c r="H37" s="92">
        <v>66.4</v>
      </c>
      <c r="I37" s="92">
        <v>63.9</v>
      </c>
      <c r="J37" s="145">
        <f>SUM(H37/I37)*100-100</f>
        <v>3.9123630672926595</v>
      </c>
    </row>
    <row r="38" spans="1:10" ht="13.5" customHeight="1">
      <c r="A38" s="130">
        <v>56</v>
      </c>
      <c r="B38" s="68" t="s">
        <v>131</v>
      </c>
      <c r="E38" s="92">
        <v>164.5</v>
      </c>
      <c r="F38" s="92">
        <v>209.6</v>
      </c>
      <c r="G38" s="120">
        <f>SUM(E38/F38)*100-100</f>
        <v>-21.517175572519093</v>
      </c>
      <c r="H38" s="92">
        <v>148.2</v>
      </c>
      <c r="I38" s="92">
        <v>186.9</v>
      </c>
      <c r="J38" s="145">
        <f>SUM(H38/I38)*100-100</f>
        <v>-20.706260032102747</v>
      </c>
    </row>
    <row r="39" spans="1:10" ht="12">
      <c r="A39" s="78"/>
      <c r="E39" s="92"/>
      <c r="F39" s="92"/>
      <c r="G39" s="147"/>
      <c r="H39" s="92"/>
      <c r="I39" s="92"/>
      <c r="J39" s="145"/>
    </row>
    <row r="40" spans="1:10" ht="13.5" customHeight="1">
      <c r="A40" s="130">
        <v>62</v>
      </c>
      <c r="B40" s="68" t="s">
        <v>132</v>
      </c>
      <c r="E40" s="92">
        <v>44.9</v>
      </c>
      <c r="F40" s="92">
        <v>19.2</v>
      </c>
      <c r="G40" s="120">
        <f>SUM(E40/F40)*100-100</f>
        <v>133.85416666666666</v>
      </c>
      <c r="H40" s="92">
        <v>16.6</v>
      </c>
      <c r="I40" s="92">
        <v>14.4</v>
      </c>
      <c r="J40" s="145">
        <f>SUM(H40/I40)*100-100</f>
        <v>15.277777777777786</v>
      </c>
    </row>
    <row r="41" spans="1:10" ht="13.5" customHeight="1">
      <c r="A41" s="130">
        <v>63</v>
      </c>
      <c r="B41" s="68" t="s">
        <v>133</v>
      </c>
      <c r="E41" s="92">
        <v>297.3</v>
      </c>
      <c r="F41" s="92">
        <v>233.9</v>
      </c>
      <c r="G41" s="120">
        <f>SUM(E41/F41)*100-100</f>
        <v>27.105600684053016</v>
      </c>
      <c r="H41" s="92">
        <v>80.1</v>
      </c>
      <c r="I41" s="92">
        <v>122.3</v>
      </c>
      <c r="J41" s="145">
        <f>SUM(H41/I41)*100-100</f>
        <v>-34.50531479967293</v>
      </c>
    </row>
    <row r="42" spans="1:10" ht="13.5" customHeight="1">
      <c r="A42" s="130">
        <v>64</v>
      </c>
      <c r="B42" s="68" t="s">
        <v>134</v>
      </c>
      <c r="E42" s="92">
        <v>0.7</v>
      </c>
      <c r="F42" s="92">
        <v>14.3</v>
      </c>
      <c r="G42" s="120">
        <f>SUM(E42/F42)*100-100</f>
        <v>-95.1048951048951</v>
      </c>
      <c r="H42" s="92">
        <v>2.1</v>
      </c>
      <c r="I42" s="92">
        <v>2.3</v>
      </c>
      <c r="J42" s="145">
        <f>SUM(H42/I42)*100-100</f>
        <v>-8.695652173913032</v>
      </c>
    </row>
    <row r="43" spans="1:10" ht="13.5" customHeight="1">
      <c r="A43" s="130">
        <v>69</v>
      </c>
      <c r="B43" s="68" t="s">
        <v>135</v>
      </c>
      <c r="E43" s="92">
        <v>146.8</v>
      </c>
      <c r="F43" s="92">
        <v>139.2</v>
      </c>
      <c r="G43" s="120">
        <f>SUM(E43/F43)*100-100</f>
        <v>5.459770114942543</v>
      </c>
      <c r="H43" s="92">
        <v>145.5</v>
      </c>
      <c r="I43" s="92">
        <v>148.1</v>
      </c>
      <c r="J43" s="145">
        <f>SUM(H43/I43)*100-100</f>
        <v>-1.7555705604321474</v>
      </c>
    </row>
    <row r="44" spans="1:10" ht="12">
      <c r="A44" s="78"/>
      <c r="E44" s="92"/>
      <c r="F44" s="92"/>
      <c r="G44" s="147"/>
      <c r="H44" s="92"/>
      <c r="I44" s="92"/>
      <c r="J44" s="145"/>
    </row>
    <row r="45" spans="1:10" ht="13.5" customHeight="1">
      <c r="A45" s="130">
        <v>71</v>
      </c>
      <c r="B45" s="68" t="s">
        <v>136</v>
      </c>
      <c r="E45" s="92">
        <v>0.5</v>
      </c>
      <c r="F45" s="92">
        <v>0.4</v>
      </c>
      <c r="G45" s="120">
        <f>SUM(E45/F45)*100-100</f>
        <v>25</v>
      </c>
      <c r="H45" s="92">
        <v>12.4</v>
      </c>
      <c r="I45" s="92">
        <v>1</v>
      </c>
      <c r="J45" s="146" t="s">
        <v>120</v>
      </c>
    </row>
    <row r="46" spans="1:10" ht="13.5" customHeight="1">
      <c r="A46" s="130">
        <v>72</v>
      </c>
      <c r="B46" s="68" t="s">
        <v>137</v>
      </c>
      <c r="E46" s="92">
        <v>97.4</v>
      </c>
      <c r="F46" s="92">
        <v>167</v>
      </c>
      <c r="G46" s="120">
        <f>SUM(E46/F46)*100-100</f>
        <v>-41.67664670658683</v>
      </c>
      <c r="H46" s="92">
        <v>563.4</v>
      </c>
      <c r="I46" s="92">
        <v>360.2</v>
      </c>
      <c r="J46" s="145">
        <f>SUM(H46/I46)*100-100</f>
        <v>56.41310383120489</v>
      </c>
    </row>
    <row r="47" spans="1:10" ht="12">
      <c r="A47" s="130"/>
      <c r="E47" s="92"/>
      <c r="F47" s="92"/>
      <c r="G47" s="147"/>
      <c r="H47" s="92"/>
      <c r="I47" s="92"/>
      <c r="J47" s="145"/>
    </row>
    <row r="48" spans="1:10" ht="13.5" customHeight="1">
      <c r="A48" s="130">
        <v>81</v>
      </c>
      <c r="B48" s="68" t="s">
        <v>138</v>
      </c>
      <c r="E48" s="92">
        <v>379.2</v>
      </c>
      <c r="F48" s="92">
        <v>339.8</v>
      </c>
      <c r="G48" s="120">
        <f>SUM(E48/F48)*100-100</f>
        <v>11.59505591524426</v>
      </c>
      <c r="H48" s="92">
        <v>702.1</v>
      </c>
      <c r="I48" s="92">
        <v>658.7</v>
      </c>
      <c r="J48" s="145">
        <f>SUM(H48/I48)*100-100</f>
        <v>6.588735387885222</v>
      </c>
    </row>
    <row r="49" spans="1:10" ht="13.5" customHeight="1">
      <c r="A49" s="130">
        <v>84</v>
      </c>
      <c r="B49" s="68" t="s">
        <v>139</v>
      </c>
      <c r="E49" s="92">
        <v>50.3</v>
      </c>
      <c r="F49" s="92">
        <v>99.7</v>
      </c>
      <c r="G49" s="120">
        <f>SUM(E49/F49)*100-100</f>
        <v>-49.54864593781344</v>
      </c>
      <c r="H49" s="92">
        <v>61.5</v>
      </c>
      <c r="I49" s="92">
        <v>50.6</v>
      </c>
      <c r="J49" s="145">
        <f>SUM(H49/I49)*100-100</f>
        <v>21.541501976284565</v>
      </c>
    </row>
    <row r="50" spans="1:10" ht="13.5" customHeight="1">
      <c r="A50" s="130">
        <v>89</v>
      </c>
      <c r="B50" s="68" t="s">
        <v>140</v>
      </c>
      <c r="E50" s="92">
        <v>396.6</v>
      </c>
      <c r="F50" s="92">
        <v>384.4</v>
      </c>
      <c r="G50" s="120">
        <f>SUM(E50/F50)*100-100</f>
        <v>3.173777315296576</v>
      </c>
      <c r="H50" s="92">
        <v>920.4</v>
      </c>
      <c r="I50" s="92">
        <v>794.3</v>
      </c>
      <c r="J50" s="145">
        <f>SUM(H50/I50)*100-100</f>
        <v>15.87561374795419</v>
      </c>
    </row>
    <row r="51" spans="1:10" ht="12">
      <c r="A51" s="78"/>
      <c r="E51" s="92"/>
      <c r="F51" s="92"/>
      <c r="G51" s="147"/>
      <c r="H51" s="92"/>
      <c r="I51" s="92"/>
      <c r="J51" s="145"/>
    </row>
    <row r="52" spans="1:10" ht="13.5" customHeight="1">
      <c r="A52" s="130">
        <v>91</v>
      </c>
      <c r="B52" s="68" t="s">
        <v>141</v>
      </c>
      <c r="E52" s="92">
        <v>215.2</v>
      </c>
      <c r="F52" s="92">
        <v>193.3</v>
      </c>
      <c r="G52" s="120">
        <f>SUM(E52/F52)*100-100</f>
        <v>11.329539575788928</v>
      </c>
      <c r="H52" s="92">
        <v>376.6</v>
      </c>
      <c r="I52" s="92">
        <v>405.3</v>
      </c>
      <c r="J52" s="145">
        <f>SUM(H52/I52)*100-100</f>
        <v>-7.081174438687384</v>
      </c>
    </row>
    <row r="53" spans="1:10" ht="13.5" customHeight="1">
      <c r="A53" s="130">
        <v>93</v>
      </c>
      <c r="B53" s="68" t="s">
        <v>142</v>
      </c>
      <c r="E53" s="92"/>
      <c r="F53" s="92"/>
      <c r="G53" s="147"/>
      <c r="H53" s="92"/>
      <c r="I53" s="92"/>
      <c r="J53" s="145"/>
    </row>
    <row r="54" spans="1:10" ht="12">
      <c r="A54" s="130"/>
      <c r="B54" s="68" t="s">
        <v>143</v>
      </c>
      <c r="E54" s="92">
        <v>836.7</v>
      </c>
      <c r="F54" s="92">
        <v>823.3</v>
      </c>
      <c r="G54" s="120">
        <f aca="true" t="shared" si="2" ref="G54:G59">SUM(E54/F54)*100-100</f>
        <v>1.6275962589578512</v>
      </c>
      <c r="H54" s="92">
        <v>1264.3</v>
      </c>
      <c r="I54" s="92">
        <v>1132.9</v>
      </c>
      <c r="J54" s="145">
        <f aca="true" t="shared" si="3" ref="J54:J59">SUM(H54/I54)*100-100</f>
        <v>11.598552387677614</v>
      </c>
    </row>
    <row r="55" spans="1:10" ht="13.5" customHeight="1">
      <c r="A55" s="130">
        <v>94</v>
      </c>
      <c r="B55" s="68" t="s">
        <v>144</v>
      </c>
      <c r="E55" s="92">
        <v>366.8</v>
      </c>
      <c r="F55" s="92">
        <v>342.7</v>
      </c>
      <c r="G55" s="120">
        <f t="shared" si="2"/>
        <v>7.032389845345804</v>
      </c>
      <c r="H55" s="92">
        <v>244.6</v>
      </c>
      <c r="I55" s="92">
        <v>255.4</v>
      </c>
      <c r="J55" s="145">
        <f t="shared" si="3"/>
        <v>-4.2286609240407245</v>
      </c>
    </row>
    <row r="56" spans="1:10" ht="13.5" customHeight="1">
      <c r="A56" s="130">
        <v>95</v>
      </c>
      <c r="B56" s="68" t="s">
        <v>145</v>
      </c>
      <c r="E56" s="92">
        <v>217.2</v>
      </c>
      <c r="F56" s="92">
        <v>226.2</v>
      </c>
      <c r="G56" s="120">
        <f t="shared" si="2"/>
        <v>-3.9787798408488158</v>
      </c>
      <c r="H56" s="92">
        <v>133.7</v>
      </c>
      <c r="I56" s="92">
        <v>132.9</v>
      </c>
      <c r="J56" s="145">
        <f t="shared" si="3"/>
        <v>0.601956358164017</v>
      </c>
    </row>
    <row r="57" spans="1:10" ht="13.5" customHeight="1">
      <c r="A57" s="130">
        <v>96</v>
      </c>
      <c r="B57" s="68" t="s">
        <v>146</v>
      </c>
      <c r="E57" s="92">
        <v>689.8</v>
      </c>
      <c r="F57" s="92">
        <v>670.3</v>
      </c>
      <c r="G57" s="120">
        <f t="shared" si="2"/>
        <v>2.9091451588840727</v>
      </c>
      <c r="H57" s="92">
        <v>175.9</v>
      </c>
      <c r="I57" s="92">
        <v>189.5</v>
      </c>
      <c r="J57" s="145">
        <f t="shared" si="3"/>
        <v>-7.176781002638521</v>
      </c>
    </row>
    <row r="58" spans="1:10" ht="13.5" customHeight="1">
      <c r="A58" s="130">
        <v>97</v>
      </c>
      <c r="B58" s="68" t="s">
        <v>147</v>
      </c>
      <c r="E58" s="92">
        <v>1300.5</v>
      </c>
      <c r="F58" s="92">
        <v>1302.5</v>
      </c>
      <c r="G58" s="120">
        <f t="shared" si="2"/>
        <v>-0.15355086372360915</v>
      </c>
      <c r="H58" s="92">
        <v>972.2</v>
      </c>
      <c r="I58" s="92">
        <v>982.2</v>
      </c>
      <c r="J58" s="145">
        <f t="shared" si="3"/>
        <v>-1.0181225819588633</v>
      </c>
    </row>
    <row r="59" spans="1:10" ht="13.5" customHeight="1">
      <c r="A59" s="130">
        <v>99</v>
      </c>
      <c r="B59" s="68" t="s">
        <v>148</v>
      </c>
      <c r="E59" s="92">
        <v>2052</v>
      </c>
      <c r="F59" s="92">
        <v>2135.2</v>
      </c>
      <c r="G59" s="120">
        <f t="shared" si="2"/>
        <v>-3.896590483327074</v>
      </c>
      <c r="H59" s="92">
        <v>2002</v>
      </c>
      <c r="I59" s="92">
        <v>1988.2</v>
      </c>
      <c r="J59" s="145">
        <f t="shared" si="3"/>
        <v>0.6940951614525517</v>
      </c>
    </row>
    <row r="60" spans="1:10" ht="12">
      <c r="A60" s="130"/>
      <c r="E60" s="92"/>
      <c r="F60" s="92"/>
      <c r="G60" s="120"/>
      <c r="H60" s="92"/>
      <c r="I60" s="92"/>
      <c r="J60" s="145"/>
    </row>
    <row r="61" spans="1:10" ht="13.5" customHeight="1">
      <c r="A61" s="130"/>
      <c r="B61" s="68" t="s">
        <v>149</v>
      </c>
      <c r="E61" s="92">
        <v>146.3</v>
      </c>
      <c r="F61" s="92">
        <v>195.6</v>
      </c>
      <c r="G61" s="120">
        <f>SUM(E61/F61)*100-100</f>
        <v>-25.20449897750511</v>
      </c>
      <c r="H61" s="92">
        <v>364.8</v>
      </c>
      <c r="I61" s="92">
        <v>246.1</v>
      </c>
      <c r="J61" s="145">
        <f>SUM(H61/I61)*100-100</f>
        <v>48.23242584315318</v>
      </c>
    </row>
    <row r="62" spans="1:10" ht="12">
      <c r="A62" s="90"/>
      <c r="E62" s="92"/>
      <c r="F62" s="92"/>
      <c r="G62" s="120"/>
      <c r="H62" s="92"/>
      <c r="I62" s="92"/>
      <c r="J62" s="145"/>
    </row>
    <row r="63" spans="1:10" ht="13.5" customHeight="1">
      <c r="A63" s="78"/>
      <c r="B63" s="72" t="s">
        <v>150</v>
      </c>
      <c r="C63" s="149"/>
      <c r="D63" s="72"/>
      <c r="E63" s="101">
        <v>16819.2</v>
      </c>
      <c r="F63" s="101">
        <v>15796.5</v>
      </c>
      <c r="G63" s="121">
        <f>SUM(E63/F63)*100-100</f>
        <v>6.474218972557225</v>
      </c>
      <c r="H63" s="101">
        <v>11746.9</v>
      </c>
      <c r="I63" s="101">
        <v>11318</v>
      </c>
      <c r="J63" s="150">
        <f>SUM(H63/I63)*100-100</f>
        <v>3.78953878777169</v>
      </c>
    </row>
    <row r="64" ht="12">
      <c r="A64" s="68" t="s">
        <v>151</v>
      </c>
    </row>
    <row r="65" spans="1:9" ht="13.5" customHeight="1">
      <c r="A65" s="68" t="s">
        <v>97</v>
      </c>
      <c r="E65" s="103"/>
      <c r="F65" s="103"/>
      <c r="G65" s="103"/>
      <c r="H65" s="103"/>
      <c r="I65" s="103"/>
    </row>
    <row r="66" ht="13.5" customHeight="1">
      <c r="A66" s="39"/>
    </row>
    <row r="67" ht="13.5" customHeight="1"/>
    <row r="68" spans="5:9" ht="13.5" customHeight="1">
      <c r="E68" s="152"/>
      <c r="F68" s="152"/>
      <c r="G68" s="152"/>
      <c r="H68" s="152"/>
      <c r="I68" s="152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4">
    <mergeCell ref="E3:G4"/>
    <mergeCell ref="H3:J4"/>
    <mergeCell ref="E7:F8"/>
    <mergeCell ref="H7:I8"/>
  </mergeCells>
  <printOptions/>
  <pageMargins left="0.53" right="0.22" top="0.2" bottom="0.15748031496062992" header="0.18" footer="0.17"/>
  <pageSetup orientation="portrait" pageOrder="overThenDown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foersmon</cp:lastModifiedBy>
  <cp:lastPrinted>2010-07-14T09:31:16Z</cp:lastPrinted>
  <dcterms:created xsi:type="dcterms:W3CDTF">2008-09-02T12:22:41Z</dcterms:created>
  <dcterms:modified xsi:type="dcterms:W3CDTF">2010-07-14T09:31:18Z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