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2120" windowHeight="9015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'Seite1'!$A$1:$J$62</definedName>
    <definedName name="_xlnm.Print_Area" localSheetId="10">'Seite10'!$A$1:$H$45</definedName>
    <definedName name="_xlnm.Print_Area" localSheetId="2">'Seite2'!$A$1:$G$55</definedName>
    <definedName name="_xlnm.Print_Area" localSheetId="3">'Seite3'!$A$1:$F$41</definedName>
    <definedName name="_xlnm.Print_Area" localSheetId="4">'Seite4'!$A$1:$G$61</definedName>
    <definedName name="_xlnm.Print_Area" localSheetId="5">'Seite5'!$A$1:$G$45</definedName>
    <definedName name="_xlnm.Print_Area" localSheetId="6">'Seite6'!$A$1:$G$46</definedName>
    <definedName name="_xlnm.Print_Area" localSheetId="7">'Seite7'!$A$1:$H$43</definedName>
    <definedName name="_xlnm.Print_Area" localSheetId="8">'Seite8'!$A$1:$J$52</definedName>
    <definedName name="_xlnm.Print_Area" localSheetId="9">'Seite9'!$A$1:$H$47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<sst xmlns="http://schemas.openxmlformats.org/spreadsheetml/2006/main" count="834" uniqueCount="261">
  <si>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</si>
  <si>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</si>
  <si>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</si>
  <si>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</si>
  <si>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</si>
  <si>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</si>
  <si>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</si>
  <si>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</si>
  <si>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</si>
  <si>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</si>
  <si>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eingestie-         gene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</si>
  <si>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</si>
  <si>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</si>
  <si>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</si>
  <si>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</si>
  <si>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</si>
  <si>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</si>
  <si>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</si>
  <si>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</si>
  <si>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</si>
  <si>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</si>
  <si>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</si>
  <si>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</si>
  <si>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</si>
  <si>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</si>
  <si>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</si>
  <si>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</si>
  <si>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</si>
  <si>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</si>
  <si>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</si>
  <si>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</si>
  <si>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</si>
  <si>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</si>
  <si>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</si>
  <si>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</si>
  <si>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</si>
  <si>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</si>
  <si>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</si>
  <si>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</si>
  <si>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</si>
  <si>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</si>
  <si>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</si>
  <si>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</si>
  <si>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</si>
  <si>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</si>
  <si>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</si>
  <si>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</si>
  <si>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</si>
  <si>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</si>
  <si>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</si>
  <si>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</si>
  <si>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</si>
  <si>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</si>
  <si>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</si>
  <si>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</si>
  <si>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</si>
  <si>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</si>
  <si>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</si>
  <si>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</si>
  <si>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</si>
  <si>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</si>
  <si>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</si>
  <si>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</si>
  <si>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</si>
  <si>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</si>
  <si>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</si>
  <si>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</si>
  <si>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</si>
  <si>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</si>
  <si>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</si>
  <si>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</si>
  <si>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</si>
  <si>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</si>
  <si>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</si>
  <si>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</si>
  <si>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</si>
  <si>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</si>
  <si>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</si>
  <si>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</si>
  <si>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</si>
  <si>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</si>
  <si>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</si>
  <si>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</si>
  <si>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</si>
  <si>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</si>
  <si>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</si>
  <si>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</si>
  <si>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</si>
  <si>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</si>
  <si>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</si>
  <si>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</si>
  <si>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</si>
  <si>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</si>
  <si>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</si>
  <si>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</si>
  <si>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</si>
  <si>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</si>
  <si>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</si>
  <si>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</si>
  <si>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</si>
  <si>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</si>
  <si>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</si>
  <si>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</si>
  <si>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</si>
  <si>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</si>
  <si>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</si>
  <si>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</si>
  <si>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</si>
  <si>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</si>
  <si>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r>
      <t xml:space="preserve">Schiffsgrößenklassen                             </t>
    </r>
    <r>
      <rPr>
        <sz val="9"/>
        <rFont val="Arial"/>
        <family val="2"/>
      </rPr>
      <t xml:space="preserve"> (BRZ = Bruttoraumzahl)</t>
    </r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</si>
  <si>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</si>
  <si>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</si>
  <si>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</si>
  <si>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</si>
  <si>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</si>
  <si>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</si>
  <si>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</si>
  <si>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</si>
  <si>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</si>
  <si>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</si>
  <si>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</si>
  <si>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</si>
  <si>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</si>
  <si>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</si>
  <si>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</si>
  <si>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</si>
  <si>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</si>
  <si>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</si>
  <si>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</si>
  <si>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</si>
  <si>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</si>
  <si>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</si>
  <si>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</si>
  <si>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</si>
  <si>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</si>
  <si>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</si>
  <si>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</si>
  <si>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</si>
  <si>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</si>
  <si>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</si>
  <si>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</si>
  <si>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</si>
  <si>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</si>
  <si>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</si>
  <si>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</si>
  <si>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</si>
  <si>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</si>
  <si>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 -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</si>
  <si>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</si>
  <si>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</si>
  <si>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</si>
  <si>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</si>
  <si>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</si>
  <si>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</si>
  <si>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</si>
  <si>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</si>
  <si>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</si>
  <si>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</si>
  <si>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</si>
  <si>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</si>
  <si>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</si>
  <si>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 xml:space="preserve">          darunter in Containern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</si>
  <si>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</si>
  <si>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</si>
  <si>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</si>
  <si>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</si>
  <si>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</si>
  <si>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</si>
  <si>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</si>
  <si>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</si>
  <si>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</si>
  <si>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</si>
  <si>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</si>
  <si>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</si>
  <si>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</si>
  <si>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</si>
  <si>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</si>
  <si>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</si>
  <si>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</si>
  <si>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</si>
  <si>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</si>
  <si>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</si>
  <si>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</si>
  <si>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</si>
  <si>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</si>
  <si>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</si>
  <si>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</si>
  <si>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</si>
  <si>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</si>
  <si>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</si>
  <si>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</si>
  <si>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</si>
  <si>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Lübeck</t>
  </si>
  <si>
    <t xml:space="preserve">  darunter Puttgarden</t>
  </si>
  <si>
    <t>mailto:info-HH@statistik-nord.de</t>
  </si>
  <si>
    <t>mailto:info-SH@statistik-nord.de</t>
  </si>
  <si>
    <t xml:space="preserve">9    Seeschiffsankünfte in den Häfen Schleswig-Holsteins </t>
  </si>
  <si>
    <t xml:space="preserve">        umgeschlagenen Reise- und Transportfahrzeuge sowie der Transportbehälter in Tonnen</t>
  </si>
  <si>
    <t xml:space="preserve">8    Seeschiffsankünfte und -abfahrten in den Häfen Schleswig-Holsteins </t>
  </si>
  <si>
    <t>H II 2 - hj 1/07 S</t>
  </si>
  <si>
    <t>Die Seeschifffahrt in Schleswig-Holstein im 1. Halbjahr 2007</t>
  </si>
  <si>
    <t>im 1. Halbjahr 2007</t>
  </si>
  <si>
    <t>1    Seeverkehr in den Häfen Schleswig-Holsteins im 1. Halbjahr 2007 und 2006</t>
  </si>
  <si>
    <t xml:space="preserve">      im 1. Halbjahr 2007 und 2006</t>
  </si>
  <si>
    <t xml:space="preserve">7    Ein- und ausgestiegene Fahrgäste in den Häfen Schleswig-Holsteins </t>
  </si>
  <si>
    <t xml:space="preserve">        im seewärtigen Güterverkehr Schleswig-Holsteins im 1. Halbjahr 2007</t>
  </si>
  <si>
    <t xml:space="preserve">13    Eigengewichte der im seewärtigen Güterverkehr Schleswig-Holsteins im 1. Halbjahr 2007 </t>
  </si>
  <si>
    <t>6a  Seegüterumschlag in den Häfen Schleswig-Holsteins im 1. Halbjahr 2007 und 2006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</si>
  <si>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</si>
  <si>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</si>
  <si>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</si>
  <si>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</si>
  <si>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</si>
  <si>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3    Seegüterumschlag in den Häfen Schleswig-Holsteins im 1. Halbjahr 2007 und 2006 nach Fahrtgebieten </t>
  </si>
  <si>
    <t>2    Seegüterumschlag in den Häfen Schleswig-Holsteins im 1. Halbjahr 2007 und 2006 nach Güterarten</t>
  </si>
  <si>
    <t xml:space="preserve">   darunter Verkehr innerhalb Schleswig-Holstein</t>
  </si>
  <si>
    <t>Sattelauflieger und Wechselbrücken</t>
  </si>
  <si>
    <t xml:space="preserve">Sonstige Anhänger, </t>
  </si>
  <si>
    <t xml:space="preserve">4    Seegüterumschlag in den Häfen Schleswig-Holsteins </t>
  </si>
  <si>
    <t xml:space="preserve">      im 1. Halbjahr 2007 und 2006 nach Ladungsart </t>
  </si>
  <si>
    <t>Sonstige Häfen</t>
  </si>
  <si>
    <t xml:space="preserve">       im 1. Halbjahr 2007 und 2006 nach Schiffsarten</t>
  </si>
  <si>
    <t xml:space="preserve">        im 1. Halbjahr 2007 und 2006 nach Schiffsgrößenklassen</t>
  </si>
  <si>
    <t>11    Entwicklung des Seegüterverkehrs in den Häfen Schleswig-Holsteins seit 1970</t>
  </si>
  <si>
    <t>6b  Fährverkehr in den Häfen Schleswig-Holsteins im 1. Halbjahr 2007 und 2006</t>
  </si>
  <si>
    <t>Januar bis Juni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</si>
  <si>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</si>
  <si>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</si>
  <si>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</si>
  <si>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</si>
  <si>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</si>
  <si>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</si>
  <si>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</si>
  <si>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</si>
  <si>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</si>
  <si>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t>Insgesamt               1. Hj.         2007</t>
  </si>
  <si>
    <t>Insgesamt               1. Hj.        2006</t>
  </si>
  <si>
    <t>Veränderung insgesamt         1. Hj. 2007 gegenüber         1. Hj. 2006         in %</t>
  </si>
  <si>
    <t>Veränderung insgesamt             1. Hj. 2007                gegenüber        1. Hj. 2006               in %</t>
  </si>
  <si>
    <t>Nr.        des Ver-   kehrs-  bezirks</t>
  </si>
  <si>
    <t xml:space="preserve">Januar  bis  Juni </t>
  </si>
  <si>
    <t>Januar  bis  Juni</t>
  </si>
  <si>
    <r>
      <t xml:space="preserve"> .  </t>
    </r>
    <r>
      <rPr>
        <b/>
        <vertAlign val="superscript"/>
        <sz val="10"/>
        <rFont val="Arial"/>
        <family val="2"/>
      </rPr>
      <t>1)</t>
    </r>
  </si>
  <si>
    <r>
      <t xml:space="preserve">1)  </t>
    </r>
    <r>
      <rPr>
        <sz val="10"/>
        <rFont val="Arial"/>
        <family val="0"/>
      </rPr>
      <t xml:space="preserve"> Zahlenwert unbekannt</t>
    </r>
  </si>
  <si>
    <t>Janur  bis  Juni</t>
  </si>
  <si>
    <t>Veränderung der Ankünfte             1. Hj. 2007                gegenüber        1. Hj. 2006               in %</t>
  </si>
  <si>
    <t>Veränderung        der Ankünfte             1. Hj. 2007                gegenüber        1. Hj. 2006               in %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</si>
  <si>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</si>
  <si>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</si>
  <si>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</si>
  <si>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              x</t>
  </si>
  <si>
    <t xml:space="preserve">5    Ein- und ausgeladene Fahrzeuge und Transportbehälter in den Häfen Schleswig-Holsteins </t>
  </si>
  <si>
    <t>Umgeschlagene Güter in Tonnen</t>
  </si>
  <si>
    <t xml:space="preserve">           40-Fuß-Container und größer</t>
  </si>
  <si>
    <t>Veränderung      1 Hj. 2007 gegenüber      1. Hj. 2006         in %</t>
  </si>
  <si>
    <t>Steenodde und Wittdün / Amrum</t>
  </si>
  <si>
    <t xml:space="preserve">   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</si>
  <si>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</si>
  <si>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</si>
  <si>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</si>
  <si>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r>
      <t xml:space="preserve">   Europa </t>
    </r>
    <r>
      <rPr>
        <sz val="8"/>
        <rFont val="Arial"/>
        <family val="2"/>
      </rPr>
      <t>(ohne Verkehr innerhalb Deutschlands)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</si>
</sst>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b/>
      <sz val="16"/>
      <name val="Arial"/>
      <family val="2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>
      <alignment horizontal="center"/>
      <protection/>
    </xf>
    <xf numFmtId="38" fontId="7" fillId="0" borderId="0">
      <alignment horizontal="center"/>
      <protection/>
    </xf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8" fillId="2" borderId="0" xfId="24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4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4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4" fillId="2" borderId="0" xfId="24" applyNumberFormat="1" applyFont="1" applyFill="1">
      <alignment/>
      <protection/>
    </xf>
    <xf numFmtId="169" fontId="7" fillId="2" borderId="0" xfId="26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0" fontId="4" fillId="2" borderId="4" xfId="0" applyFont="1" applyFill="1" applyBorder="1" applyAlignment="1">
      <alignment/>
    </xf>
    <xf numFmtId="168" fontId="4" fillId="2" borderId="3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8" fontId="4" fillId="2" borderId="3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Alignment="1">
      <alignment/>
    </xf>
    <xf numFmtId="169" fontId="11" fillId="2" borderId="0" xfId="26" applyNumberFormat="1" applyFont="1" applyFill="1" applyBorder="1">
      <alignment/>
      <protection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9" fontId="11" fillId="2" borderId="0" xfId="26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168" fontId="0" fillId="2" borderId="3" xfId="0" applyNumberFormat="1" applyFill="1" applyBorder="1" applyAlignment="1">
      <alignment horizontal="right"/>
    </xf>
    <xf numFmtId="168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70" fontId="7" fillId="2" borderId="0" xfId="26" applyNumberFormat="1" applyFont="1" applyFill="1" applyBorder="1">
      <alignment/>
      <protection/>
    </xf>
    <xf numFmtId="170" fontId="11" fillId="2" borderId="0" xfId="26" applyNumberFormat="1" applyFont="1" applyFill="1" applyBorder="1">
      <alignment/>
      <protection/>
    </xf>
    <xf numFmtId="168" fontId="1" fillId="2" borderId="3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168" fontId="10" fillId="2" borderId="3" xfId="0" applyNumberFormat="1" applyFont="1" applyFill="1" applyBorder="1" applyAlignment="1">
      <alignment/>
    </xf>
    <xf numFmtId="168" fontId="1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horizontal="center"/>
    </xf>
    <xf numFmtId="168" fontId="4" fillId="2" borderId="0" xfId="0" applyNumberFormat="1" applyFont="1" applyFill="1" applyAlignment="1">
      <alignment horizontal="right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7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4" fillId="2" borderId="13" xfId="21" applyFont="1" applyFill="1" applyBorder="1" applyAlignment="1" applyProtection="1">
      <alignment horizontal="left"/>
      <protection hidden="1"/>
    </xf>
    <xf numFmtId="0" fontId="14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5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68" fontId="0" fillId="2" borderId="0" xfId="0" applyNumberForma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167" fontId="10" fillId="2" borderId="0" xfId="24" applyNumberFormat="1" applyFont="1" applyFill="1">
      <alignment/>
      <protection/>
    </xf>
    <xf numFmtId="168" fontId="10" fillId="2" borderId="0" xfId="24" applyNumberFormat="1" applyFont="1" applyFill="1">
      <alignment/>
      <protection/>
    </xf>
    <xf numFmtId="167" fontId="10" fillId="2" borderId="0" xfId="0" applyNumberFormat="1" applyFont="1" applyFill="1" applyAlignment="1">
      <alignment/>
    </xf>
    <xf numFmtId="167" fontId="4" fillId="2" borderId="0" xfId="0" applyNumberFormat="1" applyFont="1" applyFill="1" applyAlignment="1">
      <alignment/>
    </xf>
    <xf numFmtId="167" fontId="10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5" fontId="4" fillId="2" borderId="3" xfId="0" applyNumberFormat="1" applyFont="1" applyFill="1" applyBorder="1" applyAlignment="1">
      <alignment/>
    </xf>
    <xf numFmtId="165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/>
    </xf>
    <xf numFmtId="165" fontId="10" fillId="2" borderId="3" xfId="0" applyNumberFormat="1" applyFont="1" applyFill="1" applyBorder="1" applyAlignment="1">
      <alignment/>
    </xf>
    <xf numFmtId="165" fontId="10" fillId="2" borderId="0" xfId="0" applyNumberFormat="1" applyFont="1" applyFill="1" applyAlignment="1">
      <alignment/>
    </xf>
    <xf numFmtId="165" fontId="10" fillId="2" borderId="0" xfId="0" applyNumberFormat="1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 horizontal="right"/>
    </xf>
    <xf numFmtId="165" fontId="10" fillId="2" borderId="3" xfId="0" applyNumberFormat="1" applyFont="1" applyFill="1" applyBorder="1" applyAlignment="1">
      <alignment horizontal="right"/>
    </xf>
    <xf numFmtId="168" fontId="10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8" fontId="4" fillId="2" borderId="4" xfId="0" applyNumberFormat="1" applyFont="1" applyFill="1" applyBorder="1" applyAlignment="1">
      <alignment/>
    </xf>
    <xf numFmtId="168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24" applyFont="1" applyFill="1" applyAlignment="1">
      <alignment/>
      <protection/>
    </xf>
    <xf numFmtId="0" fontId="0" fillId="2" borderId="17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18" xfId="0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/>
    </xf>
    <xf numFmtId="167" fontId="10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0" fontId="13" fillId="3" borderId="0" xfId="20" applyFill="1" applyAlignment="1">
      <alignment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0" fontId="0" fillId="3" borderId="0" xfId="0" applyFill="1" applyAlignment="1">
      <alignment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5" fillId="2" borderId="1" xfId="20" applyFont="1" applyFill="1" applyBorder="1" applyAlignment="1" applyProtection="1">
      <alignment horizontal="left"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 horizontal="center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47625</xdr:rowOff>
    </xdr:from>
    <xdr:to>
      <xdr:col>7</xdr:col>
      <xdr:colOff>190500</xdr:colOff>
      <xdr:row>46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44</xdr:row>
      <xdr:rowOff>38100</xdr:rowOff>
    </xdr:from>
    <xdr:to>
      <xdr:col>12</xdr:col>
      <xdr:colOff>28575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001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142875</xdr:rowOff>
    </xdr:from>
    <xdr:to>
      <xdr:col>1</xdr:col>
      <xdr:colOff>352425</xdr:colOff>
      <xdr:row>59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94773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54</xdr:row>
      <xdr:rowOff>38100</xdr:rowOff>
    </xdr:from>
    <xdr:to>
      <xdr:col>10</xdr:col>
      <xdr:colOff>619125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06965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28575</xdr:rowOff>
    </xdr:from>
    <xdr:to>
      <xdr:col>5</xdr:col>
      <xdr:colOff>552450</xdr:colOff>
      <xdr:row>40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60</xdr:row>
      <xdr:rowOff>38100</xdr:rowOff>
    </xdr:from>
    <xdr:to>
      <xdr:col>11</xdr:col>
      <xdr:colOff>38100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7346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47625</xdr:rowOff>
    </xdr:from>
    <xdr:to>
      <xdr:col>6</xdr:col>
      <xdr:colOff>704850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107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45</xdr:row>
      <xdr:rowOff>38100</xdr:rowOff>
    </xdr:from>
    <xdr:to>
      <xdr:col>11</xdr:col>
      <xdr:colOff>38100</xdr:colOff>
      <xdr:row>45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9631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47625</xdr:rowOff>
    </xdr:from>
    <xdr:to>
      <xdr:col>7</xdr:col>
      <xdr:colOff>209550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51</xdr:row>
      <xdr:rowOff>38100</xdr:rowOff>
    </xdr:from>
    <xdr:to>
      <xdr:col>14</xdr:col>
      <xdr:colOff>9525</xdr:colOff>
      <xdr:row>51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8869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15" customWidth="1"/>
    <col min="2" max="4" width="11.8515625" style="115" customWidth="1"/>
    <col min="5" max="5" width="12.421875" style="115" customWidth="1"/>
    <col min="6" max="7" width="11.8515625" style="115" customWidth="1"/>
    <col min="8" max="8" width="7.140625" style="115" customWidth="1"/>
    <col min="9" max="16384" width="11.421875" style="83" customWidth="1"/>
  </cols>
  <sheetData>
    <row r="1" spans="1:8" ht="19.5" customHeight="1">
      <c r="A1" s="79"/>
      <c r="B1" s="80" t="s">
        <v>164</v>
      </c>
      <c r="C1" s="81"/>
      <c r="D1" s="81"/>
      <c r="E1" s="81"/>
      <c r="F1" s="81"/>
      <c r="G1" s="81"/>
      <c r="H1" s="82"/>
    </row>
    <row r="2" spans="1:8" ht="19.5" customHeight="1">
      <c r="A2" s="84"/>
      <c r="B2" s="85" t="s">
        <v>165</v>
      </c>
      <c r="C2" s="86"/>
      <c r="D2" s="86"/>
      <c r="E2" s="86"/>
      <c r="F2" s="86"/>
      <c r="G2" s="86"/>
      <c r="H2" s="87"/>
    </row>
    <row r="3" spans="1:8" ht="12.75">
      <c r="A3" s="88"/>
      <c r="B3" s="89" t="s">
        <v>166</v>
      </c>
      <c r="C3" s="90"/>
      <c r="D3" s="90"/>
      <c r="E3" s="90"/>
      <c r="F3" s="90"/>
      <c r="G3" s="90"/>
      <c r="H3" s="91"/>
    </row>
    <row r="4" spans="1:8" ht="12.75">
      <c r="A4" s="92" t="s">
        <v>167</v>
      </c>
      <c r="B4" s="93" t="s">
        <v>168</v>
      </c>
      <c r="C4" s="93"/>
      <c r="D4" s="94"/>
      <c r="E4" s="93" t="s">
        <v>169</v>
      </c>
      <c r="F4" s="93" t="s">
        <v>170</v>
      </c>
      <c r="G4" s="93"/>
      <c r="H4" s="94"/>
    </row>
    <row r="5" spans="1:8" ht="12.75">
      <c r="A5" s="95" t="s">
        <v>171</v>
      </c>
      <c r="B5" s="96" t="s">
        <v>172</v>
      </c>
      <c r="C5" s="96"/>
      <c r="D5" s="97"/>
      <c r="E5" s="96" t="s">
        <v>171</v>
      </c>
      <c r="F5" s="96" t="s">
        <v>173</v>
      </c>
      <c r="G5" s="96"/>
      <c r="H5" s="97"/>
    </row>
    <row r="6" spans="1:8" ht="12.75">
      <c r="A6" s="95" t="s">
        <v>174</v>
      </c>
      <c r="B6" s="98" t="s">
        <v>175</v>
      </c>
      <c r="C6" s="96"/>
      <c r="D6" s="97"/>
      <c r="E6" s="96" t="s">
        <v>174</v>
      </c>
      <c r="F6" s="98" t="s">
        <v>176</v>
      </c>
      <c r="G6" s="99"/>
      <c r="H6" s="97"/>
    </row>
    <row r="7" spans="1:8" ht="12.75">
      <c r="A7" s="95" t="s">
        <v>177</v>
      </c>
      <c r="B7" s="98" t="s">
        <v>178</v>
      </c>
      <c r="C7" s="96"/>
      <c r="D7" s="97"/>
      <c r="E7" s="96" t="s">
        <v>177</v>
      </c>
      <c r="F7" s="98" t="s">
        <v>179</v>
      </c>
      <c r="G7" s="99"/>
      <c r="H7" s="97"/>
    </row>
    <row r="8" spans="1:8" ht="12.75">
      <c r="A8" s="100" t="s">
        <v>180</v>
      </c>
      <c r="B8" s="169" t="s">
        <v>194</v>
      </c>
      <c r="C8" s="169"/>
      <c r="D8" s="169"/>
      <c r="E8" s="101" t="s">
        <v>180</v>
      </c>
      <c r="F8" s="169" t="s">
        <v>195</v>
      </c>
      <c r="G8" s="172"/>
      <c r="H8" s="172"/>
    </row>
    <row r="9" spans="1:8" ht="12.75">
      <c r="A9" s="92"/>
      <c r="B9" s="93"/>
      <c r="C9" s="93"/>
      <c r="D9" s="93"/>
      <c r="E9" s="93"/>
      <c r="F9" s="93"/>
      <c r="G9" s="93"/>
      <c r="H9" s="94"/>
    </row>
    <row r="10" spans="1:8" ht="12.75">
      <c r="A10" s="102" t="s">
        <v>181</v>
      </c>
      <c r="B10" s="96"/>
      <c r="C10" s="96"/>
      <c r="D10" s="96"/>
      <c r="E10" s="96"/>
      <c r="F10" s="96"/>
      <c r="G10" s="96"/>
      <c r="H10" s="97"/>
    </row>
    <row r="11" spans="1:8" ht="12.75">
      <c r="A11" s="103" t="s">
        <v>199</v>
      </c>
      <c r="B11" s="104"/>
      <c r="C11" s="105"/>
      <c r="D11" s="105"/>
      <c r="E11" s="105"/>
      <c r="F11" s="105"/>
      <c r="G11" s="106"/>
      <c r="H11" s="107"/>
    </row>
    <row r="12" spans="1:8" ht="12.75">
      <c r="A12" s="108" t="s">
        <v>189</v>
      </c>
      <c r="B12" s="104"/>
      <c r="C12" s="105"/>
      <c r="D12" s="105"/>
      <c r="E12" s="105"/>
      <c r="F12" s="105"/>
      <c r="G12" s="106"/>
      <c r="H12" s="107"/>
    </row>
    <row r="13" spans="1:8" ht="12.75">
      <c r="A13" s="109" t="s">
        <v>201</v>
      </c>
      <c r="B13" s="104"/>
      <c r="C13" s="104"/>
      <c r="D13" s="104"/>
      <c r="E13" s="104"/>
      <c r="F13" s="104"/>
      <c r="G13" s="96"/>
      <c r="H13" s="97"/>
    </row>
    <row r="14" spans="1:8" ht="12.75">
      <c r="A14" s="95"/>
      <c r="B14" s="96"/>
      <c r="C14" s="96"/>
      <c r="D14" s="96"/>
      <c r="E14" s="96"/>
      <c r="F14" s="96"/>
      <c r="G14" s="96"/>
      <c r="H14" s="97"/>
    </row>
    <row r="15" spans="1:8" ht="12.75">
      <c r="A15" s="95" t="s">
        <v>182</v>
      </c>
      <c r="B15" s="96"/>
      <c r="C15" s="110"/>
      <c r="D15" s="110"/>
      <c r="E15" s="110"/>
      <c r="F15" s="110"/>
      <c r="G15" s="96" t="s">
        <v>183</v>
      </c>
      <c r="H15" s="97"/>
    </row>
    <row r="16" spans="1:8" ht="12.75">
      <c r="A16" s="92" t="s">
        <v>184</v>
      </c>
      <c r="B16" s="173" t="s">
        <v>190</v>
      </c>
      <c r="C16" s="173"/>
      <c r="D16" s="173"/>
      <c r="E16" s="174"/>
      <c r="F16" s="110"/>
      <c r="G16" s="170">
        <v>39464</v>
      </c>
      <c r="H16" s="171"/>
    </row>
    <row r="17" spans="1:8" ht="12.75">
      <c r="A17" s="95" t="s">
        <v>174</v>
      </c>
      <c r="B17" s="167" t="s">
        <v>191</v>
      </c>
      <c r="C17" s="167"/>
      <c r="D17" s="167"/>
      <c r="E17" s="168"/>
      <c r="F17" s="96"/>
      <c r="G17" s="96"/>
      <c r="H17" s="97"/>
    </row>
    <row r="18" spans="1:8" ht="12.75">
      <c r="A18" s="100" t="s">
        <v>180</v>
      </c>
      <c r="B18" s="181" t="s">
        <v>185</v>
      </c>
      <c r="C18" s="182"/>
      <c r="D18" s="182"/>
      <c r="E18" s="111"/>
      <c r="F18" s="96"/>
      <c r="G18" s="96"/>
      <c r="H18" s="97"/>
    </row>
    <row r="19" spans="1:8" ht="12.75">
      <c r="A19" s="95"/>
      <c r="B19" s="96"/>
      <c r="C19" s="96"/>
      <c r="D19" s="96"/>
      <c r="E19" s="96"/>
      <c r="F19" s="96"/>
      <c r="G19" s="96"/>
      <c r="H19" s="97"/>
    </row>
    <row r="20" spans="1:8" ht="27" customHeight="1">
      <c r="A20" s="178" t="s">
        <v>186</v>
      </c>
      <c r="B20" s="179"/>
      <c r="C20" s="179"/>
      <c r="D20" s="179"/>
      <c r="E20" s="179"/>
      <c r="F20" s="179"/>
      <c r="G20" s="179"/>
      <c r="H20" s="180"/>
    </row>
    <row r="21" spans="1:8" ht="28.5" customHeight="1">
      <c r="A21" s="175" t="s">
        <v>187</v>
      </c>
      <c r="B21" s="176"/>
      <c r="C21" s="176"/>
      <c r="D21" s="176"/>
      <c r="E21" s="176"/>
      <c r="F21" s="176"/>
      <c r="G21" s="176"/>
      <c r="H21" s="177"/>
    </row>
    <row r="22" spans="1:8" ht="12.75">
      <c r="A22" s="183" t="s">
        <v>188</v>
      </c>
      <c r="B22" s="184"/>
      <c r="C22" s="184"/>
      <c r="D22" s="184"/>
      <c r="E22" s="184"/>
      <c r="F22" s="184"/>
      <c r="G22" s="184"/>
      <c r="H22" s="185"/>
    </row>
    <row r="23" spans="1:8" ht="12.75">
      <c r="A23" s="112"/>
      <c r="B23" s="113"/>
      <c r="C23" s="113"/>
      <c r="D23" s="113"/>
      <c r="E23" s="113"/>
      <c r="F23" s="113"/>
      <c r="G23" s="113"/>
      <c r="H23" s="114"/>
    </row>
    <row r="24" spans="1:8" ht="12">
      <c r="A24" s="83"/>
      <c r="B24" s="83"/>
      <c r="C24" s="83"/>
      <c r="D24" s="83"/>
      <c r="E24" s="83"/>
      <c r="F24" s="83"/>
      <c r="G24" s="83"/>
      <c r="H24" s="83"/>
    </row>
    <row r="25" spans="1:8" ht="12">
      <c r="A25" s="83"/>
      <c r="B25" s="83"/>
      <c r="C25" s="83"/>
      <c r="D25" s="83"/>
      <c r="E25" s="83"/>
      <c r="F25" s="83"/>
      <c r="G25" s="83"/>
      <c r="H25" s="83"/>
    </row>
    <row r="26" spans="1:8" ht="12">
      <c r="A26" s="83"/>
      <c r="B26" s="83"/>
      <c r="C26" s="83"/>
      <c r="D26" s="83"/>
      <c r="E26" s="83"/>
      <c r="F26" s="83"/>
      <c r="G26" s="83"/>
      <c r="H26" s="83"/>
    </row>
    <row r="27" spans="1:8" ht="12">
      <c r="A27" s="83"/>
      <c r="B27" s="83"/>
      <c r="C27" s="83"/>
      <c r="D27" s="83"/>
      <c r="E27" s="83"/>
      <c r="F27" s="83"/>
      <c r="G27" s="83"/>
      <c r="H27" s="83"/>
    </row>
    <row r="28" spans="1:8" ht="12">
      <c r="A28" s="83"/>
      <c r="B28" s="83"/>
      <c r="C28" s="83"/>
      <c r="D28" s="83"/>
      <c r="E28" s="83"/>
      <c r="F28" s="83"/>
      <c r="G28" s="83"/>
      <c r="H28" s="83"/>
    </row>
    <row r="29" spans="1:8" ht="12">
      <c r="A29" s="83"/>
      <c r="B29" s="83"/>
      <c r="C29" s="83"/>
      <c r="D29" s="83"/>
      <c r="E29" s="83"/>
      <c r="F29" s="83"/>
      <c r="G29" s="83"/>
      <c r="H29" s="83"/>
    </row>
    <row r="30" spans="1:8" ht="12">
      <c r="A30" s="83"/>
      <c r="B30" s="83"/>
      <c r="C30" s="83"/>
      <c r="D30" s="83"/>
      <c r="E30" s="83"/>
      <c r="F30" s="83"/>
      <c r="G30" s="83"/>
      <c r="H30" s="83"/>
    </row>
    <row r="31" spans="1:8" ht="12">
      <c r="A31" s="83"/>
      <c r="B31" s="83"/>
      <c r="C31" s="83"/>
      <c r="D31" s="83"/>
      <c r="E31" s="83"/>
      <c r="F31" s="83"/>
      <c r="G31" s="83"/>
      <c r="H31" s="83"/>
    </row>
    <row r="32" spans="1:8" ht="12">
      <c r="A32" s="83"/>
      <c r="B32" s="83"/>
      <c r="C32" s="83"/>
      <c r="D32" s="83"/>
      <c r="E32" s="83"/>
      <c r="F32" s="83"/>
      <c r="G32" s="83"/>
      <c r="H32" s="83"/>
    </row>
    <row r="33" spans="1:8" ht="12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/>
      <c r="B34" s="83"/>
      <c r="C34" s="83"/>
      <c r="D34" s="83"/>
      <c r="E34" s="83"/>
      <c r="F34" s="83"/>
      <c r="G34" s="83"/>
      <c r="H34" s="83"/>
    </row>
    <row r="35" spans="1:8" ht="12">
      <c r="A35" s="83"/>
      <c r="B35" s="83"/>
      <c r="C35" s="83"/>
      <c r="D35" s="83"/>
      <c r="E35" s="83"/>
      <c r="F35" s="83"/>
      <c r="G35" s="83"/>
      <c r="H35" s="83"/>
    </row>
    <row r="36" spans="1:8" ht="12">
      <c r="A36" s="83"/>
      <c r="B36" s="83"/>
      <c r="C36" s="83"/>
      <c r="D36" s="83"/>
      <c r="E36" s="83"/>
      <c r="F36" s="83"/>
      <c r="G36" s="83"/>
      <c r="H36" s="83"/>
    </row>
    <row r="37" spans="1:8" ht="12">
      <c r="A37" s="83"/>
      <c r="B37" s="83"/>
      <c r="C37" s="83"/>
      <c r="D37" s="83"/>
      <c r="E37" s="83"/>
      <c r="F37" s="83"/>
      <c r="G37" s="83"/>
      <c r="H37" s="83"/>
    </row>
    <row r="38" spans="1:8" ht="12">
      <c r="A38" s="83"/>
      <c r="B38" s="83"/>
      <c r="C38" s="83"/>
      <c r="D38" s="83"/>
      <c r="E38" s="83"/>
      <c r="F38" s="83"/>
      <c r="G38" s="83"/>
      <c r="H38" s="83"/>
    </row>
    <row r="39" spans="1:8" ht="12">
      <c r="A39" s="83"/>
      <c r="B39" s="83"/>
      <c r="C39" s="83"/>
      <c r="D39" s="83"/>
      <c r="E39" s="83"/>
      <c r="F39" s="83"/>
      <c r="G39" s="83"/>
      <c r="H39" s="83"/>
    </row>
    <row r="40" spans="1:8" ht="12">
      <c r="A40" s="83"/>
      <c r="B40" s="83"/>
      <c r="C40" s="83"/>
      <c r="D40" s="83"/>
      <c r="E40" s="83"/>
      <c r="F40" s="83"/>
      <c r="G40" s="83"/>
      <c r="H40" s="83"/>
    </row>
    <row r="41" spans="1:8" ht="12">
      <c r="A41" s="83"/>
      <c r="B41" s="83"/>
      <c r="C41" s="83"/>
      <c r="D41" s="83"/>
      <c r="E41" s="83"/>
      <c r="F41" s="83"/>
      <c r="G41" s="83"/>
      <c r="H41" s="83"/>
    </row>
    <row r="42" spans="1:8" ht="12">
      <c r="A42" s="83"/>
      <c r="B42" s="83"/>
      <c r="C42" s="83"/>
      <c r="D42" s="83"/>
      <c r="E42" s="83"/>
      <c r="F42" s="83"/>
      <c r="G42" s="83"/>
      <c r="H42" s="83"/>
    </row>
    <row r="43" spans="1:8" ht="12">
      <c r="A43" s="83"/>
      <c r="B43" s="83"/>
      <c r="C43" s="83"/>
      <c r="D43" s="83"/>
      <c r="E43" s="83"/>
      <c r="F43" s="83"/>
      <c r="G43" s="83"/>
      <c r="H43" s="83"/>
    </row>
    <row r="44" spans="1:8" ht="12">
      <c r="A44" s="83"/>
      <c r="B44" s="83"/>
      <c r="C44" s="83"/>
      <c r="D44" s="83"/>
      <c r="E44" s="83"/>
      <c r="F44" s="83"/>
      <c r="G44" s="83"/>
      <c r="H44" s="8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6" customWidth="1"/>
    <col min="2" max="2" width="9.57421875" style="6" bestFit="1" customWidth="1"/>
    <col min="3" max="3" width="8.28125" style="6" bestFit="1" customWidth="1"/>
    <col min="4" max="4" width="9.140625" style="6" bestFit="1" customWidth="1"/>
    <col min="5" max="5" width="8.140625" style="6" bestFit="1" customWidth="1"/>
    <col min="6" max="6" width="9.00390625" style="6" bestFit="1" customWidth="1"/>
    <col min="7" max="7" width="8.8515625" style="6" bestFit="1" customWidth="1"/>
    <col min="8" max="16384" width="11.421875" style="6" customWidth="1"/>
  </cols>
  <sheetData>
    <row r="1" s="4" customFormat="1" ht="15.75">
      <c r="A1" s="40"/>
    </row>
    <row r="2" ht="12.75">
      <c r="A2" s="4" t="s">
        <v>5</v>
      </c>
    </row>
    <row r="3" spans="1:8" s="4" customFormat="1" ht="15">
      <c r="A3" s="231" t="s">
        <v>163</v>
      </c>
      <c r="B3" s="231"/>
      <c r="C3" s="231"/>
      <c r="D3" s="231"/>
      <c r="E3" s="231"/>
      <c r="F3" s="231"/>
      <c r="G3" s="231"/>
      <c r="H3" s="231"/>
    </row>
    <row r="4" spans="1:8" s="4" customFormat="1" ht="15">
      <c r="A4" s="231" t="s">
        <v>205</v>
      </c>
      <c r="B4" s="231"/>
      <c r="C4" s="231"/>
      <c r="D4" s="231"/>
      <c r="E4" s="231"/>
      <c r="F4" s="231"/>
      <c r="G4" s="231"/>
      <c r="H4" s="231"/>
    </row>
    <row r="5" s="4" customFormat="1" ht="15" customHeight="1"/>
    <row r="6" spans="1:8" ht="21" customHeight="1">
      <c r="A6" s="235" t="s">
        <v>0</v>
      </c>
      <c r="B6" s="192" t="s">
        <v>4</v>
      </c>
      <c r="C6" s="203" t="s">
        <v>123</v>
      </c>
      <c r="D6" s="204"/>
      <c r="E6" s="204"/>
      <c r="F6" s="204"/>
      <c r="G6" s="204"/>
      <c r="H6" s="204"/>
    </row>
    <row r="7" spans="1:8" ht="60" customHeight="1">
      <c r="A7" s="222"/>
      <c r="B7" s="202"/>
      <c r="C7" s="11" t="s">
        <v>28</v>
      </c>
      <c r="D7" s="41" t="s">
        <v>126</v>
      </c>
      <c r="E7" s="11" t="s">
        <v>127</v>
      </c>
      <c r="F7" s="41" t="s">
        <v>124</v>
      </c>
      <c r="G7" s="11" t="s">
        <v>29</v>
      </c>
      <c r="H7" s="41" t="s">
        <v>30</v>
      </c>
    </row>
    <row r="8" spans="1:9" ht="21.75" customHeight="1">
      <c r="A8" s="42" t="s">
        <v>1</v>
      </c>
      <c r="B8" s="43">
        <f>SUM(B10:B23)</f>
        <v>1026997</v>
      </c>
      <c r="C8" s="44">
        <f aca="true" t="shared" si="0" ref="C8:H8">SUM(C10:C23)</f>
        <v>12909</v>
      </c>
      <c r="D8" s="44">
        <f t="shared" si="0"/>
        <v>595480</v>
      </c>
      <c r="E8" s="44">
        <f t="shared" si="0"/>
        <v>238647</v>
      </c>
      <c r="F8" s="44">
        <f t="shared" si="0"/>
        <v>3563</v>
      </c>
      <c r="G8" s="44">
        <f t="shared" si="0"/>
        <v>35887</v>
      </c>
      <c r="H8" s="44">
        <f t="shared" si="0"/>
        <v>140511</v>
      </c>
      <c r="I8" s="26"/>
    </row>
    <row r="9" spans="1:8" ht="18" customHeight="1">
      <c r="A9" s="6" t="s">
        <v>110</v>
      </c>
      <c r="B9" s="24"/>
      <c r="C9" s="26" t="s">
        <v>5</v>
      </c>
      <c r="D9" s="26"/>
      <c r="E9" s="26"/>
      <c r="F9" s="26"/>
      <c r="G9" s="26"/>
      <c r="H9" s="26"/>
    </row>
    <row r="10" spans="1:8" ht="17.25" customHeight="1">
      <c r="A10" s="6" t="s">
        <v>111</v>
      </c>
      <c r="B10" s="45">
        <f>SUM(C10:I10)</f>
        <v>63334</v>
      </c>
      <c r="C10" s="46" t="s">
        <v>142</v>
      </c>
      <c r="D10" s="46">
        <v>55348</v>
      </c>
      <c r="E10" s="46">
        <v>7986</v>
      </c>
      <c r="F10" s="46" t="s">
        <v>142</v>
      </c>
      <c r="G10" s="46" t="s">
        <v>142</v>
      </c>
      <c r="H10" s="46" t="s">
        <v>142</v>
      </c>
    </row>
    <row r="11" spans="1:8" ht="17.25" customHeight="1">
      <c r="A11" s="6" t="s">
        <v>112</v>
      </c>
      <c r="B11" s="45">
        <f>SUM(C11:I11)</f>
        <v>1255</v>
      </c>
      <c r="C11" s="46" t="s">
        <v>142</v>
      </c>
      <c r="D11" s="46">
        <v>830</v>
      </c>
      <c r="E11" s="46">
        <v>425</v>
      </c>
      <c r="F11" s="46" t="s">
        <v>142</v>
      </c>
      <c r="G11" s="46" t="s">
        <v>142</v>
      </c>
      <c r="H11" s="46" t="s">
        <v>142</v>
      </c>
    </row>
    <row r="12" spans="1:8" ht="17.25" customHeight="1">
      <c r="A12" s="6" t="s">
        <v>113</v>
      </c>
      <c r="B12" s="45" t="s">
        <v>142</v>
      </c>
      <c r="C12" s="46" t="s">
        <v>142</v>
      </c>
      <c r="D12" s="46" t="s">
        <v>142</v>
      </c>
      <c r="E12" s="46" t="s">
        <v>142</v>
      </c>
      <c r="F12" s="46" t="s">
        <v>142</v>
      </c>
      <c r="G12" s="46" t="s">
        <v>142</v>
      </c>
      <c r="H12" s="46" t="s">
        <v>142</v>
      </c>
    </row>
    <row r="13" spans="1:8" ht="17.25" customHeight="1">
      <c r="A13" s="6" t="s">
        <v>114</v>
      </c>
      <c r="B13" s="45">
        <f>SUM(C13:I13)</f>
        <v>86858</v>
      </c>
      <c r="C13" s="46">
        <v>413</v>
      </c>
      <c r="D13" s="46">
        <v>36336</v>
      </c>
      <c r="E13" s="46">
        <v>21875</v>
      </c>
      <c r="F13" s="46" t="s">
        <v>142</v>
      </c>
      <c r="G13" s="46">
        <v>4027</v>
      </c>
      <c r="H13" s="46">
        <v>24207</v>
      </c>
    </row>
    <row r="14" spans="1:8" ht="17.25" customHeight="1">
      <c r="A14" s="6" t="s">
        <v>115</v>
      </c>
      <c r="B14" s="45">
        <f aca="true" t="shared" si="1" ref="B14:B23">SUM(C14:I14)</f>
        <v>12747</v>
      </c>
      <c r="C14" s="46" t="s">
        <v>142</v>
      </c>
      <c r="D14" s="46">
        <v>10176</v>
      </c>
      <c r="E14" s="46">
        <v>2571</v>
      </c>
      <c r="F14" s="46" t="s">
        <v>142</v>
      </c>
      <c r="G14" s="46" t="s">
        <v>142</v>
      </c>
      <c r="H14" s="46" t="s">
        <v>142</v>
      </c>
    </row>
    <row r="15" spans="1:8" ht="17.25" customHeight="1">
      <c r="A15" s="6" t="s">
        <v>117</v>
      </c>
      <c r="B15" s="45">
        <f t="shared" si="1"/>
        <v>279931</v>
      </c>
      <c r="C15" s="46">
        <v>12485</v>
      </c>
      <c r="D15" s="46">
        <v>15554</v>
      </c>
      <c r="E15" s="46">
        <v>102023</v>
      </c>
      <c r="F15" s="46">
        <v>1705</v>
      </c>
      <c r="G15" s="46">
        <v>31860</v>
      </c>
      <c r="H15" s="46">
        <v>116304</v>
      </c>
    </row>
    <row r="16" spans="1:8" ht="17.25" customHeight="1">
      <c r="A16" s="6" t="s">
        <v>116</v>
      </c>
      <c r="B16" s="45">
        <f t="shared" si="1"/>
        <v>11</v>
      </c>
      <c r="C16" s="46">
        <v>11</v>
      </c>
      <c r="D16" s="46" t="s">
        <v>142</v>
      </c>
      <c r="E16" s="46" t="s">
        <v>142</v>
      </c>
      <c r="F16" s="46" t="s">
        <v>142</v>
      </c>
      <c r="G16" s="46" t="s">
        <v>142</v>
      </c>
      <c r="H16" s="46" t="s">
        <v>142</v>
      </c>
    </row>
    <row r="17" spans="1:8" ht="17.25" customHeight="1">
      <c r="A17" s="6" t="s">
        <v>118</v>
      </c>
      <c r="B17" s="45">
        <f t="shared" si="1"/>
        <v>8282</v>
      </c>
      <c r="C17" s="46" t="s">
        <v>142</v>
      </c>
      <c r="D17" s="46">
        <v>7178</v>
      </c>
      <c r="E17" s="46">
        <v>1104</v>
      </c>
      <c r="F17" s="46" t="s">
        <v>142</v>
      </c>
      <c r="G17" s="46" t="s">
        <v>142</v>
      </c>
      <c r="H17" s="46" t="s">
        <v>142</v>
      </c>
    </row>
    <row r="18" spans="1:8" ht="17.25" customHeight="1">
      <c r="A18" s="6" t="s">
        <v>119</v>
      </c>
      <c r="B18" s="45">
        <f t="shared" si="1"/>
        <v>8168</v>
      </c>
      <c r="C18" s="46" t="s">
        <v>142</v>
      </c>
      <c r="D18" s="46">
        <v>7091</v>
      </c>
      <c r="E18" s="46">
        <v>1077</v>
      </c>
      <c r="F18" s="46" t="s">
        <v>142</v>
      </c>
      <c r="G18" s="46" t="s">
        <v>142</v>
      </c>
      <c r="H18" s="46" t="s">
        <v>142</v>
      </c>
    </row>
    <row r="19" spans="1:8" ht="17.25" customHeight="1">
      <c r="A19" s="6" t="s">
        <v>120</v>
      </c>
      <c r="B19" s="45">
        <f t="shared" si="1"/>
        <v>497552</v>
      </c>
      <c r="C19" s="46" t="s">
        <v>142</v>
      </c>
      <c r="D19" s="46">
        <v>404233</v>
      </c>
      <c r="E19" s="46">
        <v>91461</v>
      </c>
      <c r="F19" s="46">
        <v>1858</v>
      </c>
      <c r="G19" s="46" t="s">
        <v>142</v>
      </c>
      <c r="H19" s="46" t="s">
        <v>142</v>
      </c>
    </row>
    <row r="20" spans="1:8" ht="17.25" customHeight="1">
      <c r="A20" s="6" t="s">
        <v>121</v>
      </c>
      <c r="B20" s="45" t="s">
        <v>142</v>
      </c>
      <c r="C20" s="46" t="s">
        <v>142</v>
      </c>
      <c r="D20" s="46" t="s">
        <v>142</v>
      </c>
      <c r="E20" s="46" t="s">
        <v>142</v>
      </c>
      <c r="F20" s="46" t="s">
        <v>142</v>
      </c>
      <c r="G20" s="46" t="s">
        <v>142</v>
      </c>
      <c r="H20" s="46" t="s">
        <v>142</v>
      </c>
    </row>
    <row r="21" spans="1:8" ht="17.25" customHeight="1">
      <c r="A21" s="6" t="s">
        <v>249</v>
      </c>
      <c r="B21" s="45">
        <f t="shared" si="1"/>
        <v>1266</v>
      </c>
      <c r="C21" s="46" t="s">
        <v>142</v>
      </c>
      <c r="D21" s="46">
        <v>987</v>
      </c>
      <c r="E21" s="46">
        <v>279</v>
      </c>
      <c r="F21" s="46" t="s">
        <v>142</v>
      </c>
      <c r="G21" s="46" t="s">
        <v>142</v>
      </c>
      <c r="H21" s="46" t="s">
        <v>142</v>
      </c>
    </row>
    <row r="22" spans="1:8" ht="17.25" customHeight="1">
      <c r="A22" s="6" t="s">
        <v>256</v>
      </c>
      <c r="B22" s="45">
        <f t="shared" si="1"/>
        <v>18732</v>
      </c>
      <c r="C22" s="46" t="s">
        <v>142</v>
      </c>
      <c r="D22" s="46">
        <v>16348</v>
      </c>
      <c r="E22" s="46">
        <v>2384</v>
      </c>
      <c r="F22" s="46" t="s">
        <v>142</v>
      </c>
      <c r="G22" s="46" t="s">
        <v>142</v>
      </c>
      <c r="H22" s="46" t="s">
        <v>142</v>
      </c>
    </row>
    <row r="23" spans="1:8" ht="17.25" customHeight="1">
      <c r="A23" s="6" t="s">
        <v>122</v>
      </c>
      <c r="B23" s="45">
        <f t="shared" si="1"/>
        <v>48861</v>
      </c>
      <c r="C23" s="46" t="s">
        <v>142</v>
      </c>
      <c r="D23" s="46">
        <v>41399</v>
      </c>
      <c r="E23" s="46">
        <v>7462</v>
      </c>
      <c r="F23" s="46" t="s">
        <v>142</v>
      </c>
      <c r="G23" s="46" t="s">
        <v>142</v>
      </c>
      <c r="H23" s="46" t="s">
        <v>142</v>
      </c>
    </row>
    <row r="24" spans="2:8" ht="17.25" customHeight="1">
      <c r="B24" s="24"/>
      <c r="C24" s="26"/>
      <c r="D24" s="26"/>
      <c r="E24" s="26"/>
      <c r="F24" s="26"/>
      <c r="G24" s="26"/>
      <c r="H24" s="26"/>
    </row>
    <row r="25" spans="1:9" ht="17.25" customHeight="1">
      <c r="A25" s="42" t="s">
        <v>2</v>
      </c>
      <c r="B25" s="43">
        <f aca="true" t="shared" si="2" ref="B25:H25">SUM(B27:B40)</f>
        <v>1177268</v>
      </c>
      <c r="C25" s="44">
        <f t="shared" si="2"/>
        <v>123372</v>
      </c>
      <c r="D25" s="44">
        <f t="shared" si="2"/>
        <v>610804</v>
      </c>
      <c r="E25" s="44">
        <f t="shared" si="2"/>
        <v>250488</v>
      </c>
      <c r="F25" s="44">
        <f t="shared" si="2"/>
        <v>3065</v>
      </c>
      <c r="G25" s="44">
        <f t="shared" si="2"/>
        <v>44177</v>
      </c>
      <c r="H25" s="44">
        <f t="shared" si="2"/>
        <v>145362</v>
      </c>
      <c r="I25" s="26"/>
    </row>
    <row r="26" spans="1:8" ht="17.25" customHeight="1">
      <c r="A26" s="6" t="s">
        <v>110</v>
      </c>
      <c r="B26" s="24"/>
      <c r="C26" s="26"/>
      <c r="D26" s="26"/>
      <c r="E26" s="26"/>
      <c r="F26" s="26"/>
      <c r="G26" s="26"/>
      <c r="H26" s="26"/>
    </row>
    <row r="27" spans="1:8" ht="17.25" customHeight="1">
      <c r="A27" s="6" t="s">
        <v>111</v>
      </c>
      <c r="B27" s="45">
        <f>SUM(C27:I27)</f>
        <v>62734</v>
      </c>
      <c r="C27" s="46" t="s">
        <v>142</v>
      </c>
      <c r="D27" s="46">
        <v>53258</v>
      </c>
      <c r="E27" s="46">
        <v>9476</v>
      </c>
      <c r="F27" s="46" t="s">
        <v>142</v>
      </c>
      <c r="G27" s="46" t="s">
        <v>142</v>
      </c>
      <c r="H27" s="46" t="s">
        <v>142</v>
      </c>
    </row>
    <row r="28" spans="1:8" ht="17.25" customHeight="1">
      <c r="A28" s="6" t="s">
        <v>112</v>
      </c>
      <c r="B28" s="45">
        <f>SUM(C28:I28)</f>
        <v>1137</v>
      </c>
      <c r="C28" s="46" t="s">
        <v>142</v>
      </c>
      <c r="D28" s="46">
        <v>868</v>
      </c>
      <c r="E28" s="46">
        <v>269</v>
      </c>
      <c r="F28" s="46" t="s">
        <v>142</v>
      </c>
      <c r="G28" s="46" t="s">
        <v>142</v>
      </c>
      <c r="H28" s="46" t="s">
        <v>142</v>
      </c>
    </row>
    <row r="29" spans="1:8" ht="17.25" customHeight="1">
      <c r="A29" s="6" t="s">
        <v>113</v>
      </c>
      <c r="B29" s="45" t="s">
        <v>142</v>
      </c>
      <c r="C29" s="46" t="s">
        <v>142</v>
      </c>
      <c r="D29" s="46" t="s">
        <v>142</v>
      </c>
      <c r="E29" s="46" t="s">
        <v>142</v>
      </c>
      <c r="F29" s="46" t="s">
        <v>142</v>
      </c>
      <c r="G29" s="46" t="s">
        <v>142</v>
      </c>
      <c r="H29" s="46" t="s">
        <v>142</v>
      </c>
    </row>
    <row r="30" spans="1:8" ht="17.25" customHeight="1">
      <c r="A30" s="6" t="s">
        <v>114</v>
      </c>
      <c r="B30" s="45">
        <f>SUM(C30:I30)</f>
        <v>99301</v>
      </c>
      <c r="C30" s="46">
        <v>12468</v>
      </c>
      <c r="D30" s="46">
        <v>39520</v>
      </c>
      <c r="E30" s="46">
        <v>18700</v>
      </c>
      <c r="F30" s="46" t="s">
        <v>142</v>
      </c>
      <c r="G30" s="46">
        <v>4468</v>
      </c>
      <c r="H30" s="46">
        <v>24145</v>
      </c>
    </row>
    <row r="31" spans="1:8" ht="17.25" customHeight="1">
      <c r="A31" s="6" t="s">
        <v>115</v>
      </c>
      <c r="B31" s="45">
        <f aca="true" t="shared" si="3" ref="B31:B40">SUM(C31:I31)</f>
        <v>12681</v>
      </c>
      <c r="C31" s="46" t="s">
        <v>142</v>
      </c>
      <c r="D31" s="46">
        <v>10213</v>
      </c>
      <c r="E31" s="46">
        <v>2468</v>
      </c>
      <c r="F31" s="46" t="s">
        <v>142</v>
      </c>
      <c r="G31" s="46" t="s">
        <v>142</v>
      </c>
      <c r="H31" s="46" t="s">
        <v>142</v>
      </c>
    </row>
    <row r="32" spans="1:8" ht="17.25" customHeight="1">
      <c r="A32" s="6" t="s">
        <v>117</v>
      </c>
      <c r="B32" s="45">
        <f>SUM(C32:I32)</f>
        <v>403782</v>
      </c>
      <c r="C32" s="46">
        <v>109813</v>
      </c>
      <c r="D32" s="46">
        <v>26802</v>
      </c>
      <c r="E32" s="46">
        <v>104832</v>
      </c>
      <c r="F32" s="46">
        <v>1409</v>
      </c>
      <c r="G32" s="46">
        <v>39709</v>
      </c>
      <c r="H32" s="46">
        <v>121217</v>
      </c>
    </row>
    <row r="33" spans="1:8" ht="17.25" customHeight="1">
      <c r="A33" s="6" t="s">
        <v>116</v>
      </c>
      <c r="B33" s="45">
        <f t="shared" si="3"/>
        <v>1091</v>
      </c>
      <c r="C33" s="46">
        <v>1091</v>
      </c>
      <c r="D33" s="46" t="s">
        <v>142</v>
      </c>
      <c r="E33" s="46" t="s">
        <v>142</v>
      </c>
      <c r="F33" s="46" t="s">
        <v>142</v>
      </c>
      <c r="G33" s="46" t="s">
        <v>142</v>
      </c>
      <c r="H33" s="46" t="s">
        <v>142</v>
      </c>
    </row>
    <row r="34" spans="1:8" ht="17.25" customHeight="1">
      <c r="A34" s="6" t="s">
        <v>118</v>
      </c>
      <c r="B34" s="45">
        <f t="shared" si="3"/>
        <v>8168</v>
      </c>
      <c r="C34" s="46" t="s">
        <v>142</v>
      </c>
      <c r="D34" s="46">
        <v>7091</v>
      </c>
      <c r="E34" s="46">
        <v>1077</v>
      </c>
      <c r="F34" s="46" t="s">
        <v>142</v>
      </c>
      <c r="G34" s="46" t="s">
        <v>142</v>
      </c>
      <c r="H34" s="46" t="s">
        <v>142</v>
      </c>
    </row>
    <row r="35" spans="1:8" ht="17.25" customHeight="1">
      <c r="A35" s="6" t="s">
        <v>119</v>
      </c>
      <c r="B35" s="45">
        <f t="shared" si="3"/>
        <v>8281</v>
      </c>
      <c r="C35" s="46" t="s">
        <v>142</v>
      </c>
      <c r="D35" s="46">
        <v>7177</v>
      </c>
      <c r="E35" s="46">
        <v>1104</v>
      </c>
      <c r="F35" s="46" t="s">
        <v>142</v>
      </c>
      <c r="G35" s="46" t="s">
        <v>142</v>
      </c>
      <c r="H35" s="46" t="s">
        <v>142</v>
      </c>
    </row>
    <row r="36" spans="1:8" ht="17.25" customHeight="1">
      <c r="A36" s="6" t="s">
        <v>120</v>
      </c>
      <c r="B36" s="45">
        <f t="shared" si="3"/>
        <v>512603</v>
      </c>
      <c r="C36" s="46" t="s">
        <v>142</v>
      </c>
      <c r="D36" s="46">
        <v>407262</v>
      </c>
      <c r="E36" s="46">
        <v>103685</v>
      </c>
      <c r="F36" s="46">
        <v>1656</v>
      </c>
      <c r="G36" s="46" t="s">
        <v>142</v>
      </c>
      <c r="H36" s="46" t="s">
        <v>142</v>
      </c>
    </row>
    <row r="37" spans="1:8" ht="17.25" customHeight="1">
      <c r="A37" s="6" t="s">
        <v>121</v>
      </c>
      <c r="B37" s="45" t="s">
        <v>142</v>
      </c>
      <c r="C37" s="46" t="s">
        <v>142</v>
      </c>
      <c r="D37" s="46" t="s">
        <v>142</v>
      </c>
      <c r="E37" s="46" t="s">
        <v>142</v>
      </c>
      <c r="F37" s="46" t="s">
        <v>142</v>
      </c>
      <c r="G37" s="46" t="s">
        <v>142</v>
      </c>
      <c r="H37" s="46" t="s">
        <v>142</v>
      </c>
    </row>
    <row r="38" spans="1:8" ht="17.25" customHeight="1">
      <c r="A38" s="6" t="s">
        <v>249</v>
      </c>
      <c r="B38" s="45">
        <f t="shared" si="3"/>
        <v>1457</v>
      </c>
      <c r="C38" s="46" t="s">
        <v>142</v>
      </c>
      <c r="D38" s="46">
        <v>1033</v>
      </c>
      <c r="E38" s="46">
        <v>424</v>
      </c>
      <c r="F38" s="46" t="s">
        <v>142</v>
      </c>
      <c r="G38" s="46" t="s">
        <v>142</v>
      </c>
      <c r="H38" s="46" t="s">
        <v>142</v>
      </c>
    </row>
    <row r="39" spans="1:8" ht="17.25" customHeight="1">
      <c r="A39" s="6" t="s">
        <v>256</v>
      </c>
      <c r="B39" s="45">
        <f t="shared" si="3"/>
        <v>18573</v>
      </c>
      <c r="C39" s="46" t="s">
        <v>142</v>
      </c>
      <c r="D39" s="46">
        <v>16389</v>
      </c>
      <c r="E39" s="46">
        <v>2184</v>
      </c>
      <c r="F39" s="46" t="s">
        <v>142</v>
      </c>
      <c r="G39" s="46" t="s">
        <v>142</v>
      </c>
      <c r="H39" s="46" t="s">
        <v>142</v>
      </c>
    </row>
    <row r="40" spans="1:8" ht="17.25" customHeight="1">
      <c r="A40" s="6" t="s">
        <v>122</v>
      </c>
      <c r="B40" s="45">
        <f t="shared" si="3"/>
        <v>47460</v>
      </c>
      <c r="C40" s="46" t="s">
        <v>142</v>
      </c>
      <c r="D40" s="46">
        <v>41191</v>
      </c>
      <c r="E40" s="46">
        <v>6269</v>
      </c>
      <c r="F40" s="46" t="s">
        <v>142</v>
      </c>
      <c r="G40" s="46" t="s">
        <v>142</v>
      </c>
      <c r="H40" s="46" t="s">
        <v>142</v>
      </c>
    </row>
    <row r="41" spans="2:8" ht="17.25" customHeight="1">
      <c r="B41" s="24"/>
      <c r="C41" s="26"/>
      <c r="D41" s="26"/>
      <c r="E41" s="26"/>
      <c r="F41" s="26"/>
      <c r="G41" s="26"/>
      <c r="H41" s="26"/>
    </row>
    <row r="42" spans="1:8" ht="17.25" customHeight="1">
      <c r="A42" s="42" t="s">
        <v>31</v>
      </c>
      <c r="B42" s="43">
        <f>B25+B8</f>
        <v>2204265</v>
      </c>
      <c r="C42" s="44">
        <f aca="true" t="shared" si="4" ref="C42:H42">C25+C8</f>
        <v>136281</v>
      </c>
      <c r="D42" s="44">
        <f t="shared" si="4"/>
        <v>1206284</v>
      </c>
      <c r="E42" s="44">
        <f t="shared" si="4"/>
        <v>489135</v>
      </c>
      <c r="F42" s="44">
        <f t="shared" si="4"/>
        <v>6628</v>
      </c>
      <c r="G42" s="44">
        <f t="shared" si="4"/>
        <v>80064</v>
      </c>
      <c r="H42" s="44">
        <f t="shared" si="4"/>
        <v>285873</v>
      </c>
    </row>
    <row r="43" ht="12.75">
      <c r="B43" s="24"/>
    </row>
    <row r="44" ht="12" customHeight="1"/>
    <row r="45" ht="12.75">
      <c r="A45" s="16"/>
    </row>
    <row r="47" ht="12.75">
      <c r="H47" s="6">
        <v>9</v>
      </c>
    </row>
  </sheetData>
  <mergeCells count="5">
    <mergeCell ref="A6:A7"/>
    <mergeCell ref="B6:B7"/>
    <mergeCell ref="C6:H6"/>
    <mergeCell ref="A3:H3"/>
    <mergeCell ref="A4:H4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45"/>
  <sheetViews>
    <sheetView workbookViewId="0" topLeftCell="A1">
      <selection activeCell="A39" sqref="A39"/>
    </sheetView>
  </sheetViews>
  <sheetFormatPr defaultColWidth="11.421875" defaultRowHeight="12.75"/>
  <cols>
    <col min="1" max="1" width="32.28125" style="6" bestFit="1" customWidth="1"/>
    <col min="2" max="2" width="10.140625" style="6" bestFit="1" customWidth="1"/>
    <col min="3" max="3" width="8.28125" style="6" bestFit="1" customWidth="1"/>
    <col min="4" max="4" width="9.140625" style="6" bestFit="1" customWidth="1"/>
    <col min="5" max="5" width="10.140625" style="6" bestFit="1" customWidth="1"/>
    <col min="6" max="6" width="9.00390625" style="6" bestFit="1" customWidth="1"/>
    <col min="7" max="7" width="8.8515625" style="6" bestFit="1" customWidth="1"/>
    <col min="8" max="8" width="9.421875" style="6" bestFit="1" customWidth="1"/>
    <col min="9" max="16384" width="11.421875" style="6" customWidth="1"/>
  </cols>
  <sheetData>
    <row r="1" s="4" customFormat="1" ht="15.75">
      <c r="A1" s="40"/>
    </row>
    <row r="2" ht="12.75">
      <c r="A2" s="4" t="s">
        <v>5</v>
      </c>
    </row>
    <row r="3" spans="1:8" s="4" customFormat="1" ht="15">
      <c r="A3" s="231" t="s">
        <v>206</v>
      </c>
      <c r="B3" s="231"/>
      <c r="C3" s="231"/>
      <c r="D3" s="231"/>
      <c r="E3" s="231"/>
      <c r="F3" s="231"/>
      <c r="G3" s="231"/>
      <c r="H3" s="231"/>
    </row>
    <row r="4" spans="1:8" s="4" customFormat="1" ht="15">
      <c r="A4" s="231" t="s">
        <v>197</v>
      </c>
      <c r="B4" s="231"/>
      <c r="C4" s="231"/>
      <c r="D4" s="231"/>
      <c r="E4" s="231"/>
      <c r="F4" s="231"/>
      <c r="G4" s="231"/>
      <c r="H4" s="231"/>
    </row>
    <row r="5" spans="1:8" s="4" customFormat="1" ht="12.75">
      <c r="A5" s="47"/>
      <c r="B5" s="47"/>
      <c r="C5" s="47"/>
      <c r="D5" s="47"/>
      <c r="E5" s="47"/>
      <c r="F5" s="47"/>
      <c r="G5" s="47"/>
      <c r="H5" s="47"/>
    </row>
    <row r="6" spans="1:8" ht="21" customHeight="1">
      <c r="A6" s="235" t="s">
        <v>0</v>
      </c>
      <c r="B6" s="192" t="s">
        <v>4</v>
      </c>
      <c r="C6" s="203" t="s">
        <v>123</v>
      </c>
      <c r="D6" s="204"/>
      <c r="E6" s="204"/>
      <c r="F6" s="204"/>
      <c r="G6" s="204"/>
      <c r="H6" s="204"/>
    </row>
    <row r="7" spans="1:8" ht="60" customHeight="1">
      <c r="A7" s="222"/>
      <c r="B7" s="202"/>
      <c r="C7" s="11" t="s">
        <v>28</v>
      </c>
      <c r="D7" s="41" t="s">
        <v>125</v>
      </c>
      <c r="E7" s="11" t="s">
        <v>128</v>
      </c>
      <c r="F7" s="41" t="s">
        <v>124</v>
      </c>
      <c r="G7" s="11" t="s">
        <v>29</v>
      </c>
      <c r="H7" s="41" t="s">
        <v>30</v>
      </c>
    </row>
    <row r="8" spans="1:8" ht="20.25" customHeight="1">
      <c r="A8" s="42" t="s">
        <v>1</v>
      </c>
      <c r="B8" s="48">
        <f>SUM(B9:B23)</f>
        <v>4607479</v>
      </c>
      <c r="C8" s="49">
        <f aca="true" t="shared" si="0" ref="C8:H8">SUM(C9:C23)</f>
        <v>12909</v>
      </c>
      <c r="D8" s="49">
        <f t="shared" si="0"/>
        <v>673213</v>
      </c>
      <c r="E8" s="49">
        <f t="shared" si="0"/>
        <v>2863764</v>
      </c>
      <c r="F8" s="49">
        <f t="shared" si="0"/>
        <v>99130</v>
      </c>
      <c r="G8" s="49">
        <f t="shared" si="0"/>
        <v>116484</v>
      </c>
      <c r="H8" s="49">
        <f t="shared" si="0"/>
        <v>841979</v>
      </c>
    </row>
    <row r="9" spans="1:8" ht="17.25" customHeight="1">
      <c r="A9" s="6" t="s">
        <v>110</v>
      </c>
      <c r="B9" s="24"/>
      <c r="C9" s="26" t="s">
        <v>5</v>
      </c>
      <c r="D9" s="26"/>
      <c r="E9" s="26"/>
      <c r="F9" s="26"/>
      <c r="G9" s="26"/>
      <c r="H9" s="26"/>
    </row>
    <row r="10" spans="1:8" ht="17.25" customHeight="1">
      <c r="A10" s="6" t="s">
        <v>111</v>
      </c>
      <c r="B10" s="45">
        <f>SUM(C10:I10)</f>
        <v>151180</v>
      </c>
      <c r="C10" s="46" t="s">
        <v>142</v>
      </c>
      <c r="D10" s="46">
        <v>55348</v>
      </c>
      <c r="E10" s="46">
        <v>95832</v>
      </c>
      <c r="F10" s="46" t="s">
        <v>142</v>
      </c>
      <c r="G10" s="46" t="s">
        <v>142</v>
      </c>
      <c r="H10" s="46" t="s">
        <v>142</v>
      </c>
    </row>
    <row r="11" spans="1:8" ht="17.25" customHeight="1">
      <c r="A11" s="6" t="s">
        <v>112</v>
      </c>
      <c r="B11" s="45">
        <f>SUM(C11:I11)</f>
        <v>5930</v>
      </c>
      <c r="C11" s="46" t="s">
        <v>142</v>
      </c>
      <c r="D11" s="46">
        <v>830</v>
      </c>
      <c r="E11" s="46">
        <v>5100</v>
      </c>
      <c r="F11" s="46" t="s">
        <v>142</v>
      </c>
      <c r="G11" s="46" t="s">
        <v>142</v>
      </c>
      <c r="H11" s="46" t="s">
        <v>142</v>
      </c>
    </row>
    <row r="12" spans="1:8" ht="17.25" customHeight="1">
      <c r="A12" s="6" t="s">
        <v>113</v>
      </c>
      <c r="B12" s="45" t="s">
        <v>142</v>
      </c>
      <c r="C12" s="46" t="s">
        <v>142</v>
      </c>
      <c r="D12" s="46" t="s">
        <v>142</v>
      </c>
      <c r="E12" s="46" t="s">
        <v>142</v>
      </c>
      <c r="F12" s="46" t="s">
        <v>142</v>
      </c>
      <c r="G12" s="46" t="s">
        <v>142</v>
      </c>
      <c r="H12" s="46" t="s">
        <v>142</v>
      </c>
    </row>
    <row r="13" spans="1:8" ht="17.25" customHeight="1">
      <c r="A13" s="6" t="s">
        <v>114</v>
      </c>
      <c r="B13" s="45">
        <f>SUM(C13:I13)</f>
        <v>460663</v>
      </c>
      <c r="C13" s="46">
        <v>413</v>
      </c>
      <c r="D13" s="46">
        <v>42672</v>
      </c>
      <c r="E13" s="46">
        <v>262500</v>
      </c>
      <c r="F13" s="46" t="s">
        <v>142</v>
      </c>
      <c r="G13" s="46">
        <v>9836</v>
      </c>
      <c r="H13" s="46">
        <v>145242</v>
      </c>
    </row>
    <row r="14" spans="1:8" ht="17.25" customHeight="1">
      <c r="A14" s="6" t="s">
        <v>115</v>
      </c>
      <c r="B14" s="45">
        <f aca="true" t="shared" si="1" ref="B14:B23">SUM(C14:I14)</f>
        <v>43935</v>
      </c>
      <c r="C14" s="46" t="s">
        <v>142</v>
      </c>
      <c r="D14" s="46">
        <v>13083</v>
      </c>
      <c r="E14" s="46">
        <v>30852</v>
      </c>
      <c r="F14" s="46" t="s">
        <v>142</v>
      </c>
      <c r="G14" s="46" t="s">
        <v>142</v>
      </c>
      <c r="H14" s="46" t="s">
        <v>142</v>
      </c>
    </row>
    <row r="15" spans="1:8" ht="17.25" customHeight="1">
      <c r="A15" s="6" t="s">
        <v>117</v>
      </c>
      <c r="B15" s="45">
        <f t="shared" si="1"/>
        <v>2092779</v>
      </c>
      <c r="C15" s="46">
        <v>12485</v>
      </c>
      <c r="D15" s="46">
        <v>18533</v>
      </c>
      <c r="E15" s="46">
        <v>1224276</v>
      </c>
      <c r="F15" s="46">
        <v>34100</v>
      </c>
      <c r="G15" s="46">
        <v>106648</v>
      </c>
      <c r="H15" s="46">
        <v>696737</v>
      </c>
    </row>
    <row r="16" spans="1:8" ht="17.25" customHeight="1">
      <c r="A16" s="6" t="s">
        <v>116</v>
      </c>
      <c r="B16" s="45">
        <f t="shared" si="1"/>
        <v>11</v>
      </c>
      <c r="C16" s="46">
        <v>11</v>
      </c>
      <c r="D16" s="46" t="s">
        <v>142</v>
      </c>
      <c r="E16" s="46" t="s">
        <v>142</v>
      </c>
      <c r="F16" s="46" t="s">
        <v>142</v>
      </c>
      <c r="G16" s="46" t="s">
        <v>142</v>
      </c>
      <c r="H16" s="46" t="s">
        <v>142</v>
      </c>
    </row>
    <row r="17" spans="1:8" ht="17.25" customHeight="1">
      <c r="A17" s="6" t="s">
        <v>118</v>
      </c>
      <c r="B17" s="45">
        <f t="shared" si="1"/>
        <v>20777</v>
      </c>
      <c r="C17" s="46" t="s">
        <v>142</v>
      </c>
      <c r="D17" s="46">
        <v>7529</v>
      </c>
      <c r="E17" s="46">
        <v>13248</v>
      </c>
      <c r="F17" s="46" t="s">
        <v>142</v>
      </c>
      <c r="G17" s="46" t="s">
        <v>142</v>
      </c>
      <c r="H17" s="46" t="s">
        <v>142</v>
      </c>
    </row>
    <row r="18" spans="1:8" ht="17.25" customHeight="1">
      <c r="A18" s="6" t="s">
        <v>119</v>
      </c>
      <c r="B18" s="45">
        <f t="shared" si="1"/>
        <v>20357</v>
      </c>
      <c r="C18" s="46" t="s">
        <v>142</v>
      </c>
      <c r="D18" s="46">
        <v>7433</v>
      </c>
      <c r="E18" s="46">
        <v>12924</v>
      </c>
      <c r="F18" s="46" t="s">
        <v>142</v>
      </c>
      <c r="G18" s="46" t="s">
        <v>142</v>
      </c>
      <c r="H18" s="46" t="s">
        <v>142</v>
      </c>
    </row>
    <row r="19" spans="1:8" ht="17.25" customHeight="1">
      <c r="A19" s="6" t="s">
        <v>120</v>
      </c>
      <c r="B19" s="45">
        <f t="shared" si="1"/>
        <v>1631613</v>
      </c>
      <c r="C19" s="46" t="s">
        <v>142</v>
      </c>
      <c r="D19" s="46">
        <v>469051</v>
      </c>
      <c r="E19" s="46">
        <v>1097532</v>
      </c>
      <c r="F19" s="46">
        <v>65030</v>
      </c>
      <c r="G19" s="46" t="s">
        <v>142</v>
      </c>
      <c r="H19" s="46" t="s">
        <v>142</v>
      </c>
    </row>
    <row r="20" spans="1:8" ht="17.25" customHeight="1">
      <c r="A20" s="6" t="s">
        <v>121</v>
      </c>
      <c r="B20" s="45" t="s">
        <v>142</v>
      </c>
      <c r="C20" s="46" t="s">
        <v>142</v>
      </c>
      <c r="D20" s="46" t="s">
        <v>142</v>
      </c>
      <c r="E20" s="46" t="s">
        <v>142</v>
      </c>
      <c r="F20" s="46" t="s">
        <v>142</v>
      </c>
      <c r="G20" s="46" t="s">
        <v>142</v>
      </c>
      <c r="H20" s="46" t="s">
        <v>142</v>
      </c>
    </row>
    <row r="21" spans="1:8" ht="17.25" customHeight="1">
      <c r="A21" s="6" t="s">
        <v>249</v>
      </c>
      <c r="B21" s="45">
        <f t="shared" si="1"/>
        <v>4335</v>
      </c>
      <c r="C21" s="46" t="s">
        <v>142</v>
      </c>
      <c r="D21" s="46">
        <v>987</v>
      </c>
      <c r="E21" s="46">
        <v>3348</v>
      </c>
      <c r="F21" s="46" t="s">
        <v>142</v>
      </c>
      <c r="G21" s="46" t="s">
        <v>142</v>
      </c>
      <c r="H21" s="46" t="s">
        <v>142</v>
      </c>
    </row>
    <row r="22" spans="1:8" ht="17.25" customHeight="1">
      <c r="A22" s="6" t="s">
        <v>256</v>
      </c>
      <c r="B22" s="45">
        <f t="shared" si="1"/>
        <v>44956</v>
      </c>
      <c r="C22" s="46" t="s">
        <v>142</v>
      </c>
      <c r="D22" s="46">
        <v>16348</v>
      </c>
      <c r="E22" s="46">
        <v>28608</v>
      </c>
      <c r="F22" s="46" t="s">
        <v>142</v>
      </c>
      <c r="G22" s="46" t="s">
        <v>142</v>
      </c>
      <c r="H22" s="46" t="s">
        <v>142</v>
      </c>
    </row>
    <row r="23" spans="1:8" ht="17.25" customHeight="1">
      <c r="A23" s="6" t="s">
        <v>122</v>
      </c>
      <c r="B23" s="45">
        <f t="shared" si="1"/>
        <v>130943</v>
      </c>
      <c r="C23" s="46" t="s">
        <v>142</v>
      </c>
      <c r="D23" s="46">
        <v>41399</v>
      </c>
      <c r="E23" s="46">
        <v>89544</v>
      </c>
      <c r="F23" s="46" t="s">
        <v>142</v>
      </c>
      <c r="G23" s="46" t="s">
        <v>142</v>
      </c>
      <c r="H23" s="46" t="s">
        <v>142</v>
      </c>
    </row>
    <row r="24" spans="2:8" ht="17.25" customHeight="1">
      <c r="B24" s="24"/>
      <c r="C24" s="26"/>
      <c r="D24" s="26"/>
      <c r="E24" s="26"/>
      <c r="F24" s="26"/>
      <c r="G24" s="26"/>
      <c r="H24" s="26"/>
    </row>
    <row r="25" spans="1:8" ht="17.25" customHeight="1">
      <c r="A25" s="42" t="s">
        <v>2</v>
      </c>
      <c r="B25" s="43">
        <f aca="true" t="shared" si="2" ref="B25:H25">SUM(B26:B40)</f>
        <v>4926491</v>
      </c>
      <c r="C25" s="44">
        <f t="shared" si="2"/>
        <v>123372</v>
      </c>
      <c r="D25" s="44">
        <f t="shared" si="2"/>
        <v>694738</v>
      </c>
      <c r="E25" s="44">
        <f t="shared" si="2"/>
        <v>3005856</v>
      </c>
      <c r="F25" s="44">
        <f t="shared" si="2"/>
        <v>86140</v>
      </c>
      <c r="G25" s="44">
        <f t="shared" si="2"/>
        <v>148835</v>
      </c>
      <c r="H25" s="44">
        <f t="shared" si="2"/>
        <v>867550</v>
      </c>
    </row>
    <row r="26" spans="1:8" ht="17.25" customHeight="1">
      <c r="A26" s="6" t="s">
        <v>110</v>
      </c>
      <c r="B26" s="24"/>
      <c r="C26" s="26"/>
      <c r="D26" s="26"/>
      <c r="E26" s="26"/>
      <c r="F26" s="26"/>
      <c r="G26" s="26"/>
      <c r="H26" s="26"/>
    </row>
    <row r="27" spans="1:8" ht="17.25" customHeight="1">
      <c r="A27" s="6" t="s">
        <v>111</v>
      </c>
      <c r="B27" s="45">
        <f>SUM(C27:I27)</f>
        <v>166970</v>
      </c>
      <c r="C27" s="46" t="s">
        <v>142</v>
      </c>
      <c r="D27" s="46">
        <v>53258</v>
      </c>
      <c r="E27" s="46">
        <v>113712</v>
      </c>
      <c r="F27" s="46" t="s">
        <v>142</v>
      </c>
      <c r="G27" s="46" t="s">
        <v>142</v>
      </c>
      <c r="H27" s="46" t="s">
        <v>142</v>
      </c>
    </row>
    <row r="28" spans="1:8" ht="17.25" customHeight="1">
      <c r="A28" s="6" t="s">
        <v>112</v>
      </c>
      <c r="B28" s="45">
        <f>SUM(C28:I28)</f>
        <v>4096</v>
      </c>
      <c r="C28" s="46" t="s">
        <v>142</v>
      </c>
      <c r="D28" s="46">
        <v>868</v>
      </c>
      <c r="E28" s="46">
        <v>3228</v>
      </c>
      <c r="F28" s="46" t="s">
        <v>142</v>
      </c>
      <c r="G28" s="46" t="s">
        <v>142</v>
      </c>
      <c r="H28" s="46" t="s">
        <v>142</v>
      </c>
    </row>
    <row r="29" spans="1:8" ht="17.25" customHeight="1">
      <c r="A29" s="6" t="s">
        <v>113</v>
      </c>
      <c r="B29" s="45" t="s">
        <v>142</v>
      </c>
      <c r="C29" s="46" t="s">
        <v>142</v>
      </c>
      <c r="D29" s="46" t="s">
        <v>142</v>
      </c>
      <c r="E29" s="46" t="s">
        <v>142</v>
      </c>
      <c r="F29" s="46" t="s">
        <v>142</v>
      </c>
      <c r="G29" s="46" t="s">
        <v>142</v>
      </c>
      <c r="H29" s="46" t="s">
        <v>142</v>
      </c>
    </row>
    <row r="30" spans="1:8" ht="17.25" customHeight="1">
      <c r="A30" s="6" t="s">
        <v>114</v>
      </c>
      <c r="B30" s="45">
        <f>SUM(C30:I30)</f>
        <v>442485</v>
      </c>
      <c r="C30" s="46">
        <v>12468</v>
      </c>
      <c r="D30" s="46">
        <v>49519</v>
      </c>
      <c r="E30" s="46">
        <v>224400</v>
      </c>
      <c r="F30" s="46" t="s">
        <v>142</v>
      </c>
      <c r="G30" s="46">
        <v>11228</v>
      </c>
      <c r="H30" s="46">
        <v>144870</v>
      </c>
    </row>
    <row r="31" spans="1:8" ht="17.25" customHeight="1">
      <c r="A31" s="6" t="s">
        <v>115</v>
      </c>
      <c r="B31" s="45">
        <f aca="true" t="shared" si="3" ref="B31:B40">SUM(C31:I31)</f>
        <v>41440</v>
      </c>
      <c r="C31" s="46" t="s">
        <v>142</v>
      </c>
      <c r="D31" s="46">
        <v>11824</v>
      </c>
      <c r="E31" s="46">
        <v>29616</v>
      </c>
      <c r="F31" s="46" t="s">
        <v>142</v>
      </c>
      <c r="G31" s="46" t="s">
        <v>142</v>
      </c>
      <c r="H31" s="46" t="s">
        <v>142</v>
      </c>
    </row>
    <row r="32" spans="1:8" ht="17.25" customHeight="1">
      <c r="A32" s="6" t="s">
        <v>117</v>
      </c>
      <c r="B32" s="45">
        <f t="shared" si="3"/>
        <v>2286513</v>
      </c>
      <c r="C32" s="46">
        <v>109813</v>
      </c>
      <c r="D32" s="46">
        <v>30249</v>
      </c>
      <c r="E32" s="46">
        <v>1257984</v>
      </c>
      <c r="F32" s="46">
        <v>28180</v>
      </c>
      <c r="G32" s="46">
        <v>137607</v>
      </c>
      <c r="H32" s="46">
        <v>722680</v>
      </c>
    </row>
    <row r="33" spans="1:8" ht="17.25" customHeight="1">
      <c r="A33" s="6" t="s">
        <v>116</v>
      </c>
      <c r="B33" s="45">
        <f t="shared" si="3"/>
        <v>1091</v>
      </c>
      <c r="C33" s="46">
        <v>1091</v>
      </c>
      <c r="D33" s="46" t="s">
        <v>142</v>
      </c>
      <c r="E33" s="46" t="s">
        <v>142</v>
      </c>
      <c r="F33" s="46" t="s">
        <v>142</v>
      </c>
      <c r="G33" s="46" t="s">
        <v>142</v>
      </c>
      <c r="H33" s="46" t="s">
        <v>142</v>
      </c>
    </row>
    <row r="34" spans="1:8" ht="17.25" customHeight="1">
      <c r="A34" s="6" t="s">
        <v>118</v>
      </c>
      <c r="B34" s="45">
        <f t="shared" si="3"/>
        <v>20357</v>
      </c>
      <c r="C34" s="46" t="s">
        <v>142</v>
      </c>
      <c r="D34" s="46">
        <v>7433</v>
      </c>
      <c r="E34" s="46">
        <v>12924</v>
      </c>
      <c r="F34" s="46" t="s">
        <v>142</v>
      </c>
      <c r="G34" s="46" t="s">
        <v>142</v>
      </c>
      <c r="H34" s="46" t="s">
        <v>142</v>
      </c>
    </row>
    <row r="35" spans="1:8" ht="17.25" customHeight="1">
      <c r="A35" s="6" t="s">
        <v>119</v>
      </c>
      <c r="B35" s="45">
        <f t="shared" si="3"/>
        <v>20767</v>
      </c>
      <c r="C35" s="46" t="s">
        <v>142</v>
      </c>
      <c r="D35" s="46">
        <v>7519</v>
      </c>
      <c r="E35" s="46">
        <v>13248</v>
      </c>
      <c r="F35" s="46" t="s">
        <v>142</v>
      </c>
      <c r="G35" s="46" t="s">
        <v>142</v>
      </c>
      <c r="H35" s="46" t="s">
        <v>142</v>
      </c>
    </row>
    <row r="36" spans="1:8" ht="17.25" customHeight="1">
      <c r="A36" s="6" t="s">
        <v>120</v>
      </c>
      <c r="B36" s="45">
        <f t="shared" si="3"/>
        <v>1777635</v>
      </c>
      <c r="C36" s="46" t="s">
        <v>142</v>
      </c>
      <c r="D36" s="46">
        <v>475455</v>
      </c>
      <c r="E36" s="46">
        <v>1244220</v>
      </c>
      <c r="F36" s="46">
        <v>57960</v>
      </c>
      <c r="G36" s="46" t="s">
        <v>142</v>
      </c>
      <c r="H36" s="46" t="s">
        <v>142</v>
      </c>
    </row>
    <row r="37" spans="1:8" ht="17.25" customHeight="1">
      <c r="A37" s="6" t="s">
        <v>121</v>
      </c>
      <c r="B37" s="45" t="s">
        <v>142</v>
      </c>
      <c r="C37" s="46" t="s">
        <v>142</v>
      </c>
      <c r="D37" s="46" t="s">
        <v>142</v>
      </c>
      <c r="E37" s="46" t="s">
        <v>142</v>
      </c>
      <c r="F37" s="46" t="s">
        <v>142</v>
      </c>
      <c r="G37" s="46" t="s">
        <v>142</v>
      </c>
      <c r="H37" s="46" t="s">
        <v>142</v>
      </c>
    </row>
    <row r="38" spans="1:8" ht="17.25" customHeight="1">
      <c r="A38" s="6" t="s">
        <v>249</v>
      </c>
      <c r="B38" s="45">
        <f t="shared" si="3"/>
        <v>6121</v>
      </c>
      <c r="C38" s="46" t="s">
        <v>142</v>
      </c>
      <c r="D38" s="46">
        <v>1033</v>
      </c>
      <c r="E38" s="46">
        <v>5088</v>
      </c>
      <c r="F38" s="46" t="s">
        <v>142</v>
      </c>
      <c r="G38" s="46" t="s">
        <v>142</v>
      </c>
      <c r="H38" s="46" t="s">
        <v>142</v>
      </c>
    </row>
    <row r="39" spans="1:8" ht="17.25" customHeight="1">
      <c r="A39" s="6" t="s">
        <v>256</v>
      </c>
      <c r="B39" s="45">
        <f t="shared" si="3"/>
        <v>42597</v>
      </c>
      <c r="C39" s="46" t="s">
        <v>142</v>
      </c>
      <c r="D39" s="46">
        <v>16389</v>
      </c>
      <c r="E39" s="46">
        <v>26208</v>
      </c>
      <c r="F39" s="46" t="s">
        <v>142</v>
      </c>
      <c r="G39" s="46" t="s">
        <v>142</v>
      </c>
      <c r="H39" s="46" t="s">
        <v>142</v>
      </c>
    </row>
    <row r="40" spans="1:8" ht="17.25" customHeight="1">
      <c r="A40" s="6" t="s">
        <v>122</v>
      </c>
      <c r="B40" s="45">
        <f t="shared" si="3"/>
        <v>116419</v>
      </c>
      <c r="C40" s="46" t="s">
        <v>142</v>
      </c>
      <c r="D40" s="46">
        <v>41191</v>
      </c>
      <c r="E40" s="46">
        <v>75228</v>
      </c>
      <c r="F40" s="46" t="s">
        <v>142</v>
      </c>
      <c r="G40" s="46" t="s">
        <v>142</v>
      </c>
      <c r="H40" s="46" t="s">
        <v>142</v>
      </c>
    </row>
    <row r="41" spans="2:8" ht="17.25" customHeight="1">
      <c r="B41" s="24"/>
      <c r="C41" s="26"/>
      <c r="D41" s="26"/>
      <c r="E41" s="26"/>
      <c r="F41" s="26"/>
      <c r="G41" s="26"/>
      <c r="H41" s="26"/>
    </row>
    <row r="42" spans="1:8" ht="17.25" customHeight="1">
      <c r="A42" s="42" t="s">
        <v>31</v>
      </c>
      <c r="B42" s="43">
        <v>9533969</v>
      </c>
      <c r="C42" s="44">
        <f>C25+C8</f>
        <v>136281</v>
      </c>
      <c r="D42" s="44">
        <f>D25+D8</f>
        <v>1367951</v>
      </c>
      <c r="E42" s="44">
        <f>E25+E8</f>
        <v>5869620</v>
      </c>
      <c r="F42" s="44">
        <f>F25+F8</f>
        <v>185270</v>
      </c>
      <c r="G42" s="44">
        <f>G25+G8</f>
        <v>265319</v>
      </c>
      <c r="H42" s="44">
        <v>1709528</v>
      </c>
    </row>
    <row r="43" spans="2:8" ht="12.75">
      <c r="B43" s="4"/>
      <c r="C43" s="4"/>
      <c r="D43" s="4"/>
      <c r="E43" s="4"/>
      <c r="F43" s="4"/>
      <c r="G43" s="4"/>
      <c r="H43" s="4"/>
    </row>
    <row r="45" ht="12.75">
      <c r="A45" s="16">
        <v>10</v>
      </c>
    </row>
  </sheetData>
  <mergeCells count="5">
    <mergeCell ref="A3:H3"/>
    <mergeCell ref="A4:H4"/>
    <mergeCell ref="C6:H6"/>
    <mergeCell ref="A6:A7"/>
    <mergeCell ref="B6:B7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6:P64"/>
  <sheetViews>
    <sheetView workbookViewId="0" topLeftCell="A1">
      <selection activeCell="B18" sqref="B18"/>
    </sheetView>
  </sheetViews>
  <sheetFormatPr defaultColWidth="11.421875" defaultRowHeight="12.75"/>
  <cols>
    <col min="1" max="1" width="2.00390625" style="3" customWidth="1"/>
    <col min="2" max="2" width="8.7109375" style="3" customWidth="1"/>
    <col min="3" max="3" width="10.7109375" style="3" customWidth="1"/>
    <col min="4" max="4" width="8.28125" style="3" customWidth="1"/>
    <col min="5" max="5" width="12.8515625" style="3" customWidth="1"/>
    <col min="6" max="6" width="1.421875" style="3" hidden="1" customWidth="1"/>
    <col min="7" max="7" width="10.140625" style="3" customWidth="1"/>
    <col min="8" max="8" width="11.7109375" style="3" customWidth="1"/>
    <col min="9" max="9" width="11.57421875" style="3" customWidth="1"/>
    <col min="10" max="10" width="13.00390625" style="3" customWidth="1"/>
    <col min="11" max="11" width="0.85546875" style="2" customWidth="1"/>
    <col min="12" max="12" width="8.7109375" style="3" customWidth="1"/>
    <col min="13" max="13" width="0.71875" style="3" customWidth="1"/>
    <col min="14" max="14" width="19.140625" style="3" bestFit="1" customWidth="1"/>
    <col min="15" max="15" width="0" style="3" hidden="1" customWidth="1"/>
    <col min="16" max="16" width="12.8515625" style="3" customWidth="1"/>
    <col min="17" max="16384" width="11.421875" style="3" customWidth="1"/>
  </cols>
  <sheetData>
    <row r="16" spans="1:10" ht="20.25">
      <c r="A16" s="186" t="s">
        <v>200</v>
      </c>
      <c r="B16" s="186"/>
      <c r="C16" s="186"/>
      <c r="D16" s="186"/>
      <c r="E16" s="186"/>
      <c r="F16" s="186"/>
      <c r="G16" s="186"/>
      <c r="H16" s="186"/>
      <c r="I16" s="186"/>
      <c r="J16" s="186"/>
    </row>
    <row r="17" spans="2:10" ht="14.2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6" ht="15">
      <c r="B18" s="7" t="s">
        <v>202</v>
      </c>
      <c r="C18" s="8"/>
      <c r="D18" s="7"/>
      <c r="E18" s="7"/>
      <c r="F18" s="7"/>
    </row>
    <row r="19" spans="2:6" ht="12.75">
      <c r="B19" s="9"/>
      <c r="C19" s="10"/>
      <c r="D19" s="9"/>
      <c r="E19" s="9"/>
      <c r="F19" s="9"/>
    </row>
    <row r="20" spans="2:11" s="154" customFormat="1" ht="12.75">
      <c r="B20" s="193" t="s">
        <v>67</v>
      </c>
      <c r="C20" s="194"/>
      <c r="D20" s="194"/>
      <c r="E20" s="194"/>
      <c r="F20" s="152"/>
      <c r="G20" s="189" t="s">
        <v>68</v>
      </c>
      <c r="H20" s="192" t="s">
        <v>225</v>
      </c>
      <c r="I20" s="165"/>
      <c r="J20" s="192" t="s">
        <v>254</v>
      </c>
      <c r="K20" s="156"/>
    </row>
    <row r="21" spans="2:11" s="154" customFormat="1" ht="12.75">
      <c r="B21" s="195"/>
      <c r="C21" s="195"/>
      <c r="D21" s="195"/>
      <c r="E21" s="195"/>
      <c r="F21" s="153"/>
      <c r="G21" s="190"/>
      <c r="H21" s="164"/>
      <c r="I21" s="166"/>
      <c r="J21" s="163"/>
      <c r="K21" s="156"/>
    </row>
    <row r="22" spans="2:11" s="154" customFormat="1" ht="12.75">
      <c r="B22" s="195"/>
      <c r="C22" s="195"/>
      <c r="D22" s="195"/>
      <c r="E22" s="195"/>
      <c r="F22" s="153"/>
      <c r="G22" s="190"/>
      <c r="H22" s="155"/>
      <c r="I22" s="155"/>
      <c r="J22" s="163"/>
      <c r="K22" s="156"/>
    </row>
    <row r="23" spans="2:11" s="154" customFormat="1" ht="12.75">
      <c r="B23" s="195"/>
      <c r="C23" s="195"/>
      <c r="D23" s="195"/>
      <c r="E23" s="195"/>
      <c r="F23" s="153"/>
      <c r="G23" s="190"/>
      <c r="H23" s="157">
        <v>2007</v>
      </c>
      <c r="I23" s="157">
        <v>2006</v>
      </c>
      <c r="J23" s="163"/>
      <c r="K23" s="156"/>
    </row>
    <row r="24" spans="2:10" ht="12.75">
      <c r="B24" s="196"/>
      <c r="C24" s="196"/>
      <c r="D24" s="196"/>
      <c r="E24" s="196"/>
      <c r="F24" s="151"/>
      <c r="G24" s="191"/>
      <c r="H24" s="53"/>
      <c r="I24" s="53"/>
      <c r="J24" s="164"/>
    </row>
    <row r="25" spans="2:6" ht="12.75">
      <c r="B25" s="6"/>
      <c r="C25" s="5"/>
      <c r="D25" s="6"/>
      <c r="E25" s="6"/>
      <c r="F25" s="6"/>
    </row>
    <row r="26" spans="2:10" ht="12.75">
      <c r="B26" s="188" t="s">
        <v>80</v>
      </c>
      <c r="C26" s="188"/>
      <c r="D26" s="188"/>
      <c r="E26" s="188"/>
      <c r="F26" s="188"/>
      <c r="G26" s="188"/>
      <c r="H26" s="188"/>
      <c r="I26" s="188"/>
      <c r="J26" s="188"/>
    </row>
    <row r="27" spans="2:6" ht="12.75">
      <c r="B27" s="6"/>
      <c r="C27" s="5"/>
      <c r="D27" s="6"/>
      <c r="E27" s="6"/>
      <c r="F27" s="6"/>
    </row>
    <row r="28" spans="2:10" ht="12.75">
      <c r="B28" s="122" t="s">
        <v>69</v>
      </c>
      <c r="C28" s="13"/>
      <c r="D28" s="123"/>
      <c r="E28" s="123"/>
      <c r="F28" s="123"/>
      <c r="G28" s="124" t="s">
        <v>16</v>
      </c>
      <c r="H28" s="120">
        <v>30626</v>
      </c>
      <c r="I28" s="120">
        <v>29328</v>
      </c>
      <c r="J28" s="50">
        <f>SUM(H28/I28)*100-100</f>
        <v>4.425804691762153</v>
      </c>
    </row>
    <row r="29" spans="2:10" ht="14.25" customHeight="1">
      <c r="B29" s="123"/>
      <c r="C29" s="13"/>
      <c r="D29" s="123"/>
      <c r="E29" s="123"/>
      <c r="F29" s="123"/>
      <c r="G29" s="125" t="s">
        <v>70</v>
      </c>
      <c r="H29" s="17">
        <v>10727</v>
      </c>
      <c r="I29" s="17">
        <v>9085</v>
      </c>
      <c r="J29" s="18">
        <f>SUM(H29/I29)*100-100</f>
        <v>18.073747936158497</v>
      </c>
    </row>
    <row r="30" spans="2:10" ht="12.75">
      <c r="B30" s="123"/>
      <c r="C30" s="13"/>
      <c r="D30" s="123"/>
      <c r="E30" s="123"/>
      <c r="F30" s="123"/>
      <c r="G30" s="123"/>
      <c r="H30" s="13"/>
      <c r="I30" s="13"/>
      <c r="J30" s="13"/>
    </row>
    <row r="31" spans="2:10" ht="12.75">
      <c r="B31" s="123"/>
      <c r="C31" s="13"/>
      <c r="D31" s="123"/>
      <c r="E31" s="123"/>
      <c r="F31" s="123"/>
      <c r="G31" s="123"/>
      <c r="H31" s="13"/>
      <c r="I31" s="13"/>
      <c r="J31" s="13"/>
    </row>
    <row r="32" spans="2:10" ht="12.75">
      <c r="B32" s="187" t="s">
        <v>71</v>
      </c>
      <c r="C32" s="187"/>
      <c r="D32" s="187"/>
      <c r="E32" s="187"/>
      <c r="F32" s="187"/>
      <c r="G32" s="187"/>
      <c r="H32" s="187"/>
      <c r="I32" s="187"/>
      <c r="J32" s="187"/>
    </row>
    <row r="33" spans="2:16" ht="12.75">
      <c r="B33" s="123"/>
      <c r="C33" s="13"/>
      <c r="D33" s="123"/>
      <c r="E33" s="123"/>
      <c r="F33" s="123"/>
      <c r="G33" s="123"/>
      <c r="H33" s="13"/>
      <c r="I33" s="13"/>
      <c r="J33" s="13"/>
      <c r="P33" s="17"/>
    </row>
    <row r="34" spans="2:10" ht="12.75">
      <c r="B34" s="123" t="s">
        <v>72</v>
      </c>
      <c r="C34" s="13"/>
      <c r="D34" s="123"/>
      <c r="E34" s="123"/>
      <c r="F34" s="123"/>
      <c r="G34" s="161" t="s">
        <v>73</v>
      </c>
      <c r="H34" s="17">
        <v>12074209</v>
      </c>
      <c r="I34" s="17">
        <v>10280097</v>
      </c>
      <c r="J34" s="18">
        <f>SUM(H34/I34)*100-100</f>
        <v>17.45228668562173</v>
      </c>
    </row>
    <row r="35" spans="2:10" ht="12.75">
      <c r="B35" s="123" t="s">
        <v>75</v>
      </c>
      <c r="C35" s="13"/>
      <c r="D35" s="123"/>
      <c r="E35" s="123"/>
      <c r="F35" s="123"/>
      <c r="G35" s="161" t="s">
        <v>74</v>
      </c>
      <c r="H35" s="17">
        <v>8444904</v>
      </c>
      <c r="I35" s="17">
        <v>7847788</v>
      </c>
      <c r="J35" s="18">
        <f aca="true" t="shared" si="0" ref="J35:J47">SUM(H35/I35)*100-100</f>
        <v>7.608717258926973</v>
      </c>
    </row>
    <row r="36" spans="2:10" ht="5.25" customHeight="1">
      <c r="B36" s="123"/>
      <c r="C36" s="13"/>
      <c r="D36" s="123"/>
      <c r="E36" s="123"/>
      <c r="F36" s="123"/>
      <c r="G36" s="161"/>
      <c r="H36" s="17"/>
      <c r="I36" s="17"/>
      <c r="J36" s="18"/>
    </row>
    <row r="37" spans="2:10" ht="12.75">
      <c r="B37" s="122" t="s">
        <v>76</v>
      </c>
      <c r="C37" s="13"/>
      <c r="D37" s="123"/>
      <c r="E37" s="123"/>
      <c r="F37" s="123"/>
      <c r="G37" s="161" t="s">
        <v>74</v>
      </c>
      <c r="H37" s="121">
        <f>SUM(H34:H36)</f>
        <v>20519113</v>
      </c>
      <c r="I37" s="121">
        <f>SUM(I34:I36)</f>
        <v>18127885</v>
      </c>
      <c r="J37" s="50">
        <f t="shared" si="0"/>
        <v>13.190882444366792</v>
      </c>
    </row>
    <row r="38" spans="2:10" ht="5.25" customHeight="1">
      <c r="B38" s="123"/>
      <c r="C38" s="13"/>
      <c r="D38" s="123"/>
      <c r="E38" s="123"/>
      <c r="F38" s="123"/>
      <c r="G38" s="161" t="s">
        <v>5</v>
      </c>
      <c r="H38" s="17"/>
      <c r="I38" s="17"/>
      <c r="J38" s="18"/>
    </row>
    <row r="39" spans="2:10" ht="12.75">
      <c r="B39" s="123" t="s">
        <v>192</v>
      </c>
      <c r="C39" s="13"/>
      <c r="D39" s="123"/>
      <c r="E39" s="123"/>
      <c r="F39" s="123"/>
      <c r="G39" s="161" t="s">
        <v>74</v>
      </c>
      <c r="H39" s="17">
        <v>10989226</v>
      </c>
      <c r="I39" s="17">
        <v>10462121</v>
      </c>
      <c r="J39" s="18">
        <f t="shared" si="0"/>
        <v>5.038223128942974</v>
      </c>
    </row>
    <row r="40" spans="2:10" ht="12.75">
      <c r="B40" s="123" t="s">
        <v>226</v>
      </c>
      <c r="C40" s="13"/>
      <c r="D40" s="123"/>
      <c r="E40" s="123"/>
      <c r="F40" s="123"/>
      <c r="G40" s="161" t="s">
        <v>74</v>
      </c>
      <c r="H40" s="17">
        <v>4436682</v>
      </c>
      <c r="I40" s="17">
        <v>2880715</v>
      </c>
      <c r="J40" s="18">
        <f t="shared" si="0"/>
        <v>54.013222411797074</v>
      </c>
    </row>
    <row r="41" spans="2:10" ht="12.75">
      <c r="B41" s="123" t="s">
        <v>227</v>
      </c>
      <c r="C41" s="13"/>
      <c r="D41" s="123"/>
      <c r="E41" s="123"/>
      <c r="F41" s="123"/>
      <c r="G41" s="161" t="s">
        <v>74</v>
      </c>
      <c r="H41" s="17">
        <v>2292549</v>
      </c>
      <c r="I41" s="17">
        <v>1929717</v>
      </c>
      <c r="J41" s="18">
        <f t="shared" si="0"/>
        <v>18.802342519654445</v>
      </c>
    </row>
    <row r="42" spans="2:10" ht="12.75">
      <c r="B42" s="123" t="s">
        <v>228</v>
      </c>
      <c r="C42" s="13"/>
      <c r="D42" s="123"/>
      <c r="E42" s="123"/>
      <c r="F42" s="123"/>
      <c r="G42" s="161" t="s">
        <v>74</v>
      </c>
      <c r="H42" s="17">
        <v>1498922</v>
      </c>
      <c r="I42" s="17">
        <v>1493812</v>
      </c>
      <c r="J42" s="18">
        <f t="shared" si="0"/>
        <v>0.34207785183141937</v>
      </c>
    </row>
    <row r="43" spans="2:10" ht="12.75">
      <c r="B43" s="123" t="s">
        <v>229</v>
      </c>
      <c r="D43" s="123"/>
      <c r="E43" s="123"/>
      <c r="F43" s="123"/>
      <c r="G43" s="161" t="s">
        <v>74</v>
      </c>
      <c r="H43" s="17">
        <v>205260</v>
      </c>
      <c r="I43" s="17">
        <v>220536</v>
      </c>
      <c r="J43" s="18">
        <f t="shared" si="0"/>
        <v>-6.926760256828814</v>
      </c>
    </row>
    <row r="44" spans="2:10" ht="12.75">
      <c r="B44" s="123" t="s">
        <v>230</v>
      </c>
      <c r="D44" s="123"/>
      <c r="E44" s="123"/>
      <c r="F44" s="123"/>
      <c r="G44" s="161" t="s">
        <v>74</v>
      </c>
      <c r="H44" s="17">
        <v>113674</v>
      </c>
      <c r="I44" s="17">
        <v>170106</v>
      </c>
      <c r="J44" s="18">
        <f>SUM(H44/I44)*100-100</f>
        <v>-33.174608773353086</v>
      </c>
    </row>
    <row r="45" spans="2:10" ht="12.75">
      <c r="B45" s="123" t="s">
        <v>231</v>
      </c>
      <c r="C45" s="13"/>
      <c r="D45" s="123"/>
      <c r="E45" s="123"/>
      <c r="F45" s="123"/>
      <c r="G45" s="161" t="s">
        <v>74</v>
      </c>
      <c r="H45" s="17">
        <v>125731</v>
      </c>
      <c r="I45" s="17">
        <v>116389</v>
      </c>
      <c r="J45" s="18">
        <f t="shared" si="0"/>
        <v>8.026531716914832</v>
      </c>
    </row>
    <row r="46" spans="2:10" ht="5.25" customHeight="1">
      <c r="B46" s="123"/>
      <c r="C46" s="13"/>
      <c r="D46" s="123"/>
      <c r="E46" s="123"/>
      <c r="F46" s="123"/>
      <c r="G46" s="122"/>
      <c r="H46" s="13"/>
      <c r="I46" s="13"/>
      <c r="J46" s="13"/>
    </row>
    <row r="47" spans="2:10" ht="12.75">
      <c r="B47" s="123" t="s">
        <v>54</v>
      </c>
      <c r="C47" s="13"/>
      <c r="D47" s="123"/>
      <c r="E47" s="123"/>
      <c r="F47" s="123"/>
      <c r="G47" s="161" t="s">
        <v>74</v>
      </c>
      <c r="H47" s="17">
        <v>9533969</v>
      </c>
      <c r="I47" s="17">
        <v>8173769</v>
      </c>
      <c r="J47" s="18">
        <f t="shared" si="0"/>
        <v>16.641037934886583</v>
      </c>
    </row>
    <row r="48" spans="2:10" ht="12.75">
      <c r="B48" s="123"/>
      <c r="C48" s="13"/>
      <c r="D48" s="123"/>
      <c r="E48" s="123"/>
      <c r="F48" s="123"/>
      <c r="G48" s="123"/>
      <c r="H48" s="13"/>
      <c r="I48" s="13"/>
      <c r="J48" s="13"/>
    </row>
    <row r="49" spans="4:10" ht="12.75">
      <c r="D49" s="123"/>
      <c r="E49" s="123"/>
      <c r="F49" s="123"/>
      <c r="G49" s="123"/>
      <c r="H49" s="13"/>
      <c r="I49" s="13"/>
      <c r="J49" s="13"/>
    </row>
    <row r="50" spans="2:10" ht="12.75">
      <c r="B50" s="187" t="s">
        <v>77</v>
      </c>
      <c r="C50" s="187"/>
      <c r="D50" s="187"/>
      <c r="E50" s="187"/>
      <c r="F50" s="187"/>
      <c r="G50" s="187"/>
      <c r="H50" s="187"/>
      <c r="I50" s="187"/>
      <c r="J50" s="187"/>
    </row>
    <row r="51" spans="2:10" ht="12.75">
      <c r="B51" s="123"/>
      <c r="C51" s="13"/>
      <c r="D51" s="123"/>
      <c r="E51" s="123"/>
      <c r="F51" s="123"/>
      <c r="G51" s="123"/>
      <c r="H51" s="13"/>
      <c r="I51" s="13"/>
      <c r="J51" s="15"/>
    </row>
    <row r="52" spans="2:10" ht="12.75">
      <c r="B52" s="122" t="s">
        <v>78</v>
      </c>
      <c r="C52" s="13"/>
      <c r="D52" s="123"/>
      <c r="E52" s="123"/>
      <c r="F52" s="123"/>
      <c r="G52" s="124" t="s">
        <v>16</v>
      </c>
      <c r="H52" s="121">
        <v>6432725</v>
      </c>
      <c r="I52" s="121">
        <v>6173205</v>
      </c>
      <c r="J52" s="50">
        <f>SUM(H52/I52)*100-100</f>
        <v>4.203975082635353</v>
      </c>
    </row>
    <row r="53" spans="2:10" ht="5.25" customHeight="1">
      <c r="B53" s="123"/>
      <c r="C53" s="13"/>
      <c r="D53" s="123"/>
      <c r="E53" s="123"/>
      <c r="F53" s="123"/>
      <c r="G53" s="125"/>
      <c r="H53" s="17"/>
      <c r="I53" s="17"/>
      <c r="J53" s="18"/>
    </row>
    <row r="54" spans="2:10" ht="12.75">
      <c r="B54" s="123" t="s">
        <v>193</v>
      </c>
      <c r="C54" s="13"/>
      <c r="D54" s="123"/>
      <c r="E54" s="123"/>
      <c r="F54" s="123"/>
      <c r="G54" s="161" t="s">
        <v>74</v>
      </c>
      <c r="H54" s="17">
        <v>2971718</v>
      </c>
      <c r="I54" s="17">
        <v>2836237</v>
      </c>
      <c r="J54" s="18">
        <f>SUM(H54/I54)*100-100</f>
        <v>4.776786989239625</v>
      </c>
    </row>
    <row r="55" spans="2:10" ht="12.75">
      <c r="B55" s="123" t="s">
        <v>228</v>
      </c>
      <c r="C55" s="13"/>
      <c r="D55" s="123"/>
      <c r="E55" s="123"/>
      <c r="F55" s="123"/>
      <c r="G55" s="161" t="s">
        <v>74</v>
      </c>
      <c r="H55" s="17">
        <v>667992</v>
      </c>
      <c r="I55" s="17">
        <v>636938</v>
      </c>
      <c r="J55" s="18">
        <f>SUM(H55/I55)*100-100</f>
        <v>4.875513786271199</v>
      </c>
    </row>
    <row r="56" spans="2:10" ht="12.75">
      <c r="B56" s="123" t="s">
        <v>232</v>
      </c>
      <c r="C56" s="13"/>
      <c r="D56" s="123"/>
      <c r="E56" s="123"/>
      <c r="F56" s="123"/>
      <c r="G56" s="161" t="s">
        <v>74</v>
      </c>
      <c r="H56" s="17">
        <v>647583</v>
      </c>
      <c r="I56" s="17">
        <v>667076</v>
      </c>
      <c r="J56" s="18">
        <f>SUM(H56/I56)*100-100</f>
        <v>-2.9221557963410447</v>
      </c>
    </row>
    <row r="57" spans="2:10" ht="12.75">
      <c r="B57" s="123" t="s">
        <v>233</v>
      </c>
      <c r="C57" s="13"/>
      <c r="D57" s="123"/>
      <c r="E57" s="123"/>
      <c r="F57" s="123"/>
      <c r="G57" s="161" t="s">
        <v>74</v>
      </c>
      <c r="H57" s="17">
        <v>535661</v>
      </c>
      <c r="I57" s="17">
        <v>457146</v>
      </c>
      <c r="J57" s="18">
        <f>SUM(H57/I57)*100-100</f>
        <v>17.17503817161257</v>
      </c>
    </row>
    <row r="58" spans="2:10" ht="12.75">
      <c r="B58" s="123" t="s">
        <v>234</v>
      </c>
      <c r="C58" s="13"/>
      <c r="D58" s="123"/>
      <c r="E58" s="123"/>
      <c r="F58" s="123"/>
      <c r="G58" s="161" t="s">
        <v>74</v>
      </c>
      <c r="H58" s="17">
        <v>178421</v>
      </c>
      <c r="I58" s="17">
        <v>201106</v>
      </c>
      <c r="J58" s="18">
        <f>SUM(H58/I58)*100-100</f>
        <v>-11.280120931250181</v>
      </c>
    </row>
    <row r="59" spans="2:10" ht="12.75">
      <c r="B59" s="12"/>
      <c r="C59" s="13"/>
      <c r="D59" s="12"/>
      <c r="E59" s="12"/>
      <c r="F59" s="12"/>
      <c r="G59" s="14"/>
      <c r="H59" s="17"/>
      <c r="I59" s="17"/>
      <c r="J59" s="18"/>
    </row>
    <row r="60" spans="1:10" ht="12.75">
      <c r="A60" s="19"/>
      <c r="B60" s="12"/>
      <c r="C60" s="13"/>
      <c r="D60" s="12"/>
      <c r="E60" s="12"/>
      <c r="F60" s="12"/>
      <c r="G60" s="14"/>
      <c r="H60" s="17"/>
      <c r="I60" s="17"/>
      <c r="J60" s="18"/>
    </row>
    <row r="61" spans="1:10" ht="12.75">
      <c r="A61" s="20" t="s">
        <v>143</v>
      </c>
      <c r="B61" s="12"/>
      <c r="C61" s="13"/>
      <c r="D61" s="12"/>
      <c r="E61" s="12"/>
      <c r="F61" s="12"/>
      <c r="G61" s="14"/>
      <c r="H61" s="17"/>
      <c r="I61" s="17"/>
      <c r="J61" s="18"/>
    </row>
    <row r="62" spans="1:9" ht="19.5" customHeight="1">
      <c r="A62" s="20" t="s">
        <v>144</v>
      </c>
      <c r="B62" s="16"/>
      <c r="D62" s="6"/>
      <c r="E62" s="6"/>
      <c r="F62" s="6"/>
      <c r="G62" s="14"/>
      <c r="H62" s="17"/>
      <c r="I62" s="17"/>
    </row>
    <row r="63" spans="2:6" ht="12.75">
      <c r="B63" s="6"/>
      <c r="C63" s="5"/>
      <c r="D63" s="6"/>
      <c r="E63" s="6"/>
      <c r="F63" s="6"/>
    </row>
    <row r="64" spans="2:6" ht="12.75">
      <c r="B64" s="6"/>
      <c r="C64" s="5"/>
      <c r="D64" s="6"/>
      <c r="E64" s="6"/>
      <c r="F64" s="6"/>
    </row>
  </sheetData>
  <mergeCells count="8">
    <mergeCell ref="A16:J16"/>
    <mergeCell ref="B50:J50"/>
    <mergeCell ref="B26:J26"/>
    <mergeCell ref="B32:J32"/>
    <mergeCell ref="G20:G24"/>
    <mergeCell ref="J20:J24"/>
    <mergeCell ref="H20:I21"/>
    <mergeCell ref="B20:E24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6" customWidth="1"/>
    <col min="2" max="2" width="43.00390625" style="6" customWidth="1"/>
    <col min="3" max="3" width="10.140625" style="6" customWidth="1"/>
    <col min="4" max="5" width="10.140625" style="6" bestFit="1" customWidth="1"/>
    <col min="6" max="6" width="10.57421875" style="6" customWidth="1"/>
    <col min="7" max="7" width="12.8515625" style="6" customWidth="1"/>
    <col min="8" max="16384" width="11.421875" style="6" customWidth="1"/>
  </cols>
  <sheetData>
    <row r="1" ht="5.25" customHeight="1">
      <c r="A1" s="4" t="s">
        <v>5</v>
      </c>
    </row>
    <row r="2" s="21" customFormat="1" ht="15">
      <c r="A2" s="7" t="s">
        <v>214</v>
      </c>
    </row>
    <row r="3" s="4" customFormat="1" ht="5.25" customHeight="1">
      <c r="A3" s="22"/>
    </row>
    <row r="4" spans="1:7" ht="26.25" customHeight="1">
      <c r="A4" s="165" t="s">
        <v>66</v>
      </c>
      <c r="B4" s="189" t="s">
        <v>35</v>
      </c>
      <c r="C4" s="189" t="s">
        <v>235</v>
      </c>
      <c r="D4" s="203" t="s">
        <v>33</v>
      </c>
      <c r="E4" s="205"/>
      <c r="F4" s="189" t="s">
        <v>236</v>
      </c>
      <c r="G4" s="192" t="s">
        <v>237</v>
      </c>
    </row>
    <row r="5" spans="1:7" ht="26.25" customHeight="1">
      <c r="A5" s="206"/>
      <c r="B5" s="208"/>
      <c r="C5" s="200"/>
      <c r="D5" s="23" t="s">
        <v>1</v>
      </c>
      <c r="E5" s="23" t="s">
        <v>2</v>
      </c>
      <c r="F5" s="200"/>
      <c r="G5" s="201"/>
    </row>
    <row r="6" spans="1:7" ht="27" customHeight="1">
      <c r="A6" s="207"/>
      <c r="B6" s="200"/>
      <c r="C6" s="203" t="s">
        <v>150</v>
      </c>
      <c r="D6" s="204"/>
      <c r="E6" s="204"/>
      <c r="F6" s="204"/>
      <c r="G6" s="202"/>
    </row>
    <row r="7" spans="1:7" ht="18" customHeight="1">
      <c r="A7" s="139">
        <v>0</v>
      </c>
      <c r="B7" s="32" t="s">
        <v>45</v>
      </c>
      <c r="C7" s="126">
        <f aca="true" t="shared" si="0" ref="C7:C19">SUM(D7:E7)</f>
        <v>1196</v>
      </c>
      <c r="D7" s="127">
        <v>530</v>
      </c>
      <c r="E7" s="127">
        <v>666</v>
      </c>
      <c r="F7" s="127">
        <v>1245</v>
      </c>
      <c r="G7" s="18">
        <f aca="true" t="shared" si="1" ref="G7:G21">SUM(C7/F7)*100-100</f>
        <v>-3.9357429718875494</v>
      </c>
    </row>
    <row r="8" spans="1:7" ht="12.75">
      <c r="A8" s="140">
        <v>1</v>
      </c>
      <c r="B8" s="31" t="s">
        <v>42</v>
      </c>
      <c r="C8" s="126">
        <f t="shared" si="0"/>
        <v>454</v>
      </c>
      <c r="D8" s="127">
        <v>57</v>
      </c>
      <c r="E8" s="127">
        <v>397</v>
      </c>
      <c r="F8" s="127">
        <v>375</v>
      </c>
      <c r="G8" s="18">
        <f t="shared" si="1"/>
        <v>21.066666666666663</v>
      </c>
    </row>
    <row r="9" spans="1:7" ht="15.75" customHeight="1">
      <c r="A9" s="139">
        <v>1</v>
      </c>
      <c r="B9" s="32" t="s">
        <v>6</v>
      </c>
      <c r="C9" s="126">
        <f t="shared" si="0"/>
        <v>318</v>
      </c>
      <c r="D9" s="127">
        <v>226</v>
      </c>
      <c r="E9" s="127">
        <v>92</v>
      </c>
      <c r="F9" s="127">
        <v>336</v>
      </c>
      <c r="G9" s="18">
        <f t="shared" si="1"/>
        <v>-5.357142857142861</v>
      </c>
    </row>
    <row r="10" spans="1:7" ht="12.75">
      <c r="A10" s="140">
        <v>18</v>
      </c>
      <c r="B10" s="32" t="s">
        <v>43</v>
      </c>
      <c r="C10" s="126">
        <f t="shared" si="0"/>
        <v>41</v>
      </c>
      <c r="D10" s="127">
        <v>14</v>
      </c>
      <c r="E10" s="127">
        <v>27</v>
      </c>
      <c r="F10" s="127">
        <v>46</v>
      </c>
      <c r="G10" s="18">
        <f t="shared" si="1"/>
        <v>-10.869565217391312</v>
      </c>
    </row>
    <row r="11" spans="1:7" ht="15.75" customHeight="1">
      <c r="A11" s="139">
        <v>2</v>
      </c>
      <c r="B11" s="32" t="s">
        <v>36</v>
      </c>
      <c r="C11" s="126">
        <f t="shared" si="0"/>
        <v>855</v>
      </c>
      <c r="D11" s="127">
        <v>855</v>
      </c>
      <c r="E11" s="128" t="s">
        <v>142</v>
      </c>
      <c r="F11" s="127">
        <v>946</v>
      </c>
      <c r="G11" s="18">
        <f t="shared" si="1"/>
        <v>-9.61945031712473</v>
      </c>
    </row>
    <row r="12" spans="1:8" ht="12.75">
      <c r="A12" s="140">
        <v>21</v>
      </c>
      <c r="B12" s="32" t="s">
        <v>44</v>
      </c>
      <c r="C12" s="126">
        <f t="shared" si="0"/>
        <v>854</v>
      </c>
      <c r="D12" s="127">
        <v>854</v>
      </c>
      <c r="E12" s="128" t="s">
        <v>142</v>
      </c>
      <c r="F12" s="127">
        <v>946</v>
      </c>
      <c r="G12" s="18">
        <f t="shared" si="1"/>
        <v>-9.725158562367866</v>
      </c>
      <c r="H12" s="26"/>
    </row>
    <row r="13" spans="1:7" ht="15.75" customHeight="1">
      <c r="A13" s="139">
        <v>3</v>
      </c>
      <c r="B13" s="32" t="s">
        <v>37</v>
      </c>
      <c r="C13" s="126">
        <f t="shared" si="0"/>
        <v>2346</v>
      </c>
      <c r="D13" s="127">
        <v>1841</v>
      </c>
      <c r="E13" s="127">
        <v>505</v>
      </c>
      <c r="F13" s="127">
        <v>1796</v>
      </c>
      <c r="G13" s="18">
        <f t="shared" si="1"/>
        <v>30.62360801781736</v>
      </c>
    </row>
    <row r="14" spans="1:7" ht="15.75" customHeight="1">
      <c r="A14" s="139">
        <v>4</v>
      </c>
      <c r="B14" s="32" t="s">
        <v>38</v>
      </c>
      <c r="C14" s="126">
        <f t="shared" si="0"/>
        <v>1070</v>
      </c>
      <c r="D14" s="127">
        <v>898</v>
      </c>
      <c r="E14" s="129">
        <v>172</v>
      </c>
      <c r="F14" s="129">
        <v>99</v>
      </c>
      <c r="G14" s="18">
        <f t="shared" si="1"/>
        <v>980.8080808080808</v>
      </c>
    </row>
    <row r="15" spans="1:7" ht="15.75" customHeight="1">
      <c r="A15" s="139">
        <v>5</v>
      </c>
      <c r="B15" s="32" t="s">
        <v>7</v>
      </c>
      <c r="C15" s="126">
        <f t="shared" si="0"/>
        <v>289</v>
      </c>
      <c r="D15" s="129">
        <v>173</v>
      </c>
      <c r="E15" s="127">
        <v>116</v>
      </c>
      <c r="F15" s="127">
        <v>246</v>
      </c>
      <c r="G15" s="18">
        <f t="shared" si="1"/>
        <v>17.47967479674797</v>
      </c>
    </row>
    <row r="16" spans="1:7" ht="15.75" customHeight="1">
      <c r="A16" s="139">
        <v>6</v>
      </c>
      <c r="B16" s="32" t="s">
        <v>8</v>
      </c>
      <c r="C16" s="126">
        <f t="shared" si="0"/>
        <v>586</v>
      </c>
      <c r="D16" s="127">
        <v>424</v>
      </c>
      <c r="E16" s="127">
        <v>162</v>
      </c>
      <c r="F16" s="127">
        <v>617</v>
      </c>
      <c r="G16" s="18">
        <f t="shared" si="1"/>
        <v>-5.024311183144249</v>
      </c>
    </row>
    <row r="17" spans="1:7" ht="15.75" customHeight="1">
      <c r="A17" s="139">
        <v>7</v>
      </c>
      <c r="B17" s="32" t="s">
        <v>9</v>
      </c>
      <c r="C17" s="126">
        <f t="shared" si="0"/>
        <v>286</v>
      </c>
      <c r="D17" s="127">
        <v>159</v>
      </c>
      <c r="E17" s="127">
        <v>127</v>
      </c>
      <c r="F17" s="127">
        <v>464</v>
      </c>
      <c r="G17" s="18">
        <f t="shared" si="1"/>
        <v>-38.36206896551724</v>
      </c>
    </row>
    <row r="18" spans="1:7" ht="15.75" customHeight="1">
      <c r="A18" s="139">
        <v>8</v>
      </c>
      <c r="B18" s="32" t="s">
        <v>39</v>
      </c>
      <c r="C18" s="126">
        <f t="shared" si="0"/>
        <v>1001</v>
      </c>
      <c r="D18" s="127">
        <v>461</v>
      </c>
      <c r="E18" s="127">
        <v>540</v>
      </c>
      <c r="F18" s="127">
        <v>931</v>
      </c>
      <c r="G18" s="18">
        <f t="shared" si="1"/>
        <v>7.518796992481214</v>
      </c>
    </row>
    <row r="19" spans="1:7" ht="15.75" customHeight="1">
      <c r="A19" s="139">
        <v>9</v>
      </c>
      <c r="B19" s="32" t="s">
        <v>41</v>
      </c>
      <c r="C19" s="126">
        <f t="shared" si="0"/>
        <v>12571</v>
      </c>
      <c r="D19" s="127">
        <v>6507</v>
      </c>
      <c r="E19" s="127">
        <v>6064</v>
      </c>
      <c r="F19" s="127">
        <v>11448</v>
      </c>
      <c r="G19" s="18">
        <f t="shared" si="1"/>
        <v>9.80957372466807</v>
      </c>
    </row>
    <row r="20" spans="1:7" ht="20.25" customHeight="1">
      <c r="A20" s="139"/>
      <c r="B20" s="141" t="s">
        <v>146</v>
      </c>
      <c r="C20" s="130">
        <v>20519</v>
      </c>
      <c r="D20" s="131">
        <v>12074</v>
      </c>
      <c r="E20" s="131">
        <v>8445</v>
      </c>
      <c r="F20" s="132">
        <f>SUM(F7+F9+F11+F13+F14+F15+F16+F17+F18+F19)</f>
        <v>18128</v>
      </c>
      <c r="G20" s="39">
        <f t="shared" si="1"/>
        <v>13.189541041482798</v>
      </c>
    </row>
    <row r="21" spans="1:7" ht="25.5" customHeight="1">
      <c r="A21" s="139"/>
      <c r="B21" s="32" t="s">
        <v>40</v>
      </c>
      <c r="C21" s="126">
        <f>SUM(D21:E21)</f>
        <v>9533.970000000001</v>
      </c>
      <c r="D21" s="127">
        <v>4607.479</v>
      </c>
      <c r="E21" s="127">
        <v>4926.491</v>
      </c>
      <c r="F21" s="127">
        <v>8173.8</v>
      </c>
      <c r="G21" s="18">
        <f t="shared" si="1"/>
        <v>16.64060779563974</v>
      </c>
    </row>
    <row r="22" spans="1:7" ht="12.75">
      <c r="A22" s="139"/>
      <c r="B22" s="32"/>
      <c r="C22" s="27"/>
      <c r="D22" s="26"/>
      <c r="E22" s="26"/>
      <c r="F22" s="26"/>
      <c r="G22" s="18"/>
    </row>
    <row r="23" spans="1:6" ht="10.5" customHeight="1">
      <c r="A23" s="4" t="s">
        <v>5</v>
      </c>
      <c r="C23" s="27"/>
      <c r="D23" s="26"/>
      <c r="E23" s="26"/>
      <c r="F23" s="26"/>
    </row>
    <row r="24" spans="1:6" ht="15">
      <c r="A24" s="7" t="s">
        <v>213</v>
      </c>
      <c r="B24" s="21"/>
      <c r="C24" s="27"/>
      <c r="D24" s="26"/>
      <c r="E24" s="26"/>
      <c r="F24" s="26"/>
    </row>
    <row r="25" spans="3:6" s="21" customFormat="1" ht="4.5" customHeight="1">
      <c r="C25" s="28"/>
      <c r="D25" s="29"/>
      <c r="E25" s="29"/>
      <c r="F25" s="29"/>
    </row>
    <row r="26" spans="1:7" ht="26.25" customHeight="1">
      <c r="A26" s="193" t="s">
        <v>140</v>
      </c>
      <c r="B26" s="197"/>
      <c r="C26" s="189" t="s">
        <v>235</v>
      </c>
      <c r="D26" s="203" t="s">
        <v>33</v>
      </c>
      <c r="E26" s="205"/>
      <c r="F26" s="189" t="s">
        <v>236</v>
      </c>
      <c r="G26" s="192" t="s">
        <v>237</v>
      </c>
    </row>
    <row r="27" spans="1:7" ht="24.75" customHeight="1">
      <c r="A27" s="198"/>
      <c r="B27" s="199"/>
      <c r="C27" s="200"/>
      <c r="D27" s="23" t="s">
        <v>1</v>
      </c>
      <c r="E27" s="23" t="s">
        <v>2</v>
      </c>
      <c r="F27" s="200"/>
      <c r="G27" s="201"/>
    </row>
    <row r="28" spans="1:7" ht="25.5" customHeight="1">
      <c r="A28" s="196"/>
      <c r="B28" s="166"/>
      <c r="C28" s="203" t="s">
        <v>150</v>
      </c>
      <c r="D28" s="204"/>
      <c r="E28" s="204"/>
      <c r="F28" s="204"/>
      <c r="G28" s="202"/>
    </row>
    <row r="29" spans="2:11" ht="15.75" customHeight="1">
      <c r="B29" s="142" t="s">
        <v>46</v>
      </c>
      <c r="C29" s="133">
        <f>SUM(D29:E29)</f>
        <v>585.4000000000001</v>
      </c>
      <c r="D29" s="134">
        <v>220.8</v>
      </c>
      <c r="E29" s="134">
        <v>364.6</v>
      </c>
      <c r="F29" s="135">
        <v>779.7</v>
      </c>
      <c r="G29" s="18">
        <f aca="true" t="shared" si="2" ref="G29:G50">SUM(C29/F29)*100-100</f>
        <v>-24.919840964473508</v>
      </c>
      <c r="I29" s="26"/>
      <c r="J29" s="26"/>
      <c r="K29" s="26"/>
    </row>
    <row r="30" spans="2:11" ht="15.75" customHeight="1">
      <c r="B30" s="142" t="s">
        <v>215</v>
      </c>
      <c r="C30" s="133">
        <f>SUM(D30:E30)</f>
        <v>196.1</v>
      </c>
      <c r="D30" s="134">
        <v>97.1</v>
      </c>
      <c r="E30" s="134">
        <v>99</v>
      </c>
      <c r="F30" s="135">
        <v>186.2</v>
      </c>
      <c r="G30" s="18">
        <f t="shared" si="2"/>
        <v>5.316863587540283</v>
      </c>
      <c r="I30" s="26"/>
      <c r="J30" s="26"/>
      <c r="K30" s="26"/>
    </row>
    <row r="31" spans="2:10" ht="15.75" customHeight="1">
      <c r="B31" s="142" t="s">
        <v>47</v>
      </c>
      <c r="C31" s="133">
        <f>SUM(D31:E31)</f>
        <v>19933.7</v>
      </c>
      <c r="D31" s="134">
        <v>11853.4</v>
      </c>
      <c r="E31" s="134">
        <v>8080.3</v>
      </c>
      <c r="F31" s="135">
        <v>17348.2</v>
      </c>
      <c r="G31" s="18">
        <f t="shared" si="2"/>
        <v>14.903563482090362</v>
      </c>
      <c r="I31" s="26"/>
      <c r="J31" s="26"/>
    </row>
    <row r="32" spans="2:10" ht="15.75" customHeight="1">
      <c r="B32" s="142" t="s">
        <v>260</v>
      </c>
      <c r="C32" s="126">
        <f>SUM(C33+C42+C46)</f>
        <v>18591.6</v>
      </c>
      <c r="D32" s="127">
        <f>SUM(D33+D42+D46)</f>
        <v>10626.8</v>
      </c>
      <c r="E32" s="127">
        <f>SUM(E33+E42+E46)</f>
        <v>7964.8</v>
      </c>
      <c r="F32" s="127">
        <f>SUM(F33+F42+F46)</f>
        <v>16994.199999999997</v>
      </c>
      <c r="G32" s="18">
        <f t="shared" si="2"/>
        <v>9.399677537042052</v>
      </c>
      <c r="J32" s="26"/>
    </row>
    <row r="33" spans="2:11" ht="15.75" customHeight="1">
      <c r="B33" s="142" t="s">
        <v>48</v>
      </c>
      <c r="C33" s="133">
        <f aca="true" t="shared" si="3" ref="C33:C53">SUM(D33:E33)</f>
        <v>15041.5</v>
      </c>
      <c r="D33" s="134">
        <v>8135.4</v>
      </c>
      <c r="E33" s="134">
        <v>6906.1</v>
      </c>
      <c r="F33" s="134">
        <v>14032.4</v>
      </c>
      <c r="G33" s="18">
        <f t="shared" si="2"/>
        <v>7.1912146175992575</v>
      </c>
      <c r="H33" s="26"/>
      <c r="I33" s="26"/>
      <c r="J33" s="26"/>
      <c r="K33" s="26"/>
    </row>
    <row r="34" spans="2:7" ht="12.75">
      <c r="B34" s="142" t="s">
        <v>151</v>
      </c>
      <c r="C34" s="133">
        <f t="shared" si="3"/>
        <v>6422.1</v>
      </c>
      <c r="D34" s="134">
        <v>3416.7</v>
      </c>
      <c r="E34" s="134">
        <v>3005.4</v>
      </c>
      <c r="F34" s="134">
        <v>5894.7</v>
      </c>
      <c r="G34" s="18">
        <f t="shared" si="2"/>
        <v>8.947020204590572</v>
      </c>
    </row>
    <row r="35" spans="2:7" ht="12.75">
      <c r="B35" s="142" t="s">
        <v>152</v>
      </c>
      <c r="C35" s="133">
        <f t="shared" si="3"/>
        <v>3955.3</v>
      </c>
      <c r="D35" s="134">
        <v>2348.3</v>
      </c>
      <c r="E35" s="134">
        <v>1607</v>
      </c>
      <c r="F35" s="134">
        <v>3734</v>
      </c>
      <c r="G35" s="18">
        <f t="shared" si="2"/>
        <v>5.926620246384573</v>
      </c>
    </row>
    <row r="36" spans="2:7" ht="12.75">
      <c r="B36" s="142" t="s">
        <v>153</v>
      </c>
      <c r="C36" s="133">
        <f t="shared" si="3"/>
        <v>986.4</v>
      </c>
      <c r="D36" s="134">
        <v>527.3</v>
      </c>
      <c r="E36" s="134">
        <v>459.1</v>
      </c>
      <c r="F36" s="134">
        <v>845</v>
      </c>
      <c r="G36" s="18">
        <f t="shared" si="2"/>
        <v>16.733727810650876</v>
      </c>
    </row>
    <row r="37" spans="2:7" ht="12.75">
      <c r="B37" s="142" t="s">
        <v>154</v>
      </c>
      <c r="C37" s="133">
        <f t="shared" si="3"/>
        <v>2450.9</v>
      </c>
      <c r="D37" s="134">
        <v>1118.5</v>
      </c>
      <c r="E37" s="134">
        <v>1332.4</v>
      </c>
      <c r="F37" s="134">
        <v>2047.4</v>
      </c>
      <c r="G37" s="18">
        <f t="shared" si="2"/>
        <v>19.70792224284459</v>
      </c>
    </row>
    <row r="38" spans="2:7" ht="12.75">
      <c r="B38" s="142" t="s">
        <v>155</v>
      </c>
      <c r="C38" s="133">
        <f t="shared" si="3"/>
        <v>358.8</v>
      </c>
      <c r="D38" s="134">
        <v>310.1</v>
      </c>
      <c r="E38" s="134">
        <v>48.7</v>
      </c>
      <c r="F38" s="134">
        <v>360.6</v>
      </c>
      <c r="G38" s="18">
        <f t="shared" si="2"/>
        <v>-0.49916805324458835</v>
      </c>
    </row>
    <row r="39" spans="2:7" ht="12.75">
      <c r="B39" s="142" t="s">
        <v>156</v>
      </c>
      <c r="C39" s="133">
        <f t="shared" si="3"/>
        <v>170.351</v>
      </c>
      <c r="D39" s="134">
        <v>84.712</v>
      </c>
      <c r="E39" s="134">
        <v>85.639</v>
      </c>
      <c r="F39" s="134">
        <v>407.9</v>
      </c>
      <c r="G39" s="18">
        <f t="shared" si="2"/>
        <v>-58.23706790880118</v>
      </c>
    </row>
    <row r="40" spans="2:7" ht="12.75">
      <c r="B40" s="142" t="s">
        <v>157</v>
      </c>
      <c r="C40" s="133">
        <f t="shared" si="3"/>
        <v>501.70000000000005</v>
      </c>
      <c r="D40" s="134">
        <v>226.1</v>
      </c>
      <c r="E40" s="134">
        <v>275.6</v>
      </c>
      <c r="F40" s="134">
        <v>469.7</v>
      </c>
      <c r="G40" s="18">
        <f t="shared" si="2"/>
        <v>6.812859271875666</v>
      </c>
    </row>
    <row r="41" spans="2:9" ht="12.75">
      <c r="B41" s="142" t="s">
        <v>158</v>
      </c>
      <c r="C41" s="133">
        <f t="shared" si="3"/>
        <v>195.9</v>
      </c>
      <c r="D41" s="134">
        <v>103.7</v>
      </c>
      <c r="E41" s="134">
        <v>92.2</v>
      </c>
      <c r="F41" s="134">
        <v>273.1</v>
      </c>
      <c r="G41" s="18">
        <f t="shared" si="2"/>
        <v>-28.268033687294036</v>
      </c>
      <c r="I41" s="30"/>
    </row>
    <row r="42" spans="2:7" ht="17.25" customHeight="1">
      <c r="B42" s="142" t="s">
        <v>81</v>
      </c>
      <c r="C42" s="133">
        <f t="shared" si="3"/>
        <v>3312</v>
      </c>
      <c r="D42" s="134">
        <v>2318</v>
      </c>
      <c r="E42" s="134">
        <v>994</v>
      </c>
      <c r="F42" s="134">
        <f>996.3+836.4+912</f>
        <v>2744.7</v>
      </c>
      <c r="G42" s="18">
        <f t="shared" si="2"/>
        <v>20.668925565635604</v>
      </c>
    </row>
    <row r="43" spans="2:10" ht="12.75">
      <c r="B43" s="142" t="s">
        <v>211</v>
      </c>
      <c r="C43" s="133">
        <f t="shared" si="3"/>
        <v>1616.9</v>
      </c>
      <c r="D43" s="134">
        <v>1292</v>
      </c>
      <c r="E43" s="134">
        <v>324.9</v>
      </c>
      <c r="F43" s="134">
        <v>848</v>
      </c>
      <c r="G43" s="18">
        <f t="shared" si="2"/>
        <v>90.67216981132077</v>
      </c>
      <c r="I43" s="30"/>
      <c r="J43" s="30"/>
    </row>
    <row r="44" spans="2:7" ht="12.75">
      <c r="B44" s="142" t="s">
        <v>212</v>
      </c>
      <c r="C44" s="133">
        <f t="shared" si="3"/>
        <v>518.3</v>
      </c>
      <c r="D44" s="134">
        <v>280.7</v>
      </c>
      <c r="E44" s="134">
        <v>237.6</v>
      </c>
      <c r="F44" s="134">
        <v>525.1</v>
      </c>
      <c r="G44" s="18">
        <f t="shared" si="2"/>
        <v>-1.2949914302037797</v>
      </c>
    </row>
    <row r="45" spans="2:7" ht="12.75">
      <c r="B45" s="142" t="s">
        <v>208</v>
      </c>
      <c r="C45" s="133">
        <f t="shared" si="3"/>
        <v>904.8</v>
      </c>
      <c r="D45" s="134">
        <v>609.5</v>
      </c>
      <c r="E45" s="134">
        <v>295.3</v>
      </c>
      <c r="F45" s="134">
        <v>836.4</v>
      </c>
      <c r="G45" s="18">
        <f t="shared" si="2"/>
        <v>8.177905308464844</v>
      </c>
    </row>
    <row r="46" spans="2:7" ht="15.75" customHeight="1">
      <c r="B46" s="142" t="s">
        <v>55</v>
      </c>
      <c r="C46" s="133">
        <f t="shared" si="3"/>
        <v>238.10000000000002</v>
      </c>
      <c r="D46" s="134">
        <v>173.4</v>
      </c>
      <c r="E46" s="134">
        <v>64.7</v>
      </c>
      <c r="F46" s="134">
        <f>108.6+103+5.5</f>
        <v>217.1</v>
      </c>
      <c r="G46" s="18">
        <f t="shared" si="2"/>
        <v>9.672961768770165</v>
      </c>
    </row>
    <row r="47" spans="2:7" ht="12.75">
      <c r="B47" s="142" t="s">
        <v>82</v>
      </c>
      <c r="C47" s="133">
        <f t="shared" si="3"/>
        <v>89.3</v>
      </c>
      <c r="D47" s="134">
        <v>72.6</v>
      </c>
      <c r="E47" s="134">
        <v>16.7</v>
      </c>
      <c r="F47" s="134">
        <v>72.1</v>
      </c>
      <c r="G47" s="18">
        <f t="shared" si="2"/>
        <v>23.855755894590857</v>
      </c>
    </row>
    <row r="48" spans="2:7" ht="15.75" customHeight="1">
      <c r="B48" s="142" t="s">
        <v>49</v>
      </c>
      <c r="C48" s="133">
        <f t="shared" si="3"/>
        <v>129.8</v>
      </c>
      <c r="D48" s="134">
        <v>27.6</v>
      </c>
      <c r="E48" s="134">
        <v>102.2</v>
      </c>
      <c r="F48" s="134">
        <v>103</v>
      </c>
      <c r="G48" s="18">
        <f t="shared" si="2"/>
        <v>26.01941747572816</v>
      </c>
    </row>
    <row r="49" spans="2:7" ht="15" customHeight="1">
      <c r="B49" s="142" t="s">
        <v>50</v>
      </c>
      <c r="C49" s="133">
        <f t="shared" si="3"/>
        <v>163.8</v>
      </c>
      <c r="D49" s="134">
        <v>150.8</v>
      </c>
      <c r="E49" s="134">
        <v>13</v>
      </c>
      <c r="F49" s="134">
        <v>100.8</v>
      </c>
      <c r="G49" s="18">
        <f t="shared" si="2"/>
        <v>62.50000000000003</v>
      </c>
    </row>
    <row r="50" spans="2:7" ht="15.75" customHeight="1">
      <c r="B50" s="142" t="s">
        <v>51</v>
      </c>
      <c r="C50" s="133">
        <f t="shared" si="3"/>
        <v>851.9</v>
      </c>
      <c r="D50" s="134">
        <v>851.9</v>
      </c>
      <c r="E50" s="136" t="s">
        <v>142</v>
      </c>
      <c r="F50" s="134">
        <v>150.2</v>
      </c>
      <c r="G50" s="18">
        <f t="shared" si="2"/>
        <v>467.1770972037284</v>
      </c>
    </row>
    <row r="51" spans="2:7" ht="15" customHeight="1">
      <c r="B51" s="142" t="s">
        <v>52</v>
      </c>
      <c r="C51" s="133">
        <f t="shared" si="3"/>
        <v>86.6</v>
      </c>
      <c r="D51" s="136">
        <v>86.6</v>
      </c>
      <c r="E51" s="136" t="s">
        <v>142</v>
      </c>
      <c r="F51" s="136" t="s">
        <v>142</v>
      </c>
      <c r="G51" s="18" t="s">
        <v>145</v>
      </c>
    </row>
    <row r="52" spans="2:7" ht="15" customHeight="1">
      <c r="B52" s="142" t="s">
        <v>53</v>
      </c>
      <c r="C52" s="133">
        <f t="shared" si="3"/>
        <v>109.9</v>
      </c>
      <c r="D52" s="136">
        <v>109.9</v>
      </c>
      <c r="E52" s="136" t="s">
        <v>142</v>
      </c>
      <c r="F52" s="136" t="s">
        <v>142</v>
      </c>
      <c r="G52" s="18" t="s">
        <v>145</v>
      </c>
    </row>
    <row r="53" spans="2:9" ht="17.25" customHeight="1">
      <c r="B53" s="143" t="s">
        <v>146</v>
      </c>
      <c r="C53" s="137">
        <f t="shared" si="3"/>
        <v>20518.9</v>
      </c>
      <c r="D53" s="138">
        <v>12074</v>
      </c>
      <c r="E53" s="138">
        <v>8444.9</v>
      </c>
      <c r="F53" s="38">
        <v>18127.9</v>
      </c>
      <c r="G53" s="39">
        <f>SUM(C53/F53)*100-100</f>
        <v>13.189613799723077</v>
      </c>
      <c r="I53" s="26"/>
    </row>
    <row r="55" ht="12.75">
      <c r="A55" s="16">
        <v>2</v>
      </c>
    </row>
    <row r="57" spans="4:9" ht="12.75">
      <c r="D57" s="30"/>
      <c r="E57" s="30"/>
      <c r="I57" s="26"/>
    </row>
    <row r="58" ht="12.75">
      <c r="D58" s="30"/>
    </row>
    <row r="59" spans="3:6" ht="12.75">
      <c r="C59" s="26"/>
      <c r="D59" s="26"/>
      <c r="E59" s="26"/>
      <c r="F59" s="26"/>
    </row>
    <row r="61" ht="12.75">
      <c r="C61" s="26"/>
    </row>
  </sheetData>
  <mergeCells count="13">
    <mergeCell ref="A26:B28"/>
    <mergeCell ref="F26:F27"/>
    <mergeCell ref="G26:G28"/>
    <mergeCell ref="C28:F28"/>
    <mergeCell ref="C26:C27"/>
    <mergeCell ref="D26:E26"/>
    <mergeCell ref="F4:F5"/>
    <mergeCell ref="G4:G6"/>
    <mergeCell ref="C6:F6"/>
    <mergeCell ref="A4:A6"/>
    <mergeCell ref="B4:B6"/>
    <mergeCell ref="C4:C5"/>
    <mergeCell ref="D4:E4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4"/>
  <sheetViews>
    <sheetView workbookViewId="0" topLeftCell="A1">
      <selection activeCell="A1" sqref="A1"/>
    </sheetView>
  </sheetViews>
  <sheetFormatPr defaultColWidth="11.421875" defaultRowHeight="12.75"/>
  <cols>
    <col min="1" max="1" width="42.00390625" style="6" customWidth="1"/>
    <col min="2" max="2" width="9.7109375" style="6" customWidth="1"/>
    <col min="3" max="4" width="9.140625" style="6" customWidth="1"/>
    <col min="5" max="5" width="9.421875" style="6" customWidth="1"/>
    <col min="6" max="6" width="14.28125" style="6" customWidth="1"/>
    <col min="7" max="16384" width="11.421875" style="6" customWidth="1"/>
  </cols>
  <sheetData>
    <row r="1" ht="12.75">
      <c r="A1" s="4"/>
    </row>
    <row r="2" s="7" customFormat="1" ht="15">
      <c r="A2" s="7" t="s">
        <v>218</v>
      </c>
    </row>
    <row r="3" s="7" customFormat="1" ht="15">
      <c r="A3" s="7" t="s">
        <v>219</v>
      </c>
    </row>
    <row r="4" spans="1:6" s="4" customFormat="1" ht="12.75">
      <c r="A4" s="9"/>
      <c r="B4" s="9"/>
      <c r="C4" s="9"/>
      <c r="D4" s="9"/>
      <c r="E4" s="9"/>
      <c r="F4" s="9"/>
    </row>
    <row r="5" spans="1:6" ht="21" customHeight="1">
      <c r="A5" s="165" t="s">
        <v>34</v>
      </c>
      <c r="B5" s="189" t="s">
        <v>235</v>
      </c>
      <c r="C5" s="203" t="s">
        <v>33</v>
      </c>
      <c r="D5" s="205"/>
      <c r="E5" s="189" t="s">
        <v>236</v>
      </c>
      <c r="F5" s="192" t="s">
        <v>237</v>
      </c>
    </row>
    <row r="6" spans="1:6" ht="42.75" customHeight="1">
      <c r="A6" s="206"/>
      <c r="B6" s="200"/>
      <c r="C6" s="23" t="s">
        <v>1</v>
      </c>
      <c r="D6" s="23" t="s">
        <v>2</v>
      </c>
      <c r="E6" s="200"/>
      <c r="F6" s="201"/>
    </row>
    <row r="7" spans="1:6" ht="21" customHeight="1">
      <c r="A7" s="207"/>
      <c r="B7" s="203" t="s">
        <v>150</v>
      </c>
      <c r="C7" s="204"/>
      <c r="D7" s="204"/>
      <c r="E7" s="204"/>
      <c r="F7" s="202"/>
    </row>
    <row r="8" spans="1:6" ht="24" customHeight="1">
      <c r="A8" s="31" t="s">
        <v>58</v>
      </c>
      <c r="B8" s="34">
        <f>SUM(C8:D8)</f>
        <v>6325.6</v>
      </c>
      <c r="C8" s="35">
        <v>4600.7</v>
      </c>
      <c r="D8" s="35">
        <v>1724.9</v>
      </c>
      <c r="E8" s="35">
        <f>1675.8+3242.3</f>
        <v>4918.1</v>
      </c>
      <c r="F8" s="18">
        <f aca="true" t="shared" si="0" ref="F8:F19">SUM(B8/E8)*100-100</f>
        <v>28.618775543400915</v>
      </c>
    </row>
    <row r="9" spans="1:6" ht="15" customHeight="1">
      <c r="A9" s="31" t="s">
        <v>56</v>
      </c>
      <c r="B9" s="34">
        <f aca="true" t="shared" si="1" ref="B9:B18">SUM(C9:D9)</f>
        <v>3516</v>
      </c>
      <c r="C9" s="35">
        <v>2588.4</v>
      </c>
      <c r="D9" s="35">
        <v>927.6</v>
      </c>
      <c r="E9" s="35">
        <f>829+1829.7</f>
        <v>2658.7</v>
      </c>
      <c r="F9" s="18">
        <f t="shared" si="0"/>
        <v>32.245082183021765</v>
      </c>
    </row>
    <row r="10" spans="1:9" ht="15" customHeight="1">
      <c r="A10" s="31" t="s">
        <v>57</v>
      </c>
      <c r="B10" s="34">
        <f t="shared" si="1"/>
        <v>2809.6</v>
      </c>
      <c r="C10" s="35">
        <v>2012.2</v>
      </c>
      <c r="D10" s="35">
        <v>797.4</v>
      </c>
      <c r="E10" s="35">
        <f>846.8+1412.7</f>
        <v>2259.5</v>
      </c>
      <c r="F10" s="18">
        <f t="shared" si="0"/>
        <v>24.346094268643498</v>
      </c>
      <c r="H10" s="30"/>
      <c r="I10" s="30"/>
    </row>
    <row r="11" spans="1:9" ht="24.75" customHeight="1">
      <c r="A11" s="31" t="s">
        <v>59</v>
      </c>
      <c r="B11" s="34">
        <f t="shared" si="1"/>
        <v>14193.6</v>
      </c>
      <c r="C11" s="35">
        <v>7473.6</v>
      </c>
      <c r="D11" s="35">
        <v>6720</v>
      </c>
      <c r="E11" s="35">
        <f>6172+7037.8</f>
        <v>13209.8</v>
      </c>
      <c r="F11" s="18">
        <f t="shared" si="0"/>
        <v>7.447501097669914</v>
      </c>
      <c r="H11" s="30"/>
      <c r="I11" s="30"/>
    </row>
    <row r="12" spans="1:6" ht="18.75" customHeight="1">
      <c r="A12" s="31" t="s">
        <v>60</v>
      </c>
      <c r="B12" s="34">
        <f t="shared" si="1"/>
        <v>819.991</v>
      </c>
      <c r="C12" s="35">
        <v>424.627</v>
      </c>
      <c r="D12" s="35">
        <v>395.364</v>
      </c>
      <c r="E12" s="35">
        <v>772</v>
      </c>
      <c r="F12" s="18">
        <f t="shared" si="0"/>
        <v>6.21645077720207</v>
      </c>
    </row>
    <row r="13" spans="1:9" ht="18.75" customHeight="1">
      <c r="A13" s="31" t="s">
        <v>160</v>
      </c>
      <c r="B13" s="34">
        <f t="shared" si="1"/>
        <v>13373.609</v>
      </c>
      <c r="C13" s="70">
        <f>C11-C12</f>
        <v>7048.973</v>
      </c>
      <c r="D13" s="70">
        <f>D11-D12</f>
        <v>6324.636</v>
      </c>
      <c r="E13" s="70">
        <f>E11-E12</f>
        <v>12437.8</v>
      </c>
      <c r="F13" s="18">
        <f>SUM(B13/E13)*100-100</f>
        <v>7.523910981041681</v>
      </c>
      <c r="I13" s="30"/>
    </row>
    <row r="14" spans="1:6" ht="18.75" customHeight="1">
      <c r="A14" s="31" t="s">
        <v>161</v>
      </c>
      <c r="B14" s="34">
        <f>SUM(C14:D14)</f>
        <v>1421</v>
      </c>
      <c r="C14" s="35">
        <v>582</v>
      </c>
      <c r="D14" s="35">
        <v>839</v>
      </c>
      <c r="E14" s="35">
        <f>798.2+586.6</f>
        <v>1384.8000000000002</v>
      </c>
      <c r="F14" s="18">
        <f>SUM(B14/E14)*100-100</f>
        <v>2.6140958983246634</v>
      </c>
    </row>
    <row r="15" spans="1:6" ht="18.75" customHeight="1">
      <c r="A15" s="31" t="s">
        <v>257</v>
      </c>
      <c r="B15" s="34">
        <f t="shared" si="1"/>
        <v>6027.153</v>
      </c>
      <c r="C15" s="35">
        <v>2843.226</v>
      </c>
      <c r="D15" s="35">
        <v>3183.927</v>
      </c>
      <c r="E15" s="35">
        <v>5479.201</v>
      </c>
      <c r="F15" s="18">
        <f t="shared" si="0"/>
        <v>10.00058220167503</v>
      </c>
    </row>
    <row r="16" spans="1:6" ht="16.5" customHeight="1">
      <c r="A16" s="31" t="s">
        <v>258</v>
      </c>
      <c r="B16" s="34"/>
      <c r="C16" s="35"/>
      <c r="D16" s="35"/>
      <c r="E16" s="35"/>
      <c r="F16" s="18"/>
    </row>
    <row r="17" spans="1:6" ht="12.75">
      <c r="A17" s="31" t="s">
        <v>259</v>
      </c>
      <c r="B17" s="34">
        <f>SUM(C17:D17)</f>
        <v>3934.174</v>
      </c>
      <c r="C17" s="35">
        <v>1908.907</v>
      </c>
      <c r="D17" s="35">
        <v>2025.267</v>
      </c>
      <c r="E17" s="35">
        <v>3483.298</v>
      </c>
      <c r="F17" s="18">
        <f>SUM(B17/E17)*100-100</f>
        <v>12.943939909821097</v>
      </c>
    </row>
    <row r="18" spans="1:6" s="76" customFormat="1" ht="23.25" customHeight="1">
      <c r="A18" s="144" t="s">
        <v>4</v>
      </c>
      <c r="B18" s="74">
        <f t="shared" si="1"/>
        <v>20519.199999999997</v>
      </c>
      <c r="C18" s="38">
        <f>SUM(C8+C11)</f>
        <v>12074.3</v>
      </c>
      <c r="D18" s="38">
        <f>SUM(D8+D11)</f>
        <v>8444.9</v>
      </c>
      <c r="E18" s="38">
        <v>18127.9</v>
      </c>
      <c r="F18" s="39">
        <f t="shared" si="0"/>
        <v>13.19126870735164</v>
      </c>
    </row>
    <row r="19" spans="1:6" ht="19.5" customHeight="1">
      <c r="A19" s="31" t="s">
        <v>62</v>
      </c>
      <c r="B19" s="34">
        <f>SUM(C19:D19)</f>
        <v>9533.970000000001</v>
      </c>
      <c r="C19" s="127">
        <v>4607.479</v>
      </c>
      <c r="D19" s="127">
        <v>4926.491</v>
      </c>
      <c r="E19" s="127">
        <v>8173.8</v>
      </c>
      <c r="F19" s="39">
        <f t="shared" si="0"/>
        <v>16.64060779563974</v>
      </c>
    </row>
    <row r="20" spans="2:11" ht="12.75">
      <c r="B20" s="68"/>
      <c r="K20" s="76"/>
    </row>
    <row r="21" spans="2:11" ht="12.75">
      <c r="B21" s="68"/>
      <c r="K21" s="76"/>
    </row>
    <row r="22" spans="1:10" ht="12.75">
      <c r="A22" s="4"/>
      <c r="H22" s="76"/>
      <c r="I22" s="76"/>
      <c r="J22" s="76"/>
    </row>
    <row r="23" spans="1:8" s="21" customFormat="1" ht="15">
      <c r="A23" s="7" t="s">
        <v>251</v>
      </c>
      <c r="B23" s="7"/>
      <c r="C23" s="7"/>
      <c r="D23" s="7"/>
      <c r="E23" s="7"/>
      <c r="F23" s="7"/>
      <c r="H23" s="6"/>
    </row>
    <row r="24" spans="1:8" s="21" customFormat="1" ht="15">
      <c r="A24" s="7" t="s">
        <v>203</v>
      </c>
      <c r="B24" s="7"/>
      <c r="C24" s="7"/>
      <c r="D24" s="7"/>
      <c r="E24" s="7"/>
      <c r="F24" s="7"/>
      <c r="H24" s="6"/>
    </row>
    <row r="25" spans="1:6" ht="12.75">
      <c r="A25" s="9"/>
      <c r="B25" s="9"/>
      <c r="C25" s="9"/>
      <c r="D25" s="9"/>
      <c r="E25" s="9"/>
      <c r="F25" s="9"/>
    </row>
    <row r="26" spans="1:6" ht="22.5" customHeight="1">
      <c r="A26" s="165" t="s">
        <v>63</v>
      </c>
      <c r="B26" s="189" t="s">
        <v>235</v>
      </c>
      <c r="C26" s="203" t="s">
        <v>33</v>
      </c>
      <c r="D26" s="205"/>
      <c r="E26" s="189" t="s">
        <v>236</v>
      </c>
      <c r="F26" s="192" t="s">
        <v>237</v>
      </c>
    </row>
    <row r="27" spans="1:6" ht="42.75" customHeight="1">
      <c r="A27" s="206"/>
      <c r="B27" s="200"/>
      <c r="C27" s="23" t="s">
        <v>1</v>
      </c>
      <c r="D27" s="23" t="s">
        <v>2</v>
      </c>
      <c r="E27" s="200"/>
      <c r="F27" s="201"/>
    </row>
    <row r="28" spans="1:6" ht="21" customHeight="1">
      <c r="A28" s="207"/>
      <c r="B28" s="203" t="s">
        <v>16</v>
      </c>
      <c r="C28" s="204"/>
      <c r="D28" s="204"/>
      <c r="E28" s="204"/>
      <c r="F28" s="202"/>
    </row>
    <row r="29" spans="1:6" ht="25.5" customHeight="1">
      <c r="A29" s="31" t="s">
        <v>29</v>
      </c>
      <c r="B29" s="34">
        <f aca="true" t="shared" si="2" ref="B29:B38">SUM(C29:D29)</f>
        <v>80064</v>
      </c>
      <c r="C29" s="70">
        <f>SUM(C30:C31)</f>
        <v>35887</v>
      </c>
      <c r="D29" s="70">
        <f>SUM(D30:D31)</f>
        <v>44177</v>
      </c>
      <c r="E29" s="70">
        <f>SUM(E30:E31)</f>
        <v>83913</v>
      </c>
      <c r="F29" s="18">
        <f aca="true" t="shared" si="3" ref="F29:F38">SUM(B29/E29)*100-100</f>
        <v>-4.586893568338638</v>
      </c>
    </row>
    <row r="30" spans="1:6" ht="18.75" customHeight="1">
      <c r="A30" s="31" t="s">
        <v>61</v>
      </c>
      <c r="B30" s="34">
        <f t="shared" si="2"/>
        <v>28914</v>
      </c>
      <c r="C30" s="35">
        <v>14244</v>
      </c>
      <c r="D30" s="35">
        <v>14670</v>
      </c>
      <c r="E30" s="35">
        <v>32697</v>
      </c>
      <c r="F30" s="18">
        <f t="shared" si="3"/>
        <v>-11.569868795302312</v>
      </c>
    </row>
    <row r="31" spans="1:6" ht="18.75" customHeight="1">
      <c r="A31" s="31" t="s">
        <v>253</v>
      </c>
      <c r="B31" s="34">
        <f t="shared" si="2"/>
        <v>51150</v>
      </c>
      <c r="C31" s="35">
        <v>21643</v>
      </c>
      <c r="D31" s="35">
        <v>29507</v>
      </c>
      <c r="E31" s="35">
        <v>51216</v>
      </c>
      <c r="F31" s="18">
        <f t="shared" si="3"/>
        <v>-0.12886597938144462</v>
      </c>
    </row>
    <row r="32" spans="1:8" ht="18.75" customHeight="1">
      <c r="A32" s="31" t="s">
        <v>65</v>
      </c>
      <c r="B32" s="34">
        <f t="shared" si="2"/>
        <v>131214</v>
      </c>
      <c r="C32" s="35">
        <f>C29+C31</f>
        <v>57530</v>
      </c>
      <c r="D32" s="35">
        <f>D29+D31</f>
        <v>73684</v>
      </c>
      <c r="E32" s="35">
        <f>E29+E31</f>
        <v>135129</v>
      </c>
      <c r="F32" s="18">
        <f t="shared" si="3"/>
        <v>-2.8972315343116577</v>
      </c>
      <c r="G32" s="30"/>
      <c r="H32" s="30"/>
    </row>
    <row r="33" spans="1:6" ht="24.75" customHeight="1">
      <c r="A33" s="31" t="s">
        <v>209</v>
      </c>
      <c r="B33" s="34">
        <f t="shared" si="2"/>
        <v>489135</v>
      </c>
      <c r="C33" s="35">
        <v>238647</v>
      </c>
      <c r="D33" s="35">
        <v>250488</v>
      </c>
      <c r="E33" s="35">
        <v>428215</v>
      </c>
      <c r="F33" s="18">
        <f t="shared" si="3"/>
        <v>14.22649837114534</v>
      </c>
    </row>
    <row r="34" spans="1:6" ht="19.5" customHeight="1">
      <c r="A34" s="31" t="s">
        <v>217</v>
      </c>
      <c r="B34" s="34"/>
      <c r="C34" s="35"/>
      <c r="D34" s="35"/>
      <c r="E34" s="35"/>
      <c r="F34" s="18"/>
    </row>
    <row r="35" spans="1:6" ht="12.75">
      <c r="A35" s="31" t="s">
        <v>216</v>
      </c>
      <c r="B35" s="34">
        <f t="shared" si="2"/>
        <v>285873</v>
      </c>
      <c r="C35" s="35">
        <v>140511</v>
      </c>
      <c r="D35" s="35">
        <v>145362</v>
      </c>
      <c r="E35" s="35">
        <v>250884</v>
      </c>
      <c r="F35" s="18">
        <f t="shared" si="3"/>
        <v>13.946285932941123</v>
      </c>
    </row>
    <row r="36" spans="1:6" ht="19.5" customHeight="1">
      <c r="A36" s="31" t="s">
        <v>210</v>
      </c>
      <c r="B36" s="34">
        <f t="shared" si="2"/>
        <v>1206284</v>
      </c>
      <c r="C36" s="35">
        <v>595480</v>
      </c>
      <c r="D36" s="35">
        <v>610804</v>
      </c>
      <c r="E36" s="35">
        <v>965233</v>
      </c>
      <c r="F36" s="18">
        <f t="shared" si="3"/>
        <v>24.9733484039605</v>
      </c>
    </row>
    <row r="37" spans="1:6" ht="19.5" customHeight="1">
      <c r="A37" s="145" t="s">
        <v>64</v>
      </c>
      <c r="B37" s="34">
        <f>SUM(C37:D37)</f>
        <v>142909</v>
      </c>
      <c r="C37" s="35">
        <v>16472</v>
      </c>
      <c r="D37" s="35">
        <v>126437</v>
      </c>
      <c r="E37" s="35">
        <v>143853</v>
      </c>
      <c r="F37" s="18">
        <f>SUM(B37/E37)*100-100</f>
        <v>-0.6562254523715154</v>
      </c>
    </row>
    <row r="38" spans="1:6" s="76" customFormat="1" ht="21" customHeight="1">
      <c r="A38" s="144" t="s">
        <v>4</v>
      </c>
      <c r="B38" s="74">
        <f t="shared" si="2"/>
        <v>2204265</v>
      </c>
      <c r="C38" s="38">
        <v>1026997</v>
      </c>
      <c r="D38" s="38">
        <v>1177268</v>
      </c>
      <c r="E38" s="38">
        <v>1872098</v>
      </c>
      <c r="F38" s="50">
        <f t="shared" si="3"/>
        <v>17.743034819758364</v>
      </c>
    </row>
    <row r="39" ht="9" customHeight="1">
      <c r="F39" s="18"/>
    </row>
    <row r="41" ht="12.75">
      <c r="F41" s="6">
        <v>3</v>
      </c>
    </row>
    <row r="43" spans="2:5" ht="12.75">
      <c r="B43" s="30"/>
      <c r="E43" s="30"/>
    </row>
    <row r="44" ht="12.75">
      <c r="B44" s="30"/>
    </row>
  </sheetData>
  <mergeCells count="12">
    <mergeCell ref="C5:D5"/>
    <mergeCell ref="F5:F7"/>
    <mergeCell ref="A5:A7"/>
    <mergeCell ref="B5:B6"/>
    <mergeCell ref="E5:E6"/>
    <mergeCell ref="B7:E7"/>
    <mergeCell ref="F26:F28"/>
    <mergeCell ref="B28:E28"/>
    <mergeCell ref="A26:A28"/>
    <mergeCell ref="B26:B27"/>
    <mergeCell ref="C26:D26"/>
    <mergeCell ref="E26:E27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H61"/>
  <sheetViews>
    <sheetView workbookViewId="0" topLeftCell="A1">
      <selection activeCell="I39" sqref="I39"/>
    </sheetView>
  </sheetViews>
  <sheetFormatPr defaultColWidth="11.421875" defaultRowHeight="12.75"/>
  <cols>
    <col min="1" max="1" width="7.140625" style="6" customWidth="1"/>
    <col min="2" max="2" width="30.421875" style="6" bestFit="1" customWidth="1"/>
    <col min="3" max="6" width="11.28125" style="6" customWidth="1"/>
    <col min="7" max="7" width="12.57421875" style="6" customWidth="1"/>
    <col min="8" max="16384" width="11.421875" style="6" customWidth="1"/>
  </cols>
  <sheetData>
    <row r="1" ht="6" customHeight="1">
      <c r="A1" s="4"/>
    </row>
    <row r="2" spans="1:7" s="7" customFormat="1" ht="15">
      <c r="A2" s="7" t="s">
        <v>207</v>
      </c>
      <c r="B2" s="21"/>
      <c r="C2" s="21"/>
      <c r="D2" s="21"/>
      <c r="E2" s="21"/>
      <c r="F2" s="21"/>
      <c r="G2" s="21"/>
    </row>
    <row r="3" s="4" customFormat="1" ht="6.75" customHeight="1">
      <c r="A3" s="22"/>
    </row>
    <row r="4" spans="1:7" s="31" customFormat="1" ht="15.75" customHeight="1">
      <c r="A4" s="209" t="s">
        <v>79</v>
      </c>
      <c r="B4" s="212" t="s">
        <v>0</v>
      </c>
      <c r="C4" s="189" t="s">
        <v>235</v>
      </c>
      <c r="D4" s="203" t="s">
        <v>33</v>
      </c>
      <c r="E4" s="205"/>
      <c r="F4" s="189" t="s">
        <v>236</v>
      </c>
      <c r="G4" s="192" t="s">
        <v>237</v>
      </c>
    </row>
    <row r="5" spans="1:7" s="31" customFormat="1" ht="42.75" customHeight="1">
      <c r="A5" s="210"/>
      <c r="B5" s="213"/>
      <c r="C5" s="200"/>
      <c r="D5" s="23" t="s">
        <v>1</v>
      </c>
      <c r="E5" s="23" t="s">
        <v>2</v>
      </c>
      <c r="F5" s="200"/>
      <c r="G5" s="201"/>
    </row>
    <row r="6" spans="1:7" s="31" customFormat="1" ht="15.75" customHeight="1">
      <c r="A6" s="211"/>
      <c r="B6" s="214"/>
      <c r="C6" s="203" t="s">
        <v>252</v>
      </c>
      <c r="D6" s="204"/>
      <c r="E6" s="204"/>
      <c r="F6" s="204"/>
      <c r="G6" s="202"/>
    </row>
    <row r="7" spans="1:3" s="31" customFormat="1" ht="4.5" customHeight="1">
      <c r="A7" s="32"/>
      <c r="C7" s="33"/>
    </row>
    <row r="8" spans="1:8" s="31" customFormat="1" ht="13.5" customHeight="1">
      <c r="A8" s="32">
        <v>14</v>
      </c>
      <c r="B8" s="31" t="s">
        <v>3</v>
      </c>
      <c r="C8" s="34">
        <f>SUM(D8:E8)</f>
        <v>4436682</v>
      </c>
      <c r="D8" s="35">
        <v>3223398</v>
      </c>
      <c r="E8" s="35">
        <v>1213284</v>
      </c>
      <c r="F8" s="35">
        <v>2880715</v>
      </c>
      <c r="G8" s="18">
        <f>SUM(C8/F8)*100-100</f>
        <v>54.013222411797074</v>
      </c>
      <c r="H8" s="35"/>
    </row>
    <row r="9" spans="1:8" s="31" customFormat="1" ht="13.5" customHeight="1">
      <c r="A9" s="32">
        <v>14</v>
      </c>
      <c r="B9" s="31" t="s">
        <v>83</v>
      </c>
      <c r="C9" s="34">
        <f>SUM(D9:E9)</f>
        <v>36260</v>
      </c>
      <c r="D9" s="35">
        <v>16395</v>
      </c>
      <c r="E9" s="35">
        <v>19865</v>
      </c>
      <c r="F9" s="35">
        <v>41143</v>
      </c>
      <c r="G9" s="18">
        <f>SUM(C9/F9)*100-100</f>
        <v>-11.868361568189002</v>
      </c>
      <c r="H9" s="35"/>
    </row>
    <row r="10" spans="1:8" s="31" customFormat="1" ht="13.5" customHeight="1">
      <c r="A10" s="32">
        <v>17</v>
      </c>
      <c r="B10" s="31" t="s">
        <v>84</v>
      </c>
      <c r="C10" s="34">
        <f>SUM(D10:E10)</f>
        <v>23733</v>
      </c>
      <c r="D10" s="37" t="s">
        <v>142</v>
      </c>
      <c r="E10" s="35">
        <v>23733</v>
      </c>
      <c r="F10" s="35">
        <v>29675</v>
      </c>
      <c r="G10" s="18">
        <f>SUM(C10/F10)*100-100</f>
        <v>-20.02358887952822</v>
      </c>
      <c r="H10" s="35"/>
    </row>
    <row r="11" spans="1:8" s="31" customFormat="1" ht="13.5" customHeight="1">
      <c r="A11" s="32">
        <v>13</v>
      </c>
      <c r="B11" s="31" t="s">
        <v>26</v>
      </c>
      <c r="C11" s="34">
        <f>SUM(D11:E11)</f>
        <v>62247</v>
      </c>
      <c r="D11" s="35">
        <v>15725</v>
      </c>
      <c r="E11" s="35">
        <v>46522</v>
      </c>
      <c r="F11" s="35">
        <v>67040</v>
      </c>
      <c r="G11" s="18">
        <f>SUM(C11/F11)*100-100</f>
        <v>-7.149463007159909</v>
      </c>
      <c r="H11" s="35"/>
    </row>
    <row r="12" spans="1:8" s="31" customFormat="1" ht="13.5" customHeight="1">
      <c r="A12" s="32">
        <v>16</v>
      </c>
      <c r="B12" s="31" t="s">
        <v>85</v>
      </c>
      <c r="C12" s="36" t="s">
        <v>142</v>
      </c>
      <c r="D12" s="37" t="s">
        <v>142</v>
      </c>
      <c r="E12" s="37" t="s">
        <v>142</v>
      </c>
      <c r="F12" s="37" t="s">
        <v>142</v>
      </c>
      <c r="G12" s="118" t="s">
        <v>147</v>
      </c>
      <c r="H12" s="35"/>
    </row>
    <row r="13" spans="1:8" s="31" customFormat="1" ht="13.5" customHeight="1">
      <c r="A13" s="32">
        <v>12</v>
      </c>
      <c r="B13" s="31" t="s">
        <v>86</v>
      </c>
      <c r="C13" s="34">
        <f>SUM(D13:E13)</f>
        <v>205260</v>
      </c>
      <c r="D13" s="35">
        <v>199957</v>
      </c>
      <c r="E13" s="35">
        <v>5303</v>
      </c>
      <c r="F13" s="35">
        <v>220536</v>
      </c>
      <c r="G13" s="18">
        <f>SUM(C13/F13)*100-100</f>
        <v>-6.926760256828814</v>
      </c>
      <c r="H13" s="35"/>
    </row>
    <row r="14" spans="1:8" s="31" customFormat="1" ht="13.5" customHeight="1">
      <c r="A14" s="32">
        <v>12</v>
      </c>
      <c r="B14" s="31" t="s">
        <v>87</v>
      </c>
      <c r="C14" s="36" t="s">
        <v>142</v>
      </c>
      <c r="D14" s="37" t="s">
        <v>142</v>
      </c>
      <c r="E14" s="37" t="s">
        <v>142</v>
      </c>
      <c r="F14" s="37" t="s">
        <v>142</v>
      </c>
      <c r="G14" s="118" t="s">
        <v>147</v>
      </c>
      <c r="H14" s="35"/>
    </row>
    <row r="15" spans="1:8" s="31" customFormat="1" ht="13.5" customHeight="1">
      <c r="A15" s="32">
        <v>14</v>
      </c>
      <c r="B15" s="31" t="s">
        <v>88</v>
      </c>
      <c r="C15" s="34">
        <f>SUM(D15:E15)</f>
        <v>82195</v>
      </c>
      <c r="D15" s="35">
        <v>55689</v>
      </c>
      <c r="E15" s="35">
        <v>26506</v>
      </c>
      <c r="F15" s="35">
        <v>71618</v>
      </c>
      <c r="G15" s="18">
        <f>SUM(C15/F15)*100-100</f>
        <v>14.76863358373592</v>
      </c>
      <c r="H15" s="35"/>
    </row>
    <row r="16" spans="1:8" s="31" customFormat="1" ht="13.5" customHeight="1">
      <c r="A16" s="32">
        <v>13</v>
      </c>
      <c r="B16" s="31" t="s">
        <v>89</v>
      </c>
      <c r="C16" s="34">
        <f>SUM(D16:E16)</f>
        <v>4587</v>
      </c>
      <c r="D16" s="35">
        <v>726</v>
      </c>
      <c r="E16" s="35">
        <v>3861</v>
      </c>
      <c r="F16" s="35">
        <v>5682</v>
      </c>
      <c r="G16" s="18">
        <f>SUM(C16/F16)*100-100</f>
        <v>-19.271383315733885</v>
      </c>
      <c r="H16" s="35"/>
    </row>
    <row r="17" spans="1:8" s="31" customFormat="1" ht="13.5" customHeight="1">
      <c r="A17" s="32">
        <v>17</v>
      </c>
      <c r="B17" s="31" t="s">
        <v>90</v>
      </c>
      <c r="C17" s="34">
        <f>SUM(D17:E17)</f>
        <v>42878</v>
      </c>
      <c r="D17" s="37" t="s">
        <v>142</v>
      </c>
      <c r="E17" s="35">
        <v>42878</v>
      </c>
      <c r="F17" s="35">
        <v>38551</v>
      </c>
      <c r="G17" s="18">
        <f>SUM(C17/F17)*100-100</f>
        <v>11.224092760239685</v>
      </c>
      <c r="H17" s="35"/>
    </row>
    <row r="18" spans="1:8" s="31" customFormat="1" ht="13.5" customHeight="1">
      <c r="A18" s="32">
        <v>14</v>
      </c>
      <c r="B18" s="31" t="s">
        <v>91</v>
      </c>
      <c r="C18" s="34">
        <f>SUM(D18:E18)</f>
        <v>18706</v>
      </c>
      <c r="D18" s="35">
        <v>16325</v>
      </c>
      <c r="E18" s="35">
        <v>2381</v>
      </c>
      <c r="F18" s="35">
        <v>6728</v>
      </c>
      <c r="G18" s="18">
        <f>SUM(C18/F18)*100-100</f>
        <v>178.0321046373365</v>
      </c>
      <c r="H18" s="35"/>
    </row>
    <row r="19" spans="1:8" s="31" customFormat="1" ht="13.5" customHeight="1">
      <c r="A19" s="32">
        <v>14</v>
      </c>
      <c r="B19" s="31" t="s">
        <v>92</v>
      </c>
      <c r="C19" s="34">
        <f>SUM(D19:E19)</f>
        <v>1691</v>
      </c>
      <c r="D19" s="37"/>
      <c r="E19" s="35">
        <v>1691</v>
      </c>
      <c r="F19" s="37" t="s">
        <v>142</v>
      </c>
      <c r="G19" s="18" t="s">
        <v>145</v>
      </c>
      <c r="H19" s="35"/>
    </row>
    <row r="20" spans="1:8" s="31" customFormat="1" ht="13.5" customHeight="1">
      <c r="A20" s="32">
        <v>13</v>
      </c>
      <c r="B20" s="31" t="s">
        <v>93</v>
      </c>
      <c r="C20" s="36" t="s">
        <v>142</v>
      </c>
      <c r="D20" s="37" t="s">
        <v>142</v>
      </c>
      <c r="E20" s="37" t="s">
        <v>142</v>
      </c>
      <c r="F20" s="37" t="s">
        <v>142</v>
      </c>
      <c r="G20" s="118" t="s">
        <v>147</v>
      </c>
      <c r="H20" s="35"/>
    </row>
    <row r="21" spans="1:8" s="31" customFormat="1" ht="13.5" customHeight="1">
      <c r="A21" s="32">
        <v>14</v>
      </c>
      <c r="B21" s="31" t="s">
        <v>94</v>
      </c>
      <c r="C21" s="36" t="s">
        <v>142</v>
      </c>
      <c r="D21" s="37" t="s">
        <v>142</v>
      </c>
      <c r="E21" s="37" t="s">
        <v>142</v>
      </c>
      <c r="F21" s="35">
        <v>1300</v>
      </c>
      <c r="G21" s="18" t="s">
        <v>145</v>
      </c>
      <c r="H21" s="35"/>
    </row>
    <row r="22" spans="1:8" s="31" customFormat="1" ht="13.5" customHeight="1">
      <c r="A22" s="32">
        <v>13</v>
      </c>
      <c r="B22" s="31" t="s">
        <v>95</v>
      </c>
      <c r="C22" s="34">
        <f aca="true" t="shared" si="0" ref="C22:C30">SUM(D22:E22)</f>
        <v>125731</v>
      </c>
      <c r="D22" s="35">
        <v>123400</v>
      </c>
      <c r="E22" s="35">
        <v>2331</v>
      </c>
      <c r="F22" s="35">
        <v>116389</v>
      </c>
      <c r="G22" s="18">
        <f>SUM(C22/F22)*100-100</f>
        <v>8.026531716914832</v>
      </c>
      <c r="H22" s="35"/>
    </row>
    <row r="23" spans="1:8" s="31" customFormat="1" ht="13.5" customHeight="1">
      <c r="A23" s="32">
        <v>13</v>
      </c>
      <c r="B23" s="31" t="s">
        <v>96</v>
      </c>
      <c r="C23" s="36" t="s">
        <v>142</v>
      </c>
      <c r="D23" s="37" t="s">
        <v>142</v>
      </c>
      <c r="E23" s="37" t="s">
        <v>142</v>
      </c>
      <c r="F23" s="35">
        <v>7780</v>
      </c>
      <c r="G23" s="18" t="s">
        <v>145</v>
      </c>
      <c r="H23" s="35"/>
    </row>
    <row r="24" spans="1:8" s="31" customFormat="1" ht="13.5" customHeight="1">
      <c r="A24" s="32">
        <v>12</v>
      </c>
      <c r="B24" s="31" t="s">
        <v>97</v>
      </c>
      <c r="C24" s="36" t="s">
        <v>142</v>
      </c>
      <c r="D24" s="37" t="s">
        <v>142</v>
      </c>
      <c r="E24" s="37" t="s">
        <v>142</v>
      </c>
      <c r="F24" s="35">
        <v>1002</v>
      </c>
      <c r="G24" s="18" t="s">
        <v>145</v>
      </c>
      <c r="H24" s="35"/>
    </row>
    <row r="25" spans="1:8" s="31" customFormat="1" ht="13.5" customHeight="1">
      <c r="A25" s="32">
        <v>15</v>
      </c>
      <c r="B25" s="31" t="s">
        <v>27</v>
      </c>
      <c r="C25" s="34">
        <f t="shared" si="0"/>
        <v>1498922</v>
      </c>
      <c r="D25" s="35">
        <v>715696</v>
      </c>
      <c r="E25" s="35">
        <v>783226</v>
      </c>
      <c r="F25" s="35">
        <v>1493812</v>
      </c>
      <c r="G25" s="18">
        <f>SUM(C25/F25)*100-100</f>
        <v>0.34207785183141937</v>
      </c>
      <c r="H25" s="35"/>
    </row>
    <row r="26" spans="1:8" s="31" customFormat="1" ht="13.5" customHeight="1">
      <c r="A26" s="32">
        <v>13</v>
      </c>
      <c r="B26" s="31" t="s">
        <v>98</v>
      </c>
      <c r="C26" s="34">
        <f t="shared" si="0"/>
        <v>38082</v>
      </c>
      <c r="D26" s="35">
        <v>35794</v>
      </c>
      <c r="E26" s="35">
        <v>2288</v>
      </c>
      <c r="F26" s="35">
        <v>38622</v>
      </c>
      <c r="G26" s="18">
        <f>SUM(C26/F26)*100-100</f>
        <v>-1.3981668479105167</v>
      </c>
      <c r="H26" s="35"/>
    </row>
    <row r="27" spans="1:8" s="31" customFormat="1" ht="13.5" customHeight="1">
      <c r="A27" s="32">
        <v>18</v>
      </c>
      <c r="B27" s="31" t="s">
        <v>99</v>
      </c>
      <c r="C27" s="34">
        <f t="shared" si="0"/>
        <v>10989226</v>
      </c>
      <c r="D27" s="35">
        <v>6122924</v>
      </c>
      <c r="E27" s="35">
        <v>4866302</v>
      </c>
      <c r="F27" s="35">
        <v>10462121</v>
      </c>
      <c r="G27" s="18">
        <f aca="true" t="shared" si="1" ref="G27:G38">SUM(C27/F27)*100-100</f>
        <v>5.038223128942974</v>
      </c>
      <c r="H27" s="35"/>
    </row>
    <row r="28" spans="1:8" s="31" customFormat="1" ht="13.5" customHeight="1">
      <c r="A28" s="32">
        <v>17</v>
      </c>
      <c r="B28" s="31" t="s">
        <v>100</v>
      </c>
      <c r="C28" s="34">
        <f t="shared" si="0"/>
        <v>52027</v>
      </c>
      <c r="D28" s="35">
        <v>16332</v>
      </c>
      <c r="E28" s="35">
        <v>35695</v>
      </c>
      <c r="F28" s="35">
        <v>33787</v>
      </c>
      <c r="G28" s="18">
        <f t="shared" si="1"/>
        <v>53.98526060319057</v>
      </c>
      <c r="H28" s="35"/>
    </row>
    <row r="29" spans="1:8" s="31" customFormat="1" ht="13.5" customHeight="1">
      <c r="A29" s="32">
        <v>13</v>
      </c>
      <c r="B29" s="31" t="s">
        <v>101</v>
      </c>
      <c r="C29" s="34">
        <f t="shared" si="0"/>
        <v>17528</v>
      </c>
      <c r="D29" s="35">
        <v>3336</v>
      </c>
      <c r="E29" s="35">
        <v>14192</v>
      </c>
      <c r="F29" s="35">
        <v>17542</v>
      </c>
      <c r="G29" s="18">
        <f t="shared" si="1"/>
        <v>-0.07980845969672146</v>
      </c>
      <c r="H29" s="35"/>
    </row>
    <row r="30" spans="1:8" s="31" customFormat="1" ht="13.5" customHeight="1">
      <c r="A30" s="32">
        <v>13</v>
      </c>
      <c r="B30" s="31" t="s">
        <v>102</v>
      </c>
      <c r="C30" s="34">
        <f t="shared" si="0"/>
        <v>18173</v>
      </c>
      <c r="D30" s="35">
        <v>14837</v>
      </c>
      <c r="E30" s="35">
        <v>3336</v>
      </c>
      <c r="F30" s="35">
        <v>20008</v>
      </c>
      <c r="G30" s="18">
        <f t="shared" si="1"/>
        <v>-9.17133146741304</v>
      </c>
      <c r="H30" s="35"/>
    </row>
    <row r="31" spans="1:8" s="31" customFormat="1" ht="13.5" customHeight="1">
      <c r="A31" s="32">
        <v>17</v>
      </c>
      <c r="B31" s="31" t="s">
        <v>103</v>
      </c>
      <c r="C31" s="34">
        <f aca="true" t="shared" si="2" ref="C31:C36">SUM(D31:E31)</f>
        <v>2292549</v>
      </c>
      <c r="D31" s="35">
        <v>1006427</v>
      </c>
      <c r="E31" s="35">
        <v>1286122</v>
      </c>
      <c r="F31" s="35">
        <v>1929717</v>
      </c>
      <c r="G31" s="18">
        <f t="shared" si="1"/>
        <v>18.802342519654445</v>
      </c>
      <c r="H31" s="35"/>
    </row>
    <row r="32" spans="1:8" s="31" customFormat="1" ht="13.5" customHeight="1">
      <c r="A32" s="32">
        <v>16</v>
      </c>
      <c r="B32" s="31" t="s">
        <v>104</v>
      </c>
      <c r="C32" s="34">
        <f t="shared" si="2"/>
        <v>113674</v>
      </c>
      <c r="D32" s="35">
        <v>66618</v>
      </c>
      <c r="E32" s="35">
        <v>47056</v>
      </c>
      <c r="F32" s="35">
        <v>170106</v>
      </c>
      <c r="G32" s="18">
        <f t="shared" si="1"/>
        <v>-33.174608773353086</v>
      </c>
      <c r="H32" s="35"/>
    </row>
    <row r="33" spans="1:8" s="31" customFormat="1" ht="13.5" customHeight="1">
      <c r="A33" s="32">
        <v>13</v>
      </c>
      <c r="B33" s="31" t="s">
        <v>105</v>
      </c>
      <c r="C33" s="34">
        <f t="shared" si="2"/>
        <v>822</v>
      </c>
      <c r="D33" s="35">
        <v>98</v>
      </c>
      <c r="E33" s="35">
        <v>724</v>
      </c>
      <c r="F33" s="35">
        <v>1321</v>
      </c>
      <c r="G33" s="18">
        <f t="shared" si="1"/>
        <v>-37.774413323239976</v>
      </c>
      <c r="H33" s="35"/>
    </row>
    <row r="34" spans="1:8" s="31" customFormat="1" ht="13.5" customHeight="1">
      <c r="A34" s="32">
        <v>13</v>
      </c>
      <c r="B34" s="31" t="s">
        <v>255</v>
      </c>
      <c r="C34" s="34">
        <f t="shared" si="2"/>
        <v>14919</v>
      </c>
      <c r="D34" s="35">
        <v>12652</v>
      </c>
      <c r="E34" s="35">
        <v>2267</v>
      </c>
      <c r="F34" s="35">
        <v>20120</v>
      </c>
      <c r="G34" s="18">
        <f t="shared" si="1"/>
        <v>-25.849900596421477</v>
      </c>
      <c r="H34" s="35"/>
    </row>
    <row r="35" spans="1:8" s="31" customFormat="1" ht="13.5" customHeight="1">
      <c r="A35" s="32">
        <v>14</v>
      </c>
      <c r="B35" s="31" t="s">
        <v>106</v>
      </c>
      <c r="C35" s="34">
        <f t="shared" si="2"/>
        <v>389433</v>
      </c>
      <c r="D35" s="35">
        <v>389433</v>
      </c>
      <c r="E35" s="37" t="s">
        <v>142</v>
      </c>
      <c r="F35" s="35">
        <v>399757</v>
      </c>
      <c r="G35" s="18">
        <f t="shared" si="1"/>
        <v>-2.5825689106131904</v>
      </c>
      <c r="H35" s="35"/>
    </row>
    <row r="36" spans="1:8" s="31" customFormat="1" ht="13.5" customHeight="1">
      <c r="A36" s="32">
        <v>13</v>
      </c>
      <c r="B36" s="31" t="s">
        <v>107</v>
      </c>
      <c r="C36" s="34">
        <f t="shared" si="2"/>
        <v>53788</v>
      </c>
      <c r="D36" s="35">
        <v>38447</v>
      </c>
      <c r="E36" s="35">
        <v>15341</v>
      </c>
      <c r="F36" s="35">
        <v>51163</v>
      </c>
      <c r="G36" s="18">
        <f t="shared" si="1"/>
        <v>5.130660829114802</v>
      </c>
      <c r="H36" s="35"/>
    </row>
    <row r="37" spans="2:8" s="31" customFormat="1" ht="13.5" customHeight="1">
      <c r="B37" s="31" t="s">
        <v>108</v>
      </c>
      <c r="C37" s="36" t="s">
        <v>142</v>
      </c>
      <c r="D37" s="37" t="s">
        <v>142</v>
      </c>
      <c r="E37" s="37" t="s">
        <v>142</v>
      </c>
      <c r="F37" s="35">
        <v>1650</v>
      </c>
      <c r="G37" s="18" t="s">
        <v>145</v>
      </c>
      <c r="H37" s="35"/>
    </row>
    <row r="38" spans="2:8" s="31" customFormat="1" ht="13.5" customHeight="1">
      <c r="B38" s="77" t="s">
        <v>159</v>
      </c>
      <c r="C38" s="38">
        <f>SUM(C8:C37)</f>
        <v>20519113</v>
      </c>
      <c r="D38" s="38">
        <f>SUM(D8:D37)</f>
        <v>12074209</v>
      </c>
      <c r="E38" s="38">
        <f>SUM(E8:E37)</f>
        <v>8444904</v>
      </c>
      <c r="F38" s="38">
        <f>SUM(F8:F37)</f>
        <v>18127885</v>
      </c>
      <c r="G38" s="39">
        <f t="shared" si="1"/>
        <v>13.190882444366792</v>
      </c>
      <c r="H38" s="35"/>
    </row>
    <row r="39" spans="1:8" s="31" customFormat="1" ht="9" customHeight="1">
      <c r="A39" s="32"/>
      <c r="B39" s="72"/>
      <c r="C39" s="70"/>
      <c r="D39" s="35"/>
      <c r="E39" s="35"/>
      <c r="F39" s="35"/>
      <c r="G39" s="18"/>
      <c r="H39" s="35"/>
    </row>
    <row r="40" spans="1:8" s="31" customFormat="1" ht="9.75" customHeight="1">
      <c r="A40" s="32"/>
      <c r="B40" s="72"/>
      <c r="C40" s="70"/>
      <c r="D40" s="70"/>
      <c r="E40" s="35"/>
      <c r="F40" s="35"/>
      <c r="G40" s="18"/>
      <c r="H40" s="35"/>
    </row>
    <row r="41" spans="1:8" s="31" customFormat="1" ht="15">
      <c r="A41" s="7" t="s">
        <v>224</v>
      </c>
      <c r="B41" s="21"/>
      <c r="C41" s="21"/>
      <c r="D41" s="21"/>
      <c r="E41" s="21"/>
      <c r="F41" s="21"/>
      <c r="G41" s="21"/>
      <c r="H41" s="35"/>
    </row>
    <row r="42" spans="1:8" s="31" customFormat="1" ht="8.25" customHeight="1">
      <c r="A42" s="22"/>
      <c r="B42" s="4"/>
      <c r="C42" s="4"/>
      <c r="D42" s="4"/>
      <c r="E42" s="4"/>
      <c r="F42" s="4"/>
      <c r="G42" s="4"/>
      <c r="H42" s="35"/>
    </row>
    <row r="43" spans="1:8" s="31" customFormat="1" ht="21" customHeight="1">
      <c r="A43" s="209" t="s">
        <v>79</v>
      </c>
      <c r="B43" s="212" t="s">
        <v>0</v>
      </c>
      <c r="C43" s="189" t="s">
        <v>235</v>
      </c>
      <c r="D43" s="203" t="s">
        <v>33</v>
      </c>
      <c r="E43" s="205"/>
      <c r="F43" s="189" t="s">
        <v>236</v>
      </c>
      <c r="G43" s="192" t="s">
        <v>237</v>
      </c>
      <c r="H43" s="35"/>
    </row>
    <row r="44" spans="1:8" s="31" customFormat="1" ht="39" customHeight="1">
      <c r="A44" s="210"/>
      <c r="B44" s="213"/>
      <c r="C44" s="200"/>
      <c r="D44" s="23" t="s">
        <v>1</v>
      </c>
      <c r="E44" s="23" t="s">
        <v>2</v>
      </c>
      <c r="F44" s="200"/>
      <c r="G44" s="201"/>
      <c r="H44" s="35"/>
    </row>
    <row r="45" spans="1:8" s="31" customFormat="1" ht="26.25" customHeight="1">
      <c r="A45" s="211"/>
      <c r="B45" s="214"/>
      <c r="C45" s="203" t="s">
        <v>252</v>
      </c>
      <c r="D45" s="204"/>
      <c r="E45" s="204"/>
      <c r="F45" s="204"/>
      <c r="G45" s="202"/>
      <c r="H45" s="35"/>
    </row>
    <row r="46" spans="1:8" s="31" customFormat="1" ht="4.5" customHeight="1">
      <c r="A46" s="32"/>
      <c r="C46" s="34"/>
      <c r="D46" s="35"/>
      <c r="E46" s="35"/>
      <c r="F46" s="35"/>
      <c r="G46" s="18"/>
      <c r="H46" s="35"/>
    </row>
    <row r="47" spans="1:8" s="31" customFormat="1" ht="13.5" customHeight="1">
      <c r="A47" s="32">
        <v>13</v>
      </c>
      <c r="B47" s="31" t="s">
        <v>26</v>
      </c>
      <c r="C47" s="34">
        <f>SUM(D47:E47)</f>
        <v>47886</v>
      </c>
      <c r="D47" s="35">
        <v>15665</v>
      </c>
      <c r="E47" s="35">
        <v>32221</v>
      </c>
      <c r="F47" s="35">
        <v>55887</v>
      </c>
      <c r="G47" s="18">
        <f>SUM(C47/F47)*100-100</f>
        <v>-14.316388426646625</v>
      </c>
      <c r="H47" s="35"/>
    </row>
    <row r="48" spans="1:8" s="31" customFormat="1" ht="13.5" customHeight="1">
      <c r="A48" s="32">
        <v>13</v>
      </c>
      <c r="B48" s="31" t="s">
        <v>89</v>
      </c>
      <c r="C48" s="34">
        <f>SUM(D48:E48)</f>
        <v>824</v>
      </c>
      <c r="D48" s="35">
        <v>726</v>
      </c>
      <c r="E48" s="37">
        <v>98</v>
      </c>
      <c r="F48" s="35">
        <v>1324</v>
      </c>
      <c r="G48" s="18">
        <f>SUM(C48/F48)*100-100</f>
        <v>-37.7643504531722</v>
      </c>
      <c r="H48" s="35"/>
    </row>
    <row r="49" spans="1:8" s="31" customFormat="1" ht="13.5" customHeight="1">
      <c r="A49" s="32">
        <v>15</v>
      </c>
      <c r="B49" s="31" t="s">
        <v>27</v>
      </c>
      <c r="C49" s="34">
        <f>SUM(D49:E49)</f>
        <v>1132119</v>
      </c>
      <c r="D49" s="35">
        <v>497673</v>
      </c>
      <c r="E49" s="35">
        <v>634446</v>
      </c>
      <c r="F49" s="35">
        <v>1032162</v>
      </c>
      <c r="G49" s="18">
        <f>SUM(C49/F49)*100-100</f>
        <v>9.684235614176842</v>
      </c>
      <c r="H49" s="35"/>
    </row>
    <row r="50" spans="1:8" s="31" customFormat="1" ht="13.5" customHeight="1">
      <c r="A50" s="32">
        <v>13</v>
      </c>
      <c r="B50" s="31" t="s">
        <v>98</v>
      </c>
      <c r="C50" s="34">
        <f aca="true" t="shared" si="3" ref="C50:C58">SUM(D50:E50)</f>
        <v>38082</v>
      </c>
      <c r="D50" s="37">
        <v>35794</v>
      </c>
      <c r="E50" s="35">
        <v>2288</v>
      </c>
      <c r="F50" s="37">
        <v>38622</v>
      </c>
      <c r="G50" s="18">
        <f aca="true" t="shared" si="4" ref="G50:G58">SUM(C50/F50)*100-100</f>
        <v>-1.3981668479105167</v>
      </c>
      <c r="H50" s="35"/>
    </row>
    <row r="51" spans="1:8" s="31" customFormat="1" ht="13.5" customHeight="1">
      <c r="A51" s="32">
        <v>18</v>
      </c>
      <c r="B51" s="31" t="s">
        <v>99</v>
      </c>
      <c r="C51" s="34">
        <f t="shared" si="3"/>
        <v>9915879</v>
      </c>
      <c r="D51" s="35">
        <v>5480708</v>
      </c>
      <c r="E51" s="35">
        <v>4435171</v>
      </c>
      <c r="F51" s="35">
        <v>9223899</v>
      </c>
      <c r="G51" s="18">
        <f t="shared" si="4"/>
        <v>7.502033576039807</v>
      </c>
      <c r="H51" s="35"/>
    </row>
    <row r="52" spans="1:8" s="31" customFormat="1" ht="13.5" customHeight="1">
      <c r="A52" s="32">
        <v>13</v>
      </c>
      <c r="B52" s="31" t="s">
        <v>101</v>
      </c>
      <c r="C52" s="34">
        <f t="shared" si="3"/>
        <v>16508</v>
      </c>
      <c r="D52" s="35">
        <v>3336</v>
      </c>
      <c r="E52" s="35">
        <v>13172</v>
      </c>
      <c r="F52" s="35">
        <v>16428</v>
      </c>
      <c r="G52" s="18">
        <f t="shared" si="4"/>
        <v>0.4869734599464408</v>
      </c>
      <c r="H52" s="35"/>
    </row>
    <row r="53" spans="1:8" s="31" customFormat="1" ht="13.5" customHeight="1">
      <c r="A53" s="32">
        <v>13</v>
      </c>
      <c r="B53" s="31" t="s">
        <v>102</v>
      </c>
      <c r="C53" s="34">
        <f t="shared" si="3"/>
        <v>16508</v>
      </c>
      <c r="D53" s="35">
        <v>13172</v>
      </c>
      <c r="E53" s="35">
        <v>3336</v>
      </c>
      <c r="F53" s="35">
        <v>16428</v>
      </c>
      <c r="G53" s="18">
        <f t="shared" si="4"/>
        <v>0.4869734599464408</v>
      </c>
      <c r="H53" s="35"/>
    </row>
    <row r="54" spans="1:8" s="31" customFormat="1" ht="13.5" customHeight="1">
      <c r="A54" s="32">
        <v>17</v>
      </c>
      <c r="B54" s="31" t="s">
        <v>103</v>
      </c>
      <c r="C54" s="34">
        <f t="shared" si="3"/>
        <v>2292549</v>
      </c>
      <c r="D54" s="35">
        <v>1006427</v>
      </c>
      <c r="E54" s="35">
        <v>1286122</v>
      </c>
      <c r="F54" s="35">
        <v>1929717</v>
      </c>
      <c r="G54" s="18">
        <f>SUM(C54/F54)*100-100</f>
        <v>18.802342519654445</v>
      </c>
      <c r="H54" s="35"/>
    </row>
    <row r="55" spans="1:8" s="31" customFormat="1" ht="13.5" customHeight="1">
      <c r="A55" s="32">
        <v>16</v>
      </c>
      <c r="B55" s="31" t="s">
        <v>104</v>
      </c>
      <c r="C55" s="36" t="s">
        <v>142</v>
      </c>
      <c r="D55" s="78" t="s">
        <v>142</v>
      </c>
      <c r="E55" s="37" t="s">
        <v>142</v>
      </c>
      <c r="F55" s="35">
        <v>1829</v>
      </c>
      <c r="G55" s="18" t="s">
        <v>145</v>
      </c>
      <c r="H55" s="35"/>
    </row>
    <row r="56" spans="1:8" s="31" customFormat="1" ht="13.5" customHeight="1">
      <c r="A56" s="32">
        <v>13</v>
      </c>
      <c r="B56" s="31" t="s">
        <v>105</v>
      </c>
      <c r="C56" s="34">
        <f t="shared" si="3"/>
        <v>822</v>
      </c>
      <c r="D56" s="37">
        <v>98</v>
      </c>
      <c r="E56" s="37">
        <v>724</v>
      </c>
      <c r="F56" s="35">
        <v>1321</v>
      </c>
      <c r="G56" s="18">
        <f t="shared" si="4"/>
        <v>-37.774413323239976</v>
      </c>
      <c r="H56" s="35"/>
    </row>
    <row r="57" spans="1:8" s="31" customFormat="1" ht="13.5" customHeight="1">
      <c r="A57" s="32">
        <v>13</v>
      </c>
      <c r="B57" s="31" t="s">
        <v>129</v>
      </c>
      <c r="C57" s="34">
        <f t="shared" si="3"/>
        <v>9361</v>
      </c>
      <c r="D57" s="35">
        <v>7274</v>
      </c>
      <c r="E57" s="37">
        <v>2087</v>
      </c>
      <c r="F57" s="37">
        <v>7350</v>
      </c>
      <c r="G57" s="18">
        <f t="shared" si="4"/>
        <v>27.360544217687078</v>
      </c>
      <c r="H57" s="35"/>
    </row>
    <row r="58" spans="1:8" s="31" customFormat="1" ht="13.5" customHeight="1">
      <c r="A58" s="32">
        <v>13</v>
      </c>
      <c r="B58" s="31" t="s">
        <v>107</v>
      </c>
      <c r="C58" s="34">
        <f t="shared" si="3"/>
        <v>39769</v>
      </c>
      <c r="D58" s="35">
        <v>25359</v>
      </c>
      <c r="E58" s="35">
        <v>14410</v>
      </c>
      <c r="F58" s="35">
        <v>35768</v>
      </c>
      <c r="G58" s="18">
        <f t="shared" si="4"/>
        <v>11.18597629165734</v>
      </c>
      <c r="H58" s="35"/>
    </row>
    <row r="59" spans="1:8" s="31" customFormat="1" ht="13.5" customHeight="1">
      <c r="A59" s="32"/>
      <c r="B59" s="73" t="s">
        <v>159</v>
      </c>
      <c r="C59" s="74">
        <f>SUM(C47:C58)</f>
        <v>13510307</v>
      </c>
      <c r="D59" s="75">
        <f>SUM(D47:D58)</f>
        <v>7086232</v>
      </c>
      <c r="E59" s="75">
        <f>SUM(E47:E58)</f>
        <v>6424075</v>
      </c>
      <c r="F59" s="75">
        <f>SUM(F47:F58)</f>
        <v>12360735</v>
      </c>
      <c r="G59" s="50">
        <f>SUM(C59/F59)*100-100</f>
        <v>9.300191291213665</v>
      </c>
      <c r="H59" s="35"/>
    </row>
    <row r="60" spans="1:8" s="31" customFormat="1" ht="9" customHeight="1">
      <c r="A60" s="32"/>
      <c r="B60" s="72"/>
      <c r="C60" s="70"/>
      <c r="D60" s="35"/>
      <c r="E60" s="35"/>
      <c r="F60" s="35"/>
      <c r="G60" s="18"/>
      <c r="H60" s="35"/>
    </row>
    <row r="61" ht="12.75">
      <c r="A61" s="16">
        <v>4</v>
      </c>
    </row>
  </sheetData>
  <mergeCells count="14">
    <mergeCell ref="F43:F44"/>
    <mergeCell ref="G43:G45"/>
    <mergeCell ref="C45:F45"/>
    <mergeCell ref="A43:A45"/>
    <mergeCell ref="B43:B45"/>
    <mergeCell ref="C43:C44"/>
    <mergeCell ref="D43:E43"/>
    <mergeCell ref="G4:G6"/>
    <mergeCell ref="A4:A6"/>
    <mergeCell ref="B4:B6"/>
    <mergeCell ref="C6:F6"/>
    <mergeCell ref="D4:E4"/>
    <mergeCell ref="C4:C5"/>
    <mergeCell ref="F4:F5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2:I5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0.421875" style="6" bestFit="1" customWidth="1"/>
    <col min="3" max="6" width="10.00390625" style="6" customWidth="1"/>
    <col min="7" max="7" width="14.421875" style="6" customWidth="1"/>
    <col min="8" max="16384" width="11.421875" style="6" customWidth="1"/>
  </cols>
  <sheetData>
    <row r="2" ht="12.75">
      <c r="A2" s="4"/>
    </row>
    <row r="3" s="7" customFormat="1" ht="15">
      <c r="A3" s="7" t="s">
        <v>204</v>
      </c>
    </row>
    <row r="4" spans="1:7" ht="15">
      <c r="A4" s="119" t="s">
        <v>203</v>
      </c>
      <c r="B4" s="68"/>
      <c r="C4" s="68"/>
      <c r="D4" s="68"/>
      <c r="E4" s="68"/>
      <c r="F4" s="68"/>
      <c r="G4" s="68"/>
    </row>
    <row r="5" spans="1:7" ht="19.5" customHeight="1">
      <c r="A5" s="158"/>
      <c r="B5" s="54"/>
      <c r="C5" s="54"/>
      <c r="D5" s="54"/>
      <c r="E5" s="54"/>
      <c r="F5" s="54"/>
      <c r="G5" s="54"/>
    </row>
    <row r="6" spans="1:7" ht="19.5" customHeight="1">
      <c r="A6" s="165" t="s">
        <v>239</v>
      </c>
      <c r="B6" s="189" t="s">
        <v>0</v>
      </c>
      <c r="C6" s="203" t="s">
        <v>240</v>
      </c>
      <c r="D6" s="204"/>
      <c r="E6" s="204"/>
      <c r="F6" s="205"/>
      <c r="G6" s="192" t="s">
        <v>238</v>
      </c>
    </row>
    <row r="7" spans="1:7" ht="27" customHeight="1">
      <c r="A7" s="215"/>
      <c r="B7" s="217"/>
      <c r="C7" s="221">
        <v>2007</v>
      </c>
      <c r="D7" s="222"/>
      <c r="E7" s="222"/>
      <c r="F7" s="53">
        <v>2006</v>
      </c>
      <c r="G7" s="219"/>
    </row>
    <row r="8" spans="1:7" ht="52.5" customHeight="1">
      <c r="A8" s="216"/>
      <c r="B8" s="218"/>
      <c r="C8" s="11" t="s">
        <v>10</v>
      </c>
      <c r="D8" s="52" t="s">
        <v>11</v>
      </c>
      <c r="E8" s="11" t="s">
        <v>4</v>
      </c>
      <c r="F8" s="11" t="s">
        <v>4</v>
      </c>
      <c r="G8" s="220"/>
    </row>
    <row r="9" spans="1:3" ht="6.75" customHeight="1">
      <c r="A9" s="25"/>
      <c r="C9" s="55"/>
    </row>
    <row r="10" spans="1:7" ht="18" customHeight="1">
      <c r="A10" s="61">
        <v>14</v>
      </c>
      <c r="B10" s="6" t="s">
        <v>3</v>
      </c>
      <c r="C10" s="58" t="s">
        <v>142</v>
      </c>
      <c r="D10" s="51" t="s">
        <v>142</v>
      </c>
      <c r="E10" s="51" t="s">
        <v>142</v>
      </c>
      <c r="F10" s="51" t="s">
        <v>142</v>
      </c>
      <c r="G10" s="59" t="s">
        <v>147</v>
      </c>
    </row>
    <row r="11" spans="1:7" ht="18" customHeight="1">
      <c r="A11" s="61">
        <v>14</v>
      </c>
      <c r="B11" s="6" t="s">
        <v>83</v>
      </c>
      <c r="C11" s="58">
        <v>51943</v>
      </c>
      <c r="D11" s="51">
        <v>51571</v>
      </c>
      <c r="E11" s="51">
        <f>SUM(C11:D11)</f>
        <v>103514</v>
      </c>
      <c r="F11" s="51">
        <v>93973</v>
      </c>
      <c r="G11" s="18">
        <f>SUM(E11/F11)*100-100</f>
        <v>10.152916263181979</v>
      </c>
    </row>
    <row r="12" spans="1:7" ht="18" customHeight="1">
      <c r="A12" s="61">
        <v>17</v>
      </c>
      <c r="B12" s="6" t="s">
        <v>84</v>
      </c>
      <c r="C12" s="58" t="s">
        <v>142</v>
      </c>
      <c r="D12" s="51" t="s">
        <v>142</v>
      </c>
      <c r="E12" s="51" t="s">
        <v>142</v>
      </c>
      <c r="F12" s="51" t="s">
        <v>142</v>
      </c>
      <c r="G12" s="59" t="s">
        <v>147</v>
      </c>
    </row>
    <row r="13" spans="1:7" ht="18" customHeight="1">
      <c r="A13" s="61">
        <v>13</v>
      </c>
      <c r="B13" s="6" t="s">
        <v>26</v>
      </c>
      <c r="C13" s="58">
        <v>324046</v>
      </c>
      <c r="D13" s="51">
        <v>323537</v>
      </c>
      <c r="E13" s="51">
        <f aca="true" t="shared" si="0" ref="E13:E39">SUM(C13:D13)</f>
        <v>647583</v>
      </c>
      <c r="F13" s="51">
        <v>667076</v>
      </c>
      <c r="G13" s="18">
        <f>SUM(E13/F13)*100-100</f>
        <v>-2.9221557963410447</v>
      </c>
    </row>
    <row r="14" spans="1:7" ht="18" customHeight="1">
      <c r="A14" s="61">
        <v>16</v>
      </c>
      <c r="B14" s="6" t="s">
        <v>85</v>
      </c>
      <c r="C14" s="58" t="s">
        <v>142</v>
      </c>
      <c r="D14" s="51" t="s">
        <v>142</v>
      </c>
      <c r="E14" s="51" t="s">
        <v>142</v>
      </c>
      <c r="F14" s="51" t="s">
        <v>142</v>
      </c>
      <c r="G14" s="59" t="s">
        <v>147</v>
      </c>
    </row>
    <row r="15" spans="1:7" ht="18" customHeight="1">
      <c r="A15" s="61">
        <v>12</v>
      </c>
      <c r="B15" s="6" t="s">
        <v>86</v>
      </c>
      <c r="C15" s="58">
        <v>14400</v>
      </c>
      <c r="D15" s="51">
        <v>14596</v>
      </c>
      <c r="E15" s="51">
        <f t="shared" si="0"/>
        <v>28996</v>
      </c>
      <c r="F15" s="51">
        <v>678</v>
      </c>
      <c r="G15" s="18" t="s">
        <v>250</v>
      </c>
    </row>
    <row r="16" spans="1:7" ht="18" customHeight="1">
      <c r="A16" s="61">
        <v>12</v>
      </c>
      <c r="B16" s="6" t="s">
        <v>87</v>
      </c>
      <c r="C16" s="58">
        <v>14457</v>
      </c>
      <c r="D16" s="51">
        <v>14251</v>
      </c>
      <c r="E16" s="51">
        <f t="shared" si="0"/>
        <v>28708</v>
      </c>
      <c r="F16" s="51">
        <v>36762</v>
      </c>
      <c r="G16" s="18">
        <f aca="true" t="shared" si="1" ref="G16:G41">SUM(E16/F16)*100-100</f>
        <v>-21.908492465045427</v>
      </c>
    </row>
    <row r="17" spans="1:7" ht="18" customHeight="1">
      <c r="A17" s="61">
        <v>14</v>
      </c>
      <c r="B17" s="6" t="s">
        <v>88</v>
      </c>
      <c r="C17" s="58" t="s">
        <v>142</v>
      </c>
      <c r="D17" s="51" t="s">
        <v>142</v>
      </c>
      <c r="E17" s="51" t="s">
        <v>142</v>
      </c>
      <c r="F17" s="51" t="s">
        <v>142</v>
      </c>
      <c r="G17" s="59" t="s">
        <v>147</v>
      </c>
    </row>
    <row r="18" spans="1:7" ht="18" customHeight="1">
      <c r="A18" s="61">
        <v>13</v>
      </c>
      <c r="B18" s="6" t="s">
        <v>89</v>
      </c>
      <c r="C18" s="58">
        <v>33862</v>
      </c>
      <c r="D18" s="51">
        <v>32924</v>
      </c>
      <c r="E18" s="51">
        <f t="shared" si="0"/>
        <v>66786</v>
      </c>
      <c r="F18" s="51">
        <v>70739</v>
      </c>
      <c r="G18" s="18">
        <f t="shared" si="1"/>
        <v>-5.588147980604759</v>
      </c>
    </row>
    <row r="19" spans="1:7" ht="18" customHeight="1">
      <c r="A19" s="61">
        <v>17</v>
      </c>
      <c r="B19" s="6" t="s">
        <v>90</v>
      </c>
      <c r="C19" s="58" t="s">
        <v>142</v>
      </c>
      <c r="D19" s="51" t="s">
        <v>142</v>
      </c>
      <c r="E19" s="51" t="s">
        <v>142</v>
      </c>
      <c r="F19" s="51" t="s">
        <v>142</v>
      </c>
      <c r="G19" s="59" t="s">
        <v>147</v>
      </c>
    </row>
    <row r="20" spans="1:7" ht="18" customHeight="1">
      <c r="A20" s="61">
        <v>14</v>
      </c>
      <c r="B20" s="6" t="s">
        <v>91</v>
      </c>
      <c r="C20" s="58">
        <v>87179</v>
      </c>
      <c r="D20" s="51">
        <v>91242</v>
      </c>
      <c r="E20" s="51">
        <f t="shared" si="0"/>
        <v>178421</v>
      </c>
      <c r="F20" s="51">
        <v>201106</v>
      </c>
      <c r="G20" s="18">
        <f t="shared" si="1"/>
        <v>-11.280120931250181</v>
      </c>
    </row>
    <row r="21" spans="1:7" ht="18" customHeight="1">
      <c r="A21" s="61">
        <v>14</v>
      </c>
      <c r="B21" s="6" t="s">
        <v>92</v>
      </c>
      <c r="C21" s="58" t="s">
        <v>142</v>
      </c>
      <c r="D21" s="51" t="s">
        <v>142</v>
      </c>
      <c r="E21" s="51" t="s">
        <v>142</v>
      </c>
      <c r="F21" s="51" t="s">
        <v>142</v>
      </c>
      <c r="G21" s="59" t="s">
        <v>147</v>
      </c>
    </row>
    <row r="22" spans="1:7" ht="18" customHeight="1">
      <c r="A22" s="61">
        <v>13</v>
      </c>
      <c r="B22" s="6" t="s">
        <v>93</v>
      </c>
      <c r="C22" s="58">
        <v>43175</v>
      </c>
      <c r="D22" s="51">
        <v>46873</v>
      </c>
      <c r="E22" s="51">
        <f t="shared" si="0"/>
        <v>90048</v>
      </c>
      <c r="F22" s="51">
        <v>115716</v>
      </c>
      <c r="G22" s="18">
        <f t="shared" si="1"/>
        <v>-22.181893601576277</v>
      </c>
    </row>
    <row r="23" spans="1:7" ht="18" customHeight="1">
      <c r="A23" s="61">
        <v>14</v>
      </c>
      <c r="B23" s="6" t="s">
        <v>94</v>
      </c>
      <c r="C23" s="58" t="s">
        <v>142</v>
      </c>
      <c r="D23" s="51" t="s">
        <v>142</v>
      </c>
      <c r="E23" s="51" t="s">
        <v>142</v>
      </c>
      <c r="F23" s="51" t="s">
        <v>142</v>
      </c>
      <c r="G23" s="59" t="s">
        <v>147</v>
      </c>
    </row>
    <row r="24" spans="1:7" ht="18" customHeight="1">
      <c r="A24" s="61">
        <v>13</v>
      </c>
      <c r="B24" s="6" t="s">
        <v>95</v>
      </c>
      <c r="C24" s="58">
        <v>314</v>
      </c>
      <c r="D24" s="51">
        <v>296</v>
      </c>
      <c r="E24" s="51">
        <f t="shared" si="0"/>
        <v>610</v>
      </c>
      <c r="F24" s="51">
        <v>1964</v>
      </c>
      <c r="G24" s="18">
        <f t="shared" si="1"/>
        <v>-68.94093686354378</v>
      </c>
    </row>
    <row r="25" spans="1:7" ht="18" customHeight="1">
      <c r="A25" s="61">
        <v>13</v>
      </c>
      <c r="B25" s="6" t="s">
        <v>96</v>
      </c>
      <c r="C25" s="58" t="s">
        <v>142</v>
      </c>
      <c r="D25" s="51" t="s">
        <v>142</v>
      </c>
      <c r="E25" s="51" t="s">
        <v>142</v>
      </c>
      <c r="F25" s="51" t="s">
        <v>142</v>
      </c>
      <c r="G25" s="59" t="s">
        <v>147</v>
      </c>
    </row>
    <row r="26" spans="1:7" ht="18" customHeight="1">
      <c r="A26" s="61">
        <v>12</v>
      </c>
      <c r="B26" s="6" t="s">
        <v>97</v>
      </c>
      <c r="C26" s="58" t="s">
        <v>142</v>
      </c>
      <c r="D26" s="51" t="s">
        <v>142</v>
      </c>
      <c r="E26" s="51" t="s">
        <v>142</v>
      </c>
      <c r="F26" s="51" t="s">
        <v>142</v>
      </c>
      <c r="G26" s="59" t="s">
        <v>147</v>
      </c>
    </row>
    <row r="27" spans="1:7" ht="18" customHeight="1">
      <c r="A27" s="61">
        <v>15</v>
      </c>
      <c r="B27" s="6" t="s">
        <v>27</v>
      </c>
      <c r="C27" s="58">
        <v>330408</v>
      </c>
      <c r="D27" s="51">
        <v>337584</v>
      </c>
      <c r="E27" s="51">
        <f t="shared" si="0"/>
        <v>667992</v>
      </c>
      <c r="F27" s="51">
        <v>636938</v>
      </c>
      <c r="G27" s="18">
        <f t="shared" si="1"/>
        <v>4.875513786271199</v>
      </c>
    </row>
    <row r="28" spans="1:7" ht="18" customHeight="1">
      <c r="A28" s="61">
        <v>13</v>
      </c>
      <c r="B28" s="6" t="s">
        <v>98</v>
      </c>
      <c r="C28" s="58">
        <v>91549</v>
      </c>
      <c r="D28" s="51">
        <v>96173</v>
      </c>
      <c r="E28" s="51">
        <f t="shared" si="0"/>
        <v>187722</v>
      </c>
      <c r="F28" s="51">
        <v>185133</v>
      </c>
      <c r="G28" s="18">
        <f t="shared" si="1"/>
        <v>1.3984540843609636</v>
      </c>
    </row>
    <row r="29" spans="1:7" ht="18" customHeight="1">
      <c r="A29" s="61">
        <v>18</v>
      </c>
      <c r="B29" s="6" t="s">
        <v>99</v>
      </c>
      <c r="C29" s="58">
        <v>70539</v>
      </c>
      <c r="D29" s="51">
        <v>61624</v>
      </c>
      <c r="E29" s="51">
        <f t="shared" si="0"/>
        <v>132163</v>
      </c>
      <c r="F29" s="51">
        <v>117786</v>
      </c>
      <c r="G29" s="18">
        <f t="shared" si="1"/>
        <v>12.206034673051121</v>
      </c>
    </row>
    <row r="30" spans="1:7" ht="18" customHeight="1">
      <c r="A30" s="61">
        <v>17</v>
      </c>
      <c r="B30" s="6" t="s">
        <v>100</v>
      </c>
      <c r="C30" s="58">
        <v>16</v>
      </c>
      <c r="D30" s="51">
        <v>33</v>
      </c>
      <c r="E30" s="51">
        <f t="shared" si="0"/>
        <v>49</v>
      </c>
      <c r="F30" s="51">
        <v>128</v>
      </c>
      <c r="G30" s="18">
        <f t="shared" si="1"/>
        <v>-61.71875</v>
      </c>
    </row>
    <row r="31" spans="1:7" ht="18" customHeight="1">
      <c r="A31" s="61">
        <v>13</v>
      </c>
      <c r="B31" s="6" t="s">
        <v>101</v>
      </c>
      <c r="C31" s="58">
        <v>108908</v>
      </c>
      <c r="D31" s="51">
        <v>106799</v>
      </c>
      <c r="E31" s="51">
        <f t="shared" si="0"/>
        <v>215707</v>
      </c>
      <c r="F31" s="51">
        <v>198466</v>
      </c>
      <c r="G31" s="18">
        <f t="shared" si="1"/>
        <v>8.687130289319072</v>
      </c>
    </row>
    <row r="32" spans="1:7" ht="18" customHeight="1">
      <c r="A32" s="61">
        <v>13</v>
      </c>
      <c r="B32" s="6" t="s">
        <v>102</v>
      </c>
      <c r="C32" s="58">
        <v>67432</v>
      </c>
      <c r="D32" s="51">
        <v>67432</v>
      </c>
      <c r="E32" s="51">
        <f t="shared" si="0"/>
        <v>134864</v>
      </c>
      <c r="F32" s="51">
        <v>117954</v>
      </c>
      <c r="G32" s="18">
        <f t="shared" si="1"/>
        <v>14.336097122607129</v>
      </c>
    </row>
    <row r="33" spans="1:7" ht="18" customHeight="1">
      <c r="A33" s="61">
        <v>17</v>
      </c>
      <c r="B33" s="6" t="s">
        <v>103</v>
      </c>
      <c r="C33" s="58">
        <v>1491328</v>
      </c>
      <c r="D33" s="51">
        <v>1480390</v>
      </c>
      <c r="E33" s="51">
        <f t="shared" si="0"/>
        <v>2971718</v>
      </c>
      <c r="F33" s="51">
        <v>2836237</v>
      </c>
      <c r="G33" s="18">
        <f t="shared" si="1"/>
        <v>4.776786989239625</v>
      </c>
    </row>
    <row r="34" spans="1:7" ht="18" customHeight="1">
      <c r="A34" s="61">
        <v>16</v>
      </c>
      <c r="B34" s="6" t="s">
        <v>104</v>
      </c>
      <c r="C34" s="58" t="s">
        <v>142</v>
      </c>
      <c r="D34" s="51" t="s">
        <v>142</v>
      </c>
      <c r="E34" s="51" t="s">
        <v>142</v>
      </c>
      <c r="F34" s="51" t="s">
        <v>142</v>
      </c>
      <c r="G34" s="59" t="s">
        <v>147</v>
      </c>
    </row>
    <row r="35" spans="1:7" ht="18" customHeight="1">
      <c r="A35" s="61">
        <v>13</v>
      </c>
      <c r="B35" s="6" t="s">
        <v>105</v>
      </c>
      <c r="C35" s="58">
        <v>22021</v>
      </c>
      <c r="D35" s="51">
        <v>22465</v>
      </c>
      <c r="E35" s="51">
        <f t="shared" si="0"/>
        <v>44486</v>
      </c>
      <c r="F35" s="51">
        <v>41647</v>
      </c>
      <c r="G35" s="18">
        <f t="shared" si="1"/>
        <v>6.816817537877881</v>
      </c>
    </row>
    <row r="36" spans="1:9" ht="18" customHeight="1">
      <c r="A36" s="61">
        <v>13</v>
      </c>
      <c r="B36" s="6" t="s">
        <v>255</v>
      </c>
      <c r="C36" s="58">
        <v>176679</v>
      </c>
      <c r="D36" s="51">
        <v>173264</v>
      </c>
      <c r="E36" s="51">
        <f t="shared" si="0"/>
        <v>349943</v>
      </c>
      <c r="F36" s="51">
        <v>355251</v>
      </c>
      <c r="G36" s="18">
        <f t="shared" si="1"/>
        <v>-1.4941548370025686</v>
      </c>
      <c r="I36" s="30"/>
    </row>
    <row r="37" spans="1:7" ht="18" customHeight="1">
      <c r="A37" s="61">
        <v>14</v>
      </c>
      <c r="B37" s="6" t="s">
        <v>106</v>
      </c>
      <c r="C37" s="58">
        <v>11430</v>
      </c>
      <c r="D37" s="51">
        <v>11297</v>
      </c>
      <c r="E37" s="51">
        <f t="shared" si="0"/>
        <v>22727</v>
      </c>
      <c r="F37" s="51">
        <v>19650</v>
      </c>
      <c r="G37" s="18">
        <f t="shared" si="1"/>
        <v>15.659033078880412</v>
      </c>
    </row>
    <row r="38" spans="1:7" ht="18" customHeight="1">
      <c r="A38" s="61">
        <v>13</v>
      </c>
      <c r="B38" s="6" t="s">
        <v>107</v>
      </c>
      <c r="C38" s="58">
        <v>267271</v>
      </c>
      <c r="D38" s="51">
        <v>268390</v>
      </c>
      <c r="E38" s="51">
        <f t="shared" si="0"/>
        <v>535661</v>
      </c>
      <c r="F38" s="51">
        <v>457146</v>
      </c>
      <c r="G38" s="18">
        <f t="shared" si="1"/>
        <v>17.17503817161257</v>
      </c>
    </row>
    <row r="39" spans="1:7" ht="18" customHeight="1">
      <c r="A39" s="61" t="s">
        <v>5</v>
      </c>
      <c r="B39" s="6" t="s">
        <v>220</v>
      </c>
      <c r="C39" s="58">
        <v>11900</v>
      </c>
      <c r="D39" s="51">
        <v>13127</v>
      </c>
      <c r="E39" s="51">
        <f t="shared" si="0"/>
        <v>25027</v>
      </c>
      <c r="F39" s="51">
        <v>18855</v>
      </c>
      <c r="G39" s="18">
        <f t="shared" si="1"/>
        <v>32.73402280562186</v>
      </c>
    </row>
    <row r="40" spans="2:7" ht="12.75">
      <c r="B40" s="57"/>
      <c r="C40" s="58"/>
      <c r="D40" s="51"/>
      <c r="E40" s="51"/>
      <c r="F40" s="51"/>
      <c r="G40" s="18"/>
    </row>
    <row r="41" spans="2:7" ht="12.75">
      <c r="B41" s="117" t="s">
        <v>159</v>
      </c>
      <c r="C41" s="71">
        <f>SUM(C11:C39)</f>
        <v>3218857</v>
      </c>
      <c r="D41" s="71">
        <f>SUM(D10:D40)</f>
        <v>3213868</v>
      </c>
      <c r="E41" s="71">
        <f>SUM(E10:E40)</f>
        <v>6432725</v>
      </c>
      <c r="F41" s="71">
        <v>6173205</v>
      </c>
      <c r="G41" s="50">
        <f t="shared" si="1"/>
        <v>4.203975082635353</v>
      </c>
    </row>
    <row r="42" spans="2:7" ht="12.75">
      <c r="B42" s="162"/>
      <c r="C42" s="71"/>
      <c r="D42" s="71"/>
      <c r="E42" s="71"/>
      <c r="F42" s="71"/>
      <c r="G42" s="50"/>
    </row>
    <row r="43" spans="2:6" ht="12.75">
      <c r="B43" s="73"/>
      <c r="F43" s="30"/>
    </row>
    <row r="44" ht="12.75">
      <c r="F44" s="30"/>
    </row>
    <row r="45" spans="6:7" ht="12.75">
      <c r="F45" s="30"/>
      <c r="G45" s="6">
        <v>5</v>
      </c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  <row r="58" ht="12.75">
      <c r="F58" s="30"/>
    </row>
    <row r="59" ht="12.75">
      <c r="F59" s="30"/>
    </row>
  </sheetData>
  <mergeCells count="5">
    <mergeCell ref="C6:F6"/>
    <mergeCell ref="A6:A8"/>
    <mergeCell ref="B6:B8"/>
    <mergeCell ref="G6:G8"/>
    <mergeCell ref="C7:E7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6"/>
  <sheetViews>
    <sheetView workbookViewId="0" topLeftCell="A4">
      <selection activeCell="C40" sqref="C40"/>
    </sheetView>
  </sheetViews>
  <sheetFormatPr defaultColWidth="11.421875" defaultRowHeight="12.75"/>
  <cols>
    <col min="1" max="1" width="7.8515625" style="6" customWidth="1"/>
    <col min="2" max="2" width="30.421875" style="6" bestFit="1" customWidth="1"/>
    <col min="3" max="6" width="10.8515625" style="6" customWidth="1"/>
    <col min="7" max="7" width="13.8515625" style="6" customWidth="1"/>
    <col min="8" max="16384" width="11.421875" style="6" customWidth="1"/>
  </cols>
  <sheetData>
    <row r="1" s="4" customFormat="1" ht="15.75">
      <c r="A1" s="40"/>
    </row>
    <row r="2" ht="12.75">
      <c r="A2" s="4"/>
    </row>
    <row r="3" s="4" customFormat="1" ht="15">
      <c r="A3" s="7" t="s">
        <v>198</v>
      </c>
    </row>
    <row r="4" s="4" customFormat="1" ht="15">
      <c r="A4" s="7" t="s">
        <v>203</v>
      </c>
    </row>
    <row r="5" spans="1:7" s="4" customFormat="1" ht="21" customHeight="1">
      <c r="A5" s="9"/>
      <c r="B5" s="9"/>
      <c r="C5" s="9"/>
      <c r="D5" s="9"/>
      <c r="E5" s="9"/>
      <c r="F5" s="9"/>
      <c r="G5" s="9"/>
    </row>
    <row r="6" spans="1:7" ht="21" customHeight="1">
      <c r="A6" s="193" t="s">
        <v>32</v>
      </c>
      <c r="B6" s="189" t="s">
        <v>0</v>
      </c>
      <c r="C6" s="203" t="s">
        <v>14</v>
      </c>
      <c r="D6" s="204"/>
      <c r="E6" s="204"/>
      <c r="F6" s="205"/>
      <c r="G6" s="192" t="s">
        <v>238</v>
      </c>
    </row>
    <row r="7" spans="1:7" ht="21" customHeight="1">
      <c r="A7" s="223"/>
      <c r="B7" s="208"/>
      <c r="C7" s="203" t="s">
        <v>241</v>
      </c>
      <c r="D7" s="204"/>
      <c r="E7" s="204"/>
      <c r="F7" s="205"/>
      <c r="G7" s="201"/>
    </row>
    <row r="8" spans="1:7" ht="20.25" customHeight="1">
      <c r="A8" s="224"/>
      <c r="B8" s="208"/>
      <c r="C8" s="221">
        <v>2007</v>
      </c>
      <c r="D8" s="222"/>
      <c r="E8" s="226"/>
      <c r="F8" s="189">
        <v>2006</v>
      </c>
      <c r="G8" s="219"/>
    </row>
    <row r="9" spans="1:9" ht="21.75" customHeight="1">
      <c r="A9" s="225"/>
      <c r="B9" s="200"/>
      <c r="C9" s="53" t="s">
        <v>12</v>
      </c>
      <c r="D9" s="41" t="s">
        <v>13</v>
      </c>
      <c r="E9" s="11" t="s">
        <v>4</v>
      </c>
      <c r="F9" s="200"/>
      <c r="G9" s="220"/>
      <c r="I9" s="60"/>
    </row>
    <row r="10" spans="1:3" ht="12.75">
      <c r="A10" s="61"/>
      <c r="C10" s="55"/>
    </row>
    <row r="11" spans="1:7" ht="18" customHeight="1">
      <c r="A11" s="61">
        <v>14</v>
      </c>
      <c r="B11" s="6" t="s">
        <v>3</v>
      </c>
      <c r="C11" s="56">
        <v>538</v>
      </c>
      <c r="D11" s="30">
        <v>537</v>
      </c>
      <c r="E11" s="30">
        <f>SUM(C11:D11)</f>
        <v>1075</v>
      </c>
      <c r="F11" s="30">
        <v>980</v>
      </c>
      <c r="G11" s="18">
        <f>SUM(E11/F11)*100-100</f>
        <v>9.693877551020407</v>
      </c>
    </row>
    <row r="12" spans="1:7" ht="18" customHeight="1">
      <c r="A12" s="61">
        <v>14</v>
      </c>
      <c r="B12" s="6" t="s">
        <v>83</v>
      </c>
      <c r="C12" s="56">
        <v>569</v>
      </c>
      <c r="D12" s="30">
        <v>569</v>
      </c>
      <c r="E12" s="30">
        <f aca="true" t="shared" si="0" ref="E12:E40">SUM(C12:D12)</f>
        <v>1138</v>
      </c>
      <c r="F12" s="30">
        <v>1212</v>
      </c>
      <c r="G12" s="18">
        <f aca="true" t="shared" si="1" ref="G12:G42">SUM(E12/F12)*100-100</f>
        <v>-6.10561056105611</v>
      </c>
    </row>
    <row r="13" spans="1:7" ht="18" customHeight="1">
      <c r="A13" s="61">
        <v>17</v>
      </c>
      <c r="B13" s="6" t="s">
        <v>84</v>
      </c>
      <c r="C13" s="56">
        <v>20</v>
      </c>
      <c r="D13" s="30">
        <v>20</v>
      </c>
      <c r="E13" s="30">
        <f t="shared" si="0"/>
        <v>40</v>
      </c>
      <c r="F13" s="30">
        <v>48</v>
      </c>
      <c r="G13" s="18">
        <f t="shared" si="1"/>
        <v>-16.666666666666657</v>
      </c>
    </row>
    <row r="14" spans="1:7" ht="18" customHeight="1">
      <c r="A14" s="61">
        <v>13</v>
      </c>
      <c r="B14" s="6" t="s">
        <v>26</v>
      </c>
      <c r="C14" s="56">
        <v>2410</v>
      </c>
      <c r="D14" s="30">
        <v>2410</v>
      </c>
      <c r="E14" s="30">
        <f t="shared" si="0"/>
        <v>4820</v>
      </c>
      <c r="F14" s="30">
        <v>5188</v>
      </c>
      <c r="G14" s="18">
        <f t="shared" si="1"/>
        <v>-7.093292212798758</v>
      </c>
    </row>
    <row r="15" spans="1:7" ht="18" customHeight="1">
      <c r="A15" s="61">
        <v>16</v>
      </c>
      <c r="B15" s="6" t="s">
        <v>85</v>
      </c>
      <c r="C15" s="58" t="s">
        <v>142</v>
      </c>
      <c r="D15" s="51" t="s">
        <v>142</v>
      </c>
      <c r="E15" s="51" t="s">
        <v>142</v>
      </c>
      <c r="F15" s="51" t="s">
        <v>142</v>
      </c>
      <c r="G15" s="62" t="s">
        <v>148</v>
      </c>
    </row>
    <row r="16" spans="1:7" ht="18" customHeight="1">
      <c r="A16" s="61">
        <v>12</v>
      </c>
      <c r="B16" s="6" t="s">
        <v>86</v>
      </c>
      <c r="C16" s="56">
        <v>596</v>
      </c>
      <c r="D16" s="30">
        <v>596</v>
      </c>
      <c r="E16" s="30">
        <f t="shared" si="0"/>
        <v>1192</v>
      </c>
      <c r="F16" s="159" t="s">
        <v>242</v>
      </c>
      <c r="G16" s="62" t="s">
        <v>148</v>
      </c>
    </row>
    <row r="17" spans="1:7" ht="18" customHeight="1">
      <c r="A17" s="61">
        <v>12</v>
      </c>
      <c r="B17" s="6" t="s">
        <v>87</v>
      </c>
      <c r="C17" s="56">
        <v>514</v>
      </c>
      <c r="D17" s="30">
        <v>514</v>
      </c>
      <c r="E17" s="30">
        <f t="shared" si="0"/>
        <v>1028</v>
      </c>
      <c r="F17" s="30">
        <v>638</v>
      </c>
      <c r="G17" s="18">
        <f t="shared" si="1"/>
        <v>61.128526645768034</v>
      </c>
    </row>
    <row r="18" spans="1:7" ht="18" customHeight="1">
      <c r="A18" s="61">
        <v>14</v>
      </c>
      <c r="B18" s="6" t="s">
        <v>88</v>
      </c>
      <c r="C18" s="56">
        <v>36</v>
      </c>
      <c r="D18" s="30">
        <v>36</v>
      </c>
      <c r="E18" s="30">
        <f t="shared" si="0"/>
        <v>72</v>
      </c>
      <c r="F18" s="30">
        <v>64</v>
      </c>
      <c r="G18" s="18">
        <f t="shared" si="1"/>
        <v>12.5</v>
      </c>
    </row>
    <row r="19" spans="1:7" ht="18" customHeight="1">
      <c r="A19" s="61">
        <v>13</v>
      </c>
      <c r="B19" s="6" t="s">
        <v>89</v>
      </c>
      <c r="C19" s="56">
        <v>534</v>
      </c>
      <c r="D19" s="69">
        <v>534</v>
      </c>
      <c r="E19" s="30">
        <f t="shared" si="0"/>
        <v>1068</v>
      </c>
      <c r="F19" s="30">
        <v>1620</v>
      </c>
      <c r="G19" s="18">
        <f t="shared" si="1"/>
        <v>-34.074074074074076</v>
      </c>
    </row>
    <row r="20" spans="1:7" ht="18" customHeight="1">
      <c r="A20" s="61">
        <v>17</v>
      </c>
      <c r="B20" s="6" t="s">
        <v>90</v>
      </c>
      <c r="C20" s="56">
        <v>34</v>
      </c>
      <c r="D20" s="69">
        <v>34</v>
      </c>
      <c r="E20" s="30">
        <f t="shared" si="0"/>
        <v>68</v>
      </c>
      <c r="F20" s="30">
        <v>68</v>
      </c>
      <c r="G20" s="62" t="s">
        <v>148</v>
      </c>
    </row>
    <row r="21" spans="1:7" ht="18" customHeight="1">
      <c r="A21" s="61">
        <v>14</v>
      </c>
      <c r="B21" s="6" t="s">
        <v>91</v>
      </c>
      <c r="C21" s="56">
        <v>524</v>
      </c>
      <c r="D21" s="69">
        <v>524</v>
      </c>
      <c r="E21" s="30">
        <f t="shared" si="0"/>
        <v>1048</v>
      </c>
      <c r="F21" s="30">
        <v>1252</v>
      </c>
      <c r="G21" s="18">
        <f t="shared" si="1"/>
        <v>-16.29392971246007</v>
      </c>
    </row>
    <row r="22" spans="1:7" ht="18" customHeight="1">
      <c r="A22" s="61">
        <v>14</v>
      </c>
      <c r="B22" s="6" t="s">
        <v>92</v>
      </c>
      <c r="C22" s="56">
        <v>2</v>
      </c>
      <c r="D22" s="69">
        <v>2</v>
      </c>
      <c r="E22" s="30">
        <f t="shared" si="0"/>
        <v>4</v>
      </c>
      <c r="F22" s="51" t="s">
        <v>142</v>
      </c>
      <c r="G22" s="62" t="s">
        <v>148</v>
      </c>
    </row>
    <row r="23" spans="1:7" ht="18" customHeight="1">
      <c r="A23" s="61">
        <v>13</v>
      </c>
      <c r="B23" s="6" t="s">
        <v>93</v>
      </c>
      <c r="C23" s="56">
        <v>889</v>
      </c>
      <c r="D23" s="69">
        <v>889</v>
      </c>
      <c r="E23" s="30">
        <f t="shared" si="0"/>
        <v>1778</v>
      </c>
      <c r="F23" s="30">
        <v>2234</v>
      </c>
      <c r="G23" s="18">
        <f t="shared" si="1"/>
        <v>-20.411817367949865</v>
      </c>
    </row>
    <row r="24" spans="1:7" ht="18" customHeight="1">
      <c r="A24" s="61">
        <v>14</v>
      </c>
      <c r="B24" s="6" t="s">
        <v>94</v>
      </c>
      <c r="C24" s="58" t="s">
        <v>142</v>
      </c>
      <c r="D24" s="116" t="s">
        <v>142</v>
      </c>
      <c r="E24" s="51" t="s">
        <v>142</v>
      </c>
      <c r="F24" s="30">
        <v>4</v>
      </c>
      <c r="G24" s="62" t="s">
        <v>148</v>
      </c>
    </row>
    <row r="25" spans="1:7" ht="18" customHeight="1">
      <c r="A25" s="61">
        <v>13</v>
      </c>
      <c r="B25" s="6" t="s">
        <v>95</v>
      </c>
      <c r="C25" s="56">
        <v>106</v>
      </c>
      <c r="D25" s="69">
        <v>106</v>
      </c>
      <c r="E25" s="30">
        <f t="shared" si="0"/>
        <v>212</v>
      </c>
      <c r="F25" s="30">
        <v>257</v>
      </c>
      <c r="G25" s="18">
        <f t="shared" si="1"/>
        <v>-17.509727626459153</v>
      </c>
    </row>
    <row r="26" spans="1:7" ht="18" customHeight="1">
      <c r="A26" s="61">
        <v>13</v>
      </c>
      <c r="B26" s="6" t="s">
        <v>96</v>
      </c>
      <c r="C26" s="58" t="s">
        <v>142</v>
      </c>
      <c r="D26" s="51" t="s">
        <v>142</v>
      </c>
      <c r="E26" s="51" t="s">
        <v>142</v>
      </c>
      <c r="F26" s="30">
        <v>18</v>
      </c>
      <c r="G26" s="62" t="s">
        <v>148</v>
      </c>
    </row>
    <row r="27" spans="1:7" ht="18" customHeight="1">
      <c r="A27" s="61">
        <v>12</v>
      </c>
      <c r="B27" s="6" t="s">
        <v>97</v>
      </c>
      <c r="C27" s="58" t="s">
        <v>142</v>
      </c>
      <c r="D27" s="51" t="s">
        <v>142</v>
      </c>
      <c r="E27" s="51" t="s">
        <v>142</v>
      </c>
      <c r="F27" s="30">
        <v>2</v>
      </c>
      <c r="G27" s="62" t="s">
        <v>148</v>
      </c>
    </row>
    <row r="28" spans="1:7" ht="18" customHeight="1">
      <c r="A28" s="61">
        <v>15</v>
      </c>
      <c r="B28" s="6" t="s">
        <v>27</v>
      </c>
      <c r="C28" s="56">
        <v>809</v>
      </c>
      <c r="D28" s="30">
        <v>809</v>
      </c>
      <c r="E28" s="30">
        <f t="shared" si="0"/>
        <v>1618</v>
      </c>
      <c r="F28" s="30">
        <v>1608</v>
      </c>
      <c r="G28" s="18">
        <f t="shared" si="1"/>
        <v>0.6218905472636891</v>
      </c>
    </row>
    <row r="29" spans="1:7" ht="18" customHeight="1">
      <c r="A29" s="61">
        <v>13</v>
      </c>
      <c r="B29" s="6" t="s">
        <v>98</v>
      </c>
      <c r="C29" s="56">
        <v>2672</v>
      </c>
      <c r="D29" s="30">
        <v>2672</v>
      </c>
      <c r="E29" s="30">
        <f t="shared" si="0"/>
        <v>5344</v>
      </c>
      <c r="F29" s="30">
        <v>3778</v>
      </c>
      <c r="G29" s="18">
        <f t="shared" si="1"/>
        <v>41.450502911593446</v>
      </c>
    </row>
    <row r="30" spans="1:7" ht="18" customHeight="1">
      <c r="A30" s="61">
        <v>18</v>
      </c>
      <c r="B30" s="6" t="s">
        <v>99</v>
      </c>
      <c r="C30" s="56">
        <v>3053</v>
      </c>
      <c r="D30" s="30">
        <v>3054</v>
      </c>
      <c r="E30" s="30">
        <f t="shared" si="0"/>
        <v>6107</v>
      </c>
      <c r="F30" s="30">
        <v>6177</v>
      </c>
      <c r="G30" s="18">
        <f t="shared" si="1"/>
        <v>-1.1332361988020097</v>
      </c>
    </row>
    <row r="31" spans="1:7" ht="18" customHeight="1">
      <c r="A31" s="61">
        <v>17</v>
      </c>
      <c r="B31" s="6" t="s">
        <v>100</v>
      </c>
      <c r="C31" s="56">
        <v>41</v>
      </c>
      <c r="D31" s="30">
        <v>41</v>
      </c>
      <c r="E31" s="30">
        <f t="shared" si="0"/>
        <v>82</v>
      </c>
      <c r="F31" s="30">
        <v>68</v>
      </c>
      <c r="G31" s="18">
        <f t="shared" si="1"/>
        <v>20.588235294117638</v>
      </c>
    </row>
    <row r="32" spans="1:7" ht="18" customHeight="1">
      <c r="A32" s="61">
        <v>13</v>
      </c>
      <c r="B32" s="6" t="s">
        <v>101</v>
      </c>
      <c r="C32" s="56">
        <v>1432</v>
      </c>
      <c r="D32" s="30">
        <v>1432</v>
      </c>
      <c r="E32" s="30">
        <f t="shared" si="0"/>
        <v>2864</v>
      </c>
      <c r="F32" s="30">
        <v>2836</v>
      </c>
      <c r="G32" s="18">
        <f t="shared" si="1"/>
        <v>0.9873060648801157</v>
      </c>
    </row>
    <row r="33" spans="1:7" ht="18" customHeight="1">
      <c r="A33" s="61">
        <v>13</v>
      </c>
      <c r="B33" s="6" t="s">
        <v>102</v>
      </c>
      <c r="C33" s="56">
        <v>844</v>
      </c>
      <c r="D33" s="30">
        <v>844</v>
      </c>
      <c r="E33" s="30">
        <f t="shared" si="0"/>
        <v>1688</v>
      </c>
      <c r="F33" s="30">
        <v>1816</v>
      </c>
      <c r="G33" s="18">
        <f t="shared" si="1"/>
        <v>-7.048458149779734</v>
      </c>
    </row>
    <row r="34" spans="1:7" ht="18" customHeight="1">
      <c r="A34" s="61">
        <v>17</v>
      </c>
      <c r="B34" s="6" t="s">
        <v>103</v>
      </c>
      <c r="C34" s="56">
        <v>8732</v>
      </c>
      <c r="D34" s="30">
        <v>8732</v>
      </c>
      <c r="E34" s="30">
        <f t="shared" si="0"/>
        <v>17464</v>
      </c>
      <c r="F34" s="30">
        <v>17442</v>
      </c>
      <c r="G34" s="18">
        <f t="shared" si="1"/>
        <v>0.1261323242747352</v>
      </c>
    </row>
    <row r="35" spans="1:7" ht="18" customHeight="1">
      <c r="A35" s="61">
        <v>16</v>
      </c>
      <c r="B35" s="6" t="s">
        <v>104</v>
      </c>
      <c r="C35" s="56">
        <v>55</v>
      </c>
      <c r="D35" s="30">
        <v>55</v>
      </c>
      <c r="E35" s="30">
        <f t="shared" si="0"/>
        <v>110</v>
      </c>
      <c r="F35" s="30">
        <v>160</v>
      </c>
      <c r="G35" s="18">
        <f t="shared" si="1"/>
        <v>-31.25</v>
      </c>
    </row>
    <row r="36" spans="1:7" ht="18" customHeight="1">
      <c r="A36" s="61">
        <v>13</v>
      </c>
      <c r="B36" s="6" t="s">
        <v>105</v>
      </c>
      <c r="C36" s="56">
        <v>418</v>
      </c>
      <c r="D36" s="30">
        <v>418</v>
      </c>
      <c r="E36" s="30">
        <f t="shared" si="0"/>
        <v>836</v>
      </c>
      <c r="F36" s="30">
        <v>864</v>
      </c>
      <c r="G36" s="18">
        <f t="shared" si="1"/>
        <v>-3.2407407407407476</v>
      </c>
    </row>
    <row r="37" spans="1:7" ht="18" customHeight="1">
      <c r="A37" s="61">
        <v>13</v>
      </c>
      <c r="B37" s="6" t="s">
        <v>255</v>
      </c>
      <c r="C37" s="56">
        <v>1984</v>
      </c>
      <c r="D37" s="30">
        <v>1984</v>
      </c>
      <c r="E37" s="30">
        <f t="shared" si="0"/>
        <v>3968</v>
      </c>
      <c r="F37" s="30">
        <v>3900</v>
      </c>
      <c r="G37" s="18">
        <f>SUM(E37/F37)*100-100</f>
        <v>1.7435897435897516</v>
      </c>
    </row>
    <row r="38" spans="1:7" ht="18" customHeight="1">
      <c r="A38" s="61">
        <v>14</v>
      </c>
      <c r="B38" s="6" t="s">
        <v>106</v>
      </c>
      <c r="C38" s="56">
        <v>103</v>
      </c>
      <c r="D38" s="30">
        <v>103</v>
      </c>
      <c r="E38" s="30">
        <f t="shared" si="0"/>
        <v>206</v>
      </c>
      <c r="F38" s="30">
        <v>192</v>
      </c>
      <c r="G38" s="18">
        <f t="shared" si="1"/>
        <v>7.291666666666671</v>
      </c>
    </row>
    <row r="39" spans="1:7" ht="18" customHeight="1">
      <c r="A39" s="61">
        <v>13</v>
      </c>
      <c r="B39" s="6" t="s">
        <v>107</v>
      </c>
      <c r="C39" s="56">
        <v>3161</v>
      </c>
      <c r="D39" s="30">
        <v>3161</v>
      </c>
      <c r="E39" s="30">
        <f t="shared" si="0"/>
        <v>6322</v>
      </c>
      <c r="F39" s="30">
        <v>5386</v>
      </c>
      <c r="G39" s="18">
        <f t="shared" si="1"/>
        <v>17.378388414407738</v>
      </c>
    </row>
    <row r="40" spans="1:7" ht="18" customHeight="1">
      <c r="A40" s="61" t="s">
        <v>5</v>
      </c>
      <c r="B40" s="6" t="s">
        <v>108</v>
      </c>
      <c r="C40" s="56">
        <v>550</v>
      </c>
      <c r="D40" s="30">
        <v>550</v>
      </c>
      <c r="E40" s="30">
        <f t="shared" si="0"/>
        <v>1100</v>
      </c>
      <c r="F40" s="30">
        <v>860</v>
      </c>
      <c r="G40" s="18">
        <f t="shared" si="1"/>
        <v>27.906976744186053</v>
      </c>
    </row>
    <row r="41" spans="3:7" ht="12.75">
      <c r="C41" s="56"/>
      <c r="D41" s="30"/>
      <c r="E41" s="30"/>
      <c r="F41" s="30"/>
      <c r="G41" s="18"/>
    </row>
    <row r="42" spans="2:7" ht="12.75">
      <c r="B42" s="73" t="s">
        <v>159</v>
      </c>
      <c r="C42" s="65">
        <f>SUM(C11:C41)</f>
        <v>30626</v>
      </c>
      <c r="D42" s="66">
        <f>SUM(D11:D41)</f>
        <v>30626</v>
      </c>
      <c r="E42" s="66">
        <f>SUM(E11:E41)</f>
        <v>61252</v>
      </c>
      <c r="F42" s="66">
        <f>SUM(F11:F41)</f>
        <v>58672</v>
      </c>
      <c r="G42" s="50">
        <f t="shared" si="1"/>
        <v>4.397327515680388</v>
      </c>
    </row>
    <row r="44" ht="14.25">
      <c r="A44" s="160" t="s">
        <v>243</v>
      </c>
    </row>
    <row r="45" spans="3:4" ht="12.75">
      <c r="C45" s="30"/>
      <c r="D45" s="30"/>
    </row>
    <row r="46" ht="12.75">
      <c r="A46" s="16">
        <v>6</v>
      </c>
    </row>
  </sheetData>
  <mergeCells count="7">
    <mergeCell ref="A6:A9"/>
    <mergeCell ref="G6:G9"/>
    <mergeCell ref="C8:E8"/>
    <mergeCell ref="B6:B9"/>
    <mergeCell ref="C6:F6"/>
    <mergeCell ref="F8:F9"/>
    <mergeCell ref="C7:F7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2:P43"/>
  <sheetViews>
    <sheetView workbookViewId="0" topLeftCell="A1">
      <selection activeCell="A1" sqref="A1"/>
    </sheetView>
  </sheetViews>
  <sheetFormatPr defaultColWidth="11.421875" defaultRowHeight="12.75"/>
  <cols>
    <col min="1" max="1" width="24.8515625" style="6" customWidth="1"/>
    <col min="2" max="2" width="9.57421875" style="6" customWidth="1"/>
    <col min="3" max="4" width="10.140625" style="6" customWidth="1"/>
    <col min="5" max="5" width="9.28125" style="6" customWidth="1"/>
    <col min="6" max="6" width="10.421875" style="6" customWidth="1"/>
    <col min="7" max="7" width="10.140625" style="6" customWidth="1"/>
    <col min="8" max="8" width="12.421875" style="6" customWidth="1"/>
    <col min="9" max="16384" width="11.421875" style="6" customWidth="1"/>
  </cols>
  <sheetData>
    <row r="1" s="4" customFormat="1" ht="12.75"/>
    <row r="2" ht="12.75">
      <c r="A2" s="4"/>
    </row>
    <row r="3" s="4" customFormat="1" ht="15">
      <c r="A3" s="7" t="s">
        <v>196</v>
      </c>
    </row>
    <row r="4" s="4" customFormat="1" ht="15">
      <c r="A4" s="7" t="s">
        <v>221</v>
      </c>
    </row>
    <row r="5" spans="1:8" s="4" customFormat="1" ht="15" customHeight="1">
      <c r="A5" s="9"/>
      <c r="H5" s="9"/>
    </row>
    <row r="6" spans="1:8" ht="20.25" customHeight="1">
      <c r="A6" s="165" t="s">
        <v>17</v>
      </c>
      <c r="B6" s="203" t="s">
        <v>15</v>
      </c>
      <c r="C6" s="204"/>
      <c r="D6" s="204"/>
      <c r="E6" s="204"/>
      <c r="F6" s="204"/>
      <c r="G6" s="205"/>
      <c r="H6" s="192" t="s">
        <v>245</v>
      </c>
    </row>
    <row r="7" spans="1:8" ht="20.25" customHeight="1">
      <c r="A7" s="206"/>
      <c r="B7" s="203" t="s">
        <v>244</v>
      </c>
      <c r="C7" s="204"/>
      <c r="D7" s="204"/>
      <c r="E7" s="204"/>
      <c r="F7" s="204"/>
      <c r="G7" s="205"/>
      <c r="H7" s="201"/>
    </row>
    <row r="8" spans="1:8" ht="20.25" customHeight="1">
      <c r="A8" s="206"/>
      <c r="B8" s="203">
        <v>2007</v>
      </c>
      <c r="C8" s="204"/>
      <c r="D8" s="205"/>
      <c r="E8" s="203">
        <v>2006</v>
      </c>
      <c r="F8" s="204"/>
      <c r="G8" s="205"/>
      <c r="H8" s="219"/>
    </row>
    <row r="9" spans="1:10" ht="46.5" customHeight="1">
      <c r="A9" s="207"/>
      <c r="B9" s="11" t="s">
        <v>16</v>
      </c>
      <c r="C9" s="53" t="s">
        <v>247</v>
      </c>
      <c r="D9" s="41" t="s">
        <v>248</v>
      </c>
      <c r="E9" s="11" t="s">
        <v>16</v>
      </c>
      <c r="F9" s="53" t="s">
        <v>247</v>
      </c>
      <c r="G9" s="41" t="s">
        <v>248</v>
      </c>
      <c r="H9" s="220"/>
      <c r="J9" s="6" t="s">
        <v>5</v>
      </c>
    </row>
    <row r="10" spans="1:8" ht="18" customHeight="1">
      <c r="A10" s="146" t="s">
        <v>19</v>
      </c>
      <c r="B10" s="147">
        <v>56</v>
      </c>
      <c r="C10" s="35">
        <v>75412</v>
      </c>
      <c r="D10" s="148">
        <v>90667</v>
      </c>
      <c r="E10" s="148">
        <v>89</v>
      </c>
      <c r="F10" s="35">
        <v>100390</v>
      </c>
      <c r="G10" s="35">
        <v>124496</v>
      </c>
      <c r="H10" s="63">
        <f>SUM(B10/E10)*100-100</f>
        <v>-37.07865168539326</v>
      </c>
    </row>
    <row r="11" spans="1:8" ht="18" customHeight="1">
      <c r="A11" s="31" t="s">
        <v>18</v>
      </c>
      <c r="B11" s="34">
        <v>52</v>
      </c>
      <c r="C11" s="35">
        <v>738081</v>
      </c>
      <c r="D11" s="35">
        <v>91002</v>
      </c>
      <c r="E11" s="35">
        <v>46</v>
      </c>
      <c r="F11" s="35">
        <v>952393</v>
      </c>
      <c r="G11" s="35">
        <v>101255</v>
      </c>
      <c r="H11" s="63">
        <f>SUM(B11/E11)*100-100</f>
        <v>13.043478260869563</v>
      </c>
    </row>
    <row r="12" spans="1:8" ht="18" customHeight="1">
      <c r="A12" s="31" t="s">
        <v>130</v>
      </c>
      <c r="B12" s="34">
        <v>6445</v>
      </c>
      <c r="C12" s="35">
        <v>69711</v>
      </c>
      <c r="D12" s="35">
        <v>17204</v>
      </c>
      <c r="E12" s="35">
        <v>6258</v>
      </c>
      <c r="F12" s="35">
        <v>76797</v>
      </c>
      <c r="G12" s="35">
        <v>15921</v>
      </c>
      <c r="H12" s="63">
        <f>SUM(B12/E12)*100-100</f>
        <v>2.9881751358261397</v>
      </c>
    </row>
    <row r="13" spans="1:8" ht="18" customHeight="1">
      <c r="A13" s="31" t="s">
        <v>131</v>
      </c>
      <c r="B13" s="34">
        <v>22239</v>
      </c>
      <c r="C13" s="35">
        <v>7289462</v>
      </c>
      <c r="D13" s="35">
        <v>2704296</v>
      </c>
      <c r="E13" s="35">
        <v>21112</v>
      </c>
      <c r="F13" s="35">
        <v>6783581</v>
      </c>
      <c r="G13" s="35">
        <v>2859415</v>
      </c>
      <c r="H13" s="63">
        <f aca="true" t="shared" si="0" ref="H13:H19">SUM(B13/E13)*100-100</f>
        <v>5.33819628647214</v>
      </c>
    </row>
    <row r="14" spans="1:8" ht="18" customHeight="1">
      <c r="A14" s="31" t="s">
        <v>132</v>
      </c>
      <c r="B14" s="34">
        <v>1162</v>
      </c>
      <c r="C14" s="35">
        <v>2705488</v>
      </c>
      <c r="D14" s="35">
        <v>4242641</v>
      </c>
      <c r="E14" s="35">
        <v>1162</v>
      </c>
      <c r="F14" s="35">
        <v>1885860</v>
      </c>
      <c r="G14" s="35">
        <v>2938395</v>
      </c>
      <c r="H14" s="63">
        <f t="shared" si="0"/>
        <v>0</v>
      </c>
    </row>
    <row r="15" spans="1:8" ht="18" customHeight="1">
      <c r="A15" s="31" t="s">
        <v>133</v>
      </c>
      <c r="B15" s="34">
        <v>36</v>
      </c>
      <c r="C15" s="35">
        <v>2049</v>
      </c>
      <c r="D15" s="35">
        <v>3218</v>
      </c>
      <c r="E15" s="78" t="s">
        <v>142</v>
      </c>
      <c r="F15" s="78" t="s">
        <v>142</v>
      </c>
      <c r="G15" s="78" t="s">
        <v>142</v>
      </c>
      <c r="H15" s="63" t="s">
        <v>148</v>
      </c>
    </row>
    <row r="16" spans="1:8" ht="18" customHeight="1">
      <c r="A16" s="31" t="s">
        <v>134</v>
      </c>
      <c r="B16" s="34">
        <v>259</v>
      </c>
      <c r="C16" s="35">
        <v>337864</v>
      </c>
      <c r="D16" s="35">
        <v>436124</v>
      </c>
      <c r="E16" s="35">
        <v>268</v>
      </c>
      <c r="F16" s="35">
        <v>321094</v>
      </c>
      <c r="G16" s="35">
        <v>393417</v>
      </c>
      <c r="H16" s="63">
        <f t="shared" si="0"/>
        <v>-3.358208955223887</v>
      </c>
    </row>
    <row r="17" spans="1:8" ht="18" customHeight="1">
      <c r="A17" s="31" t="s">
        <v>135</v>
      </c>
      <c r="B17" s="34">
        <v>372</v>
      </c>
      <c r="C17" s="35">
        <v>1910766</v>
      </c>
      <c r="D17" s="35">
        <v>3107975</v>
      </c>
      <c r="E17" s="35">
        <v>386</v>
      </c>
      <c r="F17" s="35">
        <v>1612200</v>
      </c>
      <c r="G17" s="35">
        <v>2591158</v>
      </c>
      <c r="H17" s="63">
        <f t="shared" si="0"/>
        <v>-3.626943005181346</v>
      </c>
    </row>
    <row r="18" spans="1:16" ht="18" customHeight="1">
      <c r="A18" s="31" t="s">
        <v>108</v>
      </c>
      <c r="B18" s="34">
        <v>5</v>
      </c>
      <c r="C18" s="35">
        <v>24145</v>
      </c>
      <c r="D18" s="35">
        <v>34129</v>
      </c>
      <c r="E18" s="35">
        <v>7</v>
      </c>
      <c r="F18" s="35">
        <v>30730</v>
      </c>
      <c r="G18" s="35">
        <v>60554</v>
      </c>
      <c r="H18" s="63">
        <f t="shared" si="0"/>
        <v>-28.57142857142857</v>
      </c>
      <c r="I18" s="68"/>
      <c r="J18" s="69"/>
      <c r="K18" s="69"/>
      <c r="L18" s="69"/>
      <c r="M18" s="69"/>
      <c r="N18" s="69"/>
      <c r="O18" s="69"/>
      <c r="P18" s="69"/>
    </row>
    <row r="19" spans="1:8" ht="24" customHeight="1">
      <c r="A19" s="143" t="s">
        <v>141</v>
      </c>
      <c r="B19" s="74">
        <f aca="true" t="shared" si="1" ref="B19:G19">SUM(B10:B18)</f>
        <v>30626</v>
      </c>
      <c r="C19" s="75">
        <f t="shared" si="1"/>
        <v>13152978</v>
      </c>
      <c r="D19" s="75">
        <f t="shared" si="1"/>
        <v>10727256</v>
      </c>
      <c r="E19" s="75">
        <f t="shared" si="1"/>
        <v>29328</v>
      </c>
      <c r="F19" s="75">
        <f t="shared" si="1"/>
        <v>11763045</v>
      </c>
      <c r="G19" s="75">
        <f t="shared" si="1"/>
        <v>9084611</v>
      </c>
      <c r="H19" s="64">
        <f t="shared" si="0"/>
        <v>4.425804691762153</v>
      </c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5">
      <c r="A26" s="7" t="s">
        <v>162</v>
      </c>
    </row>
    <row r="27" ht="15">
      <c r="A27" s="7" t="s">
        <v>222</v>
      </c>
    </row>
    <row r="28" ht="14.25" customHeight="1">
      <c r="B28" s="54"/>
    </row>
    <row r="29" spans="1:8" ht="20.25" customHeight="1">
      <c r="A29" s="227" t="s">
        <v>109</v>
      </c>
      <c r="B29" s="203" t="s">
        <v>15</v>
      </c>
      <c r="C29" s="204"/>
      <c r="D29" s="204"/>
      <c r="E29" s="204"/>
      <c r="F29" s="204"/>
      <c r="G29" s="205"/>
      <c r="H29" s="192" t="s">
        <v>246</v>
      </c>
    </row>
    <row r="30" spans="1:8" ht="20.25" customHeight="1">
      <c r="A30" s="228"/>
      <c r="B30" s="203" t="s">
        <v>241</v>
      </c>
      <c r="C30" s="204"/>
      <c r="D30" s="204"/>
      <c r="E30" s="204"/>
      <c r="F30" s="204"/>
      <c r="G30" s="205"/>
      <c r="H30" s="201"/>
    </row>
    <row r="31" spans="1:8" ht="20.25" customHeight="1">
      <c r="A31" s="228"/>
      <c r="B31" s="203">
        <v>2007</v>
      </c>
      <c r="C31" s="204"/>
      <c r="D31" s="205"/>
      <c r="E31" s="203">
        <v>2006</v>
      </c>
      <c r="F31" s="204"/>
      <c r="G31" s="205"/>
      <c r="H31" s="201"/>
    </row>
    <row r="32" spans="1:8" ht="46.5" customHeight="1">
      <c r="A32" s="229"/>
      <c r="B32" s="11" t="s">
        <v>16</v>
      </c>
      <c r="C32" s="53" t="s">
        <v>247</v>
      </c>
      <c r="D32" s="41" t="s">
        <v>248</v>
      </c>
      <c r="E32" s="11" t="s">
        <v>16</v>
      </c>
      <c r="F32" s="53" t="s">
        <v>247</v>
      </c>
      <c r="G32" s="41" t="s">
        <v>248</v>
      </c>
      <c r="H32" s="202"/>
    </row>
    <row r="33" spans="1:8" ht="18" customHeight="1">
      <c r="A33" s="149" t="s">
        <v>20</v>
      </c>
      <c r="B33" s="147">
        <v>9608</v>
      </c>
      <c r="C33" s="35">
        <v>192826</v>
      </c>
      <c r="D33" s="35">
        <v>210482</v>
      </c>
      <c r="E33" s="35">
        <v>9719</v>
      </c>
      <c r="F33" s="35">
        <v>248104</v>
      </c>
      <c r="G33" s="35">
        <v>299918</v>
      </c>
      <c r="H33" s="63">
        <f aca="true" t="shared" si="2" ref="H33:H38">SUM(B33/E33)*100-100</f>
        <v>-1.1420928079020456</v>
      </c>
    </row>
    <row r="34" spans="1:8" ht="18" customHeight="1">
      <c r="A34" s="150" t="s">
        <v>136</v>
      </c>
      <c r="B34" s="34">
        <v>9275</v>
      </c>
      <c r="C34" s="35">
        <v>1731062</v>
      </c>
      <c r="D34" s="35">
        <v>2234077</v>
      </c>
      <c r="E34" s="35">
        <v>7861</v>
      </c>
      <c r="F34" s="35">
        <v>1499631</v>
      </c>
      <c r="G34" s="35">
        <v>1966602</v>
      </c>
      <c r="H34" s="63">
        <f t="shared" si="2"/>
        <v>17.98753339269814</v>
      </c>
    </row>
    <row r="35" spans="1:8" ht="18" customHeight="1">
      <c r="A35" s="150" t="s">
        <v>137</v>
      </c>
      <c r="B35" s="34">
        <v>8982</v>
      </c>
      <c r="C35" s="35">
        <v>3192028</v>
      </c>
      <c r="D35" s="35">
        <v>3184624</v>
      </c>
      <c r="E35" s="35">
        <v>9291</v>
      </c>
      <c r="F35" s="35">
        <v>3079662</v>
      </c>
      <c r="G35" s="35">
        <v>2514067</v>
      </c>
      <c r="H35" s="63">
        <f t="shared" si="2"/>
        <v>-3.325799160477885</v>
      </c>
    </row>
    <row r="36" spans="1:8" ht="18" customHeight="1">
      <c r="A36" s="150" t="s">
        <v>138</v>
      </c>
      <c r="B36" s="34">
        <v>2629</v>
      </c>
      <c r="C36" s="35">
        <v>6127107</v>
      </c>
      <c r="D36" s="35">
        <v>3170288</v>
      </c>
      <c r="E36" s="35">
        <v>2343</v>
      </c>
      <c r="F36" s="35">
        <v>5342895</v>
      </c>
      <c r="G36" s="35">
        <v>2694256</v>
      </c>
      <c r="H36" s="63">
        <f t="shared" si="2"/>
        <v>12.206572769953056</v>
      </c>
    </row>
    <row r="37" spans="1:8" ht="18" customHeight="1">
      <c r="A37" s="150" t="s">
        <v>139</v>
      </c>
      <c r="B37" s="34">
        <v>132</v>
      </c>
      <c r="C37" s="35">
        <v>1909955</v>
      </c>
      <c r="D37" s="35">
        <v>1927785</v>
      </c>
      <c r="E37" s="35">
        <v>114</v>
      </c>
      <c r="F37" s="35">
        <v>1592753</v>
      </c>
      <c r="G37" s="35">
        <v>1609768</v>
      </c>
      <c r="H37" s="63">
        <f t="shared" si="2"/>
        <v>15.789473684210535</v>
      </c>
    </row>
    <row r="38" spans="1:8" ht="24" customHeight="1">
      <c r="A38" s="143" t="s">
        <v>141</v>
      </c>
      <c r="B38" s="74">
        <f aca="true" t="shared" si="3" ref="B38:G38">SUM(B33:B37)</f>
        <v>30626</v>
      </c>
      <c r="C38" s="75">
        <f>SUM(C33:C37)</f>
        <v>13152978</v>
      </c>
      <c r="D38" s="75">
        <f t="shared" si="3"/>
        <v>10727256</v>
      </c>
      <c r="E38" s="75">
        <f t="shared" si="3"/>
        <v>29328</v>
      </c>
      <c r="F38" s="75">
        <f t="shared" si="3"/>
        <v>11763045</v>
      </c>
      <c r="G38" s="75">
        <f t="shared" si="3"/>
        <v>9084611</v>
      </c>
      <c r="H38" s="64">
        <f t="shared" si="2"/>
        <v>4.425804691762153</v>
      </c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3" spans="6:8" ht="12.75">
      <c r="F43" s="30"/>
      <c r="H43" s="6">
        <v>7</v>
      </c>
    </row>
  </sheetData>
  <mergeCells count="12">
    <mergeCell ref="A6:A9"/>
    <mergeCell ref="H6:H9"/>
    <mergeCell ref="B6:G6"/>
    <mergeCell ref="B8:D8"/>
    <mergeCell ref="E8:G8"/>
    <mergeCell ref="B7:G7"/>
    <mergeCell ref="A29:A32"/>
    <mergeCell ref="H29:H32"/>
    <mergeCell ref="E31:G31"/>
    <mergeCell ref="B31:D31"/>
    <mergeCell ref="B29:G29"/>
    <mergeCell ref="B30:G30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6" customWidth="1"/>
    <col min="2" max="2" width="10.7109375" style="6" customWidth="1"/>
    <col min="3" max="4" width="10.00390625" style="6" customWidth="1"/>
    <col min="5" max="5" width="9.7109375" style="6" customWidth="1"/>
    <col min="6" max="6" width="8.28125" style="6" bestFit="1" customWidth="1"/>
    <col min="7" max="7" width="7.8515625" style="6" bestFit="1" customWidth="1"/>
    <col min="8" max="8" width="9.7109375" style="6" customWidth="1"/>
    <col min="9" max="9" width="8.28125" style="6" bestFit="1" customWidth="1"/>
    <col min="10" max="10" width="7.8515625" style="6" bestFit="1" customWidth="1"/>
    <col min="11" max="16384" width="11.421875" style="6" customWidth="1"/>
  </cols>
  <sheetData>
    <row r="1" s="4" customFormat="1" ht="15.75">
      <c r="A1" s="40"/>
    </row>
    <row r="2" ht="12.75">
      <c r="A2" s="4"/>
    </row>
    <row r="3" spans="1:10" s="4" customFormat="1" ht="15">
      <c r="A3" s="231" t="s">
        <v>223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s="4" customFormat="1" ht="18" customHeight="1">
      <c r="A4" s="230" t="s">
        <v>149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4" customFormat="1" ht="14.2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5.75" customHeight="1">
      <c r="A6" s="223" t="s">
        <v>22</v>
      </c>
      <c r="B6" s="192" t="s">
        <v>23</v>
      </c>
      <c r="C6" s="193"/>
      <c r="D6" s="193"/>
      <c r="E6" s="203" t="s">
        <v>25</v>
      </c>
      <c r="F6" s="204"/>
      <c r="G6" s="204"/>
      <c r="H6" s="204"/>
      <c r="I6" s="204"/>
      <c r="J6" s="204"/>
    </row>
    <row r="7" spans="1:10" ht="31.5" customHeight="1">
      <c r="A7" s="224"/>
      <c r="B7" s="202"/>
      <c r="C7" s="225"/>
      <c r="D7" s="225"/>
      <c r="E7" s="232" t="s">
        <v>24</v>
      </c>
      <c r="F7" s="233"/>
      <c r="G7" s="234"/>
      <c r="H7" s="203" t="s">
        <v>21</v>
      </c>
      <c r="I7" s="204"/>
      <c r="J7" s="204"/>
    </row>
    <row r="8" spans="1:10" ht="36.75" customHeight="1">
      <c r="A8" s="225"/>
      <c r="B8" s="11" t="s">
        <v>4</v>
      </c>
      <c r="C8" s="11" t="s">
        <v>1</v>
      </c>
      <c r="D8" s="52" t="s">
        <v>2</v>
      </c>
      <c r="E8" s="11" t="s">
        <v>4</v>
      </c>
      <c r="F8" s="11" t="s">
        <v>1</v>
      </c>
      <c r="G8" s="52" t="s">
        <v>2</v>
      </c>
      <c r="H8" s="11" t="s">
        <v>4</v>
      </c>
      <c r="I8" s="11" t="s">
        <v>1</v>
      </c>
      <c r="J8" s="52" t="s">
        <v>2</v>
      </c>
    </row>
    <row r="9" ht="12.75">
      <c r="A9" s="67"/>
    </row>
    <row r="10" spans="1:10" ht="12.75">
      <c r="A10" s="61">
        <v>1970</v>
      </c>
      <c r="B10" s="30">
        <f>SUM(C10:D10)</f>
        <v>22209</v>
      </c>
      <c r="C10" s="30">
        <f>SUM(F10+I10)</f>
        <v>15798</v>
      </c>
      <c r="D10" s="30">
        <f>SUM(G10+J10)</f>
        <v>6411</v>
      </c>
      <c r="E10" s="30">
        <f>SUM(F10:G10)</f>
        <v>1180</v>
      </c>
      <c r="F10" s="30">
        <v>779</v>
      </c>
      <c r="G10" s="30">
        <v>401</v>
      </c>
      <c r="H10" s="30">
        <f>SUM(I10:J10)</f>
        <v>21029</v>
      </c>
      <c r="I10" s="30">
        <v>15019</v>
      </c>
      <c r="J10" s="30">
        <v>6010</v>
      </c>
    </row>
    <row r="11" spans="1:10" ht="12.75">
      <c r="A11" s="61">
        <v>1971</v>
      </c>
      <c r="B11" s="30">
        <f aca="true" t="shared" si="0" ref="B11:B46">SUM(C11:D11)</f>
        <v>21343</v>
      </c>
      <c r="C11" s="30">
        <f aca="true" t="shared" si="1" ref="C11:C45">SUM(F11+I11)</f>
        <v>15005</v>
      </c>
      <c r="D11" s="30">
        <f aca="true" t="shared" si="2" ref="D11:D45">SUM(G11+J11)</f>
        <v>6338</v>
      </c>
      <c r="E11" s="30">
        <f aca="true" t="shared" si="3" ref="E11:E46">SUM(F11:G11)</f>
        <v>1229</v>
      </c>
      <c r="F11" s="30">
        <v>760</v>
      </c>
      <c r="G11" s="30">
        <v>469</v>
      </c>
      <c r="H11" s="30">
        <f aca="true" t="shared" si="4" ref="H11:H45">SUM(I11:J11)</f>
        <v>20114</v>
      </c>
      <c r="I11" s="30">
        <v>14245</v>
      </c>
      <c r="J11" s="30">
        <v>5869</v>
      </c>
    </row>
    <row r="12" spans="1:10" ht="12.75">
      <c r="A12" s="61">
        <v>1972</v>
      </c>
      <c r="B12" s="30">
        <f t="shared" si="0"/>
        <v>16132</v>
      </c>
      <c r="C12" s="30">
        <f t="shared" si="1"/>
        <v>12537</v>
      </c>
      <c r="D12" s="30">
        <f t="shared" si="2"/>
        <v>3595</v>
      </c>
      <c r="E12" s="30">
        <f t="shared" si="3"/>
        <v>1164</v>
      </c>
      <c r="F12" s="30">
        <v>816</v>
      </c>
      <c r="G12" s="30">
        <v>348</v>
      </c>
      <c r="H12" s="30">
        <f t="shared" si="4"/>
        <v>14968</v>
      </c>
      <c r="I12" s="30">
        <v>11721</v>
      </c>
      <c r="J12" s="30">
        <v>3247</v>
      </c>
    </row>
    <row r="13" spans="1:10" ht="12.75">
      <c r="A13" s="61">
        <v>1973</v>
      </c>
      <c r="B13" s="30">
        <f t="shared" si="0"/>
        <v>18029</v>
      </c>
      <c r="C13" s="30">
        <f t="shared" si="1"/>
        <v>13342</v>
      </c>
      <c r="D13" s="30">
        <f t="shared" si="2"/>
        <v>4687</v>
      </c>
      <c r="E13" s="30">
        <f t="shared" si="3"/>
        <v>1149</v>
      </c>
      <c r="F13" s="30">
        <v>784</v>
      </c>
      <c r="G13" s="30">
        <v>365</v>
      </c>
      <c r="H13" s="30">
        <f t="shared" si="4"/>
        <v>16880</v>
      </c>
      <c r="I13" s="30">
        <v>12558</v>
      </c>
      <c r="J13" s="30">
        <v>4322</v>
      </c>
    </row>
    <row r="14" spans="1:10" ht="12.75">
      <c r="A14" s="61">
        <v>1974</v>
      </c>
      <c r="B14" s="30">
        <f t="shared" si="0"/>
        <v>20254</v>
      </c>
      <c r="C14" s="30">
        <f t="shared" si="1"/>
        <v>14169</v>
      </c>
      <c r="D14" s="30">
        <f t="shared" si="2"/>
        <v>6085</v>
      </c>
      <c r="E14" s="30">
        <f t="shared" si="3"/>
        <v>1336</v>
      </c>
      <c r="F14" s="30">
        <v>846</v>
      </c>
      <c r="G14" s="30">
        <v>490</v>
      </c>
      <c r="H14" s="30">
        <f t="shared" si="4"/>
        <v>18918</v>
      </c>
      <c r="I14" s="30">
        <v>13323</v>
      </c>
      <c r="J14" s="30">
        <v>5595</v>
      </c>
    </row>
    <row r="15" spans="1:10" ht="22.5" customHeight="1">
      <c r="A15" s="61">
        <v>1975</v>
      </c>
      <c r="B15" s="30">
        <f t="shared" si="0"/>
        <v>18212</v>
      </c>
      <c r="C15" s="30">
        <f t="shared" si="1"/>
        <v>12783</v>
      </c>
      <c r="D15" s="30">
        <f t="shared" si="2"/>
        <v>5429</v>
      </c>
      <c r="E15" s="30">
        <f t="shared" si="3"/>
        <v>1276</v>
      </c>
      <c r="F15" s="30">
        <v>877</v>
      </c>
      <c r="G15" s="30">
        <v>399</v>
      </c>
      <c r="H15" s="30">
        <f t="shared" si="4"/>
        <v>16936</v>
      </c>
      <c r="I15" s="30">
        <v>11906</v>
      </c>
      <c r="J15" s="30">
        <v>5030</v>
      </c>
    </row>
    <row r="16" spans="1:10" ht="12.75">
      <c r="A16" s="61">
        <v>1976</v>
      </c>
      <c r="B16" s="30">
        <f t="shared" si="0"/>
        <v>18320</v>
      </c>
      <c r="C16" s="30">
        <f t="shared" si="1"/>
        <v>13137</v>
      </c>
      <c r="D16" s="30">
        <f t="shared" si="2"/>
        <v>5183</v>
      </c>
      <c r="E16" s="30">
        <f t="shared" si="3"/>
        <v>1344</v>
      </c>
      <c r="F16" s="30">
        <v>977</v>
      </c>
      <c r="G16" s="30">
        <v>367</v>
      </c>
      <c r="H16" s="30">
        <f t="shared" si="4"/>
        <v>16976</v>
      </c>
      <c r="I16" s="30">
        <v>12160</v>
      </c>
      <c r="J16" s="30">
        <v>4816</v>
      </c>
    </row>
    <row r="17" spans="1:10" ht="12.75">
      <c r="A17" s="61">
        <v>1977</v>
      </c>
      <c r="B17" s="30">
        <f t="shared" si="0"/>
        <v>19029</v>
      </c>
      <c r="C17" s="30">
        <f t="shared" si="1"/>
        <v>13478</v>
      </c>
      <c r="D17" s="30">
        <f t="shared" si="2"/>
        <v>5551</v>
      </c>
      <c r="E17" s="30">
        <f t="shared" si="3"/>
        <v>1472</v>
      </c>
      <c r="F17" s="30">
        <v>1002</v>
      </c>
      <c r="G17" s="30">
        <v>470</v>
      </c>
      <c r="H17" s="30">
        <f t="shared" si="4"/>
        <v>17557</v>
      </c>
      <c r="I17" s="30">
        <v>12476</v>
      </c>
      <c r="J17" s="30">
        <v>5081</v>
      </c>
    </row>
    <row r="18" spans="1:10" ht="12.75">
      <c r="A18" s="61">
        <v>1978</v>
      </c>
      <c r="B18" s="30">
        <f t="shared" si="0"/>
        <v>19731</v>
      </c>
      <c r="C18" s="30">
        <f t="shared" si="1"/>
        <v>14321</v>
      </c>
      <c r="D18" s="30">
        <f t="shared" si="2"/>
        <v>5410</v>
      </c>
      <c r="E18" s="30">
        <f t="shared" si="3"/>
        <v>1514</v>
      </c>
      <c r="F18" s="30">
        <v>1011</v>
      </c>
      <c r="G18" s="30">
        <v>503</v>
      </c>
      <c r="H18" s="30">
        <f t="shared" si="4"/>
        <v>18217</v>
      </c>
      <c r="I18" s="30">
        <v>13310</v>
      </c>
      <c r="J18" s="30">
        <v>4907</v>
      </c>
    </row>
    <row r="19" spans="1:10" ht="12.75">
      <c r="A19" s="61">
        <v>1979</v>
      </c>
      <c r="B19" s="30">
        <f t="shared" si="0"/>
        <v>20663</v>
      </c>
      <c r="C19" s="30">
        <f t="shared" si="1"/>
        <v>14841</v>
      </c>
      <c r="D19" s="30">
        <f t="shared" si="2"/>
        <v>5822</v>
      </c>
      <c r="E19" s="30">
        <f t="shared" si="3"/>
        <v>1478</v>
      </c>
      <c r="F19" s="30">
        <v>892</v>
      </c>
      <c r="G19" s="30">
        <v>586</v>
      </c>
      <c r="H19" s="30">
        <f t="shared" si="4"/>
        <v>19185</v>
      </c>
      <c r="I19" s="30">
        <v>13949</v>
      </c>
      <c r="J19" s="30">
        <v>5236</v>
      </c>
    </row>
    <row r="20" spans="1:10" ht="22.5" customHeight="1">
      <c r="A20" s="61">
        <v>1980</v>
      </c>
      <c r="B20" s="30">
        <f t="shared" si="0"/>
        <v>20173</v>
      </c>
      <c r="C20" s="30">
        <f t="shared" si="1"/>
        <v>14324</v>
      </c>
      <c r="D20" s="30">
        <f t="shared" si="2"/>
        <v>5849</v>
      </c>
      <c r="E20" s="30">
        <f t="shared" si="3"/>
        <v>1443</v>
      </c>
      <c r="F20" s="30">
        <v>869</v>
      </c>
      <c r="G20" s="30">
        <v>574</v>
      </c>
      <c r="H20" s="30">
        <f t="shared" si="4"/>
        <v>18730</v>
      </c>
      <c r="I20" s="30">
        <v>13455</v>
      </c>
      <c r="J20" s="30">
        <v>5275</v>
      </c>
    </row>
    <row r="21" spans="1:10" ht="12.75">
      <c r="A21" s="61">
        <v>1981</v>
      </c>
      <c r="B21" s="30">
        <f t="shared" si="0"/>
        <v>20685</v>
      </c>
      <c r="C21" s="30">
        <f t="shared" si="1"/>
        <v>13979</v>
      </c>
      <c r="D21" s="30">
        <f t="shared" si="2"/>
        <v>6706</v>
      </c>
      <c r="E21" s="30">
        <f t="shared" si="3"/>
        <v>1535</v>
      </c>
      <c r="F21" s="30">
        <v>1083</v>
      </c>
      <c r="G21" s="30">
        <v>452</v>
      </c>
      <c r="H21" s="30">
        <f t="shared" si="4"/>
        <v>19150</v>
      </c>
      <c r="I21" s="30">
        <v>12896</v>
      </c>
      <c r="J21" s="30">
        <v>6254</v>
      </c>
    </row>
    <row r="22" spans="1:10" ht="12.75">
      <c r="A22" s="61">
        <v>1982</v>
      </c>
      <c r="B22" s="30">
        <f t="shared" si="0"/>
        <v>20049</v>
      </c>
      <c r="C22" s="30">
        <f t="shared" si="1"/>
        <v>13606</v>
      </c>
      <c r="D22" s="30">
        <f t="shared" si="2"/>
        <v>6443</v>
      </c>
      <c r="E22" s="30">
        <f t="shared" si="3"/>
        <v>1800</v>
      </c>
      <c r="F22" s="30">
        <v>1082</v>
      </c>
      <c r="G22" s="30">
        <v>718</v>
      </c>
      <c r="H22" s="30">
        <f t="shared" si="4"/>
        <v>18249</v>
      </c>
      <c r="I22" s="30">
        <v>12524</v>
      </c>
      <c r="J22" s="30">
        <v>5725</v>
      </c>
    </row>
    <row r="23" spans="1:10" ht="12.75">
      <c r="A23" s="61">
        <v>1983</v>
      </c>
      <c r="B23" s="30">
        <f t="shared" si="0"/>
        <v>21138</v>
      </c>
      <c r="C23" s="30">
        <f t="shared" si="1"/>
        <v>13980</v>
      </c>
      <c r="D23" s="30">
        <f t="shared" si="2"/>
        <v>7158</v>
      </c>
      <c r="E23" s="30">
        <f t="shared" si="3"/>
        <v>1518</v>
      </c>
      <c r="F23" s="30">
        <v>835</v>
      </c>
      <c r="G23" s="30">
        <v>683</v>
      </c>
      <c r="H23" s="30">
        <f t="shared" si="4"/>
        <v>19620</v>
      </c>
      <c r="I23" s="30">
        <v>13145</v>
      </c>
      <c r="J23" s="30">
        <v>6475</v>
      </c>
    </row>
    <row r="24" spans="1:10" ht="12.75">
      <c r="A24" s="61">
        <v>1984</v>
      </c>
      <c r="B24" s="30">
        <f t="shared" si="0"/>
        <v>22216</v>
      </c>
      <c r="C24" s="30">
        <f t="shared" si="1"/>
        <v>14329</v>
      </c>
      <c r="D24" s="30">
        <f t="shared" si="2"/>
        <v>7887</v>
      </c>
      <c r="E24" s="30">
        <f t="shared" si="3"/>
        <v>1507</v>
      </c>
      <c r="F24" s="30">
        <v>895</v>
      </c>
      <c r="G24" s="30">
        <v>612</v>
      </c>
      <c r="H24" s="30">
        <f t="shared" si="4"/>
        <v>20709</v>
      </c>
      <c r="I24" s="30">
        <v>13434</v>
      </c>
      <c r="J24" s="30">
        <v>7275</v>
      </c>
    </row>
    <row r="25" spans="1:10" ht="22.5" customHeight="1">
      <c r="A25" s="61">
        <v>1985</v>
      </c>
      <c r="B25" s="30">
        <f t="shared" si="0"/>
        <v>23795</v>
      </c>
      <c r="C25" s="30">
        <f t="shared" si="1"/>
        <v>15024</v>
      </c>
      <c r="D25" s="30">
        <f t="shared" si="2"/>
        <v>8771</v>
      </c>
      <c r="E25" s="30">
        <f t="shared" si="3"/>
        <v>1348</v>
      </c>
      <c r="F25" s="30">
        <v>808</v>
      </c>
      <c r="G25" s="30">
        <v>540</v>
      </c>
      <c r="H25" s="30">
        <f t="shared" si="4"/>
        <v>22447</v>
      </c>
      <c r="I25" s="30">
        <v>14216</v>
      </c>
      <c r="J25" s="30">
        <v>8231</v>
      </c>
    </row>
    <row r="26" spans="1:10" ht="12.75">
      <c r="A26" s="61">
        <v>1986</v>
      </c>
      <c r="B26" s="30">
        <f t="shared" si="0"/>
        <v>24575</v>
      </c>
      <c r="C26" s="30">
        <f t="shared" si="1"/>
        <v>15761</v>
      </c>
      <c r="D26" s="30">
        <f t="shared" si="2"/>
        <v>8814</v>
      </c>
      <c r="E26" s="30">
        <f t="shared" si="3"/>
        <v>1557</v>
      </c>
      <c r="F26" s="30">
        <v>918</v>
      </c>
      <c r="G26" s="30">
        <v>639</v>
      </c>
      <c r="H26" s="30">
        <f t="shared" si="4"/>
        <v>23018</v>
      </c>
      <c r="I26" s="30">
        <v>14843</v>
      </c>
      <c r="J26" s="30">
        <v>8175</v>
      </c>
    </row>
    <row r="27" spans="1:10" ht="12.75">
      <c r="A27" s="61">
        <v>1987</v>
      </c>
      <c r="B27" s="30">
        <f t="shared" si="0"/>
        <v>25589</v>
      </c>
      <c r="C27" s="30">
        <f t="shared" si="1"/>
        <v>15847</v>
      </c>
      <c r="D27" s="30">
        <f t="shared" si="2"/>
        <v>9742</v>
      </c>
      <c r="E27" s="30">
        <f t="shared" si="3"/>
        <v>1359</v>
      </c>
      <c r="F27" s="30">
        <v>881</v>
      </c>
      <c r="G27" s="30">
        <v>478</v>
      </c>
      <c r="H27" s="30">
        <f t="shared" si="4"/>
        <v>24230</v>
      </c>
      <c r="I27" s="30">
        <v>14966</v>
      </c>
      <c r="J27" s="30">
        <v>9264</v>
      </c>
    </row>
    <row r="28" spans="1:10" ht="12.75">
      <c r="A28" s="61">
        <v>1988</v>
      </c>
      <c r="B28" s="30">
        <f t="shared" si="0"/>
        <v>27703</v>
      </c>
      <c r="C28" s="30">
        <f t="shared" si="1"/>
        <v>17282</v>
      </c>
      <c r="D28" s="30">
        <f t="shared" si="2"/>
        <v>10421</v>
      </c>
      <c r="E28" s="30">
        <f t="shared" si="3"/>
        <v>1825</v>
      </c>
      <c r="F28" s="30">
        <v>1272</v>
      </c>
      <c r="G28" s="30">
        <v>553</v>
      </c>
      <c r="H28" s="30">
        <f t="shared" si="4"/>
        <v>25878</v>
      </c>
      <c r="I28" s="30">
        <v>16010</v>
      </c>
      <c r="J28" s="30">
        <v>9868</v>
      </c>
    </row>
    <row r="29" spans="1:10" ht="12.75">
      <c r="A29" s="61">
        <v>1989</v>
      </c>
      <c r="B29" s="30">
        <f t="shared" si="0"/>
        <v>28722</v>
      </c>
      <c r="C29" s="30">
        <f t="shared" si="1"/>
        <v>17782</v>
      </c>
      <c r="D29" s="30">
        <f t="shared" si="2"/>
        <v>10940</v>
      </c>
      <c r="E29" s="30">
        <f t="shared" si="3"/>
        <v>1400</v>
      </c>
      <c r="F29" s="30">
        <v>1026</v>
      </c>
      <c r="G29" s="30">
        <v>374</v>
      </c>
      <c r="H29" s="30">
        <f t="shared" si="4"/>
        <v>27322</v>
      </c>
      <c r="I29" s="30">
        <v>16756</v>
      </c>
      <c r="J29" s="30">
        <v>10566</v>
      </c>
    </row>
    <row r="30" spans="1:10" ht="21.75" customHeight="1">
      <c r="A30" s="61">
        <v>1990</v>
      </c>
      <c r="B30" s="30">
        <f t="shared" si="0"/>
        <v>30558</v>
      </c>
      <c r="C30" s="30">
        <f t="shared" si="1"/>
        <v>19659</v>
      </c>
      <c r="D30" s="30">
        <f t="shared" si="2"/>
        <v>10899</v>
      </c>
      <c r="E30" s="30">
        <f t="shared" si="3"/>
        <v>1715</v>
      </c>
      <c r="F30" s="30">
        <v>936</v>
      </c>
      <c r="G30" s="30">
        <v>779</v>
      </c>
      <c r="H30" s="30">
        <f t="shared" si="4"/>
        <v>28843</v>
      </c>
      <c r="I30" s="30">
        <v>18723</v>
      </c>
      <c r="J30" s="30">
        <v>10120</v>
      </c>
    </row>
    <row r="31" spans="1:10" ht="12.75">
      <c r="A31" s="61">
        <v>1991</v>
      </c>
      <c r="B31" s="30">
        <f t="shared" si="0"/>
        <v>30385</v>
      </c>
      <c r="C31" s="30">
        <f t="shared" si="1"/>
        <v>20115</v>
      </c>
      <c r="D31" s="30">
        <f t="shared" si="2"/>
        <v>10270</v>
      </c>
      <c r="E31" s="30">
        <f t="shared" si="3"/>
        <v>1839</v>
      </c>
      <c r="F31" s="30">
        <v>1037</v>
      </c>
      <c r="G31" s="30">
        <v>802</v>
      </c>
      <c r="H31" s="30">
        <f t="shared" si="4"/>
        <v>28546</v>
      </c>
      <c r="I31" s="30">
        <v>19078</v>
      </c>
      <c r="J31" s="30">
        <v>9468</v>
      </c>
    </row>
    <row r="32" spans="1:10" ht="12.75">
      <c r="A32" s="61">
        <v>1992</v>
      </c>
      <c r="B32" s="30">
        <f t="shared" si="0"/>
        <v>30980</v>
      </c>
      <c r="C32" s="30">
        <f t="shared" si="1"/>
        <v>20050</v>
      </c>
      <c r="D32" s="30">
        <f t="shared" si="2"/>
        <v>10930</v>
      </c>
      <c r="E32" s="30">
        <f t="shared" si="3"/>
        <v>1802</v>
      </c>
      <c r="F32" s="30">
        <v>1066</v>
      </c>
      <c r="G32" s="30">
        <v>736</v>
      </c>
      <c r="H32" s="30">
        <f t="shared" si="4"/>
        <v>29178</v>
      </c>
      <c r="I32" s="30">
        <v>18984</v>
      </c>
      <c r="J32" s="30">
        <v>10194</v>
      </c>
    </row>
    <row r="33" spans="1:10" ht="12.75">
      <c r="A33" s="61">
        <v>1993</v>
      </c>
      <c r="B33" s="30">
        <f t="shared" si="0"/>
        <v>32368</v>
      </c>
      <c r="C33" s="30">
        <f t="shared" si="1"/>
        <v>21158</v>
      </c>
      <c r="D33" s="30">
        <f t="shared" si="2"/>
        <v>11210</v>
      </c>
      <c r="E33" s="30">
        <f t="shared" si="3"/>
        <v>1616</v>
      </c>
      <c r="F33" s="30">
        <v>857</v>
      </c>
      <c r="G33" s="30">
        <v>759</v>
      </c>
      <c r="H33" s="30">
        <f t="shared" si="4"/>
        <v>30752</v>
      </c>
      <c r="I33" s="30">
        <v>20301</v>
      </c>
      <c r="J33" s="30">
        <v>10451</v>
      </c>
    </row>
    <row r="34" spans="1:10" ht="12.75">
      <c r="A34" s="61">
        <v>1994</v>
      </c>
      <c r="B34" s="30">
        <f t="shared" si="0"/>
        <v>34109</v>
      </c>
      <c r="C34" s="30">
        <f t="shared" si="1"/>
        <v>22195</v>
      </c>
      <c r="D34" s="30">
        <f t="shared" si="2"/>
        <v>11914</v>
      </c>
      <c r="E34" s="30">
        <f t="shared" si="3"/>
        <v>1338</v>
      </c>
      <c r="F34" s="30">
        <v>812</v>
      </c>
      <c r="G34" s="30">
        <v>526</v>
      </c>
      <c r="H34" s="30">
        <f t="shared" si="4"/>
        <v>32771</v>
      </c>
      <c r="I34" s="30">
        <v>21383</v>
      </c>
      <c r="J34" s="30">
        <v>11388</v>
      </c>
    </row>
    <row r="35" spans="1:10" ht="22.5" customHeight="1">
      <c r="A35" s="61">
        <v>1995</v>
      </c>
      <c r="B35" s="30">
        <f t="shared" si="0"/>
        <v>35626</v>
      </c>
      <c r="C35" s="30">
        <f t="shared" si="1"/>
        <v>22719</v>
      </c>
      <c r="D35" s="30">
        <f t="shared" si="2"/>
        <v>12907</v>
      </c>
      <c r="E35" s="30">
        <f t="shared" si="3"/>
        <v>1709</v>
      </c>
      <c r="F35" s="30">
        <v>1033</v>
      </c>
      <c r="G35" s="30">
        <v>676</v>
      </c>
      <c r="H35" s="30">
        <f t="shared" si="4"/>
        <v>33917</v>
      </c>
      <c r="I35" s="30">
        <v>21686</v>
      </c>
      <c r="J35" s="30">
        <v>12231</v>
      </c>
    </row>
    <row r="36" spans="1:10" ht="12.75">
      <c r="A36" s="61">
        <v>1996</v>
      </c>
      <c r="B36" s="30">
        <f t="shared" si="0"/>
        <v>38297</v>
      </c>
      <c r="C36" s="30">
        <f t="shared" si="1"/>
        <v>23759</v>
      </c>
      <c r="D36" s="30">
        <f t="shared" si="2"/>
        <v>14538</v>
      </c>
      <c r="E36" s="30">
        <f t="shared" si="3"/>
        <v>1679</v>
      </c>
      <c r="F36" s="30">
        <v>1066</v>
      </c>
      <c r="G36" s="30">
        <v>613</v>
      </c>
      <c r="H36" s="30">
        <f t="shared" si="4"/>
        <v>36618</v>
      </c>
      <c r="I36" s="30">
        <v>22693</v>
      </c>
      <c r="J36" s="30">
        <v>13925</v>
      </c>
    </row>
    <row r="37" spans="1:10" ht="12.75">
      <c r="A37" s="61">
        <v>1997</v>
      </c>
      <c r="B37" s="30">
        <f t="shared" si="0"/>
        <v>36501</v>
      </c>
      <c r="C37" s="30">
        <f t="shared" si="1"/>
        <v>22803</v>
      </c>
      <c r="D37" s="30">
        <f t="shared" si="2"/>
        <v>13698</v>
      </c>
      <c r="E37" s="30">
        <f t="shared" si="3"/>
        <v>1726</v>
      </c>
      <c r="F37" s="30">
        <v>1019</v>
      </c>
      <c r="G37" s="30">
        <v>707</v>
      </c>
      <c r="H37" s="30">
        <f t="shared" si="4"/>
        <v>34775</v>
      </c>
      <c r="I37" s="30">
        <v>21784</v>
      </c>
      <c r="J37" s="30">
        <v>12991</v>
      </c>
    </row>
    <row r="38" spans="1:10" ht="12.75">
      <c r="A38" s="61">
        <v>1998</v>
      </c>
      <c r="B38" s="30">
        <f t="shared" si="0"/>
        <v>34783</v>
      </c>
      <c r="C38" s="30">
        <f t="shared" si="1"/>
        <v>21722</v>
      </c>
      <c r="D38" s="30">
        <f t="shared" si="2"/>
        <v>13061</v>
      </c>
      <c r="E38" s="30">
        <f t="shared" si="3"/>
        <v>2202</v>
      </c>
      <c r="F38" s="30">
        <v>1388</v>
      </c>
      <c r="G38" s="30">
        <v>814</v>
      </c>
      <c r="H38" s="30">
        <f t="shared" si="4"/>
        <v>32581</v>
      </c>
      <c r="I38" s="30">
        <v>20334</v>
      </c>
      <c r="J38" s="30">
        <v>12247</v>
      </c>
    </row>
    <row r="39" spans="1:10" ht="12.75">
      <c r="A39" s="61">
        <v>1999</v>
      </c>
      <c r="B39" s="30">
        <f t="shared" si="0"/>
        <v>34170</v>
      </c>
      <c r="C39" s="30">
        <f t="shared" si="1"/>
        <v>21811</v>
      </c>
      <c r="D39" s="30">
        <f t="shared" si="2"/>
        <v>12359</v>
      </c>
      <c r="E39" s="30">
        <f t="shared" si="3"/>
        <v>2109</v>
      </c>
      <c r="F39" s="30">
        <v>1350</v>
      </c>
      <c r="G39" s="30">
        <v>759</v>
      </c>
      <c r="H39" s="30">
        <f t="shared" si="4"/>
        <v>32061</v>
      </c>
      <c r="I39" s="30">
        <v>20461</v>
      </c>
      <c r="J39" s="30">
        <v>11600</v>
      </c>
    </row>
    <row r="40" spans="1:10" ht="22.5" customHeight="1">
      <c r="A40" s="61">
        <v>2000</v>
      </c>
      <c r="B40" s="30">
        <f t="shared" si="0"/>
        <v>35474</v>
      </c>
      <c r="C40" s="30">
        <f t="shared" si="1"/>
        <v>22257</v>
      </c>
      <c r="D40" s="30">
        <f t="shared" si="2"/>
        <v>13217</v>
      </c>
      <c r="E40" s="30">
        <f t="shared" si="3"/>
        <v>2327</v>
      </c>
      <c r="F40" s="30">
        <v>1349</v>
      </c>
      <c r="G40" s="30">
        <v>978</v>
      </c>
      <c r="H40" s="30">
        <f t="shared" si="4"/>
        <v>33147</v>
      </c>
      <c r="I40" s="30">
        <v>20908</v>
      </c>
      <c r="J40" s="30">
        <v>12239</v>
      </c>
    </row>
    <row r="41" spans="1:13" ht="12.75">
      <c r="A41" s="61">
        <v>2001</v>
      </c>
      <c r="B41" s="30">
        <f t="shared" si="0"/>
        <v>34823</v>
      </c>
      <c r="C41" s="30">
        <f t="shared" si="1"/>
        <v>21640</v>
      </c>
      <c r="D41" s="30">
        <f t="shared" si="2"/>
        <v>13183</v>
      </c>
      <c r="E41" s="30">
        <f t="shared" si="3"/>
        <v>2515</v>
      </c>
      <c r="F41" s="30">
        <v>1537</v>
      </c>
      <c r="G41" s="30">
        <v>978</v>
      </c>
      <c r="H41" s="30">
        <f t="shared" si="4"/>
        <v>32308</v>
      </c>
      <c r="I41" s="30">
        <v>20103</v>
      </c>
      <c r="J41" s="30">
        <v>12205</v>
      </c>
      <c r="K41" s="30"/>
      <c r="L41" s="30"/>
      <c r="M41" s="30"/>
    </row>
    <row r="42" spans="1:13" ht="12.75">
      <c r="A42" s="61">
        <v>2002</v>
      </c>
      <c r="B42" s="30">
        <f t="shared" si="0"/>
        <v>34465</v>
      </c>
      <c r="C42" s="30">
        <f t="shared" si="1"/>
        <v>21278</v>
      </c>
      <c r="D42" s="30">
        <f t="shared" si="2"/>
        <v>13187</v>
      </c>
      <c r="E42" s="30">
        <f t="shared" si="3"/>
        <v>2638</v>
      </c>
      <c r="F42" s="30">
        <v>1578</v>
      </c>
      <c r="G42" s="30">
        <v>1060</v>
      </c>
      <c r="H42" s="30">
        <f t="shared" si="4"/>
        <v>31827</v>
      </c>
      <c r="I42" s="30">
        <v>19700</v>
      </c>
      <c r="J42" s="30">
        <v>12127</v>
      </c>
      <c r="K42" s="30"/>
      <c r="L42" s="30"/>
      <c r="M42" s="30"/>
    </row>
    <row r="43" spans="1:13" ht="12.75">
      <c r="A43" s="61">
        <v>2003</v>
      </c>
      <c r="B43" s="30">
        <f>SUM(C43:D43)</f>
        <v>34391</v>
      </c>
      <c r="C43" s="30">
        <f>SUM(F43+I43)</f>
        <v>21114</v>
      </c>
      <c r="D43" s="30">
        <f>SUM(G43+J43)</f>
        <v>13277</v>
      </c>
      <c r="E43" s="30">
        <f t="shared" si="3"/>
        <v>2876</v>
      </c>
      <c r="F43" s="30">
        <v>1969</v>
      </c>
      <c r="G43" s="30">
        <v>907</v>
      </c>
      <c r="H43" s="30">
        <f t="shared" si="4"/>
        <v>31515</v>
      </c>
      <c r="I43" s="30">
        <v>19145</v>
      </c>
      <c r="J43" s="30">
        <v>12370</v>
      </c>
      <c r="K43" s="30"/>
      <c r="L43" s="30"/>
      <c r="M43" s="30"/>
    </row>
    <row r="44" spans="1:13" ht="12.75">
      <c r="A44" s="61">
        <v>2004</v>
      </c>
      <c r="B44" s="30">
        <f t="shared" si="0"/>
        <v>35580</v>
      </c>
      <c r="C44" s="30">
        <f t="shared" si="1"/>
        <v>21995</v>
      </c>
      <c r="D44" s="30">
        <f t="shared" si="2"/>
        <v>13585</v>
      </c>
      <c r="E44" s="30">
        <f t="shared" si="3"/>
        <v>2610</v>
      </c>
      <c r="F44" s="30">
        <v>1785</v>
      </c>
      <c r="G44" s="30">
        <v>825</v>
      </c>
      <c r="H44" s="30">
        <f t="shared" si="4"/>
        <v>32970</v>
      </c>
      <c r="I44" s="30">
        <v>20210</v>
      </c>
      <c r="J44" s="30">
        <v>12760</v>
      </c>
      <c r="K44" s="30"/>
      <c r="L44" s="30"/>
      <c r="M44" s="30"/>
    </row>
    <row r="45" spans="1:13" ht="22.5" customHeight="1">
      <c r="A45" s="61">
        <v>2005</v>
      </c>
      <c r="B45" s="30">
        <f t="shared" si="0"/>
        <v>35021</v>
      </c>
      <c r="C45" s="30">
        <f t="shared" si="1"/>
        <v>20478</v>
      </c>
      <c r="D45" s="30">
        <f t="shared" si="2"/>
        <v>14543</v>
      </c>
      <c r="E45" s="30">
        <f t="shared" si="3"/>
        <v>2296</v>
      </c>
      <c r="F45" s="30">
        <v>1375</v>
      </c>
      <c r="G45" s="30">
        <v>921</v>
      </c>
      <c r="H45" s="30">
        <f t="shared" si="4"/>
        <v>32725</v>
      </c>
      <c r="I45" s="30">
        <v>19103</v>
      </c>
      <c r="J45" s="30">
        <v>13622</v>
      </c>
      <c r="K45" s="30"/>
      <c r="L45" s="30"/>
      <c r="M45" s="30"/>
    </row>
    <row r="46" spans="1:16" ht="12.75">
      <c r="A46" s="61">
        <v>2006</v>
      </c>
      <c r="B46" s="30">
        <f t="shared" si="0"/>
        <v>37196.5</v>
      </c>
      <c r="C46" s="30">
        <v>21535.4</v>
      </c>
      <c r="D46" s="30">
        <v>15661.1</v>
      </c>
      <c r="E46" s="30">
        <f t="shared" si="3"/>
        <v>1811</v>
      </c>
      <c r="F46" s="30">
        <v>691</v>
      </c>
      <c r="G46" s="30">
        <v>1120</v>
      </c>
      <c r="H46" s="30">
        <f>SUM(I46:J46)</f>
        <v>35385</v>
      </c>
      <c r="I46" s="30">
        <v>20844</v>
      </c>
      <c r="J46" s="30">
        <v>14541</v>
      </c>
      <c r="K46" s="30"/>
      <c r="L46" s="30"/>
      <c r="M46" s="30"/>
      <c r="N46" s="30"/>
      <c r="O46" s="30"/>
      <c r="P46" s="30"/>
    </row>
    <row r="52" ht="12.75">
      <c r="A52" s="16">
        <v>8</v>
      </c>
    </row>
  </sheetData>
  <mergeCells count="7">
    <mergeCell ref="A4:J4"/>
    <mergeCell ref="A3:J3"/>
    <mergeCell ref="E6:J6"/>
    <mergeCell ref="B6:D7"/>
    <mergeCell ref="A6:A8"/>
    <mergeCell ref="E7:G7"/>
    <mergeCell ref="H7:J7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551-15</cp:lastModifiedBy>
  <cp:lastPrinted>2008-01-04T10:46:22Z</cp:lastPrinted>
  <dcterms:created xsi:type="dcterms:W3CDTF">2007-02-06T14:37:57Z</dcterms:created>
  <dcterms:modified xsi:type="dcterms:W3CDTF">2008-02-13T07:10:57Z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