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790" yWindow="2085" windowWidth="9690" windowHeight="12540" tabRatio="820" activeTab="0"/>
  </bookViews>
  <sheets>
    <sheet name="Statistischer Bericht" sheetId="1" r:id="rId1"/>
    <sheet name="Seite1" sheetId="2" r:id="rId2"/>
    <sheet name="Seite2" sheetId="3" r:id="rId3"/>
    <sheet name="Seite3" sheetId="4" r:id="rId4"/>
    <sheet name="Seite4" sheetId="5" r:id="rId5"/>
    <sheet name="Seite5" sheetId="6" r:id="rId6"/>
    <sheet name="Seite6" sheetId="7" r:id="rId7"/>
    <sheet name="Seite7" sheetId="8" r:id="rId8"/>
    <sheet name="Seite8" sheetId="9" r:id="rId9"/>
    <sheet name="Seite9" sheetId="10" r:id="rId10"/>
    <sheet name="Seite10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DATABASE">'[2]3GÜTER'!#REF!</definedName>
    <definedName name="_xlnm.Print_Area" localSheetId="1">'Seite1'!$A$1:$J$41</definedName>
    <definedName name="_xlnm.Print_Area" localSheetId="10">'Seite10'!$A$1:$H$45</definedName>
    <definedName name="_xlnm.Print_Area" localSheetId="2">'Seite2'!$A$1:$G$54</definedName>
    <definedName name="_xlnm.Print_Area" localSheetId="3">'Seite3'!$A$1:$F$40</definedName>
    <definedName name="_xlnm.Print_Area" localSheetId="4">'Seite4'!$A$1:$G$63</definedName>
    <definedName name="_xlnm.Print_Area" localSheetId="5">'Seite5'!$A$1:$G$32</definedName>
    <definedName name="_xlnm.Print_Area" localSheetId="6">'Seite6'!$A$1:$G$43</definedName>
    <definedName name="_xlnm.Print_Area" localSheetId="7">'Seite7'!$A$1:$H$40</definedName>
    <definedName name="_xlnm.Print_Area" localSheetId="8">'Seite8'!$A$1:$J$50</definedName>
    <definedName name="_xlnm.Print_Area" localSheetId="9">'Seite9'!$A$1:$H$46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1" localSheetId="1">'Seite1'!#REF!</definedName>
    <definedName name="Quartal" localSheetId="0">'Statistischer Bericht'!#REF!</definedName>
    <definedName name="Quartal">#REF!</definedName>
    <definedName name="STJ">'[4]Januar bis Juni 94 (B)'!$F$2</definedName>
    <definedName name="CRITERIA" localSheetId="1">'[1]Januar bis Dezember 92 (A)'!#REF!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<sst xmlns="http://schemas.openxmlformats.org/spreadsheetml/2006/main" count="793" uniqueCount="255">
  <si>
    <t>Hafen</t>
  </si>
  <si>
    <t>Empfang</t>
  </si>
  <si>
    <t>Versand</t>
  </si>
  <si>
    <t>Brunsbüttel</t>
  </si>
  <si>
    <t>insgesamt</t>
  </si>
  <si>
    <t xml:space="preserve"> </t>
  </si>
  <si>
    <t>Andere Nahrungs- und Futtermittel</t>
  </si>
  <si>
    <t>Eisen, Stahl und NE-Metalle</t>
  </si>
  <si>
    <t>Steine und Erden (einschl. Baustoffe)</t>
  </si>
  <si>
    <t>Düngemittel</t>
  </si>
  <si>
    <t>ausgestie-   gene</t>
  </si>
  <si>
    <t>Ankünfte</t>
  </si>
  <si>
    <t xml:space="preserve">Abfahrten </t>
  </si>
  <si>
    <t>Seeschiffsankünfte und -abfahrten</t>
  </si>
  <si>
    <t>Seeschiffsankünfte</t>
  </si>
  <si>
    <t>Anzahl</t>
  </si>
  <si>
    <t>Schiffsart</t>
  </si>
  <si>
    <t>Kreuzfahrtschiff</t>
  </si>
  <si>
    <t>unter 1 000 BRZ</t>
  </si>
  <si>
    <t>Verkehr mit dem Ausland</t>
  </si>
  <si>
    <t>Jahr</t>
  </si>
  <si>
    <t>Beförderte Gütermenge insgesamt</t>
  </si>
  <si>
    <t>Verkehr mit anderen                               deutschen Häfen</t>
  </si>
  <si>
    <t xml:space="preserve">d a v o n </t>
  </si>
  <si>
    <t>Dagebüll</t>
  </si>
  <si>
    <t>Kiel</t>
  </si>
  <si>
    <t>Kfz als Handels-         güter</t>
  </si>
  <si>
    <t>Container</t>
  </si>
  <si>
    <t>Anhänger,       Trailer</t>
  </si>
  <si>
    <t>Empfang und Versand insgesamt</t>
  </si>
  <si>
    <t>Nr.      des         Ver-   kehrs-  bezirks</t>
  </si>
  <si>
    <t>davon</t>
  </si>
  <si>
    <t>Ladungsart</t>
  </si>
  <si>
    <t>Güterart</t>
  </si>
  <si>
    <t>Feste mineralische Brennstoffe</t>
  </si>
  <si>
    <t>Erdöl, Mineralölerzeugnisse, Gase</t>
  </si>
  <si>
    <t>Erze und Metallabfälle</t>
  </si>
  <si>
    <t>Chemische Erzeugnisse</t>
  </si>
  <si>
    <t>Außerdem: Eigengewichte der Ladungsträger</t>
  </si>
  <si>
    <t>Fahrzeuge, Maschinen, sonst. Halb- u. Fertigwaren</t>
  </si>
  <si>
    <t xml:space="preserve">   darunter Getreide</t>
  </si>
  <si>
    <t xml:space="preserve">   Ölsaaten, Fette</t>
  </si>
  <si>
    <t xml:space="preserve">   darunter Steinkohle und -briketts</t>
  </si>
  <si>
    <t>Land-, forstwirtschaftl. und verwandte Erzeugnisse</t>
  </si>
  <si>
    <t>Verkehr innerhalb Deutschlands</t>
  </si>
  <si>
    <t>Verkehr mit Häfen außerhalb Deutschlands</t>
  </si>
  <si>
    <t xml:space="preserve">      Ostseegebiet</t>
  </si>
  <si>
    <t xml:space="preserve">   Afrika</t>
  </si>
  <si>
    <t xml:space="preserve">   Nordamerika</t>
  </si>
  <si>
    <t xml:space="preserve">   Mittel- und Südamerika</t>
  </si>
  <si>
    <t xml:space="preserve">   Asien</t>
  </si>
  <si>
    <t xml:space="preserve">   Australien</t>
  </si>
  <si>
    <t>Außerdem: Eigengewicht der Ladungsträger</t>
  </si>
  <si>
    <t xml:space="preserve">      Süd- und Südosteuropa</t>
  </si>
  <si>
    <t xml:space="preserve">            fest</t>
  </si>
  <si>
    <t xml:space="preserve">            flüssig</t>
  </si>
  <si>
    <t xml:space="preserve">   Massengut</t>
  </si>
  <si>
    <t xml:space="preserve">   Stückgut</t>
  </si>
  <si>
    <t xml:space="preserve">      ohne Ladungsträger</t>
  </si>
  <si>
    <t xml:space="preserve">           20-Fuß-Container</t>
  </si>
  <si>
    <t>außerdem: Eigengewichte der Ladungsträger</t>
  </si>
  <si>
    <t>Ladungsträger</t>
  </si>
  <si>
    <t>Übrige Ladungsträger</t>
  </si>
  <si>
    <t xml:space="preserve">           Container in TEU (in 20-Fuß-Einheiten)</t>
  </si>
  <si>
    <t>Nr. der Sys-       te-   matik</t>
  </si>
  <si>
    <t>Art des Verkehrs</t>
  </si>
  <si>
    <t>Maß-       einheit</t>
  </si>
  <si>
    <t>Angekommene Seeschiffe</t>
  </si>
  <si>
    <t>1000 tdw</t>
  </si>
  <si>
    <t xml:space="preserve">  - Güterverkehr -</t>
  </si>
  <si>
    <t>Güterempfang</t>
  </si>
  <si>
    <t>Tonnen</t>
  </si>
  <si>
    <t>"</t>
  </si>
  <si>
    <t>Güterversand</t>
  </si>
  <si>
    <t>Güterumschlag insgesamt</t>
  </si>
  <si>
    <t xml:space="preserve">  - Personenverkehr -</t>
  </si>
  <si>
    <t>Ein- und ausgestiegene Fahrgäste</t>
  </si>
  <si>
    <t>Nr. des Ver-       kehrs-      bezirks</t>
  </si>
  <si>
    <t xml:space="preserve">  - Schiffsverkehr -</t>
  </si>
  <si>
    <t xml:space="preserve">      Nordeuropa und Westeuropa</t>
  </si>
  <si>
    <t xml:space="preserve">         darunter Italien</t>
  </si>
  <si>
    <t>Büsum</t>
  </si>
  <si>
    <t>Burgstaaken / Fehmarn</t>
  </si>
  <si>
    <t>Eckernförde</t>
  </si>
  <si>
    <t>Flensburg</t>
  </si>
  <si>
    <t>Glücksburg /Langballigau</t>
  </si>
  <si>
    <t>Glückstadt</t>
  </si>
  <si>
    <t>Gröde / Hooge / Langeness / Hallig</t>
  </si>
  <si>
    <t>Heiligenhafen</t>
  </si>
  <si>
    <t>Helgoland</t>
  </si>
  <si>
    <t>Hochdonn</t>
  </si>
  <si>
    <t>Hörnum / Sylt</t>
  </si>
  <si>
    <t>Hohenhörn / Schafstedt</t>
  </si>
  <si>
    <t>Husum</t>
  </si>
  <si>
    <t>Itzehoe</t>
  </si>
  <si>
    <t>Kappeln</t>
  </si>
  <si>
    <t>List / Sylt</t>
  </si>
  <si>
    <t>Lübeck</t>
  </si>
  <si>
    <t xml:space="preserve">Neustadt / Holstein </t>
  </si>
  <si>
    <t>Nordstrand / Strucklahnungshörn</t>
  </si>
  <si>
    <t>Pellworm</t>
  </si>
  <si>
    <t>Puttgarden / Fehmarn</t>
  </si>
  <si>
    <t>Rendsburg</t>
  </si>
  <si>
    <t>Schlüttsiel</t>
  </si>
  <si>
    <t>Wedel / Schulau</t>
  </si>
  <si>
    <t>Wyk / Föhr</t>
  </si>
  <si>
    <t>Sonstige</t>
  </si>
  <si>
    <t>darunter</t>
  </si>
  <si>
    <t xml:space="preserve">   Dagebüll</t>
  </si>
  <si>
    <t xml:space="preserve">   Gröde / Hooge / Langeness / Hallig</t>
  </si>
  <si>
    <t xml:space="preserve">   Husum</t>
  </si>
  <si>
    <t xml:space="preserve">   Kiel</t>
  </si>
  <si>
    <t xml:space="preserve">   List / Sylt</t>
  </si>
  <si>
    <t xml:space="preserve">   Neustadt / Holstein </t>
  </si>
  <si>
    <t xml:space="preserve">   Lübeck</t>
  </si>
  <si>
    <t xml:space="preserve">   Nordstrand / Strucklahnungshörn</t>
  </si>
  <si>
    <t xml:space="preserve">   Pellworm</t>
  </si>
  <si>
    <t xml:space="preserve">   Puttgarden / Fehmarn</t>
  </si>
  <si>
    <t xml:space="preserve">   Rendsburg</t>
  </si>
  <si>
    <t xml:space="preserve">   Wyk / Föhr</t>
  </si>
  <si>
    <t xml:space="preserve">D a v o n </t>
  </si>
  <si>
    <t>Eisen-        bahn-        fahrzeuge</t>
  </si>
  <si>
    <t>Reise-        Pkw,      Omni-         busse</t>
  </si>
  <si>
    <t>Reise-            Pkw,      Omni-         busse</t>
  </si>
  <si>
    <t>Güter-         Lkw</t>
  </si>
  <si>
    <t>Güter-              Lkw</t>
  </si>
  <si>
    <t>Steenodde / Amrum</t>
  </si>
  <si>
    <t>Fahrgastschiff</t>
  </si>
  <si>
    <t>Ro-Ro-Schiff/Fährschiff</t>
  </si>
  <si>
    <t>Schüttgutfrachtschiff</t>
  </si>
  <si>
    <t>Stückgutfrachter</t>
  </si>
  <si>
    <t>Tankschiff</t>
  </si>
  <si>
    <t>1 000 bis unter 5 000 BRZ</t>
  </si>
  <si>
    <t>5 000 bis unter 20 000 BRZ</t>
  </si>
  <si>
    <t>20 000 bis unter 50 000 BRZ</t>
  </si>
  <si>
    <t>50 000 und mehr BRZ</t>
  </si>
  <si>
    <t>Fahrtgebiet</t>
  </si>
  <si>
    <t xml:space="preserve">                        insgesamt</t>
  </si>
  <si>
    <t>-</t>
  </si>
  <si>
    <t>Hinweis: Bundeszahlen veröffentlicht das Statistische Bundesamt in seiner Fachserie 8 "Verkehr", Reihe 5</t>
  </si>
  <si>
    <t>x = Nachweis nicht sinnvoll</t>
  </si>
  <si>
    <t xml:space="preserve">                     x</t>
  </si>
  <si>
    <t xml:space="preserve">                                                       Insgesamt</t>
  </si>
  <si>
    <t xml:space="preserve">                    x</t>
  </si>
  <si>
    <t>Beförderte Gütermenge in 1000 Tonnen</t>
  </si>
  <si>
    <t>in 1000 Tonnen</t>
  </si>
  <si>
    <t xml:space="preserve">         darunter Schweden / Ostsee</t>
  </si>
  <si>
    <t xml:space="preserve">                        Finnland</t>
  </si>
  <si>
    <t xml:space="preserve">                        Russische Föderation / Ostsee</t>
  </si>
  <si>
    <t xml:space="preserve">                        Dänemark / Ostsee</t>
  </si>
  <si>
    <t xml:space="preserve">                        Lettland</t>
  </si>
  <si>
    <t xml:space="preserve">                        Polen</t>
  </si>
  <si>
    <t xml:space="preserve">                        Litauen</t>
  </si>
  <si>
    <t xml:space="preserve">                        Estland</t>
  </si>
  <si>
    <t>Insgesamt</t>
  </si>
  <si>
    <t xml:space="preserve">      mit Ladungsträger</t>
  </si>
  <si>
    <t xml:space="preserve">          darunter in Containern</t>
  </si>
  <si>
    <t>10    Seeschiffsankünfte in den Häfen Schleswig-Holsteins</t>
  </si>
  <si>
    <t>12    Anzahl der umgeschlagenen Reise- und Transportfahrzeuge sowie der Transportbehälter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</si>
  <si>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</si>
  <si>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</si>
  <si>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</si>
  <si>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</si>
  <si>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</si>
  <si>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</si>
  <si>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</si>
  <si>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</si>
  <si>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</si>
  <si>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</si>
  <si>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</si>
  <si>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</si>
  <si>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</si>
  <si>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</si>
  <si>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</si>
  <si>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</si>
  <si>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</si>
  <si>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</si>
  <si>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</si>
  <si>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</si>
  <si>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</si>
  <si>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</si>
  <si>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</si>
  <si>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</si>
  <si>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</si>
  <si>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Die Seeschifffahrt in Schleswig-Holstein</t>
  </si>
  <si>
    <t>Reinhard Schubert</t>
  </si>
  <si>
    <t>040 42831-1820</t>
  </si>
  <si>
    <t xml:space="preserve">  darunter Puttgarden</t>
  </si>
  <si>
    <t>mailto:info-HH@statistik-nord.de</t>
  </si>
  <si>
    <t>mailto:info-SH@statistik-nord.de</t>
  </si>
  <si>
    <t xml:space="preserve">                       Vereinigtes Königreich</t>
  </si>
  <si>
    <t>Lkw (einschl. deren Anhänger)</t>
  </si>
  <si>
    <t>Pkw (einschl. deren Anhänger)</t>
  </si>
  <si>
    <t xml:space="preserve">         darunter Norwegen</t>
  </si>
  <si>
    <t xml:space="preserve">                       Niederlande</t>
  </si>
  <si>
    <t xml:space="preserve">   darunter Verkehr innerhalb Schleswig-Holstein</t>
  </si>
  <si>
    <t>Sattelauflieger und Wechselbrücken</t>
  </si>
  <si>
    <t xml:space="preserve">Sonstige Anhänger, </t>
  </si>
  <si>
    <t>11    Entwicklung des Seegüterverkehrs in den Häfen Schleswig-Holsteins seit 1970</t>
  </si>
  <si>
    <t xml:space="preserve">                  Brunsbüttel</t>
  </si>
  <si>
    <t xml:space="preserve">                  Puttgarden</t>
  </si>
  <si>
    <t xml:space="preserve">                  Kiel</t>
  </si>
  <si>
    <t xml:space="preserve">                  Flensburg</t>
  </si>
  <si>
    <t xml:space="preserve">                  Rendsburg</t>
  </si>
  <si>
    <t xml:space="preserve">                  Husum</t>
  </si>
  <si>
    <t xml:space="preserve">                  Dagebüll</t>
  </si>
  <si>
    <t xml:space="preserve">                  Wyk / Föhr</t>
  </si>
  <si>
    <t xml:space="preserve">                  Helgoland</t>
  </si>
  <si>
    <r>
      <t xml:space="preserve">Brutto-       raumzahl      </t>
    </r>
    <r>
      <rPr>
        <sz val="9"/>
        <rFont val="Arial"/>
        <family val="2"/>
      </rPr>
      <t xml:space="preserve"> (BRZ)</t>
    </r>
  </si>
  <si>
    <r>
      <t xml:space="preserve">Trag-       fähigkeit       </t>
    </r>
    <r>
      <rPr>
        <sz val="9"/>
        <rFont val="Arial"/>
        <family val="2"/>
      </rPr>
      <t xml:space="preserve"> (tdw)</t>
    </r>
  </si>
  <si>
    <t xml:space="preserve">   Schlüttsiel</t>
  </si>
  <si>
    <t xml:space="preserve">           40-Fuß-Container und größer</t>
  </si>
  <si>
    <t>Steenodde und Wittdün / Amrum</t>
  </si>
  <si>
    <t xml:space="preserve">   Steenodde und Wittdün / Amrum</t>
  </si>
  <si>
    <t xml:space="preserve">                    in Lkw (einschl. deren Anhängern)</t>
  </si>
  <si>
    <t xml:space="preserve">                    in sonstigen Anhängern, Sattelaufliegern</t>
  </si>
  <si>
    <t xml:space="preserve">                    und Wechselbrücken</t>
  </si>
  <si>
    <t xml:space="preserve">5    Ein- und ausgeladene Fahrzeuge und Transportbehälter in den Häfen </t>
  </si>
  <si>
    <t>in Tonnen</t>
  </si>
  <si>
    <t>Steenodde / Wittdün / Amrum</t>
  </si>
  <si>
    <t xml:space="preserve">        Reise- und Transportfahrzeuge sowie der Transportbehälter in Tonnen</t>
  </si>
  <si>
    <t xml:space="preserve">4    Seegüterumschlag in den Häfen Schleswig-Holsteins </t>
  </si>
  <si>
    <r>
      <t xml:space="preserve">   Europa </t>
    </r>
    <r>
      <rPr>
        <sz val="8"/>
        <rFont val="Arial"/>
        <family val="2"/>
      </rPr>
      <t>(ohne Verkehr innerhalb Deutschlands)</t>
    </r>
  </si>
  <si>
    <t>eingestie-     gene</t>
  </si>
  <si>
    <r>
      <t xml:space="preserve">Schiffsgrößenklassen                                                    </t>
    </r>
    <r>
      <rPr>
        <sz val="9"/>
        <rFont val="Arial"/>
        <family val="2"/>
      </rPr>
      <t xml:space="preserve"> (BRZ = Bruttoraumzahl)</t>
    </r>
  </si>
  <si>
    <t xml:space="preserve">   Brunsbüttel</t>
  </si>
  <si>
    <t xml:space="preserve">    darunter Lübeck</t>
  </si>
  <si>
    <t xml:space="preserve">                         x</t>
  </si>
  <si>
    <r>
      <t xml:space="preserve">1)  </t>
    </r>
    <r>
      <rPr>
        <sz val="9"/>
        <rFont val="Arial"/>
        <family val="2"/>
      </rPr>
      <t xml:space="preserve"> Zahlenwert unbekannt</t>
    </r>
  </si>
  <si>
    <t>Insgesamt    2009</t>
  </si>
  <si>
    <t>Veränderung        insgesamt             2009           gegenüber            2008 in %</t>
  </si>
  <si>
    <t>Beidenfleth</t>
  </si>
  <si>
    <t>Veränderung 2010 gegenüber 2009 in %</t>
  </si>
  <si>
    <t>1    Seeverkehr in den Häfen Schleswig-Holsteins 2010 und 2009</t>
  </si>
  <si>
    <t>Veränderung insges. 2010 gegenüber 2009 in %</t>
  </si>
  <si>
    <t>Insgesamt    2010</t>
  </si>
  <si>
    <t>2    Seegüterumschlag in den Häfen Schleswig-Holsteins nach Güterarten 2010 und 2009</t>
  </si>
  <si>
    <t>3    Seegüterumschlag in den Häfen Schleswig-Holsteins nach Fahrtgebieten 2010 und 2009</t>
  </si>
  <si>
    <t>Veränderung             2010 insgesamt          gegenüber           2009                      in %</t>
  </si>
  <si>
    <t>Veränderung        insgesamt             2010           gegenüber            2009 in %</t>
  </si>
  <si>
    <t>7    Ein- und ausgestiegene Fahrgäste in den Häfen Schleswig-Holsteins 2010 und 2009</t>
  </si>
  <si>
    <t>8    Seeschiffsankünfte und -abfahrten in den Häfen Schleswig-Holsteins 2010 und 2009</t>
  </si>
  <si>
    <t>2009 insgesamt</t>
  </si>
  <si>
    <t>Veränderung 2010 insgesamt     gegenüber       2009                   in %</t>
  </si>
  <si>
    <t>9    Seeschiffsankünfte in den Häfen Schleswig-Holsteins nach Schiffsarten 2010 und 2009</t>
  </si>
  <si>
    <t>Verände-   rung der Ankünfte 2010 gegenüber 2009               in %</t>
  </si>
  <si>
    <t xml:space="preserve">        im seewärtigen Güterverkehr Schleswig-Holsteins 2010</t>
  </si>
  <si>
    <t>13    Eigengewichte der im seewärtigen Güterverkehr Schleswig-Holsteins 2010 umgeschlagenen</t>
  </si>
  <si>
    <t>H II 2 - j/10 S</t>
  </si>
  <si>
    <t xml:space="preserve">      nach Ladungsart 2010 und 2009</t>
  </si>
  <si>
    <t xml:space="preserve">      Schleswig-Holsteins 2010 und 2009</t>
  </si>
  <si>
    <t>6a  Seegüterumschlag in den Häfen Schleswig-Holsteins 2010 und 2009</t>
  </si>
  <si>
    <t>6b  Seegüterumschlag im Fährverkehr in den Häfen Schleswig-Holsteins 2010 und 2009</t>
  </si>
  <si>
    <r>
      <t xml:space="preserve">1)  </t>
    </r>
    <r>
      <rPr>
        <sz val="10"/>
        <rFont val="Arial"/>
        <family val="2"/>
      </rPr>
      <t xml:space="preserve"> Zahlenwert unbekannt</t>
    </r>
  </si>
  <si>
    <t xml:space="preserve">        nach Schiffsgrößenklassen 2010 und 2009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</si>
</sst>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###\ ###\ ##0"/>
    <numFmt numFmtId="166" formatCode="0#"/>
    <numFmt numFmtId="167" formatCode="#\ ##0"/>
    <numFmt numFmtId="168" formatCode="#\ ###\ ##0"/>
    <numFmt numFmtId="169" formatCode="\ \ \ \ \ \ \ \ \ \ \ \+* #\ ##0.0\ \ \ ;\ \ \ \ \ \ \ \ \ \ \ \-* #\ ##0.0\ \ \ "/>
    <numFmt numFmtId="170" formatCode="\ \ \ \ \ \ \ \ \ \ \+* #\ ##0.0\ \ \ ;\ \ \ \ \ \ \ \ \ \ \-* #\ ##0.0\ \ \ "/>
    <numFmt numFmtId="171" formatCode="d/\ mmmm\ yyyy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Helvetica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6" fillId="0" borderId="0">
      <alignment horizontal="center"/>
      <protection/>
    </xf>
    <xf numFmtId="38" fontId="6" fillId="0" borderId="0">
      <alignment horizontal="center"/>
      <protection/>
    </xf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24" applyFont="1" applyFill="1">
      <alignment/>
      <protection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167" fontId="3" fillId="2" borderId="0" xfId="24" applyNumberFormat="1" applyFont="1" applyFill="1">
      <alignment/>
      <protection/>
    </xf>
    <xf numFmtId="167" fontId="3" fillId="2" borderId="0" xfId="24" applyNumberFormat="1" applyFont="1" applyFill="1" applyBorder="1">
      <alignment/>
      <protection/>
    </xf>
    <xf numFmtId="168" fontId="3" fillId="2" borderId="0" xfId="24" applyNumberFormat="1" applyFont="1" applyFill="1">
      <alignment/>
      <protection/>
    </xf>
    <xf numFmtId="0" fontId="5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165" fontId="5" fillId="2" borderId="0" xfId="0" applyNumberFormat="1" applyFont="1" applyFill="1" applyBorder="1" applyAlignment="1">
      <alignment/>
    </xf>
    <xf numFmtId="165" fontId="5" fillId="2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165" fontId="1" fillId="2" borderId="2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/>
    </xf>
    <xf numFmtId="0" fontId="1" fillId="2" borderId="4" xfId="23" applyFont="1" applyFill="1" applyBorder="1" applyAlignment="1" applyProtection="1">
      <alignment/>
      <protection hidden="1"/>
    </xf>
    <xf numFmtId="0" fontId="1" fillId="3" borderId="3" xfId="23" applyFont="1" applyFill="1" applyBorder="1" applyAlignment="1" applyProtection="1">
      <alignment/>
      <protection hidden="1"/>
    </xf>
    <xf numFmtId="0" fontId="0" fillId="3" borderId="3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0" fillId="2" borderId="6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7" xfId="23" applyFont="1" applyFill="1" applyBorder="1" applyAlignment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10" fillId="3" borderId="1" xfId="21" applyFont="1" applyFill="1" applyBorder="1" applyAlignment="1" applyProtection="1">
      <alignment horizontal="left"/>
      <protection hidden="1"/>
    </xf>
    <xf numFmtId="0" fontId="0" fillId="3" borderId="1" xfId="23" applyFont="1" applyFill="1" applyBorder="1" applyAlignment="1" applyProtection="1">
      <alignment/>
      <protection hidden="1"/>
    </xf>
    <xf numFmtId="0" fontId="0" fillId="3" borderId="9" xfId="23" applyFont="1" applyFill="1" applyBorder="1" applyAlignment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8" xfId="23" applyFont="1" applyFill="1" applyBorder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1" fillId="3" borderId="6" xfId="23" applyFont="1" applyFill="1" applyBorder="1" applyAlignment="1" applyProtection="1">
      <alignment/>
      <protection hidden="1"/>
    </xf>
    <xf numFmtId="0" fontId="1" fillId="2" borderId="6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7" xfId="23" applyFont="1" applyFill="1" applyBorder="1" applyAlignment="1" applyProtection="1">
      <alignment horizontal="centerContinuous"/>
      <protection hidden="1"/>
    </xf>
    <xf numFmtId="0" fontId="1" fillId="2" borderId="6" xfId="23" applyFont="1" applyFill="1" applyBorder="1" applyAlignment="1" applyProtection="1">
      <alignment horizontal="left"/>
      <protection hidden="1"/>
    </xf>
    <xf numFmtId="1" fontId="1" fillId="2" borderId="6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11" fillId="2" borderId="9" xfId="21" applyFont="1" applyFill="1" applyBorder="1" applyAlignment="1" applyProtection="1">
      <alignment horizontal="left"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3" borderId="12" xfId="23" applyFont="1" applyFill="1" applyBorder="1" applyProtection="1">
      <alignment/>
      <protection hidden="1"/>
    </xf>
    <xf numFmtId="0" fontId="1" fillId="2" borderId="13" xfId="0" applyFont="1" applyFill="1" applyBorder="1" applyAlignment="1">
      <alignment horizontal="center"/>
    </xf>
    <xf numFmtId="167" fontId="12" fillId="2" borderId="0" xfId="24" applyNumberFormat="1" applyFont="1" applyFill="1">
      <alignment/>
      <protection/>
    </xf>
    <xf numFmtId="168" fontId="12" fillId="2" borderId="0" xfId="24" applyNumberFormat="1" applyFont="1" applyFill="1">
      <alignment/>
      <protection/>
    </xf>
    <xf numFmtId="167" fontId="12" fillId="2" borderId="0" xfId="0" applyNumberFormat="1" applyFont="1" applyFill="1" applyAlignment="1">
      <alignment/>
    </xf>
    <xf numFmtId="165" fontId="3" fillId="2" borderId="2" xfId="0" applyNumberFormat="1" applyFont="1" applyFill="1" applyBorder="1" applyAlignment="1">
      <alignment/>
    </xf>
    <xf numFmtId="168" fontId="3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8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3" fillId="2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13" fillId="2" borderId="0" xfId="0" applyFont="1" applyFill="1" applyAlignment="1">
      <alignment/>
    </xf>
    <xf numFmtId="167" fontId="1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12" fillId="2" borderId="2" xfId="0" applyNumberFormat="1" applyFont="1" applyFill="1" applyBorder="1" applyAlignment="1">
      <alignment/>
    </xf>
    <xf numFmtId="165" fontId="0" fillId="2" borderId="0" xfId="0" applyNumberFormat="1" applyFont="1" applyFill="1" applyAlignment="1">
      <alignment/>
    </xf>
    <xf numFmtId="167" fontId="3" fillId="2" borderId="0" xfId="0" applyNumberFormat="1" applyFont="1" applyFill="1" applyAlignment="1">
      <alignment horizontal="center"/>
    </xf>
    <xf numFmtId="167" fontId="3" fillId="2" borderId="0" xfId="0" applyNumberFormat="1" applyFont="1" applyFill="1" applyAlignment="1">
      <alignment/>
    </xf>
    <xf numFmtId="168" fontId="1" fillId="2" borderId="0" xfId="0" applyNumberFormat="1" applyFont="1" applyFill="1" applyAlignment="1">
      <alignment horizontal="center"/>
    </xf>
    <xf numFmtId="168" fontId="12" fillId="2" borderId="2" xfId="0" applyNumberFormat="1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0" fontId="6" fillId="2" borderId="0" xfId="25" applyFill="1">
      <alignment/>
      <protection/>
    </xf>
    <xf numFmtId="0" fontId="0" fillId="2" borderId="0" xfId="23" applyFont="1" applyFill="1" applyProtection="1">
      <alignment/>
      <protection hidden="1"/>
    </xf>
    <xf numFmtId="168" fontId="0" fillId="2" borderId="0" xfId="0" applyNumberFormat="1" applyFont="1" applyFill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167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11" fillId="2" borderId="1" xfId="20" applyFont="1" applyFill="1" applyBorder="1" applyAlignment="1" applyProtection="1">
      <alignment horizontal="left"/>
      <protection hidden="1"/>
    </xf>
    <xf numFmtId="0" fontId="11" fillId="2" borderId="1" xfId="21" applyFont="1" applyFill="1" applyBorder="1" applyAlignment="1" applyProtection="1">
      <alignment horizontal="left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9" xfId="23" applyFont="1" applyFill="1" applyBorder="1" applyAlignment="1" applyProtection="1">
      <alignment horizontal="left" vertical="top" wrapText="1"/>
      <protection hidden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7" xfId="23" applyNumberFormat="1" applyFont="1" applyFill="1" applyBorder="1" applyAlignment="1" applyProtection="1">
      <alignment horizontal="left"/>
      <protection hidden="1"/>
    </xf>
    <xf numFmtId="0" fontId="9" fillId="3" borderId="0" xfId="20" applyFill="1" applyAlignment="1">
      <alignment/>
    </xf>
    <xf numFmtId="171" fontId="0" fillId="2" borderId="10" xfId="23" applyNumberFormat="1" applyFont="1" applyFill="1" applyBorder="1" applyAlignment="1" applyProtection="1">
      <alignment horizontal="left"/>
      <protection hidden="1"/>
    </xf>
    <xf numFmtId="171" fontId="0" fillId="2" borderId="12" xfId="23" applyNumberFormat="1" applyFont="1" applyFill="1" applyBorder="1" applyAlignment="1" applyProtection="1">
      <alignment horizontal="left"/>
      <protection hidden="1"/>
    </xf>
    <xf numFmtId="0" fontId="9" fillId="3" borderId="1" xfId="20" applyFill="1" applyBorder="1" applyAlignment="1">
      <alignment/>
    </xf>
    <xf numFmtId="0" fontId="0" fillId="3" borderId="1" xfId="0" applyFill="1" applyBorder="1" applyAlignment="1">
      <alignment/>
    </xf>
    <xf numFmtId="0" fontId="0" fillId="3" borderId="9" xfId="0" applyFill="1" applyBorder="1" applyAlignment="1">
      <alignment/>
    </xf>
    <xf numFmtId="49" fontId="0" fillId="2" borderId="3" xfId="23" applyNumberFormat="1" applyFont="1" applyFill="1" applyBorder="1" applyAlignment="1" applyProtection="1">
      <alignment horizontal="left"/>
      <protection hidden="1"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165" fontId="0" fillId="2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center" vertical="center" wrapText="1"/>
    </xf>
    <xf numFmtId="0" fontId="0" fillId="2" borderId="0" xfId="24" applyFont="1" applyFill="1">
      <alignment/>
      <protection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165" fontId="15" fillId="2" borderId="0" xfId="0" applyNumberFormat="1" applyFont="1" applyFill="1" applyBorder="1" applyAlignment="1">
      <alignment/>
    </xf>
    <xf numFmtId="165" fontId="15" fillId="2" borderId="0" xfId="0" applyNumberFormat="1" applyFont="1" applyFill="1" applyAlignment="1">
      <alignment/>
    </xf>
    <xf numFmtId="0" fontId="14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3" fillId="2" borderId="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64" fontId="0" fillId="2" borderId="3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168" fontId="0" fillId="2" borderId="17" xfId="0" applyNumberFormat="1" applyFont="1" applyFill="1" applyBorder="1" applyAlignment="1">
      <alignment horizontal="right"/>
    </xf>
    <xf numFmtId="168" fontId="0" fillId="2" borderId="3" xfId="0" applyNumberFormat="1" applyFont="1" applyFill="1" applyBorder="1" applyAlignment="1">
      <alignment horizontal="right"/>
    </xf>
    <xf numFmtId="169" fontId="3" fillId="2" borderId="0" xfId="26" applyNumberFormat="1" applyFont="1" applyFill="1" applyBorder="1">
      <alignment/>
      <protection/>
    </xf>
    <xf numFmtId="164" fontId="0" fillId="2" borderId="0" xfId="0" applyNumberFormat="1" applyFont="1" applyFill="1" applyAlignment="1">
      <alignment/>
    </xf>
    <xf numFmtId="168" fontId="0" fillId="2" borderId="2" xfId="0" applyNumberFormat="1" applyFont="1" applyFill="1" applyBorder="1" applyAlignment="1">
      <alignment horizontal="right"/>
    </xf>
    <xf numFmtId="168" fontId="0" fillId="2" borderId="0" xfId="0" applyNumberFormat="1" applyFont="1" applyFill="1" applyAlignment="1">
      <alignment horizontal="right"/>
    </xf>
    <xf numFmtId="168" fontId="0" fillId="2" borderId="0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/>
    </xf>
    <xf numFmtId="168" fontId="1" fillId="2" borderId="0" xfId="0" applyNumberFormat="1" applyFont="1" applyFill="1" applyAlignment="1">
      <alignment horizontal="right"/>
    </xf>
    <xf numFmtId="169" fontId="12" fillId="2" borderId="0" xfId="26" applyNumberFormat="1" applyFont="1" applyFill="1" applyBorder="1">
      <alignment/>
      <protection/>
    </xf>
    <xf numFmtId="0" fontId="12" fillId="2" borderId="0" xfId="0" applyFont="1" applyFill="1" applyAlignment="1">
      <alignment horizont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167" fontId="0" fillId="2" borderId="0" xfId="0" applyNumberFormat="1" applyFont="1" applyFill="1" applyAlignment="1">
      <alignment/>
    </xf>
    <xf numFmtId="167" fontId="0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165" fontId="0" fillId="2" borderId="2" xfId="0" applyNumberFormat="1" applyFont="1" applyFill="1" applyBorder="1" applyAlignment="1">
      <alignment/>
    </xf>
    <xf numFmtId="165" fontId="0" fillId="2" borderId="2" xfId="0" applyNumberFormat="1" applyFont="1" applyFill="1" applyBorder="1" applyAlignment="1">
      <alignment horizontal="right"/>
    </xf>
    <xf numFmtId="165" fontId="0" fillId="2" borderId="0" xfId="0" applyNumberFormat="1" applyFont="1" applyFill="1" applyAlignment="1">
      <alignment horizontal="right"/>
    </xf>
    <xf numFmtId="0" fontId="0" fillId="2" borderId="3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164" fontId="0" fillId="2" borderId="0" xfId="0" applyNumberFormat="1" applyFont="1" applyFill="1" applyAlignment="1">
      <alignment horizont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68" fontId="3" fillId="2" borderId="2" xfId="0" applyNumberFormat="1" applyFont="1" applyFill="1" applyBorder="1" applyAlignment="1">
      <alignment/>
    </xf>
    <xf numFmtId="168" fontId="3" fillId="2" borderId="0" xfId="0" applyNumberFormat="1" applyFont="1" applyFill="1" applyBorder="1" applyAlignment="1">
      <alignment/>
    </xf>
    <xf numFmtId="170" fontId="3" fillId="2" borderId="0" xfId="26" applyNumberFormat="1" applyFont="1" applyFill="1" applyBorder="1">
      <alignment/>
      <protection/>
    </xf>
    <xf numFmtId="0" fontId="0" fillId="2" borderId="0" xfId="0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168" fontId="12" fillId="2" borderId="0" xfId="0" applyNumberFormat="1" applyFont="1" applyFill="1" applyBorder="1" applyAlignment="1">
      <alignment/>
    </xf>
    <xf numFmtId="170" fontId="12" fillId="2" borderId="0" xfId="26" applyNumberFormat="1" applyFont="1" applyFill="1" applyBorder="1">
      <alignment/>
      <protection/>
    </xf>
    <xf numFmtId="168" fontId="2" fillId="2" borderId="0" xfId="0" applyNumberFormat="1" applyFont="1" applyFill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8" fontId="3" fillId="2" borderId="17" xfId="0" applyNumberFormat="1" applyFont="1" applyFill="1" applyBorder="1" applyAlignment="1">
      <alignment/>
    </xf>
    <xf numFmtId="168" fontId="3" fillId="2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right"/>
    </xf>
    <xf numFmtId="0" fontId="0" fillId="2" borderId="14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/>
    </xf>
    <xf numFmtId="168" fontId="0" fillId="2" borderId="2" xfId="0" applyNumberFormat="1" applyFont="1" applyFill="1" applyBorder="1" applyAlignment="1">
      <alignment/>
    </xf>
    <xf numFmtId="168" fontId="0" fillId="2" borderId="0" xfId="0" applyNumberFormat="1" applyFont="1" applyFill="1" applyAlignment="1">
      <alignment/>
    </xf>
    <xf numFmtId="168" fontId="1" fillId="2" borderId="2" xfId="0" applyNumberFormat="1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/>
    </xf>
    <xf numFmtId="0" fontId="3" fillId="2" borderId="17" xfId="0" applyFont="1" applyFill="1" applyBorder="1" applyAlignment="1">
      <alignment/>
    </xf>
    <xf numFmtId="168" fontId="3" fillId="2" borderId="2" xfId="0" applyNumberFormat="1" applyFont="1" applyFill="1" applyBorder="1" applyAlignment="1">
      <alignment horizontal="right"/>
    </xf>
    <xf numFmtId="168" fontId="3" fillId="2" borderId="0" xfId="0" applyNumberFormat="1" applyFont="1" applyFill="1" applyBorder="1" applyAlignment="1">
      <alignment horizontal="right"/>
    </xf>
    <xf numFmtId="0" fontId="12" fillId="2" borderId="13" xfId="0" applyFont="1" applyFill="1" applyBorder="1" applyAlignment="1">
      <alignment horizontal="center"/>
    </xf>
    <xf numFmtId="168" fontId="12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0" fillId="2" borderId="9" xfId="0" applyFont="1" applyFill="1" applyBorder="1" applyAlignment="1">
      <alignment horizontal="center" vertical="center" wrapText="1"/>
    </xf>
    <xf numFmtId="168" fontId="12" fillId="2" borderId="0" xfId="0" applyNumberFormat="1" applyFont="1" applyFill="1" applyAlignment="1">
      <alignment horizontal="right"/>
    </xf>
    <xf numFmtId="0" fontId="3" fillId="2" borderId="13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166" fontId="3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/>
    </xf>
    <xf numFmtId="164" fontId="12" fillId="2" borderId="0" xfId="0" applyNumberFormat="1" applyFont="1" applyFill="1" applyAlignment="1">
      <alignment/>
    </xf>
    <xf numFmtId="165" fontId="12" fillId="2" borderId="0" xfId="0" applyNumberFormat="1" applyFont="1" applyFill="1" applyAlignment="1">
      <alignment/>
    </xf>
    <xf numFmtId="165" fontId="12" fillId="2" borderId="0" xfId="0" applyNumberFormat="1" applyFont="1" applyFill="1" applyBorder="1" applyAlignment="1">
      <alignment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</cellXfs>
  <cellStyles count="15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DEZ94" xfId="24"/>
    <cellStyle name="Standard_EXCEL-Vorblatt für Statistische Berichte" xfId="25"/>
    <cellStyle name="Standard_HII942A (2)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45</xdr:row>
      <xdr:rowOff>47625</xdr:rowOff>
    </xdr:from>
    <xdr:to>
      <xdr:col>7</xdr:col>
      <xdr:colOff>190500</xdr:colOff>
      <xdr:row>45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2507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44</xdr:row>
      <xdr:rowOff>38100</xdr:rowOff>
    </xdr:from>
    <xdr:to>
      <xdr:col>12</xdr:col>
      <xdr:colOff>28575</xdr:colOff>
      <xdr:row>44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989647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142875</xdr:rowOff>
    </xdr:from>
    <xdr:to>
      <xdr:col>1</xdr:col>
      <xdr:colOff>352425</xdr:colOff>
      <xdr:row>38</xdr:row>
      <xdr:rowOff>142875</xdr:rowOff>
    </xdr:to>
    <xdr:sp>
      <xdr:nvSpPr>
        <xdr:cNvPr id="1" name="Line 4"/>
        <xdr:cNvSpPr>
          <a:spLocks/>
        </xdr:cNvSpPr>
      </xdr:nvSpPr>
      <xdr:spPr>
        <a:xfrm>
          <a:off x="0" y="6419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647700</xdr:colOff>
      <xdr:row>53</xdr:row>
      <xdr:rowOff>38100</xdr:rowOff>
    </xdr:from>
    <xdr:to>
      <xdr:col>11</xdr:col>
      <xdr:colOff>28575</xdr:colOff>
      <xdr:row>53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15365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28575</xdr:rowOff>
    </xdr:from>
    <xdr:to>
      <xdr:col>5</xdr:col>
      <xdr:colOff>552450</xdr:colOff>
      <xdr:row>39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3450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62</xdr:row>
      <xdr:rowOff>38100</xdr:rowOff>
    </xdr:from>
    <xdr:to>
      <xdr:col>11</xdr:col>
      <xdr:colOff>38100</xdr:colOff>
      <xdr:row>62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050607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47625</xdr:rowOff>
    </xdr:from>
    <xdr:to>
      <xdr:col>6</xdr:col>
      <xdr:colOff>704850</xdr:colOff>
      <xdr:row>31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7262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42</xdr:row>
      <xdr:rowOff>38100</xdr:rowOff>
    </xdr:from>
    <xdr:to>
      <xdr:col>11</xdr:col>
      <xdr:colOff>38100</xdr:colOff>
      <xdr:row>42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952500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47625</xdr:rowOff>
    </xdr:from>
    <xdr:to>
      <xdr:col>7</xdr:col>
      <xdr:colOff>209550</xdr:colOff>
      <xdr:row>39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49</xdr:row>
      <xdr:rowOff>38100</xdr:rowOff>
    </xdr:from>
    <xdr:to>
      <xdr:col>14</xdr:col>
      <xdr:colOff>9525</xdr:colOff>
      <xdr:row>49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943927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eeverkehr_Hamburg\Statistischer%20Bericht\Anwendungen_Mo_Jahre\ST_JAH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nfo-HH@statistik-nord.de" TargetMode="External" /><Relationship Id="rId5" Type="http://schemas.openxmlformats.org/officeDocument/2006/relationships/hyperlink" Target="mailto:info-SH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76" customWidth="1"/>
    <col min="2" max="4" width="11.8515625" style="76" customWidth="1"/>
    <col min="5" max="5" width="12.421875" style="76" customWidth="1"/>
    <col min="6" max="7" width="11.8515625" style="76" customWidth="1"/>
    <col min="8" max="8" width="7.140625" style="76" customWidth="1"/>
    <col min="9" max="16384" width="11.421875" style="75" customWidth="1"/>
  </cols>
  <sheetData>
    <row r="1" spans="1:8" ht="19.5" customHeight="1">
      <c r="A1" s="18"/>
      <c r="B1" s="19" t="s">
        <v>159</v>
      </c>
      <c r="C1" s="20"/>
      <c r="D1" s="20"/>
      <c r="E1" s="20"/>
      <c r="F1" s="20"/>
      <c r="G1" s="20"/>
      <c r="H1" s="21"/>
    </row>
    <row r="2" spans="1:8" ht="19.5" customHeight="1">
      <c r="A2" s="22"/>
      <c r="B2" s="23" t="s">
        <v>160</v>
      </c>
      <c r="C2" s="24"/>
      <c r="D2" s="24"/>
      <c r="E2" s="24"/>
      <c r="F2" s="24"/>
      <c r="G2" s="24"/>
      <c r="H2" s="25"/>
    </row>
    <row r="3" spans="1:8" ht="12.75">
      <c r="A3" s="26"/>
      <c r="B3" s="27" t="s">
        <v>161</v>
      </c>
      <c r="C3" s="28"/>
      <c r="D3" s="28"/>
      <c r="E3" s="28"/>
      <c r="F3" s="28"/>
      <c r="G3" s="28"/>
      <c r="H3" s="29"/>
    </row>
    <row r="4" spans="1:8" ht="12.75">
      <c r="A4" s="30" t="s">
        <v>162</v>
      </c>
      <c r="B4" s="31" t="s">
        <v>163</v>
      </c>
      <c r="C4" s="31"/>
      <c r="D4" s="32"/>
      <c r="E4" s="31" t="s">
        <v>164</v>
      </c>
      <c r="F4" s="31" t="s">
        <v>165</v>
      </c>
      <c r="G4" s="31"/>
      <c r="H4" s="32"/>
    </row>
    <row r="5" spans="1:8" ht="12.75">
      <c r="A5" s="33" t="s">
        <v>166</v>
      </c>
      <c r="B5" s="34" t="s">
        <v>167</v>
      </c>
      <c r="C5" s="34"/>
      <c r="D5" s="35"/>
      <c r="E5" s="34" t="s">
        <v>166</v>
      </c>
      <c r="F5" s="34" t="s">
        <v>168</v>
      </c>
      <c r="G5" s="34"/>
      <c r="H5" s="35"/>
    </row>
    <row r="6" spans="1:8" ht="12.75">
      <c r="A6" s="33" t="s">
        <v>169</v>
      </c>
      <c r="B6" s="36" t="s">
        <v>170</v>
      </c>
      <c r="C6" s="34"/>
      <c r="D6" s="35"/>
      <c r="E6" s="34" t="s">
        <v>169</v>
      </c>
      <c r="F6" s="36" t="s">
        <v>171</v>
      </c>
      <c r="G6" s="37"/>
      <c r="H6" s="35"/>
    </row>
    <row r="7" spans="1:8" ht="12.75">
      <c r="A7" s="33" t="s">
        <v>172</v>
      </c>
      <c r="B7" s="36" t="s">
        <v>173</v>
      </c>
      <c r="C7" s="34"/>
      <c r="D7" s="35"/>
      <c r="E7" s="34" t="s">
        <v>172</v>
      </c>
      <c r="F7" s="36" t="s">
        <v>174</v>
      </c>
      <c r="G7" s="37"/>
      <c r="H7" s="35"/>
    </row>
    <row r="8" spans="1:8" ht="12.75">
      <c r="A8" s="38" t="s">
        <v>175</v>
      </c>
      <c r="B8" s="95" t="s">
        <v>188</v>
      </c>
      <c r="C8" s="95"/>
      <c r="D8" s="95"/>
      <c r="E8" s="39" t="s">
        <v>175</v>
      </c>
      <c r="F8" s="98" t="s">
        <v>189</v>
      </c>
      <c r="G8" s="99"/>
      <c r="H8" s="100"/>
    </row>
    <row r="9" spans="1:8" ht="12.75">
      <c r="A9" s="30"/>
      <c r="B9" s="31"/>
      <c r="C9" s="31"/>
      <c r="D9" s="31"/>
      <c r="E9" s="31"/>
      <c r="F9" s="31"/>
      <c r="G9" s="31"/>
      <c r="H9" s="32"/>
    </row>
    <row r="10" spans="1:8" ht="12.75">
      <c r="A10" s="40" t="s">
        <v>176</v>
      </c>
      <c r="B10" s="34"/>
      <c r="C10" s="34"/>
      <c r="D10" s="34"/>
      <c r="E10" s="34"/>
      <c r="F10" s="34"/>
      <c r="G10" s="34"/>
      <c r="H10" s="35"/>
    </row>
    <row r="11" spans="1:8" ht="12.75">
      <c r="A11" s="41" t="s">
        <v>248</v>
      </c>
      <c r="B11" s="42"/>
      <c r="C11" s="43"/>
      <c r="D11" s="43"/>
      <c r="E11" s="43"/>
      <c r="F11" s="43"/>
      <c r="G11" s="44"/>
      <c r="H11" s="45"/>
    </row>
    <row r="12" spans="1:8" ht="12.75">
      <c r="A12" s="46" t="s">
        <v>184</v>
      </c>
      <c r="B12" s="42"/>
      <c r="C12" s="43"/>
      <c r="D12" s="43"/>
      <c r="E12" s="43"/>
      <c r="F12" s="43"/>
      <c r="G12" s="44"/>
      <c r="H12" s="45"/>
    </row>
    <row r="13" spans="1:8" ht="12.75">
      <c r="A13" s="47">
        <v>2010</v>
      </c>
      <c r="B13" s="42"/>
      <c r="C13" s="42"/>
      <c r="D13" s="42"/>
      <c r="E13" s="42"/>
      <c r="F13" s="42"/>
      <c r="G13" s="34"/>
      <c r="H13" s="35"/>
    </row>
    <row r="14" spans="1:8" ht="12.75">
      <c r="A14" s="33"/>
      <c r="B14" s="34"/>
      <c r="C14" s="34"/>
      <c r="D14" s="34"/>
      <c r="E14" s="34"/>
      <c r="F14" s="34"/>
      <c r="G14" s="34"/>
      <c r="H14" s="35"/>
    </row>
    <row r="15" spans="1:8" ht="12.75">
      <c r="A15" s="33" t="s">
        <v>177</v>
      </c>
      <c r="B15" s="34"/>
      <c r="C15" s="48"/>
      <c r="D15" s="48"/>
      <c r="E15" s="48"/>
      <c r="F15" s="48"/>
      <c r="G15" s="34" t="s">
        <v>178</v>
      </c>
      <c r="H15" s="35"/>
    </row>
    <row r="16" spans="1:8" ht="12.75">
      <c r="A16" s="30" t="s">
        <v>179</v>
      </c>
      <c r="B16" s="101" t="s">
        <v>185</v>
      </c>
      <c r="C16" s="101"/>
      <c r="D16" s="101"/>
      <c r="E16" s="102"/>
      <c r="F16" s="48"/>
      <c r="G16" s="96">
        <v>40647</v>
      </c>
      <c r="H16" s="97"/>
    </row>
    <row r="17" spans="1:8" ht="12.75">
      <c r="A17" s="33" t="s">
        <v>169</v>
      </c>
      <c r="B17" s="93" t="s">
        <v>186</v>
      </c>
      <c r="C17" s="93"/>
      <c r="D17" s="93"/>
      <c r="E17" s="94"/>
      <c r="F17" s="34"/>
      <c r="G17" s="34"/>
      <c r="H17" s="35"/>
    </row>
    <row r="18" spans="1:8" ht="12.75">
      <c r="A18" s="38" t="s">
        <v>175</v>
      </c>
      <c r="B18" s="88" t="s">
        <v>180</v>
      </c>
      <c r="C18" s="89"/>
      <c r="D18" s="89"/>
      <c r="E18" s="49"/>
      <c r="F18" s="34"/>
      <c r="G18" s="34"/>
      <c r="H18" s="35"/>
    </row>
    <row r="19" spans="1:8" ht="12.75">
      <c r="A19" s="33"/>
      <c r="B19" s="34"/>
      <c r="C19" s="34"/>
      <c r="D19" s="34"/>
      <c r="E19" s="34"/>
      <c r="F19" s="34"/>
      <c r="G19" s="34"/>
      <c r="H19" s="35"/>
    </row>
    <row r="20" spans="1:8" ht="27" customHeight="1">
      <c r="A20" s="85" t="s">
        <v>181</v>
      </c>
      <c r="B20" s="86"/>
      <c r="C20" s="86"/>
      <c r="D20" s="86"/>
      <c r="E20" s="86"/>
      <c r="F20" s="86"/>
      <c r="G20" s="86"/>
      <c r="H20" s="87"/>
    </row>
    <row r="21" spans="1:8" ht="28.5" customHeight="1">
      <c r="A21" s="82" t="s">
        <v>182</v>
      </c>
      <c r="B21" s="83"/>
      <c r="C21" s="83"/>
      <c r="D21" s="83"/>
      <c r="E21" s="83"/>
      <c r="F21" s="83"/>
      <c r="G21" s="83"/>
      <c r="H21" s="84"/>
    </row>
    <row r="22" spans="1:8" ht="12.75">
      <c r="A22" s="90" t="s">
        <v>183</v>
      </c>
      <c r="B22" s="91"/>
      <c r="C22" s="91"/>
      <c r="D22" s="91"/>
      <c r="E22" s="91"/>
      <c r="F22" s="91"/>
      <c r="G22" s="91"/>
      <c r="H22" s="92"/>
    </row>
    <row r="23" spans="1:8" ht="12.75">
      <c r="A23" s="50"/>
      <c r="B23" s="51"/>
      <c r="C23" s="51"/>
      <c r="D23" s="51"/>
      <c r="E23" s="51"/>
      <c r="F23" s="51"/>
      <c r="G23" s="51"/>
      <c r="H23" s="52"/>
    </row>
    <row r="24" spans="1:8" ht="12">
      <c r="A24" s="75"/>
      <c r="B24" s="75"/>
      <c r="C24" s="75"/>
      <c r="D24" s="75"/>
      <c r="E24" s="75"/>
      <c r="F24" s="75"/>
      <c r="G24" s="75"/>
      <c r="H24" s="75"/>
    </row>
    <row r="25" spans="1:8" ht="12">
      <c r="A25" s="75"/>
      <c r="B25" s="75"/>
      <c r="C25" s="75"/>
      <c r="D25" s="75"/>
      <c r="E25" s="75"/>
      <c r="F25" s="75"/>
      <c r="G25" s="75"/>
      <c r="H25" s="75"/>
    </row>
    <row r="26" spans="1:8" ht="12">
      <c r="A26" s="75"/>
      <c r="B26" s="75"/>
      <c r="C26" s="75"/>
      <c r="D26" s="75"/>
      <c r="E26" s="75"/>
      <c r="F26" s="75"/>
      <c r="G26" s="75"/>
      <c r="H26" s="75"/>
    </row>
    <row r="27" spans="1:8" ht="12">
      <c r="A27" s="75"/>
      <c r="B27" s="75"/>
      <c r="C27" s="75"/>
      <c r="D27" s="75"/>
      <c r="E27" s="75"/>
      <c r="F27" s="75"/>
      <c r="G27" s="75"/>
      <c r="H27" s="75"/>
    </row>
    <row r="28" spans="1:8" ht="12">
      <c r="A28" s="75"/>
      <c r="B28" s="75"/>
      <c r="C28" s="75"/>
      <c r="D28" s="75"/>
      <c r="E28" s="75"/>
      <c r="F28" s="75"/>
      <c r="G28" s="75"/>
      <c r="H28" s="75"/>
    </row>
    <row r="29" spans="1:8" ht="12">
      <c r="A29" s="75"/>
      <c r="B29" s="75"/>
      <c r="C29" s="75"/>
      <c r="D29" s="75"/>
      <c r="E29" s="75"/>
      <c r="F29" s="75"/>
      <c r="G29" s="75"/>
      <c r="H29" s="75"/>
    </row>
    <row r="30" spans="1:8" ht="12">
      <c r="A30" s="75"/>
      <c r="B30" s="75"/>
      <c r="C30" s="75"/>
      <c r="D30" s="75"/>
      <c r="E30" s="75"/>
      <c r="F30" s="75"/>
      <c r="G30" s="75"/>
      <c r="H30" s="75"/>
    </row>
    <row r="31" spans="1:8" ht="12">
      <c r="A31" s="75"/>
      <c r="B31" s="75"/>
      <c r="C31" s="75"/>
      <c r="D31" s="75"/>
      <c r="E31" s="75"/>
      <c r="F31" s="75"/>
      <c r="G31" s="75"/>
      <c r="H31" s="75"/>
    </row>
    <row r="32" spans="1:8" ht="12">
      <c r="A32" s="75"/>
      <c r="B32" s="75"/>
      <c r="C32" s="75"/>
      <c r="D32" s="75"/>
      <c r="E32" s="75"/>
      <c r="F32" s="75"/>
      <c r="G32" s="75"/>
      <c r="H32" s="75"/>
    </row>
    <row r="33" spans="1:8" ht="12">
      <c r="A33" s="75"/>
      <c r="B33" s="75"/>
      <c r="C33" s="75"/>
      <c r="D33" s="75"/>
      <c r="E33" s="75"/>
      <c r="F33" s="75"/>
      <c r="G33" s="75"/>
      <c r="H33" s="75"/>
    </row>
    <row r="34" spans="1:8" ht="12">
      <c r="A34" s="75"/>
      <c r="B34" s="75"/>
      <c r="C34" s="75"/>
      <c r="D34" s="75"/>
      <c r="E34" s="75"/>
      <c r="F34" s="75"/>
      <c r="G34" s="75"/>
      <c r="H34" s="75"/>
    </row>
    <row r="35" spans="1:8" ht="12">
      <c r="A35" s="75"/>
      <c r="B35" s="75"/>
      <c r="C35" s="75"/>
      <c r="D35" s="75"/>
      <c r="E35" s="75"/>
      <c r="F35" s="75"/>
      <c r="G35" s="75"/>
      <c r="H35" s="75"/>
    </row>
    <row r="36" spans="1:8" ht="12">
      <c r="A36" s="75"/>
      <c r="B36" s="75"/>
      <c r="C36" s="75"/>
      <c r="D36" s="75"/>
      <c r="E36" s="75"/>
      <c r="F36" s="75"/>
      <c r="G36" s="75"/>
      <c r="H36" s="75"/>
    </row>
    <row r="37" spans="1:8" ht="12">
      <c r="A37" s="75"/>
      <c r="B37" s="75"/>
      <c r="C37" s="75"/>
      <c r="D37" s="75"/>
      <c r="E37" s="75"/>
      <c r="F37" s="75"/>
      <c r="G37" s="75"/>
      <c r="H37" s="75"/>
    </row>
    <row r="38" spans="1:8" ht="12">
      <c r="A38" s="75"/>
      <c r="B38" s="75"/>
      <c r="C38" s="75"/>
      <c r="D38" s="75"/>
      <c r="E38" s="75"/>
      <c r="F38" s="75"/>
      <c r="G38" s="75"/>
      <c r="H38" s="75"/>
    </row>
    <row r="39" spans="1:8" ht="12">
      <c r="A39" s="75"/>
      <c r="B39" s="75"/>
      <c r="C39" s="75"/>
      <c r="D39" s="75"/>
      <c r="E39" s="75"/>
      <c r="F39" s="75"/>
      <c r="G39" s="75"/>
      <c r="H39" s="75"/>
    </row>
    <row r="40" spans="1:8" ht="12">
      <c r="A40" s="75"/>
      <c r="B40" s="75"/>
      <c r="C40" s="75"/>
      <c r="D40" s="75"/>
      <c r="E40" s="75"/>
      <c r="F40" s="75"/>
      <c r="G40" s="75"/>
      <c r="H40" s="75"/>
    </row>
    <row r="41" spans="1:8" ht="12">
      <c r="A41" s="75"/>
      <c r="B41" s="75"/>
      <c r="C41" s="75"/>
      <c r="D41" s="75"/>
      <c r="E41" s="75"/>
      <c r="F41" s="75"/>
      <c r="G41" s="75"/>
      <c r="H41" s="75"/>
    </row>
    <row r="42" spans="1:8" ht="12">
      <c r="A42" s="75"/>
      <c r="B42" s="75"/>
      <c r="C42" s="75"/>
      <c r="D42" s="75"/>
      <c r="E42" s="75"/>
      <c r="F42" s="75"/>
      <c r="G42" s="75"/>
      <c r="H42" s="75"/>
    </row>
    <row r="43" spans="1:8" ht="12">
      <c r="A43" s="75"/>
      <c r="B43" s="75"/>
      <c r="C43" s="75"/>
      <c r="D43" s="75"/>
      <c r="E43" s="75"/>
      <c r="F43" s="75"/>
      <c r="G43" s="75"/>
      <c r="H43" s="75"/>
    </row>
    <row r="44" spans="1:8" ht="12">
      <c r="A44" s="75"/>
      <c r="B44" s="75"/>
      <c r="C44" s="75"/>
      <c r="D44" s="75"/>
      <c r="E44" s="75"/>
      <c r="F44" s="75"/>
      <c r="G44" s="75"/>
      <c r="H44" s="7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mailto:info-HH@statistik-nord.de"/>
    <hyperlink ref="F8" r:id="rId5" display="mailto:info-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/>
  <dimension ref="A1:K46"/>
  <sheetViews>
    <sheetView workbookViewId="0" topLeftCell="A1">
      <selection activeCell="I1" sqref="I1"/>
    </sheetView>
  </sheetViews>
  <sheetFormatPr defaultColWidth="11.421875" defaultRowHeight="12.75"/>
  <cols>
    <col min="1" max="1" width="31.8515625" style="1" customWidth="1"/>
    <col min="2" max="2" width="9.57421875" style="1" bestFit="1" customWidth="1"/>
    <col min="3" max="3" width="8.28125" style="1" bestFit="1" customWidth="1"/>
    <col min="4" max="4" width="9.140625" style="1" bestFit="1" customWidth="1"/>
    <col min="5" max="5" width="8.140625" style="1" bestFit="1" customWidth="1"/>
    <col min="6" max="6" width="9.00390625" style="1" bestFit="1" customWidth="1"/>
    <col min="7" max="7" width="8.8515625" style="1" bestFit="1" customWidth="1"/>
    <col min="8" max="16384" width="11.421875" style="1" customWidth="1"/>
  </cols>
  <sheetData>
    <row r="1" spans="1:8" s="3" customFormat="1" ht="12.75">
      <c r="A1" s="221" t="s">
        <v>158</v>
      </c>
      <c r="B1" s="221"/>
      <c r="C1" s="221"/>
      <c r="D1" s="221"/>
      <c r="E1" s="221"/>
      <c r="F1" s="221"/>
      <c r="G1" s="221"/>
      <c r="H1" s="221"/>
    </row>
    <row r="2" spans="1:8" s="3" customFormat="1" ht="12.75">
      <c r="A2" s="221" t="s">
        <v>246</v>
      </c>
      <c r="B2" s="221"/>
      <c r="C2" s="221"/>
      <c r="D2" s="221"/>
      <c r="E2" s="221"/>
      <c r="F2" s="221"/>
      <c r="G2" s="221"/>
      <c r="H2" s="221"/>
    </row>
    <row r="3" s="3" customFormat="1" ht="15" customHeight="1"/>
    <row r="4" spans="1:8" ht="21" customHeight="1">
      <c r="A4" s="150" t="s">
        <v>0</v>
      </c>
      <c r="B4" s="151" t="s">
        <v>4</v>
      </c>
      <c r="C4" s="119" t="s">
        <v>120</v>
      </c>
      <c r="D4" s="120"/>
      <c r="E4" s="120"/>
      <c r="F4" s="120"/>
      <c r="G4" s="120"/>
      <c r="H4" s="120"/>
    </row>
    <row r="5" spans="1:8" ht="60" customHeight="1">
      <c r="A5" s="152"/>
      <c r="B5" s="153"/>
      <c r="C5" s="143" t="s">
        <v>26</v>
      </c>
      <c r="D5" s="78" t="s">
        <v>123</v>
      </c>
      <c r="E5" s="143" t="s">
        <v>124</v>
      </c>
      <c r="F5" s="78" t="s">
        <v>121</v>
      </c>
      <c r="G5" s="143" t="s">
        <v>27</v>
      </c>
      <c r="H5" s="78" t="s">
        <v>28</v>
      </c>
    </row>
    <row r="6" spans="1:11" ht="21.75" customHeight="1">
      <c r="A6" s="13" t="s">
        <v>1</v>
      </c>
      <c r="B6" s="14">
        <f>SUM(B8:B22)</f>
        <v>2129059</v>
      </c>
      <c r="C6" s="15">
        <f aca="true" t="shared" si="0" ref="C6:H6">SUM(C9:C22)</f>
        <v>23365</v>
      </c>
      <c r="D6" s="15">
        <f t="shared" si="0"/>
        <v>1273219</v>
      </c>
      <c r="E6" s="15">
        <f t="shared" si="0"/>
        <v>455798</v>
      </c>
      <c r="F6" s="15">
        <f t="shared" si="0"/>
        <v>6102</v>
      </c>
      <c r="G6" s="15">
        <f>SUM(G8:G22)</f>
        <v>62062</v>
      </c>
      <c r="H6" s="15">
        <f t="shared" si="0"/>
        <v>308513</v>
      </c>
      <c r="I6" s="69"/>
      <c r="K6" s="69"/>
    </row>
    <row r="7" spans="1:8" ht="18" customHeight="1">
      <c r="A7" s="1" t="s">
        <v>107</v>
      </c>
      <c r="B7" s="154"/>
      <c r="C7" s="69" t="s">
        <v>5</v>
      </c>
      <c r="D7" s="69"/>
      <c r="E7" s="69"/>
      <c r="F7" s="69"/>
      <c r="G7" s="69"/>
      <c r="H7" s="69"/>
    </row>
    <row r="8" spans="1:8" ht="17.25" customHeight="1">
      <c r="A8" s="1" t="s">
        <v>225</v>
      </c>
      <c r="B8" s="155" t="s">
        <v>138</v>
      </c>
      <c r="C8" s="156" t="s">
        <v>138</v>
      </c>
      <c r="D8" s="156" t="s">
        <v>138</v>
      </c>
      <c r="E8" s="156" t="s">
        <v>138</v>
      </c>
      <c r="F8" s="156" t="s">
        <v>138</v>
      </c>
      <c r="G8" s="156" t="s">
        <v>138</v>
      </c>
      <c r="H8" s="156" t="s">
        <v>138</v>
      </c>
    </row>
    <row r="9" spans="1:8" ht="17.25" customHeight="1">
      <c r="A9" s="1" t="s">
        <v>108</v>
      </c>
      <c r="B9" s="155">
        <f>SUM(C9:H9)</f>
        <v>145938</v>
      </c>
      <c r="C9" s="156" t="s">
        <v>138</v>
      </c>
      <c r="D9" s="156">
        <v>126432</v>
      </c>
      <c r="E9" s="156">
        <v>19506</v>
      </c>
      <c r="F9" s="156" t="s">
        <v>138</v>
      </c>
      <c r="G9" s="156" t="s">
        <v>138</v>
      </c>
      <c r="H9" s="156" t="s">
        <v>138</v>
      </c>
    </row>
    <row r="10" spans="1:8" ht="17.25" customHeight="1">
      <c r="A10" s="1" t="s">
        <v>109</v>
      </c>
      <c r="B10" s="155">
        <f>SUM(C10:H10)</f>
        <v>2806</v>
      </c>
      <c r="C10" s="156" t="s">
        <v>138</v>
      </c>
      <c r="D10" s="156">
        <v>2085</v>
      </c>
      <c r="E10" s="156">
        <v>721</v>
      </c>
      <c r="F10" s="156" t="s">
        <v>138</v>
      </c>
      <c r="G10" s="156" t="s">
        <v>138</v>
      </c>
      <c r="H10" s="156" t="s">
        <v>138</v>
      </c>
    </row>
    <row r="11" spans="1:8" ht="17.25" customHeight="1">
      <c r="A11" s="1" t="s">
        <v>110</v>
      </c>
      <c r="B11" s="155" t="s">
        <v>138</v>
      </c>
      <c r="C11" s="156" t="s">
        <v>138</v>
      </c>
      <c r="D11" s="156" t="s">
        <v>138</v>
      </c>
      <c r="E11" s="156" t="s">
        <v>138</v>
      </c>
      <c r="F11" s="156" t="s">
        <v>138</v>
      </c>
      <c r="G11" s="156" t="s">
        <v>138</v>
      </c>
      <c r="H11" s="156" t="s">
        <v>138</v>
      </c>
    </row>
    <row r="12" spans="1:10" ht="17.25" customHeight="1">
      <c r="A12" s="1" t="s">
        <v>111</v>
      </c>
      <c r="B12" s="155">
        <f>SUM(C12:H12)</f>
        <v>208077</v>
      </c>
      <c r="C12" s="156">
        <v>2101</v>
      </c>
      <c r="D12" s="156">
        <v>92754</v>
      </c>
      <c r="E12" s="156">
        <v>45580</v>
      </c>
      <c r="F12" s="156" t="s">
        <v>138</v>
      </c>
      <c r="G12" s="156">
        <v>11867</v>
      </c>
      <c r="H12" s="156">
        <v>55775</v>
      </c>
      <c r="J12" s="69"/>
    </row>
    <row r="13" spans="1:8" ht="17.25" customHeight="1">
      <c r="A13" s="1" t="s">
        <v>112</v>
      </c>
      <c r="B13" s="155">
        <f>SUM(C13:H13)</f>
        <v>27839</v>
      </c>
      <c r="C13" s="156" t="s">
        <v>138</v>
      </c>
      <c r="D13" s="156">
        <v>22997</v>
      </c>
      <c r="E13" s="156">
        <v>3777</v>
      </c>
      <c r="F13" s="156" t="s">
        <v>138</v>
      </c>
      <c r="G13" s="156" t="s">
        <v>138</v>
      </c>
      <c r="H13" s="156">
        <v>1065</v>
      </c>
    </row>
    <row r="14" spans="1:8" ht="17.25" customHeight="1">
      <c r="A14" s="1" t="s">
        <v>114</v>
      </c>
      <c r="B14" s="155">
        <f>SUM(C14:H14)</f>
        <v>574115</v>
      </c>
      <c r="C14" s="156">
        <v>21264</v>
      </c>
      <c r="D14" s="156">
        <v>57784</v>
      </c>
      <c r="E14" s="156">
        <v>193199</v>
      </c>
      <c r="F14" s="156" t="s">
        <v>138</v>
      </c>
      <c r="G14" s="156">
        <v>50195</v>
      </c>
      <c r="H14" s="156">
        <v>251673</v>
      </c>
    </row>
    <row r="15" spans="1:8" ht="17.25" customHeight="1">
      <c r="A15" s="1" t="s">
        <v>113</v>
      </c>
      <c r="B15" s="155" t="s">
        <v>138</v>
      </c>
      <c r="C15" s="156" t="s">
        <v>138</v>
      </c>
      <c r="D15" s="156" t="s">
        <v>138</v>
      </c>
      <c r="E15" s="156" t="s">
        <v>138</v>
      </c>
      <c r="F15" s="156" t="s">
        <v>138</v>
      </c>
      <c r="G15" s="156" t="s">
        <v>138</v>
      </c>
      <c r="H15" s="156" t="s">
        <v>138</v>
      </c>
    </row>
    <row r="16" spans="1:8" ht="17.25" customHeight="1">
      <c r="A16" s="1" t="s">
        <v>115</v>
      </c>
      <c r="B16" s="155">
        <f aca="true" t="shared" si="1" ref="B16:B22">SUM(C16:H16)</f>
        <v>18367</v>
      </c>
      <c r="C16" s="156" t="s">
        <v>138</v>
      </c>
      <c r="D16" s="156">
        <v>15596</v>
      </c>
      <c r="E16" s="156">
        <v>2771</v>
      </c>
      <c r="F16" s="156" t="s">
        <v>138</v>
      </c>
      <c r="G16" s="156" t="s">
        <v>138</v>
      </c>
      <c r="H16" s="156" t="s">
        <v>138</v>
      </c>
    </row>
    <row r="17" spans="1:8" ht="17.25" customHeight="1">
      <c r="A17" s="1" t="s">
        <v>116</v>
      </c>
      <c r="B17" s="155">
        <f t="shared" si="1"/>
        <v>17226</v>
      </c>
      <c r="C17" s="156" t="s">
        <v>138</v>
      </c>
      <c r="D17" s="156">
        <v>14711</v>
      </c>
      <c r="E17" s="156">
        <v>2515</v>
      </c>
      <c r="F17" s="156" t="s">
        <v>138</v>
      </c>
      <c r="G17" s="156" t="s">
        <v>138</v>
      </c>
      <c r="H17" s="156" t="s">
        <v>138</v>
      </c>
    </row>
    <row r="18" spans="1:8" ht="17.25" customHeight="1">
      <c r="A18" s="1" t="s">
        <v>117</v>
      </c>
      <c r="B18" s="155">
        <f t="shared" si="1"/>
        <v>975846</v>
      </c>
      <c r="C18" s="156" t="s">
        <v>138</v>
      </c>
      <c r="D18" s="156">
        <v>806505</v>
      </c>
      <c r="E18" s="156">
        <v>163239</v>
      </c>
      <c r="F18" s="156">
        <v>6102</v>
      </c>
      <c r="G18" s="156" t="s">
        <v>138</v>
      </c>
      <c r="H18" s="156" t="s">
        <v>138</v>
      </c>
    </row>
    <row r="19" spans="1:8" ht="17.25" customHeight="1">
      <c r="A19" s="1" t="s">
        <v>118</v>
      </c>
      <c r="B19" s="155">
        <f t="shared" si="1"/>
        <v>0</v>
      </c>
      <c r="C19" s="156" t="s">
        <v>138</v>
      </c>
      <c r="D19" s="156" t="s">
        <v>138</v>
      </c>
      <c r="E19" s="156" t="s">
        <v>138</v>
      </c>
      <c r="F19" s="156" t="s">
        <v>138</v>
      </c>
      <c r="G19" s="156"/>
      <c r="H19" s="156" t="s">
        <v>138</v>
      </c>
    </row>
    <row r="20" spans="1:8" ht="17.25" customHeight="1">
      <c r="A20" s="1" t="s">
        <v>210</v>
      </c>
      <c r="B20" s="155">
        <f t="shared" si="1"/>
        <v>3395</v>
      </c>
      <c r="C20" s="156" t="s">
        <v>138</v>
      </c>
      <c r="D20" s="156">
        <v>2920</v>
      </c>
      <c r="E20" s="156">
        <v>475</v>
      </c>
      <c r="F20" s="156" t="s">
        <v>138</v>
      </c>
      <c r="G20" s="156" t="s">
        <v>138</v>
      </c>
      <c r="H20" s="156" t="s">
        <v>138</v>
      </c>
    </row>
    <row r="21" spans="1:8" ht="17.25" customHeight="1">
      <c r="A21" s="1" t="s">
        <v>213</v>
      </c>
      <c r="B21" s="155">
        <f t="shared" si="1"/>
        <v>41311</v>
      </c>
      <c r="C21" s="156" t="s">
        <v>138</v>
      </c>
      <c r="D21" s="156">
        <v>36026</v>
      </c>
      <c r="E21" s="156">
        <v>5285</v>
      </c>
      <c r="F21" s="156" t="s">
        <v>138</v>
      </c>
      <c r="G21" s="156" t="s">
        <v>138</v>
      </c>
      <c r="H21" s="156" t="s">
        <v>138</v>
      </c>
    </row>
    <row r="22" spans="1:8" ht="17.25" customHeight="1">
      <c r="A22" s="1" t="s">
        <v>119</v>
      </c>
      <c r="B22" s="155">
        <f t="shared" si="1"/>
        <v>114139</v>
      </c>
      <c r="C22" s="156" t="s">
        <v>138</v>
      </c>
      <c r="D22" s="156">
        <v>95409</v>
      </c>
      <c r="E22" s="156">
        <v>18730</v>
      </c>
      <c r="F22" s="156" t="s">
        <v>138</v>
      </c>
      <c r="G22" s="156" t="s">
        <v>138</v>
      </c>
      <c r="H22" s="156" t="s">
        <v>138</v>
      </c>
    </row>
    <row r="23" spans="2:8" ht="17.25" customHeight="1">
      <c r="B23" s="154"/>
      <c r="C23" s="69"/>
      <c r="D23" s="69"/>
      <c r="E23" s="69"/>
      <c r="F23" s="69"/>
      <c r="G23" s="69"/>
      <c r="H23" s="69"/>
    </row>
    <row r="24" spans="1:9" ht="17.25" customHeight="1">
      <c r="A24" s="13" t="s">
        <v>2</v>
      </c>
      <c r="B24" s="14">
        <f aca="true" t="shared" si="2" ref="B24:H24">SUM(B26:B40)</f>
        <v>2242451</v>
      </c>
      <c r="C24" s="15">
        <f t="shared" si="2"/>
        <v>142503</v>
      </c>
      <c r="D24" s="15">
        <f t="shared" si="2"/>
        <v>1305659</v>
      </c>
      <c r="E24" s="15">
        <f t="shared" si="2"/>
        <v>468898</v>
      </c>
      <c r="F24" s="15">
        <f t="shared" si="2"/>
        <v>6154</v>
      </c>
      <c r="G24" s="15">
        <f t="shared" si="2"/>
        <v>59542</v>
      </c>
      <c r="H24" s="15">
        <f t="shared" si="2"/>
        <v>259695</v>
      </c>
      <c r="I24" s="69"/>
    </row>
    <row r="25" spans="1:8" ht="17.25" customHeight="1">
      <c r="A25" s="1" t="s">
        <v>107</v>
      </c>
      <c r="B25" s="154"/>
      <c r="C25" s="69"/>
      <c r="D25" s="69"/>
      <c r="E25" s="69"/>
      <c r="F25" s="69"/>
      <c r="G25" s="69"/>
      <c r="H25" s="69"/>
    </row>
    <row r="26" spans="1:8" ht="17.25" customHeight="1">
      <c r="A26" s="1" t="s">
        <v>225</v>
      </c>
      <c r="B26" s="155">
        <f>SUM(C26:H26)</f>
        <v>2</v>
      </c>
      <c r="C26" s="156" t="s">
        <v>138</v>
      </c>
      <c r="D26" s="156" t="s">
        <v>138</v>
      </c>
      <c r="E26" s="156" t="s">
        <v>138</v>
      </c>
      <c r="F26" s="156" t="s">
        <v>138</v>
      </c>
      <c r="G26" s="69">
        <v>2</v>
      </c>
      <c r="H26" s="156" t="s">
        <v>138</v>
      </c>
    </row>
    <row r="27" spans="1:8" ht="17.25" customHeight="1">
      <c r="A27" s="1" t="s">
        <v>108</v>
      </c>
      <c r="B27" s="155">
        <f>SUM(C27:H27)</f>
        <v>162282</v>
      </c>
      <c r="C27" s="156" t="s">
        <v>138</v>
      </c>
      <c r="D27" s="156">
        <v>139093</v>
      </c>
      <c r="E27" s="156">
        <v>23189</v>
      </c>
      <c r="F27" s="156" t="s">
        <v>138</v>
      </c>
      <c r="G27" s="156" t="s">
        <v>138</v>
      </c>
      <c r="H27" s="156" t="s">
        <v>138</v>
      </c>
    </row>
    <row r="28" spans="1:8" ht="17.25" customHeight="1">
      <c r="A28" s="1" t="s">
        <v>109</v>
      </c>
      <c r="B28" s="155">
        <f>SUM(C28:H28)</f>
        <v>2629</v>
      </c>
      <c r="C28" s="156" t="s">
        <v>138</v>
      </c>
      <c r="D28" s="156">
        <v>2137</v>
      </c>
      <c r="E28" s="156">
        <v>492</v>
      </c>
      <c r="F28" s="156" t="s">
        <v>138</v>
      </c>
      <c r="G28" s="156" t="s">
        <v>138</v>
      </c>
      <c r="H28" s="156" t="s">
        <v>138</v>
      </c>
    </row>
    <row r="29" spans="1:8" ht="17.25" customHeight="1">
      <c r="A29" s="1" t="s">
        <v>110</v>
      </c>
      <c r="B29" s="155" t="s">
        <v>138</v>
      </c>
      <c r="C29" s="156" t="s">
        <v>138</v>
      </c>
      <c r="D29" s="156" t="s">
        <v>138</v>
      </c>
      <c r="E29" s="156" t="s">
        <v>138</v>
      </c>
      <c r="F29" s="156" t="s">
        <v>138</v>
      </c>
      <c r="G29" s="156" t="s">
        <v>138</v>
      </c>
      <c r="H29" s="156" t="s">
        <v>138</v>
      </c>
    </row>
    <row r="30" spans="1:8" ht="17.25" customHeight="1">
      <c r="A30" s="1" t="s">
        <v>111</v>
      </c>
      <c r="B30" s="155">
        <f aca="true" t="shared" si="3" ref="B30:B40">SUM(C30:H30)</f>
        <v>216172</v>
      </c>
      <c r="C30" s="156">
        <v>22950</v>
      </c>
      <c r="D30" s="156">
        <v>93326</v>
      </c>
      <c r="E30" s="156">
        <v>35830</v>
      </c>
      <c r="F30" s="156" t="s">
        <v>138</v>
      </c>
      <c r="G30" s="156">
        <v>10450</v>
      </c>
      <c r="H30" s="156">
        <v>53616</v>
      </c>
    </row>
    <row r="31" spans="1:8" ht="17.25" customHeight="1">
      <c r="A31" s="1" t="s">
        <v>112</v>
      </c>
      <c r="B31" s="155">
        <f>SUM(C31:H31)</f>
        <v>26943</v>
      </c>
      <c r="C31" s="156" t="s">
        <v>138</v>
      </c>
      <c r="D31" s="156">
        <v>22341</v>
      </c>
      <c r="E31" s="156">
        <v>3584</v>
      </c>
      <c r="F31" s="156" t="s">
        <v>138</v>
      </c>
      <c r="G31" s="156" t="s">
        <v>138</v>
      </c>
      <c r="H31" s="156">
        <v>1018</v>
      </c>
    </row>
    <row r="32" spans="1:8" ht="17.25" customHeight="1">
      <c r="A32" s="1" t="s">
        <v>114</v>
      </c>
      <c r="B32" s="155">
        <f t="shared" si="3"/>
        <v>635269</v>
      </c>
      <c r="C32" s="156">
        <v>119553</v>
      </c>
      <c r="D32" s="156">
        <v>68884</v>
      </c>
      <c r="E32" s="156">
        <v>192681</v>
      </c>
      <c r="F32" s="156" t="s">
        <v>138</v>
      </c>
      <c r="G32" s="156">
        <v>49090</v>
      </c>
      <c r="H32" s="156">
        <v>205061</v>
      </c>
    </row>
    <row r="33" spans="1:8" ht="17.25" customHeight="1">
      <c r="A33" s="1" t="s">
        <v>113</v>
      </c>
      <c r="B33" s="155">
        <f t="shared" si="3"/>
        <v>0</v>
      </c>
      <c r="C33" s="156" t="s">
        <v>138</v>
      </c>
      <c r="D33" s="156" t="s">
        <v>138</v>
      </c>
      <c r="E33" s="156" t="s">
        <v>138</v>
      </c>
      <c r="F33" s="156" t="s">
        <v>138</v>
      </c>
      <c r="G33" s="156" t="s">
        <v>138</v>
      </c>
      <c r="H33" s="156" t="s">
        <v>138</v>
      </c>
    </row>
    <row r="34" spans="1:8" ht="17.25" customHeight="1">
      <c r="A34" s="1" t="s">
        <v>115</v>
      </c>
      <c r="B34" s="155">
        <f t="shared" si="3"/>
        <v>17286</v>
      </c>
      <c r="C34" s="156" t="s">
        <v>138</v>
      </c>
      <c r="D34" s="156">
        <v>14711</v>
      </c>
      <c r="E34" s="156">
        <v>2575</v>
      </c>
      <c r="F34" s="156" t="s">
        <v>138</v>
      </c>
      <c r="G34" s="156" t="s">
        <v>138</v>
      </c>
      <c r="H34" s="156" t="s">
        <v>138</v>
      </c>
    </row>
    <row r="35" spans="1:8" ht="17.25" customHeight="1">
      <c r="A35" s="1" t="s">
        <v>116</v>
      </c>
      <c r="B35" s="155">
        <f t="shared" si="3"/>
        <v>18366</v>
      </c>
      <c r="C35" s="156" t="s">
        <v>138</v>
      </c>
      <c r="D35" s="156">
        <v>15595</v>
      </c>
      <c r="E35" s="156">
        <v>2771</v>
      </c>
      <c r="F35" s="156" t="s">
        <v>138</v>
      </c>
      <c r="G35" s="156" t="s">
        <v>138</v>
      </c>
      <c r="H35" s="156" t="s">
        <v>138</v>
      </c>
    </row>
    <row r="36" spans="1:8" ht="17.25" customHeight="1">
      <c r="A36" s="1" t="s">
        <v>117</v>
      </c>
      <c r="B36" s="155">
        <f t="shared" si="3"/>
        <v>1009969</v>
      </c>
      <c r="C36" s="156" t="s">
        <v>138</v>
      </c>
      <c r="D36" s="156">
        <v>816273</v>
      </c>
      <c r="E36" s="156">
        <v>187542</v>
      </c>
      <c r="F36" s="156">
        <v>6154</v>
      </c>
      <c r="G36" s="156" t="s">
        <v>138</v>
      </c>
      <c r="H36" s="156" t="s">
        <v>138</v>
      </c>
    </row>
    <row r="37" spans="1:8" ht="17.25" customHeight="1">
      <c r="A37" s="1" t="s">
        <v>118</v>
      </c>
      <c r="B37" s="155">
        <f t="shared" si="3"/>
        <v>0</v>
      </c>
      <c r="C37" s="156" t="s">
        <v>138</v>
      </c>
      <c r="D37" s="156" t="s">
        <v>138</v>
      </c>
      <c r="E37" s="156" t="s">
        <v>138</v>
      </c>
      <c r="F37" s="156" t="s">
        <v>138</v>
      </c>
      <c r="G37" s="156"/>
      <c r="H37" s="156" t="s">
        <v>138</v>
      </c>
    </row>
    <row r="38" spans="1:8" ht="17.25" customHeight="1">
      <c r="A38" s="1" t="s">
        <v>210</v>
      </c>
      <c r="B38" s="155">
        <f t="shared" si="3"/>
        <v>3141</v>
      </c>
      <c r="C38" s="156" t="s">
        <v>138</v>
      </c>
      <c r="D38" s="156">
        <v>2499</v>
      </c>
      <c r="E38" s="156">
        <v>642</v>
      </c>
      <c r="F38" s="156" t="s">
        <v>138</v>
      </c>
      <c r="G38" s="156" t="s">
        <v>138</v>
      </c>
      <c r="H38" s="156" t="s">
        <v>138</v>
      </c>
    </row>
    <row r="39" spans="1:8" ht="17.25" customHeight="1">
      <c r="A39" s="1" t="s">
        <v>213</v>
      </c>
      <c r="B39" s="155">
        <f t="shared" si="3"/>
        <v>40151</v>
      </c>
      <c r="C39" s="156" t="s">
        <v>138</v>
      </c>
      <c r="D39" s="156">
        <v>35870</v>
      </c>
      <c r="E39" s="156">
        <v>4281</v>
      </c>
      <c r="F39" s="156" t="s">
        <v>138</v>
      </c>
      <c r="G39" s="156" t="s">
        <v>138</v>
      </c>
      <c r="H39" s="156" t="s">
        <v>138</v>
      </c>
    </row>
    <row r="40" spans="1:8" ht="17.25" customHeight="1">
      <c r="A40" s="1" t="s">
        <v>119</v>
      </c>
      <c r="B40" s="155">
        <f t="shared" si="3"/>
        <v>110241</v>
      </c>
      <c r="C40" s="156" t="s">
        <v>138</v>
      </c>
      <c r="D40" s="156">
        <v>94930</v>
      </c>
      <c r="E40" s="156">
        <v>15311</v>
      </c>
      <c r="F40" s="156" t="s">
        <v>138</v>
      </c>
      <c r="G40" s="156" t="s">
        <v>138</v>
      </c>
      <c r="H40" s="156" t="s">
        <v>138</v>
      </c>
    </row>
    <row r="41" spans="2:8" ht="17.25" customHeight="1">
      <c r="B41" s="154"/>
      <c r="C41" s="69"/>
      <c r="D41" s="69"/>
      <c r="E41" s="69"/>
      <c r="F41" s="69"/>
      <c r="G41" s="69"/>
      <c r="H41" s="69"/>
    </row>
    <row r="42" spans="1:8" ht="17.25" customHeight="1">
      <c r="A42" s="13" t="s">
        <v>29</v>
      </c>
      <c r="B42" s="14">
        <f aca="true" t="shared" si="4" ref="B42:H42">B24+B6</f>
        <v>4371510</v>
      </c>
      <c r="C42" s="15">
        <f t="shared" si="4"/>
        <v>165868</v>
      </c>
      <c r="D42" s="15">
        <f t="shared" si="4"/>
        <v>2578878</v>
      </c>
      <c r="E42" s="15">
        <f t="shared" si="4"/>
        <v>924696</v>
      </c>
      <c r="F42" s="15">
        <f t="shared" si="4"/>
        <v>12256</v>
      </c>
      <c r="G42" s="15">
        <f t="shared" si="4"/>
        <v>121604</v>
      </c>
      <c r="H42" s="15">
        <f t="shared" si="4"/>
        <v>568208</v>
      </c>
    </row>
    <row r="43" ht="3.75" customHeight="1">
      <c r="B43" s="108"/>
    </row>
    <row r="44" ht="12" customHeight="1"/>
    <row r="45" ht="12.75">
      <c r="A45" s="149"/>
    </row>
    <row r="46" ht="12.75">
      <c r="H46" s="1">
        <v>9</v>
      </c>
    </row>
  </sheetData>
  <mergeCells count="5">
    <mergeCell ref="A4:A5"/>
    <mergeCell ref="B4:B5"/>
    <mergeCell ref="C4:H4"/>
    <mergeCell ref="A1:H1"/>
    <mergeCell ref="A2:H2"/>
  </mergeCells>
  <printOptions/>
  <pageMargins left="0.49" right="0.18" top="0.31" bottom="0.24" header="0.31" footer="0.23"/>
  <pageSetup horizontalDpi="600" verticalDpi="600" orientation="portrait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/>
  <dimension ref="A1:J45"/>
  <sheetViews>
    <sheetView workbookViewId="0" topLeftCell="A1">
      <selection activeCell="I1" sqref="I1"/>
    </sheetView>
  </sheetViews>
  <sheetFormatPr defaultColWidth="11.421875" defaultRowHeight="12.75"/>
  <cols>
    <col min="1" max="1" width="32.28125" style="1" bestFit="1" customWidth="1"/>
    <col min="2" max="2" width="10.140625" style="1" bestFit="1" customWidth="1"/>
    <col min="3" max="3" width="8.28125" style="1" bestFit="1" customWidth="1"/>
    <col min="4" max="4" width="9.140625" style="1" bestFit="1" customWidth="1"/>
    <col min="5" max="5" width="10.140625" style="1" bestFit="1" customWidth="1"/>
    <col min="6" max="6" width="9.00390625" style="1" bestFit="1" customWidth="1"/>
    <col min="7" max="7" width="8.8515625" style="1" bestFit="1" customWidth="1"/>
    <col min="8" max="8" width="9.421875" style="1" bestFit="1" customWidth="1"/>
    <col min="9" max="16384" width="11.421875" style="1" customWidth="1"/>
  </cols>
  <sheetData>
    <row r="1" spans="1:8" s="3" customFormat="1" ht="12.75">
      <c r="A1" s="221" t="s">
        <v>247</v>
      </c>
      <c r="B1" s="221"/>
      <c r="C1" s="221"/>
      <c r="D1" s="221"/>
      <c r="E1" s="221"/>
      <c r="F1" s="221"/>
      <c r="G1" s="221"/>
      <c r="H1" s="221"/>
    </row>
    <row r="2" spans="1:8" s="3" customFormat="1" ht="12.75">
      <c r="A2" s="221" t="s">
        <v>220</v>
      </c>
      <c r="B2" s="221"/>
      <c r="C2" s="221"/>
      <c r="D2" s="221"/>
      <c r="E2" s="221"/>
      <c r="F2" s="221"/>
      <c r="G2" s="221"/>
      <c r="H2" s="221"/>
    </row>
    <row r="3" spans="1:8" s="3" customFormat="1" ht="12.75">
      <c r="A3" s="16"/>
      <c r="B3" s="16"/>
      <c r="C3" s="16"/>
      <c r="D3" s="16"/>
      <c r="E3" s="16"/>
      <c r="F3" s="16"/>
      <c r="G3" s="16"/>
      <c r="H3" s="16"/>
    </row>
    <row r="4" spans="1:8" ht="21" customHeight="1">
      <c r="A4" s="150" t="s">
        <v>0</v>
      </c>
      <c r="B4" s="151" t="s">
        <v>4</v>
      </c>
      <c r="C4" s="119" t="s">
        <v>120</v>
      </c>
      <c r="D4" s="120"/>
      <c r="E4" s="120"/>
      <c r="F4" s="120"/>
      <c r="G4" s="120"/>
      <c r="H4" s="120"/>
    </row>
    <row r="5" spans="1:8" ht="60" customHeight="1">
      <c r="A5" s="152"/>
      <c r="B5" s="153"/>
      <c r="C5" s="143" t="s">
        <v>26</v>
      </c>
      <c r="D5" s="78" t="s">
        <v>122</v>
      </c>
      <c r="E5" s="143" t="s">
        <v>125</v>
      </c>
      <c r="F5" s="78" t="s">
        <v>121</v>
      </c>
      <c r="G5" s="143" t="s">
        <v>27</v>
      </c>
      <c r="H5" s="78" t="s">
        <v>28</v>
      </c>
    </row>
    <row r="6" spans="1:10" ht="20.25" customHeight="1">
      <c r="A6" s="13" t="s">
        <v>1</v>
      </c>
      <c r="B6" s="14">
        <f>SUM(B7:B23)</f>
        <v>8955463</v>
      </c>
      <c r="C6" s="17">
        <f aca="true" t="shared" si="0" ref="C6:H6">SUM(C7:C22)</f>
        <v>23365</v>
      </c>
      <c r="D6" s="17">
        <f>SUM(D7:D22)</f>
        <v>1438567</v>
      </c>
      <c r="E6" s="17">
        <f t="shared" si="0"/>
        <v>5469576</v>
      </c>
      <c r="F6" s="17">
        <f t="shared" si="0"/>
        <v>213570</v>
      </c>
      <c r="G6" s="17">
        <v>188504</v>
      </c>
      <c r="H6" s="17">
        <f t="shared" si="0"/>
        <v>1621881</v>
      </c>
      <c r="J6" s="69"/>
    </row>
    <row r="7" spans="1:8" ht="17.25" customHeight="1">
      <c r="A7" s="1" t="s">
        <v>107</v>
      </c>
      <c r="B7" s="154"/>
      <c r="C7" s="69" t="s">
        <v>5</v>
      </c>
      <c r="D7" s="69"/>
      <c r="E7" s="69"/>
      <c r="F7" s="69"/>
      <c r="G7" s="69"/>
      <c r="H7" s="69"/>
    </row>
    <row r="8" spans="1:8" ht="17.25" customHeight="1">
      <c r="A8" s="1" t="s">
        <v>225</v>
      </c>
      <c r="B8" s="155" t="s">
        <v>138</v>
      </c>
      <c r="C8" s="156" t="s">
        <v>138</v>
      </c>
      <c r="D8" s="156" t="s">
        <v>138</v>
      </c>
      <c r="E8" s="156" t="s">
        <v>138</v>
      </c>
      <c r="F8" s="156" t="s">
        <v>138</v>
      </c>
      <c r="G8" s="156" t="s">
        <v>138</v>
      </c>
      <c r="H8" s="156" t="s">
        <v>138</v>
      </c>
    </row>
    <row r="9" spans="1:8" ht="17.25" customHeight="1">
      <c r="A9" s="1" t="s">
        <v>108</v>
      </c>
      <c r="B9" s="155">
        <f>SUM(C9:H9)</f>
        <v>360504</v>
      </c>
      <c r="C9" s="156" t="s">
        <v>138</v>
      </c>
      <c r="D9" s="156">
        <v>126432</v>
      </c>
      <c r="E9" s="156">
        <v>234072</v>
      </c>
      <c r="F9" s="156" t="s">
        <v>138</v>
      </c>
      <c r="G9" s="156" t="s">
        <v>138</v>
      </c>
      <c r="H9" s="156" t="s">
        <v>138</v>
      </c>
    </row>
    <row r="10" spans="1:8" ht="17.25" customHeight="1">
      <c r="A10" s="1" t="s">
        <v>109</v>
      </c>
      <c r="B10" s="155">
        <f>SUM(C10:H10)</f>
        <v>10737</v>
      </c>
      <c r="C10" s="156" t="s">
        <v>138</v>
      </c>
      <c r="D10" s="156">
        <v>2085</v>
      </c>
      <c r="E10" s="156">
        <v>8652</v>
      </c>
      <c r="F10" s="156" t="s">
        <v>138</v>
      </c>
      <c r="G10" s="156" t="s">
        <v>138</v>
      </c>
      <c r="H10" s="156" t="s">
        <v>138</v>
      </c>
    </row>
    <row r="11" spans="1:8" ht="17.25" customHeight="1">
      <c r="A11" s="1" t="s">
        <v>110</v>
      </c>
      <c r="B11" s="155" t="s">
        <v>138</v>
      </c>
      <c r="C11" s="156" t="s">
        <v>138</v>
      </c>
      <c r="D11" s="156" t="s">
        <v>138</v>
      </c>
      <c r="E11" s="156" t="s">
        <v>138</v>
      </c>
      <c r="F11" s="156" t="s">
        <v>138</v>
      </c>
      <c r="G11" s="156" t="s">
        <v>138</v>
      </c>
      <c r="H11" s="156" t="s">
        <v>138</v>
      </c>
    </row>
    <row r="12" spans="1:8" ht="17.25" customHeight="1">
      <c r="A12" s="1" t="s">
        <v>111</v>
      </c>
      <c r="B12" s="155">
        <f aca="true" t="shared" si="1" ref="B12:B22">SUM(C12:H12)</f>
        <v>1020935</v>
      </c>
      <c r="C12" s="156">
        <v>2101</v>
      </c>
      <c r="D12" s="156">
        <v>109413</v>
      </c>
      <c r="E12" s="156">
        <v>546960</v>
      </c>
      <c r="F12" s="156" t="s">
        <v>138</v>
      </c>
      <c r="G12" s="156">
        <v>27811</v>
      </c>
      <c r="H12" s="156">
        <v>334650</v>
      </c>
    </row>
    <row r="13" spans="1:8" ht="17.25" customHeight="1">
      <c r="A13" s="1" t="s">
        <v>112</v>
      </c>
      <c r="B13" s="155">
        <f>SUM(C13:H13)</f>
        <v>82163</v>
      </c>
      <c r="C13" s="156" t="s">
        <v>138</v>
      </c>
      <c r="D13" s="156">
        <v>30449</v>
      </c>
      <c r="E13" s="156">
        <v>45324</v>
      </c>
      <c r="F13" s="156" t="s">
        <v>138</v>
      </c>
      <c r="G13" s="156" t="s">
        <v>138</v>
      </c>
      <c r="H13" s="156">
        <v>6390</v>
      </c>
    </row>
    <row r="14" spans="1:8" ht="17.25" customHeight="1">
      <c r="A14" s="1" t="s">
        <v>114</v>
      </c>
      <c r="B14" s="155">
        <v>3847133</v>
      </c>
      <c r="C14" s="156">
        <v>21264</v>
      </c>
      <c r="D14" s="156">
        <v>65947</v>
      </c>
      <c r="E14" s="156">
        <v>2318388</v>
      </c>
      <c r="F14" s="156" t="s">
        <v>138</v>
      </c>
      <c r="G14" s="156">
        <v>160694</v>
      </c>
      <c r="H14" s="156">
        <v>1280841</v>
      </c>
    </row>
    <row r="15" spans="1:8" ht="17.25" customHeight="1">
      <c r="A15" s="1" t="s">
        <v>113</v>
      </c>
      <c r="B15" s="155" t="s">
        <v>138</v>
      </c>
      <c r="C15" s="156" t="s">
        <v>138</v>
      </c>
      <c r="D15" s="156" t="s">
        <v>138</v>
      </c>
      <c r="E15" s="156" t="s">
        <v>138</v>
      </c>
      <c r="F15" s="156" t="s">
        <v>138</v>
      </c>
      <c r="G15" s="156" t="s">
        <v>138</v>
      </c>
      <c r="H15" s="156" t="s">
        <v>138</v>
      </c>
    </row>
    <row r="16" spans="1:8" ht="17.25" customHeight="1">
      <c r="A16" s="1" t="s">
        <v>115</v>
      </c>
      <c r="B16" s="155">
        <f t="shared" si="1"/>
        <v>49127</v>
      </c>
      <c r="C16" s="156" t="s">
        <v>138</v>
      </c>
      <c r="D16" s="156">
        <v>15875</v>
      </c>
      <c r="E16" s="156">
        <v>33252</v>
      </c>
      <c r="F16" s="156" t="s">
        <v>138</v>
      </c>
      <c r="G16" s="156" t="s">
        <v>138</v>
      </c>
      <c r="H16" s="156" t="s">
        <v>138</v>
      </c>
    </row>
    <row r="17" spans="1:8" ht="17.25" customHeight="1">
      <c r="A17" s="1" t="s">
        <v>116</v>
      </c>
      <c r="B17" s="155">
        <f t="shared" si="1"/>
        <v>45161</v>
      </c>
      <c r="C17" s="156" t="s">
        <v>138</v>
      </c>
      <c r="D17" s="156">
        <v>14981</v>
      </c>
      <c r="E17" s="156">
        <v>30180</v>
      </c>
      <c r="F17" s="156" t="s">
        <v>138</v>
      </c>
      <c r="G17" s="156" t="s">
        <v>138</v>
      </c>
      <c r="H17" s="156" t="s">
        <v>138</v>
      </c>
    </row>
    <row r="18" spans="1:8" ht="17.25" customHeight="1">
      <c r="A18" s="1" t="s">
        <v>117</v>
      </c>
      <c r="B18" s="155">
        <f t="shared" si="1"/>
        <v>3111468</v>
      </c>
      <c r="C18" s="156" t="s">
        <v>138</v>
      </c>
      <c r="D18" s="156">
        <v>939030</v>
      </c>
      <c r="E18" s="156">
        <v>1958868</v>
      </c>
      <c r="F18" s="156">
        <v>213570</v>
      </c>
      <c r="G18" s="156" t="s">
        <v>138</v>
      </c>
      <c r="H18" s="156" t="s">
        <v>138</v>
      </c>
    </row>
    <row r="19" spans="1:8" ht="17.25" customHeight="1">
      <c r="A19" s="1" t="s">
        <v>118</v>
      </c>
      <c r="B19" s="155" t="s">
        <v>138</v>
      </c>
      <c r="C19" s="156" t="s">
        <v>138</v>
      </c>
      <c r="D19" s="156" t="s">
        <v>138</v>
      </c>
      <c r="E19" s="156" t="s">
        <v>138</v>
      </c>
      <c r="F19" s="156" t="s">
        <v>138</v>
      </c>
      <c r="G19" s="156" t="s">
        <v>138</v>
      </c>
      <c r="H19" s="156" t="s">
        <v>138</v>
      </c>
    </row>
    <row r="20" spans="1:8" ht="17.25" customHeight="1">
      <c r="A20" s="1" t="s">
        <v>210</v>
      </c>
      <c r="B20" s="155">
        <f t="shared" si="1"/>
        <v>8620</v>
      </c>
      <c r="C20" s="156" t="s">
        <v>138</v>
      </c>
      <c r="D20" s="156">
        <v>2920</v>
      </c>
      <c r="E20" s="156">
        <v>5700</v>
      </c>
      <c r="F20" s="156" t="s">
        <v>138</v>
      </c>
      <c r="G20" s="156" t="s">
        <v>138</v>
      </c>
      <c r="H20" s="156" t="s">
        <v>138</v>
      </c>
    </row>
    <row r="21" spans="1:8" ht="17.25" customHeight="1">
      <c r="A21" s="1" t="s">
        <v>213</v>
      </c>
      <c r="B21" s="155">
        <f t="shared" si="1"/>
        <v>99446</v>
      </c>
      <c r="C21" s="156" t="s">
        <v>138</v>
      </c>
      <c r="D21" s="156">
        <v>36026</v>
      </c>
      <c r="E21" s="156">
        <v>63420</v>
      </c>
      <c r="F21" s="156" t="s">
        <v>138</v>
      </c>
      <c r="G21" s="156" t="s">
        <v>138</v>
      </c>
      <c r="H21" s="156" t="s">
        <v>138</v>
      </c>
    </row>
    <row r="22" spans="1:8" ht="17.25" customHeight="1">
      <c r="A22" s="1" t="s">
        <v>119</v>
      </c>
      <c r="B22" s="155">
        <f t="shared" si="1"/>
        <v>320169</v>
      </c>
      <c r="C22" s="156" t="s">
        <v>138</v>
      </c>
      <c r="D22" s="156">
        <v>95409</v>
      </c>
      <c r="E22" s="156">
        <v>224760</v>
      </c>
      <c r="F22" s="156" t="s">
        <v>138</v>
      </c>
      <c r="G22" s="156" t="s">
        <v>138</v>
      </c>
      <c r="H22" s="156"/>
    </row>
    <row r="23" spans="2:8" ht="17.25" customHeight="1">
      <c r="B23" s="154"/>
      <c r="C23" s="69"/>
      <c r="D23" s="69"/>
      <c r="E23" s="69"/>
      <c r="F23" s="69"/>
      <c r="G23" s="69"/>
      <c r="H23" s="69"/>
    </row>
    <row r="24" spans="1:8" ht="17.25" customHeight="1">
      <c r="A24" s="13" t="s">
        <v>2</v>
      </c>
      <c r="B24" s="14">
        <f aca="true" t="shared" si="2" ref="B24:H24">SUM(B25:B40)</f>
        <v>9090641</v>
      </c>
      <c r="C24" s="15">
        <f t="shared" si="2"/>
        <v>142503</v>
      </c>
      <c r="D24" s="15">
        <f t="shared" si="2"/>
        <v>1476524</v>
      </c>
      <c r="E24" s="15">
        <f t="shared" si="2"/>
        <v>5626776</v>
      </c>
      <c r="F24" s="15">
        <f t="shared" si="2"/>
        <v>215390</v>
      </c>
      <c r="G24" s="15">
        <f t="shared" si="2"/>
        <v>185363</v>
      </c>
      <c r="H24" s="15">
        <f t="shared" si="2"/>
        <v>1444085</v>
      </c>
    </row>
    <row r="25" spans="1:8" ht="17.25" customHeight="1">
      <c r="A25" s="1" t="s">
        <v>107</v>
      </c>
      <c r="B25" s="154"/>
      <c r="C25" s="69"/>
      <c r="D25" s="69"/>
      <c r="E25" s="69"/>
      <c r="F25" s="69"/>
      <c r="G25" s="69"/>
      <c r="H25" s="69"/>
    </row>
    <row r="26" spans="1:8" ht="17.25" customHeight="1">
      <c r="A26" s="1" t="s">
        <v>225</v>
      </c>
      <c r="B26" s="155">
        <f>SUM(C26:H26)</f>
        <v>8</v>
      </c>
      <c r="C26" s="156" t="s">
        <v>138</v>
      </c>
      <c r="D26" s="156" t="s">
        <v>138</v>
      </c>
      <c r="E26" s="156" t="s">
        <v>138</v>
      </c>
      <c r="F26" s="156" t="s">
        <v>138</v>
      </c>
      <c r="G26" s="69">
        <v>8</v>
      </c>
      <c r="H26" s="156" t="s">
        <v>138</v>
      </c>
    </row>
    <row r="27" spans="1:8" ht="17.25" customHeight="1">
      <c r="A27" s="1" t="s">
        <v>108</v>
      </c>
      <c r="B27" s="155">
        <f>SUM(C27:H27)</f>
        <v>417361</v>
      </c>
      <c r="C27" s="156" t="s">
        <v>138</v>
      </c>
      <c r="D27" s="156">
        <v>139093</v>
      </c>
      <c r="E27" s="156">
        <v>278268</v>
      </c>
      <c r="F27" s="156" t="s">
        <v>138</v>
      </c>
      <c r="G27" s="156" t="s">
        <v>138</v>
      </c>
      <c r="H27" s="156" t="s">
        <v>138</v>
      </c>
    </row>
    <row r="28" spans="1:8" ht="17.25" customHeight="1">
      <c r="A28" s="1" t="s">
        <v>109</v>
      </c>
      <c r="B28" s="155">
        <f>SUM(C28:H28)</f>
        <v>8041</v>
      </c>
      <c r="C28" s="156" t="s">
        <v>138</v>
      </c>
      <c r="D28" s="156">
        <v>2137</v>
      </c>
      <c r="E28" s="156">
        <v>5904</v>
      </c>
      <c r="F28" s="156" t="s">
        <v>138</v>
      </c>
      <c r="G28" s="156" t="s">
        <v>138</v>
      </c>
      <c r="H28" s="156" t="s">
        <v>138</v>
      </c>
    </row>
    <row r="29" spans="1:8" ht="17.25" customHeight="1">
      <c r="A29" s="1" t="s">
        <v>110</v>
      </c>
      <c r="B29" s="155" t="s">
        <v>138</v>
      </c>
      <c r="C29" s="156" t="s">
        <v>138</v>
      </c>
      <c r="D29" s="156" t="s">
        <v>138</v>
      </c>
      <c r="E29" s="156" t="s">
        <v>138</v>
      </c>
      <c r="F29" s="156" t="s">
        <v>138</v>
      </c>
      <c r="G29" s="156" t="s">
        <v>138</v>
      </c>
      <c r="H29" s="156" t="s">
        <v>138</v>
      </c>
    </row>
    <row r="30" spans="1:8" ht="17.25" customHeight="1">
      <c r="A30" s="1" t="s">
        <v>111</v>
      </c>
      <c r="B30" s="155">
        <f aca="true" t="shared" si="3" ref="B30:B40">SUM(C30:H30)</f>
        <v>910885</v>
      </c>
      <c r="C30" s="156">
        <v>22950</v>
      </c>
      <c r="D30" s="156">
        <v>111758</v>
      </c>
      <c r="E30" s="156">
        <v>429960</v>
      </c>
      <c r="F30" s="156" t="s">
        <v>138</v>
      </c>
      <c r="G30" s="156">
        <v>24521</v>
      </c>
      <c r="H30" s="156">
        <v>321696</v>
      </c>
    </row>
    <row r="31" spans="1:8" ht="17.25" customHeight="1">
      <c r="A31" s="1" t="s">
        <v>112</v>
      </c>
      <c r="B31" s="155">
        <f t="shared" si="3"/>
        <v>75822</v>
      </c>
      <c r="C31" s="156" t="s">
        <v>138</v>
      </c>
      <c r="D31" s="156">
        <v>26706</v>
      </c>
      <c r="E31" s="156">
        <v>43008</v>
      </c>
      <c r="F31" s="156" t="s">
        <v>138</v>
      </c>
      <c r="G31" s="156" t="s">
        <v>138</v>
      </c>
      <c r="H31" s="156">
        <v>6108</v>
      </c>
    </row>
    <row r="32" spans="1:8" ht="17.25" customHeight="1">
      <c r="A32" s="1" t="s">
        <v>114</v>
      </c>
      <c r="B32" s="155">
        <f t="shared" si="3"/>
        <v>3787084</v>
      </c>
      <c r="C32" s="156">
        <v>119553</v>
      </c>
      <c r="D32" s="156">
        <v>78244</v>
      </c>
      <c r="E32" s="156">
        <v>2312172</v>
      </c>
      <c r="F32" s="156" t="s">
        <v>138</v>
      </c>
      <c r="G32" s="156">
        <v>160834</v>
      </c>
      <c r="H32" s="156">
        <v>1116281</v>
      </c>
    </row>
    <row r="33" spans="1:8" ht="17.25" customHeight="1">
      <c r="A33" s="1" t="s">
        <v>113</v>
      </c>
      <c r="B33" s="155">
        <f t="shared" si="3"/>
        <v>0</v>
      </c>
      <c r="C33" s="156" t="s">
        <v>138</v>
      </c>
      <c r="D33" s="156" t="s">
        <v>138</v>
      </c>
      <c r="E33" s="156" t="s">
        <v>138</v>
      </c>
      <c r="F33" s="156" t="s">
        <v>138</v>
      </c>
      <c r="G33" s="156" t="s">
        <v>138</v>
      </c>
      <c r="H33" s="156" t="s">
        <v>138</v>
      </c>
    </row>
    <row r="34" spans="1:8" ht="17.25" customHeight="1">
      <c r="A34" s="1" t="s">
        <v>115</v>
      </c>
      <c r="B34" s="155">
        <f t="shared" si="3"/>
        <v>45881</v>
      </c>
      <c r="C34" s="156" t="s">
        <v>138</v>
      </c>
      <c r="D34" s="156">
        <v>14981</v>
      </c>
      <c r="E34" s="156">
        <v>30900</v>
      </c>
      <c r="F34" s="156" t="s">
        <v>138</v>
      </c>
      <c r="G34" s="156" t="s">
        <v>138</v>
      </c>
      <c r="H34" s="156" t="s">
        <v>138</v>
      </c>
    </row>
    <row r="35" spans="1:8" ht="17.25" customHeight="1">
      <c r="A35" s="1" t="s">
        <v>116</v>
      </c>
      <c r="B35" s="155">
        <f t="shared" si="3"/>
        <v>49117</v>
      </c>
      <c r="C35" s="156" t="s">
        <v>138</v>
      </c>
      <c r="D35" s="156">
        <v>15865</v>
      </c>
      <c r="E35" s="156">
        <v>33252</v>
      </c>
      <c r="F35" s="156" t="s">
        <v>138</v>
      </c>
      <c r="G35" s="156" t="s">
        <v>138</v>
      </c>
      <c r="H35" s="156" t="s">
        <v>138</v>
      </c>
    </row>
    <row r="36" spans="1:8" ht="17.25" customHeight="1">
      <c r="A36" s="1" t="s">
        <v>117</v>
      </c>
      <c r="B36" s="155">
        <f t="shared" si="3"/>
        <v>3420335</v>
      </c>
      <c r="C36" s="156" t="s">
        <v>138</v>
      </c>
      <c r="D36" s="156">
        <v>954441</v>
      </c>
      <c r="E36" s="156">
        <v>2250504</v>
      </c>
      <c r="F36" s="156">
        <v>215390</v>
      </c>
      <c r="G36" s="156" t="s">
        <v>138</v>
      </c>
      <c r="H36" s="156" t="s">
        <v>138</v>
      </c>
    </row>
    <row r="37" spans="1:8" ht="17.25" customHeight="1">
      <c r="A37" s="1" t="s">
        <v>118</v>
      </c>
      <c r="B37" s="155">
        <f t="shared" si="3"/>
        <v>0</v>
      </c>
      <c r="C37" s="156" t="s">
        <v>138</v>
      </c>
      <c r="D37" s="156" t="s">
        <v>138</v>
      </c>
      <c r="E37" s="156" t="s">
        <v>138</v>
      </c>
      <c r="F37" s="156" t="s">
        <v>138</v>
      </c>
      <c r="G37" s="156"/>
      <c r="H37" s="156" t="s">
        <v>138</v>
      </c>
    </row>
    <row r="38" spans="1:8" ht="17.25" customHeight="1">
      <c r="A38" s="1" t="s">
        <v>210</v>
      </c>
      <c r="B38" s="155">
        <f t="shared" si="3"/>
        <v>10203</v>
      </c>
      <c r="C38" s="156" t="s">
        <v>138</v>
      </c>
      <c r="D38" s="156">
        <v>2499</v>
      </c>
      <c r="E38" s="156">
        <v>7704</v>
      </c>
      <c r="F38" s="156" t="s">
        <v>138</v>
      </c>
      <c r="G38" s="156" t="s">
        <v>138</v>
      </c>
      <c r="H38" s="156" t="s">
        <v>138</v>
      </c>
    </row>
    <row r="39" spans="1:8" ht="17.25" customHeight="1">
      <c r="A39" s="1" t="s">
        <v>213</v>
      </c>
      <c r="B39" s="155">
        <f t="shared" si="3"/>
        <v>87242</v>
      </c>
      <c r="C39" s="156" t="s">
        <v>138</v>
      </c>
      <c r="D39" s="156">
        <v>35870</v>
      </c>
      <c r="E39" s="156">
        <v>51372</v>
      </c>
      <c r="F39" s="156" t="s">
        <v>138</v>
      </c>
      <c r="G39" s="156" t="s">
        <v>138</v>
      </c>
      <c r="H39" s="156" t="s">
        <v>138</v>
      </c>
    </row>
    <row r="40" spans="1:8" ht="17.25" customHeight="1">
      <c r="A40" s="1" t="s">
        <v>119</v>
      </c>
      <c r="B40" s="155">
        <f t="shared" si="3"/>
        <v>278662</v>
      </c>
      <c r="C40" s="156" t="s">
        <v>138</v>
      </c>
      <c r="D40" s="156">
        <v>94930</v>
      </c>
      <c r="E40" s="156">
        <v>183732</v>
      </c>
      <c r="F40" s="156" t="s">
        <v>138</v>
      </c>
      <c r="G40" s="156" t="s">
        <v>138</v>
      </c>
      <c r="H40" s="156" t="s">
        <v>138</v>
      </c>
    </row>
    <row r="41" spans="2:8" ht="17.25" customHeight="1">
      <c r="B41" s="154"/>
      <c r="C41" s="69"/>
      <c r="D41" s="69"/>
      <c r="E41" s="69"/>
      <c r="F41" s="69"/>
      <c r="G41" s="69"/>
      <c r="H41" s="69"/>
    </row>
    <row r="42" spans="1:8" ht="17.25" customHeight="1">
      <c r="A42" s="13" t="s">
        <v>29</v>
      </c>
      <c r="B42" s="14">
        <f>B6+B24</f>
        <v>18046104</v>
      </c>
      <c r="C42" s="15">
        <f aca="true" t="shared" si="4" ref="C42:H42">C24+C6</f>
        <v>165868</v>
      </c>
      <c r="D42" s="15">
        <f t="shared" si="4"/>
        <v>2915091</v>
      </c>
      <c r="E42" s="15">
        <f t="shared" si="4"/>
        <v>11096352</v>
      </c>
      <c r="F42" s="15">
        <f t="shared" si="4"/>
        <v>428960</v>
      </c>
      <c r="G42" s="15">
        <f t="shared" si="4"/>
        <v>373867</v>
      </c>
      <c r="H42" s="15">
        <f t="shared" si="4"/>
        <v>3065966</v>
      </c>
    </row>
    <row r="43" spans="2:8" ht="3" customHeight="1">
      <c r="B43" s="3"/>
      <c r="C43" s="3"/>
      <c r="D43" s="3"/>
      <c r="E43" s="3"/>
      <c r="F43" s="3"/>
      <c r="G43" s="3"/>
      <c r="H43" s="3"/>
    </row>
    <row r="45" ht="12.75">
      <c r="A45" s="149">
        <v>10</v>
      </c>
    </row>
  </sheetData>
  <mergeCells count="5">
    <mergeCell ref="A1:H1"/>
    <mergeCell ref="A2:H2"/>
    <mergeCell ref="C4:H4"/>
    <mergeCell ref="A4:A5"/>
    <mergeCell ref="B4:B5"/>
  </mergeCells>
  <printOptions/>
  <pageMargins left="0.49" right="0.19" top="0.31" bottom="0.19" header="0.31" footer="0.19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P43"/>
  <sheetViews>
    <sheetView workbookViewId="0" topLeftCell="A1">
      <selection activeCell="L1" sqref="L1"/>
    </sheetView>
  </sheetViews>
  <sheetFormatPr defaultColWidth="11.421875" defaultRowHeight="12.75"/>
  <cols>
    <col min="1" max="1" width="2.00390625" style="2" customWidth="1"/>
    <col min="2" max="2" width="8.7109375" style="2" customWidth="1"/>
    <col min="3" max="3" width="10.7109375" style="2" customWidth="1"/>
    <col min="4" max="4" width="8.28125" style="2" customWidth="1"/>
    <col min="5" max="5" width="12.8515625" style="2" customWidth="1"/>
    <col min="6" max="6" width="1.421875" style="2" hidden="1" customWidth="1"/>
    <col min="7" max="7" width="10.140625" style="2" customWidth="1"/>
    <col min="8" max="8" width="11.7109375" style="2" customWidth="1"/>
    <col min="9" max="9" width="11.57421875" style="2" customWidth="1"/>
    <col min="10" max="10" width="13.00390625" style="2" customWidth="1"/>
    <col min="11" max="11" width="0.85546875" style="1" customWidth="1"/>
    <col min="12" max="12" width="8.7109375" style="2" customWidth="1"/>
    <col min="13" max="13" width="0.71875" style="2" customWidth="1"/>
    <col min="14" max="14" width="19.140625" style="2" bestFit="1" customWidth="1"/>
    <col min="15" max="15" width="0" style="2" hidden="1" customWidth="1"/>
    <col min="16" max="16" width="12.8515625" style="2" customWidth="1"/>
    <col min="17" max="16384" width="11.421875" style="2" customWidth="1"/>
  </cols>
  <sheetData>
    <row r="1" spans="2:10" ht="12.75">
      <c r="B1" s="3" t="s">
        <v>233</v>
      </c>
      <c r="C1" s="13"/>
      <c r="D1" s="3"/>
      <c r="E1" s="3"/>
      <c r="F1" s="3"/>
      <c r="G1" s="110"/>
      <c r="H1" s="110"/>
      <c r="I1" s="110"/>
      <c r="J1" s="110"/>
    </row>
    <row r="2" s="1" customFormat="1" ht="12.75"/>
    <row r="3" spans="2:10" s="1" customFormat="1" ht="51">
      <c r="B3" s="142" t="s">
        <v>65</v>
      </c>
      <c r="C3" s="120"/>
      <c r="D3" s="120"/>
      <c r="E3" s="120"/>
      <c r="F3" s="121"/>
      <c r="G3" s="143" t="s">
        <v>66</v>
      </c>
      <c r="H3" s="143">
        <v>2010</v>
      </c>
      <c r="I3" s="143">
        <v>2009</v>
      </c>
      <c r="J3" s="144" t="s">
        <v>232</v>
      </c>
    </row>
    <row r="4" spans="2:6" ht="12.75">
      <c r="B4" s="1"/>
      <c r="C4" s="81"/>
      <c r="D4" s="1"/>
      <c r="E4" s="1"/>
      <c r="F4" s="1"/>
    </row>
    <row r="5" spans="2:10" ht="12.75">
      <c r="B5" s="80" t="s">
        <v>78</v>
      </c>
      <c r="C5" s="80"/>
      <c r="D5" s="80"/>
      <c r="E5" s="80"/>
      <c r="F5" s="80"/>
      <c r="G5" s="80"/>
      <c r="H5" s="80"/>
      <c r="I5" s="80"/>
      <c r="J5" s="80"/>
    </row>
    <row r="6" spans="2:6" ht="12.75">
      <c r="B6" s="1"/>
      <c r="C6" s="81"/>
      <c r="D6" s="1"/>
      <c r="E6" s="1"/>
      <c r="F6" s="1"/>
    </row>
    <row r="7" spans="2:10" ht="12.75">
      <c r="B7" s="56" t="s">
        <v>67</v>
      </c>
      <c r="C7" s="6"/>
      <c r="D7" s="71"/>
      <c r="E7" s="71"/>
      <c r="F7" s="71"/>
      <c r="G7" s="66" t="s">
        <v>15</v>
      </c>
      <c r="H7" s="54">
        <v>56729</v>
      </c>
      <c r="I7" s="54">
        <v>58003</v>
      </c>
      <c r="J7" s="140">
        <f>SUM(H7/I7)*100-100</f>
        <v>-2.196438115269899</v>
      </c>
    </row>
    <row r="8" spans="2:10" ht="14.25" customHeight="1">
      <c r="B8" s="71"/>
      <c r="C8" s="6"/>
      <c r="D8" s="71"/>
      <c r="E8" s="71"/>
      <c r="F8" s="71"/>
      <c r="G8" s="70" t="s">
        <v>68</v>
      </c>
      <c r="H8" s="8">
        <v>21992</v>
      </c>
      <c r="I8" s="8">
        <v>20774.2</v>
      </c>
      <c r="J8" s="133">
        <f>SUM(H8/I8)*100-100</f>
        <v>5.862078924820196</v>
      </c>
    </row>
    <row r="9" spans="2:10" ht="12.75">
      <c r="B9" s="71"/>
      <c r="C9" s="6"/>
      <c r="D9" s="71"/>
      <c r="E9" s="71"/>
      <c r="F9" s="71"/>
      <c r="G9" s="71"/>
      <c r="H9" s="6"/>
      <c r="I9" s="6"/>
      <c r="J9" s="6"/>
    </row>
    <row r="10" spans="2:10" ht="12.75">
      <c r="B10" s="71"/>
      <c r="C10" s="6"/>
      <c r="D10" s="71"/>
      <c r="E10" s="71"/>
      <c r="F10" s="71"/>
      <c r="G10" s="71"/>
      <c r="H10" s="6"/>
      <c r="I10" s="6"/>
      <c r="J10" s="6"/>
    </row>
    <row r="11" spans="2:10" ht="12.75">
      <c r="B11" s="79" t="s">
        <v>69</v>
      </c>
      <c r="C11" s="79"/>
      <c r="D11" s="79"/>
      <c r="E11" s="79"/>
      <c r="F11" s="79"/>
      <c r="G11" s="79"/>
      <c r="H11" s="79"/>
      <c r="I11" s="79"/>
      <c r="J11" s="79"/>
    </row>
    <row r="12" spans="2:16" ht="12.75">
      <c r="B12" s="71"/>
      <c r="C12" s="6"/>
      <c r="D12" s="71"/>
      <c r="E12" s="71"/>
      <c r="F12" s="71"/>
      <c r="G12" s="71"/>
      <c r="H12" s="6"/>
      <c r="I12" s="6"/>
      <c r="J12" s="6"/>
      <c r="P12" s="8"/>
    </row>
    <row r="13" spans="2:10" ht="12.75">
      <c r="B13" s="71" t="s">
        <v>70</v>
      </c>
      <c r="C13" s="6"/>
      <c r="D13" s="71"/>
      <c r="E13" s="71"/>
      <c r="F13" s="71"/>
      <c r="G13" s="66" t="s">
        <v>71</v>
      </c>
      <c r="H13" s="8">
        <v>21666551</v>
      </c>
      <c r="I13" s="8">
        <v>20674263</v>
      </c>
      <c r="J13" s="133">
        <f>SUM(H13/I13)*100-100</f>
        <v>4.7996293749382914</v>
      </c>
    </row>
    <row r="14" spans="2:10" ht="12.75">
      <c r="B14" s="71" t="s">
        <v>73</v>
      </c>
      <c r="C14" s="6"/>
      <c r="D14" s="71"/>
      <c r="E14" s="71"/>
      <c r="F14" s="71"/>
      <c r="G14" s="70" t="s">
        <v>72</v>
      </c>
      <c r="H14" s="8">
        <v>14119763</v>
      </c>
      <c r="I14" s="8">
        <v>13254218</v>
      </c>
      <c r="J14" s="133">
        <f aca="true" t="shared" si="0" ref="J14:J26">SUM(H14/I14)*100-100</f>
        <v>6.530336229568576</v>
      </c>
    </row>
    <row r="15" spans="2:10" ht="5.25" customHeight="1">
      <c r="B15" s="71"/>
      <c r="C15" s="6"/>
      <c r="D15" s="71"/>
      <c r="E15" s="71"/>
      <c r="F15" s="71"/>
      <c r="G15" s="70"/>
      <c r="H15" s="8"/>
      <c r="I15" s="8"/>
      <c r="J15" s="133"/>
    </row>
    <row r="16" spans="2:10" ht="12.75">
      <c r="B16" s="56" t="s">
        <v>74</v>
      </c>
      <c r="C16" s="6"/>
      <c r="D16" s="71"/>
      <c r="E16" s="71"/>
      <c r="F16" s="71"/>
      <c r="G16" s="70" t="s">
        <v>72</v>
      </c>
      <c r="H16" s="55">
        <f>SUM(H13:H15)</f>
        <v>35786314</v>
      </c>
      <c r="I16" s="55">
        <f>SUM(I13:I15)</f>
        <v>33928481</v>
      </c>
      <c r="J16" s="140">
        <f t="shared" si="0"/>
        <v>5.475732910058653</v>
      </c>
    </row>
    <row r="17" spans="2:10" ht="5.25" customHeight="1">
      <c r="B17" s="71"/>
      <c r="C17" s="6"/>
      <c r="D17" s="71"/>
      <c r="E17" s="71"/>
      <c r="F17" s="71"/>
      <c r="G17" s="70" t="s">
        <v>5</v>
      </c>
      <c r="H17" s="8"/>
      <c r="I17" s="8"/>
      <c r="J17" s="133"/>
    </row>
    <row r="18" spans="2:10" ht="12.75">
      <c r="B18" s="71" t="s">
        <v>226</v>
      </c>
      <c r="C18" s="6"/>
      <c r="D18" s="71"/>
      <c r="E18" s="71"/>
      <c r="F18" s="71"/>
      <c r="G18" s="70" t="s">
        <v>72</v>
      </c>
      <c r="H18" s="8">
        <f>17854441</f>
        <v>17854441</v>
      </c>
      <c r="I18" s="8">
        <v>17488241</v>
      </c>
      <c r="J18" s="133">
        <f t="shared" si="0"/>
        <v>2.09397846244228</v>
      </c>
    </row>
    <row r="19" spans="2:10" ht="12.75">
      <c r="B19" s="71" t="s">
        <v>199</v>
      </c>
      <c r="C19" s="6"/>
      <c r="D19" s="71"/>
      <c r="E19" s="71"/>
      <c r="F19" s="71"/>
      <c r="G19" s="70" t="s">
        <v>72</v>
      </c>
      <c r="H19" s="8">
        <v>7462749</v>
      </c>
      <c r="I19" s="8">
        <v>7342839</v>
      </c>
      <c r="J19" s="133">
        <f t="shared" si="0"/>
        <v>1.633019599095121</v>
      </c>
    </row>
    <row r="20" spans="2:10" ht="12.75">
      <c r="B20" s="71" t="s">
        <v>200</v>
      </c>
      <c r="C20" s="6"/>
      <c r="D20" s="71"/>
      <c r="E20" s="71"/>
      <c r="F20" s="71"/>
      <c r="G20" s="70" t="s">
        <v>72</v>
      </c>
      <c r="H20" s="8">
        <v>3989635</v>
      </c>
      <c r="I20" s="8">
        <v>3478770</v>
      </c>
      <c r="J20" s="133">
        <f t="shared" si="0"/>
        <v>14.685219201039445</v>
      </c>
    </row>
    <row r="21" spans="2:10" ht="12.75">
      <c r="B21" s="71" t="s">
        <v>201</v>
      </c>
      <c r="C21" s="6"/>
      <c r="D21" s="71"/>
      <c r="E21" s="71"/>
      <c r="F21" s="71"/>
      <c r="G21" s="70" t="s">
        <v>72</v>
      </c>
      <c r="H21" s="8">
        <v>3824876</v>
      </c>
      <c r="I21" s="8">
        <v>3157536</v>
      </c>
      <c r="J21" s="133">
        <f t="shared" si="0"/>
        <v>21.1348342505042</v>
      </c>
    </row>
    <row r="22" spans="2:10" ht="12.75">
      <c r="B22" s="71" t="s">
        <v>202</v>
      </c>
      <c r="D22" s="71"/>
      <c r="E22" s="71"/>
      <c r="F22" s="71"/>
      <c r="G22" s="70" t="s">
        <v>72</v>
      </c>
      <c r="H22" s="8">
        <v>492228</v>
      </c>
      <c r="I22" s="8">
        <v>488758</v>
      </c>
      <c r="J22" s="133">
        <f t="shared" si="0"/>
        <v>0.7099628036778967</v>
      </c>
    </row>
    <row r="23" spans="2:10" ht="12.75">
      <c r="B23" s="71" t="s">
        <v>203</v>
      </c>
      <c r="D23" s="71"/>
      <c r="E23" s="71"/>
      <c r="F23" s="71"/>
      <c r="G23" s="70" t="s">
        <v>72</v>
      </c>
      <c r="H23" s="8">
        <v>244301</v>
      </c>
      <c r="I23" s="8">
        <v>253102</v>
      </c>
      <c r="J23" s="133">
        <f>SUM(H23/I23)*100-100</f>
        <v>-3.4772542295201134</v>
      </c>
    </row>
    <row r="24" spans="2:10" ht="12.75">
      <c r="B24" s="71" t="s">
        <v>204</v>
      </c>
      <c r="C24" s="6"/>
      <c r="D24" s="71"/>
      <c r="E24" s="71"/>
      <c r="F24" s="71"/>
      <c r="G24" s="70" t="s">
        <v>72</v>
      </c>
      <c r="H24" s="8">
        <v>302958</v>
      </c>
      <c r="I24" s="8">
        <v>299292</v>
      </c>
      <c r="J24" s="133">
        <f t="shared" si="0"/>
        <v>1.2248907421514872</v>
      </c>
    </row>
    <row r="25" spans="2:10" ht="5.25" customHeight="1">
      <c r="B25" s="71"/>
      <c r="C25" s="6"/>
      <c r="D25" s="71"/>
      <c r="E25" s="71"/>
      <c r="F25" s="71"/>
      <c r="G25" s="71"/>
      <c r="H25" s="6"/>
      <c r="I25" s="6"/>
      <c r="J25" s="6"/>
    </row>
    <row r="26" spans="2:10" ht="12.75">
      <c r="B26" s="71" t="s">
        <v>52</v>
      </c>
      <c r="C26" s="6"/>
      <c r="D26" s="71"/>
      <c r="E26" s="71"/>
      <c r="F26" s="71"/>
      <c r="G26" s="70" t="s">
        <v>72</v>
      </c>
      <c r="H26" s="8">
        <v>18046104</v>
      </c>
      <c r="I26" s="8">
        <v>17261023</v>
      </c>
      <c r="J26" s="133">
        <f t="shared" si="0"/>
        <v>4.548287781089215</v>
      </c>
    </row>
    <row r="27" spans="2:10" ht="12.75">
      <c r="B27" s="71"/>
      <c r="C27" s="6"/>
      <c r="D27" s="71"/>
      <c r="E27" s="71"/>
      <c r="F27" s="71"/>
      <c r="G27" s="71"/>
      <c r="H27" s="6"/>
      <c r="I27" s="6"/>
      <c r="J27" s="6"/>
    </row>
    <row r="28" spans="4:10" ht="12.75">
      <c r="D28" s="71"/>
      <c r="E28" s="71"/>
      <c r="F28" s="71"/>
      <c r="G28" s="71"/>
      <c r="H28" s="6"/>
      <c r="I28" s="6"/>
      <c r="J28" s="6"/>
    </row>
    <row r="29" spans="2:10" ht="12.75">
      <c r="B29" s="79" t="s">
        <v>75</v>
      </c>
      <c r="C29" s="79"/>
      <c r="D29" s="79"/>
      <c r="E29" s="79"/>
      <c r="F29" s="79"/>
      <c r="G29" s="79"/>
      <c r="H29" s="79"/>
      <c r="I29" s="79"/>
      <c r="J29" s="79"/>
    </row>
    <row r="30" spans="2:10" ht="12.75">
      <c r="B30" s="71"/>
      <c r="C30" s="6"/>
      <c r="D30" s="71"/>
      <c r="E30" s="71"/>
      <c r="F30" s="71"/>
      <c r="G30" s="71"/>
      <c r="H30" s="6"/>
      <c r="I30" s="6"/>
      <c r="J30" s="7"/>
    </row>
    <row r="31" spans="2:10" ht="12.75">
      <c r="B31" s="56" t="s">
        <v>76</v>
      </c>
      <c r="C31" s="6"/>
      <c r="D31" s="71"/>
      <c r="E31" s="71"/>
      <c r="F31" s="71"/>
      <c r="G31" s="66" t="s">
        <v>15</v>
      </c>
      <c r="H31" s="55">
        <v>14541872</v>
      </c>
      <c r="I31" s="55">
        <v>14650623</v>
      </c>
      <c r="J31" s="140">
        <f>SUM(H31/I31)*100-100</f>
        <v>-0.7422960784671062</v>
      </c>
    </row>
    <row r="32" spans="2:10" ht="5.25" customHeight="1">
      <c r="B32" s="71"/>
      <c r="C32" s="6"/>
      <c r="D32" s="71"/>
      <c r="E32" s="71"/>
      <c r="F32" s="71"/>
      <c r="G32" s="70"/>
      <c r="H32" s="8"/>
      <c r="I32" s="8"/>
      <c r="J32" s="133"/>
    </row>
    <row r="33" spans="2:10" ht="12.75">
      <c r="B33" s="71" t="s">
        <v>187</v>
      </c>
      <c r="C33" s="6"/>
      <c r="D33" s="71"/>
      <c r="E33" s="71"/>
      <c r="F33" s="71"/>
      <c r="G33" s="70" t="s">
        <v>72</v>
      </c>
      <c r="H33" s="8">
        <v>6260737</v>
      </c>
      <c r="I33" s="8">
        <v>6304803</v>
      </c>
      <c r="J33" s="133">
        <f>SUM(H33/I33)*100-100</f>
        <v>-0.6989274684712541</v>
      </c>
    </row>
    <row r="34" spans="2:10" ht="12.75">
      <c r="B34" s="71" t="s">
        <v>201</v>
      </c>
      <c r="C34" s="6"/>
      <c r="D34" s="71"/>
      <c r="E34" s="71"/>
      <c r="F34" s="71"/>
      <c r="G34" s="70" t="s">
        <v>72</v>
      </c>
      <c r="H34" s="8">
        <v>1854377</v>
      </c>
      <c r="I34" s="8">
        <v>1772245</v>
      </c>
      <c r="J34" s="133">
        <f>SUM(H34/I34)*100-100</f>
        <v>4.634347959791114</v>
      </c>
    </row>
    <row r="35" spans="2:10" ht="12.75">
      <c r="B35" s="71" t="s">
        <v>205</v>
      </c>
      <c r="C35" s="6"/>
      <c r="D35" s="71"/>
      <c r="E35" s="71"/>
      <c r="F35" s="71"/>
      <c r="G35" s="70" t="s">
        <v>72</v>
      </c>
      <c r="H35" s="8">
        <v>1624478</v>
      </c>
      <c r="I35" s="8">
        <v>1612972</v>
      </c>
      <c r="J35" s="133">
        <f>SUM(H35/I35)*100-100</f>
        <v>0.7133415831148966</v>
      </c>
    </row>
    <row r="36" spans="2:10" ht="12.75">
      <c r="B36" s="71" t="s">
        <v>206</v>
      </c>
      <c r="C36" s="6"/>
      <c r="D36" s="71"/>
      <c r="E36" s="71"/>
      <c r="F36" s="71"/>
      <c r="G36" s="70" t="s">
        <v>72</v>
      </c>
      <c r="H36" s="8">
        <v>1389470</v>
      </c>
      <c r="I36" s="8">
        <v>1380778</v>
      </c>
      <c r="J36" s="133">
        <f>SUM(H36/I36)*100-100</f>
        <v>0.6295001803331246</v>
      </c>
    </row>
    <row r="37" spans="2:10" ht="12.75">
      <c r="B37" s="71" t="s">
        <v>207</v>
      </c>
      <c r="C37" s="6"/>
      <c r="D37" s="71"/>
      <c r="E37" s="71"/>
      <c r="F37" s="71"/>
      <c r="G37" s="70" t="s">
        <v>72</v>
      </c>
      <c r="H37" s="8">
        <v>444357</v>
      </c>
      <c r="I37" s="8">
        <v>544490</v>
      </c>
      <c r="J37" s="133">
        <f>SUM(H37/I37)*100-100</f>
        <v>-18.39023673529357</v>
      </c>
    </row>
    <row r="38" spans="2:10" ht="12.75">
      <c r="B38" s="145"/>
      <c r="C38" s="6"/>
      <c r="D38" s="145"/>
      <c r="E38" s="145"/>
      <c r="F38" s="145"/>
      <c r="G38" s="146"/>
      <c r="H38" s="8"/>
      <c r="I38" s="8"/>
      <c r="J38" s="133"/>
    </row>
    <row r="39" spans="1:10" ht="12.75">
      <c r="A39" s="147"/>
      <c r="B39" s="145"/>
      <c r="C39" s="6"/>
      <c r="D39" s="145"/>
      <c r="E39" s="145"/>
      <c r="F39" s="145"/>
      <c r="G39" s="146"/>
      <c r="H39" s="8"/>
      <c r="I39" s="8"/>
      <c r="J39" s="133"/>
    </row>
    <row r="40" spans="1:10" ht="12.75">
      <c r="A40" s="148" t="s">
        <v>139</v>
      </c>
      <c r="B40" s="145"/>
      <c r="C40" s="6"/>
      <c r="D40" s="145"/>
      <c r="E40" s="145"/>
      <c r="F40" s="145"/>
      <c r="G40" s="146"/>
      <c r="H40" s="8"/>
      <c r="I40" s="8"/>
      <c r="J40" s="133"/>
    </row>
    <row r="41" spans="1:9" ht="19.5" customHeight="1">
      <c r="A41" s="148" t="s">
        <v>140</v>
      </c>
      <c r="B41" s="149"/>
      <c r="D41" s="1"/>
      <c r="E41" s="1"/>
      <c r="F41" s="1"/>
      <c r="G41" s="146"/>
      <c r="H41" s="8"/>
      <c r="I41" s="8"/>
    </row>
    <row r="42" spans="2:6" ht="12.75">
      <c r="B42" s="1"/>
      <c r="C42" s="81"/>
      <c r="D42" s="1"/>
      <c r="E42" s="1"/>
      <c r="F42" s="1"/>
    </row>
    <row r="43" spans="2:6" ht="12.75">
      <c r="B43" s="1"/>
      <c r="C43" s="81"/>
      <c r="D43" s="1"/>
      <c r="E43" s="1"/>
      <c r="F43" s="1"/>
    </row>
  </sheetData>
  <mergeCells count="4">
    <mergeCell ref="B3:F3"/>
    <mergeCell ref="B29:J29"/>
    <mergeCell ref="B5:J5"/>
    <mergeCell ref="B11:J11"/>
  </mergeCells>
  <printOptions/>
  <pageMargins left="0.5118110236220472" right="0.07874015748031496" top="0.33" bottom="0.11811023622047245" header="0.15748031496062992" footer="0.2362204724409449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K60"/>
  <sheetViews>
    <sheetView workbookViewId="0" topLeftCell="A1">
      <selection activeCell="H1" sqref="H1"/>
    </sheetView>
  </sheetViews>
  <sheetFormatPr defaultColWidth="11.421875" defaultRowHeight="12.75"/>
  <cols>
    <col min="1" max="1" width="6.00390625" style="1" customWidth="1"/>
    <col min="2" max="2" width="43.00390625" style="1" customWidth="1"/>
    <col min="3" max="3" width="10.140625" style="1" customWidth="1"/>
    <col min="4" max="6" width="9.421875" style="1" customWidth="1"/>
    <col min="7" max="7" width="12.8515625" style="1" customWidth="1"/>
    <col min="8" max="16384" width="11.421875" style="1" customWidth="1"/>
  </cols>
  <sheetData>
    <row r="1" spans="1:7" ht="13.5">
      <c r="A1" s="111" t="s">
        <v>236</v>
      </c>
      <c r="B1" s="112"/>
      <c r="C1" s="112"/>
      <c r="D1" s="112"/>
      <c r="E1" s="112"/>
      <c r="F1" s="112"/>
      <c r="G1" s="112"/>
    </row>
    <row r="2" s="3" customFormat="1" ht="5.25" customHeight="1">
      <c r="A2" s="10"/>
    </row>
    <row r="3" spans="1:7" ht="21" customHeight="1">
      <c r="A3" s="103" t="s">
        <v>64</v>
      </c>
      <c r="B3" s="165" t="s">
        <v>33</v>
      </c>
      <c r="C3" s="165" t="s">
        <v>235</v>
      </c>
      <c r="D3" s="119" t="s">
        <v>31</v>
      </c>
      <c r="E3" s="121"/>
      <c r="F3" s="165" t="s">
        <v>229</v>
      </c>
      <c r="G3" s="151" t="s">
        <v>234</v>
      </c>
    </row>
    <row r="4" spans="1:7" ht="21" customHeight="1">
      <c r="A4" s="104"/>
      <c r="B4" s="182"/>
      <c r="C4" s="185"/>
      <c r="D4" s="127" t="s">
        <v>1</v>
      </c>
      <c r="E4" s="127" t="s">
        <v>2</v>
      </c>
      <c r="F4" s="185"/>
      <c r="G4" s="164"/>
    </row>
    <row r="5" spans="1:7" ht="21" customHeight="1">
      <c r="A5" s="206"/>
      <c r="B5" s="185"/>
      <c r="C5" s="119" t="s">
        <v>145</v>
      </c>
      <c r="D5" s="120"/>
      <c r="E5" s="120"/>
      <c r="F5" s="120"/>
      <c r="G5" s="153"/>
    </row>
    <row r="6" spans="1:7" ht="18" customHeight="1">
      <c r="A6" s="209">
        <v>0</v>
      </c>
      <c r="B6" s="199" t="s">
        <v>43</v>
      </c>
      <c r="C6" s="57">
        <v>1970</v>
      </c>
      <c r="D6" s="59">
        <v>941.8</v>
      </c>
      <c r="E6" s="59">
        <v>1028.7</v>
      </c>
      <c r="F6" s="59">
        <v>1889.3</v>
      </c>
      <c r="G6" s="133">
        <f aca="true" t="shared" si="0" ref="G6:G19">SUM(C6/F6)*100-100</f>
        <v>4.271423278462933</v>
      </c>
    </row>
    <row r="7" spans="1:7" ht="12.75">
      <c r="A7" s="210">
        <v>1</v>
      </c>
      <c r="B7" s="61" t="s">
        <v>40</v>
      </c>
      <c r="C7" s="57">
        <f aca="true" t="shared" si="1" ref="C7:C12">SUM(D7:E7)</f>
        <v>798.2</v>
      </c>
      <c r="D7" s="59">
        <v>228.7</v>
      </c>
      <c r="E7" s="59">
        <v>569.5</v>
      </c>
      <c r="F7" s="59">
        <v>878.8</v>
      </c>
      <c r="G7" s="133">
        <f t="shared" si="0"/>
        <v>-9.171597633136088</v>
      </c>
    </row>
    <row r="8" spans="1:7" ht="15.75" customHeight="1">
      <c r="A8" s="209">
        <v>1</v>
      </c>
      <c r="B8" s="199" t="s">
        <v>6</v>
      </c>
      <c r="C8" s="57">
        <v>722</v>
      </c>
      <c r="D8" s="59">
        <v>548.2</v>
      </c>
      <c r="E8" s="59">
        <v>174.3</v>
      </c>
      <c r="F8" s="59">
        <v>718.1</v>
      </c>
      <c r="G8" s="133">
        <f t="shared" si="0"/>
        <v>0.5430998468179951</v>
      </c>
    </row>
    <row r="9" spans="1:7" ht="12.75">
      <c r="A9" s="210">
        <v>18</v>
      </c>
      <c r="B9" s="199" t="s">
        <v>41</v>
      </c>
      <c r="C9" s="57">
        <f t="shared" si="1"/>
        <v>53</v>
      </c>
      <c r="D9" s="59">
        <v>6</v>
      </c>
      <c r="E9" s="59">
        <v>47</v>
      </c>
      <c r="F9" s="59">
        <v>69.4</v>
      </c>
      <c r="G9" s="133">
        <f t="shared" si="0"/>
        <v>-23.631123919308365</v>
      </c>
    </row>
    <row r="10" spans="1:7" ht="15.75" customHeight="1">
      <c r="A10" s="209">
        <v>2</v>
      </c>
      <c r="B10" s="199" t="s">
        <v>34</v>
      </c>
      <c r="C10" s="57">
        <v>1740</v>
      </c>
      <c r="D10" s="59">
        <v>1649.4</v>
      </c>
      <c r="E10" s="211">
        <v>91.1</v>
      </c>
      <c r="F10" s="59">
        <v>1684.9</v>
      </c>
      <c r="G10" s="133">
        <f>SUM(C10/F10)*100-100</f>
        <v>3.270223752151452</v>
      </c>
    </row>
    <row r="11" spans="1:8" ht="12.75">
      <c r="A11" s="210">
        <v>21</v>
      </c>
      <c r="B11" s="199" t="s">
        <v>42</v>
      </c>
      <c r="C11" s="57">
        <f t="shared" si="1"/>
        <v>1740</v>
      </c>
      <c r="D11" s="59">
        <v>1649</v>
      </c>
      <c r="E11" s="211">
        <v>91</v>
      </c>
      <c r="F11" s="59">
        <v>1684.9</v>
      </c>
      <c r="G11" s="133">
        <f t="shared" si="0"/>
        <v>3.270223752151452</v>
      </c>
      <c r="H11" s="69"/>
    </row>
    <row r="12" spans="1:7" ht="15.75" customHeight="1">
      <c r="A12" s="209">
        <v>3</v>
      </c>
      <c r="B12" s="199" t="s">
        <v>35</v>
      </c>
      <c r="C12" s="57">
        <f t="shared" si="1"/>
        <v>3948.9</v>
      </c>
      <c r="D12" s="59">
        <v>3267.5</v>
      </c>
      <c r="E12" s="59">
        <v>681.4</v>
      </c>
      <c r="F12" s="59">
        <v>3869.1</v>
      </c>
      <c r="G12" s="133">
        <f t="shared" si="0"/>
        <v>2.062495153911769</v>
      </c>
    </row>
    <row r="13" spans="1:7" ht="15.75" customHeight="1">
      <c r="A13" s="209">
        <v>4</v>
      </c>
      <c r="B13" s="199" t="s">
        <v>36</v>
      </c>
      <c r="C13" s="57">
        <f aca="true" t="shared" si="2" ref="C13:C18">SUM(D13:E13)</f>
        <v>1435</v>
      </c>
      <c r="D13" s="59">
        <v>1132.2</v>
      </c>
      <c r="E13" s="212">
        <v>302.8</v>
      </c>
      <c r="F13" s="212">
        <v>1452.3</v>
      </c>
      <c r="G13" s="133">
        <f t="shared" si="0"/>
        <v>-1.1912139365144867</v>
      </c>
    </row>
    <row r="14" spans="1:7" ht="15.75" customHeight="1">
      <c r="A14" s="209">
        <v>5</v>
      </c>
      <c r="B14" s="199" t="s">
        <v>7</v>
      </c>
      <c r="C14" s="57">
        <f t="shared" si="2"/>
        <v>310.9</v>
      </c>
      <c r="D14" s="212">
        <v>190.5</v>
      </c>
      <c r="E14" s="59">
        <v>120.4</v>
      </c>
      <c r="F14" s="59">
        <v>277.7</v>
      </c>
      <c r="G14" s="133">
        <f t="shared" si="0"/>
        <v>11.955347497299257</v>
      </c>
    </row>
    <row r="15" spans="1:7" ht="15.75" customHeight="1">
      <c r="A15" s="209">
        <v>6</v>
      </c>
      <c r="B15" s="199" t="s">
        <v>8</v>
      </c>
      <c r="C15" s="57">
        <f t="shared" si="2"/>
        <v>1634.1999999999998</v>
      </c>
      <c r="D15" s="59">
        <v>918.3</v>
      </c>
      <c r="E15" s="59">
        <v>715.9</v>
      </c>
      <c r="F15" s="59">
        <v>1760.4</v>
      </c>
      <c r="G15" s="133">
        <f t="shared" si="0"/>
        <v>-7.168825266984797</v>
      </c>
    </row>
    <row r="16" spans="1:7" ht="15.75" customHeight="1">
      <c r="A16" s="209">
        <v>7</v>
      </c>
      <c r="B16" s="199" t="s">
        <v>9</v>
      </c>
      <c r="C16" s="57">
        <f t="shared" si="2"/>
        <v>815.9000000000001</v>
      </c>
      <c r="D16" s="59">
        <v>652.1</v>
      </c>
      <c r="E16" s="59">
        <v>163.8</v>
      </c>
      <c r="F16" s="59">
        <v>748.3</v>
      </c>
      <c r="G16" s="133">
        <f t="shared" si="0"/>
        <v>9.033809969263686</v>
      </c>
    </row>
    <row r="17" spans="1:7" ht="15.75" customHeight="1">
      <c r="A17" s="209">
        <v>8</v>
      </c>
      <c r="B17" s="199" t="s">
        <v>37</v>
      </c>
      <c r="C17" s="57">
        <f t="shared" si="2"/>
        <v>1826.8000000000002</v>
      </c>
      <c r="D17" s="59">
        <v>948.2</v>
      </c>
      <c r="E17" s="59">
        <v>878.6</v>
      </c>
      <c r="F17" s="59">
        <v>1756.5</v>
      </c>
      <c r="G17" s="133">
        <f t="shared" si="0"/>
        <v>4.002277255906648</v>
      </c>
    </row>
    <row r="18" spans="1:7" ht="15.75" customHeight="1">
      <c r="A18" s="209">
        <v>9</v>
      </c>
      <c r="B18" s="199" t="s">
        <v>39</v>
      </c>
      <c r="C18" s="57">
        <f t="shared" si="2"/>
        <v>21381.4</v>
      </c>
      <c r="D18" s="59">
        <v>11418.6</v>
      </c>
      <c r="E18" s="59">
        <v>9962.8</v>
      </c>
      <c r="F18" s="59">
        <v>19771.7</v>
      </c>
      <c r="G18" s="133">
        <f t="shared" si="0"/>
        <v>8.141434474526733</v>
      </c>
    </row>
    <row r="19" spans="1:7" ht="20.25" customHeight="1">
      <c r="A19" s="209"/>
      <c r="B19" s="213" t="s">
        <v>142</v>
      </c>
      <c r="C19" s="68">
        <f>SUM(D19:E19)</f>
        <v>35786.3</v>
      </c>
      <c r="D19" s="214">
        <v>21666.5</v>
      </c>
      <c r="E19" s="214">
        <v>14119.8</v>
      </c>
      <c r="F19" s="215">
        <v>33928.3</v>
      </c>
      <c r="G19" s="140">
        <f t="shared" si="0"/>
        <v>5.476254336350479</v>
      </c>
    </row>
    <row r="20" spans="1:7" ht="25.5" customHeight="1">
      <c r="A20" s="209"/>
      <c r="B20" s="199" t="s">
        <v>38</v>
      </c>
      <c r="C20" s="169">
        <f>SUM(D20:E20)</f>
        <v>18046.1</v>
      </c>
      <c r="D20" s="59">
        <v>8955.5</v>
      </c>
      <c r="E20" s="59">
        <v>9090.6</v>
      </c>
      <c r="F20" s="59">
        <v>17261.023</v>
      </c>
      <c r="G20" s="133">
        <f>SUM(C20/F20)*100-100</f>
        <v>4.548264607491674</v>
      </c>
    </row>
    <row r="21" spans="1:9" ht="12.75">
      <c r="A21" s="209"/>
      <c r="B21" s="199"/>
      <c r="C21" s="108"/>
      <c r="D21" s="69"/>
      <c r="E21" s="69"/>
      <c r="F21" s="69"/>
      <c r="G21" s="133"/>
      <c r="I21" s="69"/>
    </row>
    <row r="22" spans="1:6" ht="10.5" customHeight="1">
      <c r="A22" s="3" t="s">
        <v>5</v>
      </c>
      <c r="C22" s="108"/>
      <c r="D22" s="69"/>
      <c r="E22" s="69"/>
      <c r="F22" s="69"/>
    </row>
    <row r="23" spans="1:7" ht="13.5">
      <c r="A23" s="111" t="s">
        <v>237</v>
      </c>
      <c r="B23" s="112"/>
      <c r="C23" s="113"/>
      <c r="D23" s="114"/>
      <c r="E23" s="114"/>
      <c r="F23" s="114"/>
      <c r="G23" s="112"/>
    </row>
    <row r="24" spans="3:6" s="9" customFormat="1" ht="4.5" customHeight="1">
      <c r="C24" s="11"/>
      <c r="D24" s="12"/>
      <c r="E24" s="12"/>
      <c r="F24" s="12"/>
    </row>
    <row r="25" spans="1:7" ht="19.5" customHeight="1">
      <c r="A25" s="157" t="s">
        <v>136</v>
      </c>
      <c r="B25" s="216"/>
      <c r="C25" s="165" t="s">
        <v>235</v>
      </c>
      <c r="D25" s="119" t="s">
        <v>31</v>
      </c>
      <c r="E25" s="121"/>
      <c r="F25" s="165" t="s">
        <v>229</v>
      </c>
      <c r="G25" s="151" t="s">
        <v>234</v>
      </c>
    </row>
    <row r="26" spans="1:7" ht="19.5" customHeight="1">
      <c r="A26" s="217"/>
      <c r="B26" s="218"/>
      <c r="C26" s="185"/>
      <c r="D26" s="127" t="s">
        <v>1</v>
      </c>
      <c r="E26" s="127" t="s">
        <v>2</v>
      </c>
      <c r="F26" s="185"/>
      <c r="G26" s="164"/>
    </row>
    <row r="27" spans="1:7" ht="19.5" customHeight="1">
      <c r="A27" s="219"/>
      <c r="B27" s="220"/>
      <c r="C27" s="119" t="s">
        <v>145</v>
      </c>
      <c r="D27" s="120"/>
      <c r="E27" s="120"/>
      <c r="F27" s="120"/>
      <c r="G27" s="153"/>
    </row>
    <row r="28" spans="2:11" ht="15.75" customHeight="1">
      <c r="B28" s="61" t="s">
        <v>44</v>
      </c>
      <c r="C28" s="57">
        <f>SUM(D28:E28)</f>
        <v>1359.9</v>
      </c>
      <c r="D28" s="58">
        <f>271.3+456.8</f>
        <v>728.1</v>
      </c>
      <c r="E28" s="58">
        <f>263.2+368.6</f>
        <v>631.8</v>
      </c>
      <c r="F28" s="59">
        <v>1245</v>
      </c>
      <c r="G28" s="133">
        <f aca="true" t="shared" si="3" ref="G28:G50">SUM(C28/F28)*100-100</f>
        <v>9.228915662650607</v>
      </c>
      <c r="I28" s="69"/>
      <c r="J28" s="69"/>
      <c r="K28" s="69"/>
    </row>
    <row r="29" spans="2:11" ht="15.75" customHeight="1">
      <c r="B29" s="61" t="s">
        <v>195</v>
      </c>
      <c r="C29" s="57">
        <f>SUM(D29:E29)</f>
        <v>534.5</v>
      </c>
      <c r="D29" s="58">
        <v>271.3</v>
      </c>
      <c r="E29" s="58">
        <v>263.2</v>
      </c>
      <c r="F29" s="59">
        <v>498.3</v>
      </c>
      <c r="G29" s="133">
        <f>SUM(C29/F29)*100-100</f>
        <v>7.264699979931748</v>
      </c>
      <c r="I29" s="69"/>
      <c r="J29" s="69"/>
      <c r="K29" s="69"/>
    </row>
    <row r="30" spans="2:10" ht="15.75" customHeight="1">
      <c r="B30" s="61" t="s">
        <v>45</v>
      </c>
      <c r="C30" s="57">
        <f>SUM(D30:E30)</f>
        <v>34426.5</v>
      </c>
      <c r="D30" s="58">
        <f>SUM(D52-D28)</f>
        <v>20938.5</v>
      </c>
      <c r="E30" s="58">
        <f>SUM(E52-E28)</f>
        <v>13488</v>
      </c>
      <c r="F30" s="58">
        <v>32684.132</v>
      </c>
      <c r="G30" s="133">
        <f t="shared" si="3"/>
        <v>5.330929394116993</v>
      </c>
      <c r="H30" s="77"/>
      <c r="I30" s="77"/>
      <c r="J30" s="77"/>
    </row>
    <row r="31" spans="2:7" ht="15.75" customHeight="1">
      <c r="B31" s="61" t="s">
        <v>222</v>
      </c>
      <c r="C31" s="74">
        <f>32708.5-C28</f>
        <v>31348.6</v>
      </c>
      <c r="D31" s="74">
        <f>19301.1-D28</f>
        <v>18573</v>
      </c>
      <c r="E31" s="74">
        <f>19301.1-E28</f>
        <v>18669.3</v>
      </c>
      <c r="F31" s="59">
        <v>28645.1</v>
      </c>
      <c r="G31" s="133">
        <f t="shared" si="3"/>
        <v>9.437914337879775</v>
      </c>
    </row>
    <row r="32" spans="2:10" ht="15.75" customHeight="1">
      <c r="B32" s="61" t="s">
        <v>46</v>
      </c>
      <c r="C32" s="57">
        <f>SUM(D32:E32)</f>
        <v>25452</v>
      </c>
      <c r="D32" s="58">
        <v>14280</v>
      </c>
      <c r="E32" s="58">
        <v>11172</v>
      </c>
      <c r="F32" s="58">
        <v>23849.4</v>
      </c>
      <c r="G32" s="133">
        <f t="shared" si="3"/>
        <v>6.719665903544737</v>
      </c>
      <c r="J32" s="69"/>
    </row>
    <row r="33" spans="2:7" ht="12.75">
      <c r="B33" s="61" t="s">
        <v>146</v>
      </c>
      <c r="C33" s="57">
        <f>SUM(D33:E33)</f>
        <v>10176.900000000001</v>
      </c>
      <c r="D33" s="60">
        <v>5597.3</v>
      </c>
      <c r="E33" s="58">
        <v>4579.6</v>
      </c>
      <c r="F33" s="58">
        <v>10166.5</v>
      </c>
      <c r="G33" s="133">
        <f t="shared" si="3"/>
        <v>0.10229675896327706</v>
      </c>
    </row>
    <row r="34" spans="2:7" ht="12.75">
      <c r="B34" s="61" t="s">
        <v>147</v>
      </c>
      <c r="C34" s="57">
        <f aca="true" t="shared" si="4" ref="C34:C52">SUM(D34:E34)</f>
        <v>6514.2</v>
      </c>
      <c r="D34" s="58">
        <v>3981</v>
      </c>
      <c r="E34" s="58">
        <v>2533.2</v>
      </c>
      <c r="F34" s="58">
        <v>5966.8</v>
      </c>
      <c r="G34" s="133">
        <f t="shared" si="3"/>
        <v>9.174096668230874</v>
      </c>
    </row>
    <row r="35" spans="2:7" ht="12.75">
      <c r="B35" s="61" t="s">
        <v>148</v>
      </c>
      <c r="C35" s="57">
        <f t="shared" si="4"/>
        <v>908.8</v>
      </c>
      <c r="D35" s="58">
        <v>586.4</v>
      </c>
      <c r="E35" s="58">
        <v>322.4</v>
      </c>
      <c r="F35" s="58">
        <v>1024</v>
      </c>
      <c r="G35" s="133">
        <f t="shared" si="3"/>
        <v>-11.25</v>
      </c>
    </row>
    <row r="36" spans="2:7" ht="12.75">
      <c r="B36" s="61" t="s">
        <v>149</v>
      </c>
      <c r="C36" s="57">
        <f>SUM(D36:E36)</f>
        <v>4497.3</v>
      </c>
      <c r="D36" s="58">
        <v>1963.7</v>
      </c>
      <c r="E36" s="58">
        <v>2533.6</v>
      </c>
      <c r="F36" s="58">
        <v>3719.3</v>
      </c>
      <c r="G36" s="133">
        <f t="shared" si="3"/>
        <v>20.91791466136101</v>
      </c>
    </row>
    <row r="37" spans="2:7" ht="12.75">
      <c r="B37" s="61" t="s">
        <v>150</v>
      </c>
      <c r="C37" s="57">
        <f t="shared" si="4"/>
        <v>1296</v>
      </c>
      <c r="D37" s="58">
        <v>1002</v>
      </c>
      <c r="E37" s="58">
        <v>294</v>
      </c>
      <c r="F37" s="58">
        <v>1358.2</v>
      </c>
      <c r="G37" s="133">
        <f t="shared" si="3"/>
        <v>-4.579590634663532</v>
      </c>
    </row>
    <row r="38" spans="2:7" ht="12.75">
      <c r="B38" s="61" t="s">
        <v>151</v>
      </c>
      <c r="C38" s="57">
        <f t="shared" si="4"/>
        <v>208</v>
      </c>
      <c r="D38" s="58">
        <v>183</v>
      </c>
      <c r="E38" s="58">
        <v>25</v>
      </c>
      <c r="F38" s="58">
        <v>171.9</v>
      </c>
      <c r="G38" s="133">
        <f t="shared" si="3"/>
        <v>21.000581733566023</v>
      </c>
    </row>
    <row r="39" spans="2:7" ht="12.75">
      <c r="B39" s="61" t="s">
        <v>152</v>
      </c>
      <c r="C39" s="57">
        <f t="shared" si="4"/>
        <v>1616.1</v>
      </c>
      <c r="D39" s="58">
        <v>871.7</v>
      </c>
      <c r="E39" s="58">
        <v>744.4</v>
      </c>
      <c r="F39" s="58">
        <v>1300.3</v>
      </c>
      <c r="G39" s="133">
        <f t="shared" si="3"/>
        <v>24.286703068522655</v>
      </c>
    </row>
    <row r="40" spans="2:9" ht="12.75">
      <c r="B40" s="61" t="s">
        <v>153</v>
      </c>
      <c r="C40" s="57">
        <f t="shared" si="4"/>
        <v>234.20000000000002</v>
      </c>
      <c r="D40" s="58">
        <v>94.9</v>
      </c>
      <c r="E40" s="58">
        <v>139.3</v>
      </c>
      <c r="F40" s="58">
        <v>142.3</v>
      </c>
      <c r="G40" s="133">
        <f t="shared" si="3"/>
        <v>64.58186929023191</v>
      </c>
      <c r="I40" s="77"/>
    </row>
    <row r="41" spans="2:10" ht="17.25" customHeight="1">
      <c r="B41" s="61" t="s">
        <v>79</v>
      </c>
      <c r="C41" s="57">
        <v>5441</v>
      </c>
      <c r="D41" s="58">
        <v>3871.3</v>
      </c>
      <c r="E41" s="58">
        <v>1570.2</v>
      </c>
      <c r="F41" s="58">
        <v>4495.5</v>
      </c>
      <c r="G41" s="133">
        <f t="shared" si="3"/>
        <v>21.032143254365494</v>
      </c>
      <c r="J41" s="77"/>
    </row>
    <row r="42" spans="2:10" ht="12.75">
      <c r="B42" s="61" t="s">
        <v>193</v>
      </c>
      <c r="C42" s="57">
        <f t="shared" si="4"/>
        <v>1632.4</v>
      </c>
      <c r="D42" s="58">
        <v>1197.4</v>
      </c>
      <c r="E42" s="58">
        <v>435</v>
      </c>
      <c r="F42" s="58">
        <v>1803.6</v>
      </c>
      <c r="G42" s="133">
        <f>SUM(C42/F42)*100-100</f>
        <v>-9.492126857396315</v>
      </c>
      <c r="I42" s="77"/>
      <c r="J42" s="77"/>
    </row>
    <row r="43" spans="2:8" ht="12.75">
      <c r="B43" s="61" t="s">
        <v>194</v>
      </c>
      <c r="C43" s="57">
        <f t="shared" si="4"/>
        <v>1314.5</v>
      </c>
      <c r="D43" s="58">
        <v>908.1</v>
      </c>
      <c r="E43" s="58">
        <v>406.4</v>
      </c>
      <c r="F43" s="58">
        <v>1045.8</v>
      </c>
      <c r="G43" s="133">
        <f>SUM(C43/F43)*100-100</f>
        <v>25.693249187225092</v>
      </c>
      <c r="H43" s="69"/>
    </row>
    <row r="44" spans="2:7" ht="12.75">
      <c r="B44" s="61" t="s">
        <v>190</v>
      </c>
      <c r="C44" s="57">
        <f t="shared" si="4"/>
        <v>1891.3</v>
      </c>
      <c r="D44" s="58">
        <v>1289.3</v>
      </c>
      <c r="E44" s="58">
        <v>602</v>
      </c>
      <c r="F44" s="58">
        <v>1396.3</v>
      </c>
      <c r="G44" s="133">
        <f>SUM(C44/F44)*100-100</f>
        <v>35.45083434791951</v>
      </c>
    </row>
    <row r="45" spans="2:7" ht="15.75" customHeight="1">
      <c r="B45" s="61" t="s">
        <v>53</v>
      </c>
      <c r="C45" s="57">
        <f t="shared" si="4"/>
        <v>454.90000000000003</v>
      </c>
      <c r="D45" s="58">
        <v>421.8</v>
      </c>
      <c r="E45" s="58">
        <v>33.1</v>
      </c>
      <c r="F45" s="58">
        <v>300.2</v>
      </c>
      <c r="G45" s="133">
        <f t="shared" si="3"/>
        <v>51.532311792138586</v>
      </c>
    </row>
    <row r="46" spans="2:7" ht="12.75">
      <c r="B46" s="61" t="s">
        <v>80</v>
      </c>
      <c r="C46" s="57">
        <f t="shared" si="4"/>
        <v>65.6</v>
      </c>
      <c r="D46" s="58">
        <v>65.6</v>
      </c>
      <c r="E46" s="58">
        <v>0</v>
      </c>
      <c r="F46" s="58">
        <v>68.3</v>
      </c>
      <c r="G46" s="133">
        <f t="shared" si="3"/>
        <v>-3.95314787701318</v>
      </c>
    </row>
    <row r="47" spans="2:7" ht="15.75" customHeight="1">
      <c r="B47" s="61" t="s">
        <v>47</v>
      </c>
      <c r="C47" s="57">
        <f t="shared" si="4"/>
        <v>531.8</v>
      </c>
      <c r="D47" s="58">
        <v>264.4</v>
      </c>
      <c r="E47" s="58">
        <v>267.4</v>
      </c>
      <c r="F47" s="58">
        <v>373.932</v>
      </c>
      <c r="G47" s="133">
        <f t="shared" si="3"/>
        <v>42.21837125466661</v>
      </c>
    </row>
    <row r="48" spans="2:7" ht="15" customHeight="1">
      <c r="B48" s="61" t="s">
        <v>48</v>
      </c>
      <c r="C48" s="57">
        <f t="shared" si="4"/>
        <v>245.6</v>
      </c>
      <c r="D48" s="58">
        <v>151.7</v>
      </c>
      <c r="E48" s="58">
        <v>93.9</v>
      </c>
      <c r="F48" s="58">
        <v>182.7</v>
      </c>
      <c r="G48" s="133">
        <f t="shared" si="3"/>
        <v>34.428024083196505</v>
      </c>
    </row>
    <row r="49" spans="2:7" ht="15.75" customHeight="1">
      <c r="B49" s="61" t="s">
        <v>49</v>
      </c>
      <c r="C49" s="57">
        <f>SUM(D49:E49)</f>
        <v>887.1</v>
      </c>
      <c r="D49" s="58">
        <v>829.4</v>
      </c>
      <c r="E49" s="60">
        <v>57.7</v>
      </c>
      <c r="F49" s="58">
        <v>1264.1</v>
      </c>
      <c r="G49" s="133">
        <f t="shared" si="3"/>
        <v>-29.823589905861866</v>
      </c>
    </row>
    <row r="50" spans="2:7" ht="15" customHeight="1">
      <c r="B50" s="61" t="s">
        <v>50</v>
      </c>
      <c r="C50" s="57">
        <f t="shared" si="4"/>
        <v>114.4</v>
      </c>
      <c r="D50" s="60">
        <v>23.5</v>
      </c>
      <c r="E50" s="60">
        <v>90.9</v>
      </c>
      <c r="F50" s="58">
        <v>87.8</v>
      </c>
      <c r="G50" s="133">
        <f t="shared" si="3"/>
        <v>30.29612756264237</v>
      </c>
    </row>
    <row r="51" spans="2:9" ht="15" customHeight="1">
      <c r="B51" s="61" t="s">
        <v>51</v>
      </c>
      <c r="C51" s="57">
        <f t="shared" si="4"/>
        <v>98.8</v>
      </c>
      <c r="D51" s="60">
        <v>98.8</v>
      </c>
      <c r="E51" s="60">
        <v>0</v>
      </c>
      <c r="F51" s="60">
        <v>87</v>
      </c>
      <c r="G51" s="133" t="s">
        <v>141</v>
      </c>
      <c r="I51" s="77"/>
    </row>
    <row r="52" spans="2:7" ht="17.25" customHeight="1">
      <c r="B52" s="62" t="s">
        <v>142</v>
      </c>
      <c r="C52" s="68">
        <f t="shared" si="4"/>
        <v>35786.399999999994</v>
      </c>
      <c r="D52" s="207">
        <v>21666.6</v>
      </c>
      <c r="E52" s="207">
        <v>14119.8</v>
      </c>
      <c r="F52" s="215">
        <v>33928.5</v>
      </c>
      <c r="G52" s="140">
        <f>SUM(C52/F52)*100-100</f>
        <v>5.475927317741707</v>
      </c>
    </row>
    <row r="54" ht="12.75">
      <c r="A54" s="149">
        <v>2</v>
      </c>
    </row>
    <row r="56" spans="3:6" ht="12.75">
      <c r="C56" s="77"/>
      <c r="D56" s="77"/>
      <c r="E56" s="77"/>
      <c r="F56" s="77"/>
    </row>
    <row r="57" spans="3:6" ht="12.75">
      <c r="C57" s="69"/>
      <c r="D57" s="69"/>
      <c r="E57" s="69"/>
      <c r="F57" s="69"/>
    </row>
    <row r="58" spans="3:6" ht="12.75">
      <c r="C58" s="69"/>
      <c r="D58" s="69"/>
      <c r="E58" s="69"/>
      <c r="F58" s="69"/>
    </row>
    <row r="59" spans="3:6" ht="12.75">
      <c r="C59" s="77"/>
      <c r="D59" s="77"/>
      <c r="E59" s="77"/>
      <c r="F59" s="77"/>
    </row>
    <row r="60" ht="12.75">
      <c r="C60" s="69"/>
    </row>
  </sheetData>
  <mergeCells count="13">
    <mergeCell ref="A25:B27"/>
    <mergeCell ref="F25:F26"/>
    <mergeCell ref="G25:G27"/>
    <mergeCell ref="C27:F27"/>
    <mergeCell ref="C25:C26"/>
    <mergeCell ref="D25:E25"/>
    <mergeCell ref="F3:F4"/>
    <mergeCell ref="G3:G5"/>
    <mergeCell ref="C5:F5"/>
    <mergeCell ref="A3:A5"/>
    <mergeCell ref="B3:B5"/>
    <mergeCell ref="C3:C4"/>
    <mergeCell ref="D3:E3"/>
  </mergeCells>
  <printOptions/>
  <pageMargins left="0.33" right="0.18" top="0.3" bottom="0.19" header="0.3" footer="0.19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/>
  <dimension ref="A1:K43"/>
  <sheetViews>
    <sheetView workbookViewId="0" topLeftCell="A1">
      <selection activeCell="G1" sqref="G1"/>
    </sheetView>
  </sheetViews>
  <sheetFormatPr defaultColWidth="11.421875" defaultRowHeight="12.75"/>
  <cols>
    <col min="1" max="1" width="42.00390625" style="1" customWidth="1"/>
    <col min="2" max="2" width="9.7109375" style="1" customWidth="1"/>
    <col min="3" max="4" width="9.140625" style="1" customWidth="1"/>
    <col min="5" max="5" width="9.421875" style="1" customWidth="1"/>
    <col min="6" max="6" width="14.28125" style="1" customWidth="1"/>
    <col min="7" max="16384" width="11.421875" style="1" customWidth="1"/>
  </cols>
  <sheetData>
    <row r="1" s="3" customFormat="1" ht="12.75">
      <c r="A1" s="3" t="s">
        <v>221</v>
      </c>
    </row>
    <row r="2" s="3" customFormat="1" ht="12.75">
      <c r="A2" s="3" t="s">
        <v>249</v>
      </c>
    </row>
    <row r="3" spans="1:6" s="3" customFormat="1" ht="12.75">
      <c r="A3" s="5"/>
      <c r="B3" s="5"/>
      <c r="C3" s="5"/>
      <c r="D3" s="5"/>
      <c r="E3" s="5"/>
      <c r="F3" s="5"/>
    </row>
    <row r="4" spans="1:6" ht="21" customHeight="1">
      <c r="A4" s="103" t="s">
        <v>32</v>
      </c>
      <c r="B4" s="165" t="s">
        <v>235</v>
      </c>
      <c r="C4" s="119" t="s">
        <v>31</v>
      </c>
      <c r="D4" s="121"/>
      <c r="E4" s="165" t="s">
        <v>229</v>
      </c>
      <c r="F4" s="151" t="s">
        <v>238</v>
      </c>
    </row>
    <row r="5" spans="1:6" ht="42.75" customHeight="1">
      <c r="A5" s="104"/>
      <c r="B5" s="185"/>
      <c r="C5" s="127" t="s">
        <v>1</v>
      </c>
      <c r="D5" s="127" t="s">
        <v>2</v>
      </c>
      <c r="E5" s="185"/>
      <c r="F5" s="164"/>
    </row>
    <row r="6" spans="1:6" ht="21" customHeight="1">
      <c r="A6" s="206"/>
      <c r="B6" s="119" t="s">
        <v>145</v>
      </c>
      <c r="C6" s="120"/>
      <c r="D6" s="120"/>
      <c r="E6" s="120"/>
      <c r="F6" s="153"/>
    </row>
    <row r="7" spans="1:6" ht="24" customHeight="1">
      <c r="A7" s="61" t="s">
        <v>56</v>
      </c>
      <c r="B7" s="169">
        <f aca="true" t="shared" si="0" ref="B7:B14">SUM(C7:D7)</f>
        <v>11802</v>
      </c>
      <c r="C7" s="58">
        <f>5065+3689</f>
        <v>8754</v>
      </c>
      <c r="D7" s="58">
        <f>1880+1168</f>
        <v>3048</v>
      </c>
      <c r="E7" s="58">
        <v>11724.8</v>
      </c>
      <c r="F7" s="133">
        <f aca="true" t="shared" si="1" ref="F7:F17">SUM(B7/E7)*100-100</f>
        <v>0.6584334061135309</v>
      </c>
    </row>
    <row r="8" spans="1:6" ht="15" customHeight="1">
      <c r="A8" s="61" t="s">
        <v>54</v>
      </c>
      <c r="B8" s="169">
        <v>6946</v>
      </c>
      <c r="C8" s="58">
        <v>5065</v>
      </c>
      <c r="D8" s="58">
        <v>1880</v>
      </c>
      <c r="E8" s="58">
        <v>7250</v>
      </c>
      <c r="F8" s="133">
        <f t="shared" si="1"/>
        <v>-4.193103448275863</v>
      </c>
    </row>
    <row r="9" spans="1:10" ht="15" customHeight="1">
      <c r="A9" s="61" t="s">
        <v>55</v>
      </c>
      <c r="B9" s="169">
        <f t="shared" si="0"/>
        <v>4857</v>
      </c>
      <c r="C9" s="58">
        <v>3689</v>
      </c>
      <c r="D9" s="58">
        <v>1168</v>
      </c>
      <c r="E9" s="58">
        <v>4475</v>
      </c>
      <c r="F9" s="133">
        <f t="shared" si="1"/>
        <v>8.536312849162016</v>
      </c>
      <c r="H9" s="77"/>
      <c r="I9" s="77"/>
      <c r="J9" s="77"/>
    </row>
    <row r="10" spans="1:9" ht="24.75" customHeight="1">
      <c r="A10" s="61" t="s">
        <v>57</v>
      </c>
      <c r="B10" s="169">
        <f>SUM(C10:D10)</f>
        <v>23984.3</v>
      </c>
      <c r="C10" s="58">
        <f>SUM(C17-C7)</f>
        <v>12912.5</v>
      </c>
      <c r="D10" s="58">
        <f>SUM(D17-D7)</f>
        <v>11071.8</v>
      </c>
      <c r="E10" s="58">
        <v>22203.7</v>
      </c>
      <c r="F10" s="133">
        <f t="shared" si="1"/>
        <v>8.019384156694613</v>
      </c>
      <c r="H10" s="77"/>
      <c r="I10" s="77"/>
    </row>
    <row r="11" spans="1:6" ht="18.75" customHeight="1">
      <c r="A11" s="61" t="s">
        <v>58</v>
      </c>
      <c r="B11" s="169">
        <v>1447</v>
      </c>
      <c r="C11" s="58">
        <v>894</v>
      </c>
      <c r="D11" s="58">
        <v>552</v>
      </c>
      <c r="E11" s="58">
        <v>960</v>
      </c>
      <c r="F11" s="133">
        <f t="shared" si="1"/>
        <v>50.72916666666666</v>
      </c>
    </row>
    <row r="12" spans="1:9" ht="18.75" customHeight="1">
      <c r="A12" s="61" t="s">
        <v>155</v>
      </c>
      <c r="B12" s="169">
        <f t="shared" si="0"/>
        <v>22538.3</v>
      </c>
      <c r="C12" s="170">
        <f>SUM(C10-C11)</f>
        <v>12018.5</v>
      </c>
      <c r="D12" s="170">
        <f>SUM(D10-D11)</f>
        <v>10519.8</v>
      </c>
      <c r="E12" s="170">
        <v>21243.7</v>
      </c>
      <c r="F12" s="133">
        <f>SUM(B12/E12)*100-100</f>
        <v>6.0940419983336085</v>
      </c>
      <c r="H12" s="77"/>
      <c r="I12" s="77"/>
    </row>
    <row r="13" spans="1:6" ht="18.75" customHeight="1">
      <c r="A13" s="61" t="s">
        <v>156</v>
      </c>
      <c r="B13" s="169">
        <f t="shared" si="0"/>
        <v>2256</v>
      </c>
      <c r="C13" s="58">
        <v>1196</v>
      </c>
      <c r="D13" s="58">
        <v>1060</v>
      </c>
      <c r="E13" s="58">
        <v>2199</v>
      </c>
      <c r="F13" s="133">
        <f>SUM(B13/E13)*100-100</f>
        <v>2.5920873124147334</v>
      </c>
    </row>
    <row r="14" spans="1:6" ht="18.75" customHeight="1">
      <c r="A14" s="61" t="s">
        <v>214</v>
      </c>
      <c r="B14" s="169">
        <f t="shared" si="0"/>
        <v>11101</v>
      </c>
      <c r="C14" s="58">
        <v>5089</v>
      </c>
      <c r="D14" s="58">
        <v>6012</v>
      </c>
      <c r="E14" s="58">
        <v>10645</v>
      </c>
      <c r="F14" s="133">
        <f t="shared" si="1"/>
        <v>4.283701268201028</v>
      </c>
    </row>
    <row r="15" spans="1:6" ht="16.5" customHeight="1">
      <c r="A15" s="61" t="s">
        <v>215</v>
      </c>
      <c r="B15" s="169"/>
      <c r="C15" s="58"/>
      <c r="D15" s="58"/>
      <c r="E15" s="58"/>
      <c r="F15" s="133"/>
    </row>
    <row r="16" spans="1:6" ht="12.75">
      <c r="A16" s="61" t="s">
        <v>216</v>
      </c>
      <c r="B16" s="169">
        <f>SUM(C16:D16)</f>
        <v>5800</v>
      </c>
      <c r="C16" s="58">
        <v>2834</v>
      </c>
      <c r="D16" s="58">
        <v>2966</v>
      </c>
      <c r="E16" s="58">
        <v>5453</v>
      </c>
      <c r="F16" s="133">
        <f>SUM(B16/E16)*100-100</f>
        <v>6.3634696497340855</v>
      </c>
    </row>
    <row r="17" spans="1:6" s="3" customFormat="1" ht="23.25" customHeight="1">
      <c r="A17" s="141" t="s">
        <v>4</v>
      </c>
      <c r="B17" s="73">
        <v>35786.3</v>
      </c>
      <c r="C17" s="207">
        <v>21666.5</v>
      </c>
      <c r="D17" s="207">
        <v>14119.8</v>
      </c>
      <c r="E17" s="204">
        <v>33928.5</v>
      </c>
      <c r="F17" s="140">
        <f t="shared" si="1"/>
        <v>5.475632580279125</v>
      </c>
    </row>
    <row r="18" spans="1:6" ht="19.5" customHeight="1">
      <c r="A18" s="61" t="s">
        <v>60</v>
      </c>
      <c r="B18" s="169">
        <f>SUM(C18:D18)</f>
        <v>18046.1</v>
      </c>
      <c r="C18" s="59">
        <v>8955.5</v>
      </c>
      <c r="D18" s="59">
        <v>9090.6</v>
      </c>
      <c r="E18" s="59">
        <v>17261.023</v>
      </c>
      <c r="F18" s="133">
        <f>SUM(B18/E18)*100-100</f>
        <v>4.548264607491674</v>
      </c>
    </row>
    <row r="19" spans="2:11" ht="12.75">
      <c r="B19" s="172"/>
      <c r="K19" s="3"/>
    </row>
    <row r="20" spans="2:11" ht="12.75">
      <c r="B20" s="77"/>
      <c r="C20" s="77"/>
      <c r="D20" s="77"/>
      <c r="K20" s="3"/>
    </row>
    <row r="21" spans="1:10" ht="12.75">
      <c r="A21" s="3"/>
      <c r="H21" s="3"/>
      <c r="I21" s="3"/>
      <c r="J21" s="3"/>
    </row>
    <row r="22" spans="1:6" ht="12.75">
      <c r="A22" s="3" t="s">
        <v>217</v>
      </c>
      <c r="B22" s="3"/>
      <c r="C22" s="3"/>
      <c r="D22" s="3"/>
      <c r="E22" s="3"/>
      <c r="F22" s="3"/>
    </row>
    <row r="23" spans="1:6" ht="12.75">
      <c r="A23" s="3" t="s">
        <v>250</v>
      </c>
      <c r="B23" s="3"/>
      <c r="C23" s="3"/>
      <c r="D23" s="3"/>
      <c r="E23" s="3"/>
      <c r="F23" s="3"/>
    </row>
    <row r="24" spans="1:6" ht="13.5">
      <c r="A24" s="115"/>
      <c r="B24" s="115"/>
      <c r="C24" s="115"/>
      <c r="D24" s="115"/>
      <c r="E24" s="115"/>
      <c r="F24" s="115"/>
    </row>
    <row r="25" spans="1:6" ht="22.5" customHeight="1">
      <c r="A25" s="103" t="s">
        <v>61</v>
      </c>
      <c r="B25" s="165" t="s">
        <v>235</v>
      </c>
      <c r="C25" s="119" t="s">
        <v>31</v>
      </c>
      <c r="D25" s="121"/>
      <c r="E25" s="165" t="s">
        <v>229</v>
      </c>
      <c r="F25" s="151" t="s">
        <v>238</v>
      </c>
    </row>
    <row r="26" spans="1:6" ht="42.75" customHeight="1">
      <c r="A26" s="104"/>
      <c r="B26" s="185"/>
      <c r="C26" s="127" t="s">
        <v>1</v>
      </c>
      <c r="D26" s="127" t="s">
        <v>2</v>
      </c>
      <c r="E26" s="185"/>
      <c r="F26" s="164"/>
    </row>
    <row r="27" spans="1:6" ht="21" customHeight="1">
      <c r="A27" s="206"/>
      <c r="B27" s="119" t="s">
        <v>15</v>
      </c>
      <c r="C27" s="120"/>
      <c r="D27" s="120"/>
      <c r="E27" s="120"/>
      <c r="F27" s="153"/>
    </row>
    <row r="28" spans="1:6" ht="25.5" customHeight="1">
      <c r="A28" s="61" t="s">
        <v>27</v>
      </c>
      <c r="B28" s="169">
        <f>SUM(C28:D28)</f>
        <v>121604</v>
      </c>
      <c r="C28" s="170">
        <v>62062</v>
      </c>
      <c r="D28" s="170">
        <v>59542</v>
      </c>
      <c r="E28" s="170">
        <v>114441</v>
      </c>
      <c r="F28" s="133">
        <f aca="true" t="shared" si="2" ref="F28:F37">SUM(B28/E28)*100-100</f>
        <v>6.25912042012915</v>
      </c>
    </row>
    <row r="29" spans="1:6" ht="18.75" customHeight="1">
      <c r="A29" s="61" t="s">
        <v>59</v>
      </c>
      <c r="B29" s="169">
        <f>SUM(C29:D29)</f>
        <v>59236</v>
      </c>
      <c r="C29" s="58">
        <v>31444</v>
      </c>
      <c r="D29" s="58">
        <v>27792</v>
      </c>
      <c r="E29" s="58">
        <v>50672</v>
      </c>
      <c r="F29" s="133">
        <f t="shared" si="2"/>
        <v>16.900852541837708</v>
      </c>
    </row>
    <row r="30" spans="1:6" ht="18.75" customHeight="1">
      <c r="A30" s="61" t="s">
        <v>211</v>
      </c>
      <c r="B30" s="169">
        <f>SUM(C30:D30)</f>
        <v>62368</v>
      </c>
      <c r="C30" s="58">
        <v>30618</v>
      </c>
      <c r="D30" s="58">
        <v>31750</v>
      </c>
      <c r="E30" s="58">
        <v>63769</v>
      </c>
      <c r="F30" s="133">
        <f t="shared" si="2"/>
        <v>-2.196992268970817</v>
      </c>
    </row>
    <row r="31" spans="1:8" ht="18.75" customHeight="1">
      <c r="A31" s="61" t="s">
        <v>63</v>
      </c>
      <c r="B31" s="169">
        <f>SUM(C31:D31)</f>
        <v>183972</v>
      </c>
      <c r="C31" s="58">
        <v>92680</v>
      </c>
      <c r="D31" s="58">
        <v>91292</v>
      </c>
      <c r="E31" s="58">
        <v>178210</v>
      </c>
      <c r="F31" s="133">
        <f t="shared" si="2"/>
        <v>3.2332641265922177</v>
      </c>
      <c r="G31" s="77"/>
      <c r="H31" s="77"/>
    </row>
    <row r="32" spans="1:6" ht="24.75" customHeight="1">
      <c r="A32" s="61" t="s">
        <v>191</v>
      </c>
      <c r="B32" s="169">
        <f>SUM(C32:D32)</f>
        <v>924696</v>
      </c>
      <c r="C32" s="58">
        <v>455798</v>
      </c>
      <c r="D32" s="58">
        <v>468898</v>
      </c>
      <c r="E32" s="58">
        <v>881268</v>
      </c>
      <c r="F32" s="133">
        <f t="shared" si="2"/>
        <v>4.92789934503466</v>
      </c>
    </row>
    <row r="33" spans="1:6" ht="19.5" customHeight="1">
      <c r="A33" s="61" t="s">
        <v>197</v>
      </c>
      <c r="B33" s="169"/>
      <c r="C33" s="58"/>
      <c r="D33" s="58"/>
      <c r="E33" s="58"/>
      <c r="F33" s="133"/>
    </row>
    <row r="34" spans="1:6" ht="12.75">
      <c r="A34" s="61" t="s">
        <v>196</v>
      </c>
      <c r="B34" s="169">
        <f>SUM(C34:D34)</f>
        <v>431816</v>
      </c>
      <c r="C34" s="58">
        <v>216977</v>
      </c>
      <c r="D34" s="58">
        <v>214839</v>
      </c>
      <c r="E34" s="58">
        <v>409849</v>
      </c>
      <c r="F34" s="133">
        <f t="shared" si="2"/>
        <v>5.359778845379637</v>
      </c>
    </row>
    <row r="35" spans="1:6" ht="19.5" customHeight="1">
      <c r="A35" s="61" t="s">
        <v>192</v>
      </c>
      <c r="B35" s="169">
        <f>SUM(C35:D35)</f>
        <v>2578878</v>
      </c>
      <c r="C35" s="58">
        <v>1273219</v>
      </c>
      <c r="D35" s="58">
        <v>1305659</v>
      </c>
      <c r="E35" s="58">
        <v>2646244</v>
      </c>
      <c r="F35" s="133">
        <f t="shared" si="2"/>
        <v>-2.5457214073985597</v>
      </c>
    </row>
    <row r="36" spans="1:6" ht="19.5" customHeight="1">
      <c r="A36" s="208" t="s">
        <v>62</v>
      </c>
      <c r="B36" s="169">
        <f>SUM(C36:D36)</f>
        <v>178124</v>
      </c>
      <c r="C36" s="58">
        <v>29467</v>
      </c>
      <c r="D36" s="58">
        <v>148657</v>
      </c>
      <c r="E36" s="58">
        <v>123257</v>
      </c>
      <c r="F36" s="133">
        <f>SUM(B36/E36)*100-100</f>
        <v>44.514307503833436</v>
      </c>
    </row>
    <row r="37" spans="1:6" s="3" customFormat="1" ht="21" customHeight="1">
      <c r="A37" s="141" t="s">
        <v>4</v>
      </c>
      <c r="B37" s="73">
        <f>SUM(B28+B32+B34+B35+B36)</f>
        <v>4235118</v>
      </c>
      <c r="C37" s="174">
        <v>2037523</v>
      </c>
      <c r="D37" s="174">
        <v>2197595</v>
      </c>
      <c r="E37" s="204">
        <v>4175059</v>
      </c>
      <c r="F37" s="140">
        <f t="shared" si="2"/>
        <v>1.4385185933899436</v>
      </c>
    </row>
    <row r="38" ht="9" customHeight="1">
      <c r="F38" s="133"/>
    </row>
    <row r="40" ht="12.75">
      <c r="F40" s="1">
        <v>3</v>
      </c>
    </row>
    <row r="42" spans="2:5" ht="12.75">
      <c r="B42" s="77"/>
      <c r="E42" s="77"/>
    </row>
    <row r="43" ht="12.75">
      <c r="B43" s="77"/>
    </row>
  </sheetData>
  <mergeCells count="12">
    <mergeCell ref="F25:F27"/>
    <mergeCell ref="B27:E27"/>
    <mergeCell ref="A25:A27"/>
    <mergeCell ref="B25:B26"/>
    <mergeCell ref="C25:D25"/>
    <mergeCell ref="E25:E26"/>
    <mergeCell ref="C4:D4"/>
    <mergeCell ref="F4:F6"/>
    <mergeCell ref="A4:A6"/>
    <mergeCell ref="B4:B5"/>
    <mergeCell ref="E4:E5"/>
    <mergeCell ref="B6:E6"/>
  </mergeCells>
  <printOptions/>
  <pageMargins left="0.53" right="0.18" top="0.87" bottom="0.46" header="0.4921259845" footer="0.2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L63"/>
  <sheetViews>
    <sheetView workbookViewId="0" topLeftCell="A1">
      <selection activeCell="H1" sqref="H1"/>
    </sheetView>
  </sheetViews>
  <sheetFormatPr defaultColWidth="11.421875" defaultRowHeight="12.75"/>
  <cols>
    <col min="1" max="1" width="7.140625" style="1" customWidth="1"/>
    <col min="2" max="2" width="30.421875" style="1" bestFit="1" customWidth="1"/>
    <col min="3" max="6" width="11.28125" style="1" customWidth="1"/>
    <col min="7" max="7" width="12.57421875" style="1" customWidth="1"/>
    <col min="8" max="16384" width="11.421875" style="1" customWidth="1"/>
  </cols>
  <sheetData>
    <row r="1" spans="1:7" s="3" customFormat="1" ht="12.75">
      <c r="A1" s="3" t="s">
        <v>251</v>
      </c>
      <c r="B1" s="1"/>
      <c r="C1" s="1"/>
      <c r="D1" s="1"/>
      <c r="E1" s="1"/>
      <c r="F1" s="1"/>
      <c r="G1" s="1"/>
    </row>
    <row r="2" s="3" customFormat="1" ht="6.75" customHeight="1">
      <c r="A2" s="10"/>
    </row>
    <row r="3" spans="1:7" s="61" customFormat="1" ht="15.75" customHeight="1">
      <c r="A3" s="117" t="s">
        <v>77</v>
      </c>
      <c r="B3" s="118" t="s">
        <v>0</v>
      </c>
      <c r="C3" s="118" t="s">
        <v>235</v>
      </c>
      <c r="D3" s="192" t="s">
        <v>31</v>
      </c>
      <c r="E3" s="193"/>
      <c r="F3" s="118" t="s">
        <v>229</v>
      </c>
      <c r="G3" s="123" t="s">
        <v>239</v>
      </c>
    </row>
    <row r="4" spans="1:7" s="61" customFormat="1" ht="42.75" customHeight="1">
      <c r="A4" s="124"/>
      <c r="B4" s="109"/>
      <c r="C4" s="194"/>
      <c r="D4" s="195" t="s">
        <v>1</v>
      </c>
      <c r="E4" s="195" t="s">
        <v>2</v>
      </c>
      <c r="F4" s="194"/>
      <c r="G4" s="196"/>
    </row>
    <row r="5" spans="1:7" s="61" customFormat="1" ht="15.75" customHeight="1">
      <c r="A5" s="197"/>
      <c r="B5" s="194"/>
      <c r="C5" s="192" t="s">
        <v>218</v>
      </c>
      <c r="D5" s="198"/>
      <c r="E5" s="198"/>
      <c r="F5" s="193"/>
      <c r="G5" s="128"/>
    </row>
    <row r="6" spans="1:3" s="61" customFormat="1" ht="4.5" customHeight="1">
      <c r="A6" s="199"/>
      <c r="C6" s="200"/>
    </row>
    <row r="7" spans="1:8" s="61" customFormat="1" ht="12">
      <c r="A7" s="199">
        <v>14</v>
      </c>
      <c r="B7" s="61" t="s">
        <v>231</v>
      </c>
      <c r="C7" s="201" t="s">
        <v>138</v>
      </c>
      <c r="D7" s="202" t="s">
        <v>138</v>
      </c>
      <c r="E7" s="202" t="s">
        <v>138</v>
      </c>
      <c r="F7" s="60" t="s">
        <v>138</v>
      </c>
      <c r="G7" s="133" t="s">
        <v>141</v>
      </c>
      <c r="H7" s="58"/>
    </row>
    <row r="8" spans="1:8" s="61" customFormat="1" ht="12">
      <c r="A8" s="199">
        <v>14</v>
      </c>
      <c r="B8" s="61" t="s">
        <v>3</v>
      </c>
      <c r="C8" s="169">
        <f>SUM(D8:E8)</f>
        <v>7462749</v>
      </c>
      <c r="D8" s="58">
        <v>5224960</v>
      </c>
      <c r="E8" s="58">
        <v>2237789</v>
      </c>
      <c r="F8" s="58">
        <v>7342839</v>
      </c>
      <c r="G8" s="133">
        <f>SUM(C8/F8)*100-100</f>
        <v>1.633019599095121</v>
      </c>
      <c r="H8" s="58"/>
    </row>
    <row r="9" spans="1:8" s="61" customFormat="1" ht="12">
      <c r="A9" s="199">
        <v>14</v>
      </c>
      <c r="B9" s="61" t="s">
        <v>81</v>
      </c>
      <c r="C9" s="169">
        <f>SUM(D9:E9)</f>
        <v>109039</v>
      </c>
      <c r="D9" s="58">
        <v>78989</v>
      </c>
      <c r="E9" s="58">
        <v>30050</v>
      </c>
      <c r="F9" s="58">
        <v>82198</v>
      </c>
      <c r="G9" s="133">
        <f>SUM(C9/F9)*100-100</f>
        <v>32.654079174675786</v>
      </c>
      <c r="H9" s="58"/>
    </row>
    <row r="10" spans="1:8" s="61" customFormat="1" ht="12">
      <c r="A10" s="199">
        <v>17</v>
      </c>
      <c r="B10" s="61" t="s">
        <v>82</v>
      </c>
      <c r="C10" s="169">
        <f>SUM(D10:E10)</f>
        <v>65497</v>
      </c>
      <c r="D10" s="202">
        <v>4988</v>
      </c>
      <c r="E10" s="58">
        <v>60509</v>
      </c>
      <c r="F10" s="58">
        <v>45387</v>
      </c>
      <c r="G10" s="133">
        <f>SUM(C10/F10)*100-100</f>
        <v>44.307841452398264</v>
      </c>
      <c r="H10" s="58"/>
    </row>
    <row r="11" spans="1:8" s="61" customFormat="1" ht="12">
      <c r="A11" s="199">
        <v>13</v>
      </c>
      <c r="B11" s="61" t="s">
        <v>24</v>
      </c>
      <c r="C11" s="169">
        <f>SUM(D11:E11)</f>
        <v>186813</v>
      </c>
      <c r="D11" s="58">
        <v>40862</v>
      </c>
      <c r="E11" s="58">
        <v>145951</v>
      </c>
      <c r="F11" s="58">
        <v>144202</v>
      </c>
      <c r="G11" s="133">
        <f>SUM(C11/F11)*100-100</f>
        <v>29.54952081108445</v>
      </c>
      <c r="H11" s="58"/>
    </row>
    <row r="12" spans="1:8" s="61" customFormat="1" ht="12">
      <c r="A12" s="199">
        <v>16</v>
      </c>
      <c r="B12" s="61" t="s">
        <v>83</v>
      </c>
      <c r="C12" s="201" t="s">
        <v>138</v>
      </c>
      <c r="D12" s="202" t="s">
        <v>138</v>
      </c>
      <c r="E12" s="202" t="s">
        <v>138</v>
      </c>
      <c r="F12" s="202" t="s">
        <v>138</v>
      </c>
      <c r="G12" s="133" t="s">
        <v>141</v>
      </c>
      <c r="H12" s="58"/>
    </row>
    <row r="13" spans="1:8" s="61" customFormat="1" ht="12">
      <c r="A13" s="199">
        <v>12</v>
      </c>
      <c r="B13" s="61" t="s">
        <v>84</v>
      </c>
      <c r="C13" s="169">
        <f>SUM(D13:E13)</f>
        <v>492228</v>
      </c>
      <c r="D13" s="58">
        <v>492228</v>
      </c>
      <c r="E13" s="202" t="s">
        <v>138</v>
      </c>
      <c r="F13" s="58">
        <v>488758</v>
      </c>
      <c r="G13" s="133">
        <f>SUM(C13/F13)*100-100</f>
        <v>0.7099628036778967</v>
      </c>
      <c r="H13" s="58"/>
    </row>
    <row r="14" spans="1:8" s="61" customFormat="1" ht="12">
      <c r="A14" s="199">
        <v>12</v>
      </c>
      <c r="B14" s="61" t="s">
        <v>85</v>
      </c>
      <c r="C14" s="201" t="s">
        <v>138</v>
      </c>
      <c r="D14" s="202" t="s">
        <v>138</v>
      </c>
      <c r="E14" s="202" t="s">
        <v>138</v>
      </c>
      <c r="F14" s="202" t="s">
        <v>138</v>
      </c>
      <c r="G14" s="133" t="s">
        <v>141</v>
      </c>
      <c r="H14" s="58"/>
    </row>
    <row r="15" spans="1:8" s="61" customFormat="1" ht="12">
      <c r="A15" s="199">
        <v>14</v>
      </c>
      <c r="B15" s="61" t="s">
        <v>86</v>
      </c>
      <c r="C15" s="169">
        <f>SUM(D15:E15)</f>
        <v>122491</v>
      </c>
      <c r="D15" s="58">
        <v>62563</v>
      </c>
      <c r="E15" s="58">
        <v>59928</v>
      </c>
      <c r="F15" s="58">
        <v>123797</v>
      </c>
      <c r="G15" s="133">
        <f>SUM(C15/F15)*100-100</f>
        <v>-1.0549528663861025</v>
      </c>
      <c r="H15" s="58"/>
    </row>
    <row r="16" spans="1:10" s="61" customFormat="1" ht="12">
      <c r="A16" s="199">
        <v>13</v>
      </c>
      <c r="B16" s="61" t="s">
        <v>87</v>
      </c>
      <c r="C16" s="169">
        <f>SUM(D16:E16)</f>
        <v>4493</v>
      </c>
      <c r="D16" s="58">
        <v>1137</v>
      </c>
      <c r="E16" s="58">
        <v>3356</v>
      </c>
      <c r="F16" s="58">
        <v>11499</v>
      </c>
      <c r="G16" s="133">
        <f>SUM(C16/F16)*100-100</f>
        <v>-60.927037133663795</v>
      </c>
      <c r="H16" s="58"/>
      <c r="J16" s="61" t="s">
        <v>5</v>
      </c>
    </row>
    <row r="17" spans="1:8" s="61" customFormat="1" ht="12">
      <c r="A17" s="199">
        <v>17</v>
      </c>
      <c r="B17" s="61" t="s">
        <v>88</v>
      </c>
      <c r="C17" s="169">
        <f>SUM(D17:E17)</f>
        <v>71782</v>
      </c>
      <c r="D17" s="202">
        <v>4888</v>
      </c>
      <c r="E17" s="58">
        <v>66894</v>
      </c>
      <c r="F17" s="58">
        <v>81159</v>
      </c>
      <c r="G17" s="133">
        <f>SUM(C17/F17)*100-100</f>
        <v>-11.55386340393548</v>
      </c>
      <c r="H17" s="58"/>
    </row>
    <row r="18" spans="1:8" s="61" customFormat="1" ht="12">
      <c r="A18" s="199">
        <v>14</v>
      </c>
      <c r="B18" s="61" t="s">
        <v>89</v>
      </c>
      <c r="C18" s="169">
        <f>SUM(D18:E18)</f>
        <v>20659</v>
      </c>
      <c r="D18" s="58">
        <v>16095</v>
      </c>
      <c r="E18" s="58">
        <v>4564</v>
      </c>
      <c r="F18" s="58">
        <v>27422</v>
      </c>
      <c r="G18" s="133">
        <f>SUM(C18/F18)*100-100</f>
        <v>-24.662679600320914</v>
      </c>
      <c r="H18" s="58"/>
    </row>
    <row r="19" spans="1:8" s="61" customFormat="1" ht="12">
      <c r="A19" s="199">
        <v>14</v>
      </c>
      <c r="B19" s="61" t="s">
        <v>90</v>
      </c>
      <c r="C19" s="201" t="s">
        <v>138</v>
      </c>
      <c r="D19" s="202" t="s">
        <v>138</v>
      </c>
      <c r="E19" s="202" t="s">
        <v>138</v>
      </c>
      <c r="F19" s="202" t="s">
        <v>138</v>
      </c>
      <c r="G19" s="133" t="s">
        <v>141</v>
      </c>
      <c r="H19" s="58"/>
    </row>
    <row r="20" spans="1:8" s="61" customFormat="1" ht="12">
      <c r="A20" s="199">
        <v>13</v>
      </c>
      <c r="B20" s="61" t="s">
        <v>91</v>
      </c>
      <c r="C20" s="201" t="s">
        <v>138</v>
      </c>
      <c r="D20" s="202" t="s">
        <v>138</v>
      </c>
      <c r="E20" s="202" t="s">
        <v>138</v>
      </c>
      <c r="F20" s="202" t="s">
        <v>138</v>
      </c>
      <c r="G20" s="133" t="s">
        <v>141</v>
      </c>
      <c r="H20" s="58"/>
    </row>
    <row r="21" spans="1:8" s="61" customFormat="1" ht="12">
      <c r="A21" s="199">
        <v>14</v>
      </c>
      <c r="B21" s="61" t="s">
        <v>92</v>
      </c>
      <c r="C21" s="201" t="s">
        <v>138</v>
      </c>
      <c r="D21" s="202" t="s">
        <v>138</v>
      </c>
      <c r="E21" s="202" t="s">
        <v>138</v>
      </c>
      <c r="F21" s="202">
        <v>1300</v>
      </c>
      <c r="G21" s="133" t="s">
        <v>141</v>
      </c>
      <c r="H21" s="58"/>
    </row>
    <row r="22" spans="1:8" s="61" customFormat="1" ht="12">
      <c r="A22" s="199">
        <v>13</v>
      </c>
      <c r="B22" s="61" t="s">
        <v>93</v>
      </c>
      <c r="C22" s="169">
        <f aca="true" t="shared" si="0" ref="C22:C30">SUM(D22:E22)</f>
        <v>302958</v>
      </c>
      <c r="D22" s="58">
        <v>252484</v>
      </c>
      <c r="E22" s="58">
        <v>50474</v>
      </c>
      <c r="F22" s="58">
        <v>299292</v>
      </c>
      <c r="G22" s="133">
        <f>SUM(C22/F22)*100-100</f>
        <v>1.2248907421514872</v>
      </c>
      <c r="H22" s="58"/>
    </row>
    <row r="23" spans="1:8" s="61" customFormat="1" ht="12">
      <c r="A23" s="199">
        <v>13</v>
      </c>
      <c r="B23" s="61" t="s">
        <v>94</v>
      </c>
      <c r="C23" s="169">
        <f t="shared" si="0"/>
        <v>3301</v>
      </c>
      <c r="D23" s="202">
        <v>3301</v>
      </c>
      <c r="E23" s="202" t="s">
        <v>138</v>
      </c>
      <c r="F23" s="202">
        <v>4299</v>
      </c>
      <c r="G23" s="133">
        <f>SUM(C23/F23)*100-100</f>
        <v>-23.214701093277498</v>
      </c>
      <c r="H23" s="58"/>
    </row>
    <row r="24" spans="1:8" s="61" customFormat="1" ht="12">
      <c r="A24" s="199">
        <v>12</v>
      </c>
      <c r="B24" s="61" t="s">
        <v>95</v>
      </c>
      <c r="C24" s="169">
        <f t="shared" si="0"/>
        <v>15398</v>
      </c>
      <c r="D24" s="202">
        <v>15398</v>
      </c>
      <c r="E24" s="202" t="s">
        <v>138</v>
      </c>
      <c r="F24" s="58">
        <v>6974</v>
      </c>
      <c r="G24" s="133">
        <f>SUM(C24/F24)*100-100</f>
        <v>120.79151132778892</v>
      </c>
      <c r="H24" s="58"/>
    </row>
    <row r="25" spans="1:8" s="61" customFormat="1" ht="12">
      <c r="A25" s="199">
        <v>15</v>
      </c>
      <c r="B25" s="61" t="s">
        <v>25</v>
      </c>
      <c r="C25" s="169">
        <f t="shared" si="0"/>
        <v>3824876</v>
      </c>
      <c r="D25" s="58">
        <v>2246130</v>
      </c>
      <c r="E25" s="58">
        <v>1578746</v>
      </c>
      <c r="F25" s="58">
        <v>3157536</v>
      </c>
      <c r="G25" s="133">
        <f>SUM(C25/F25)*100-100</f>
        <v>21.1348342505042</v>
      </c>
      <c r="H25" s="58"/>
    </row>
    <row r="26" spans="1:8" s="61" customFormat="1" ht="12">
      <c r="A26" s="199">
        <v>13</v>
      </c>
      <c r="B26" s="61" t="s">
        <v>96</v>
      </c>
      <c r="C26" s="169">
        <f t="shared" si="0"/>
        <v>59994</v>
      </c>
      <c r="D26" s="58">
        <v>55829</v>
      </c>
      <c r="E26" s="58">
        <v>4165</v>
      </c>
      <c r="F26" s="58">
        <v>71177</v>
      </c>
      <c r="G26" s="133">
        <f>SUM(C26/F26)*100-100</f>
        <v>-15.711536029897303</v>
      </c>
      <c r="H26" s="58"/>
    </row>
    <row r="27" spans="1:8" s="61" customFormat="1" ht="12">
      <c r="A27" s="199">
        <v>18</v>
      </c>
      <c r="B27" s="61" t="s">
        <v>97</v>
      </c>
      <c r="C27" s="169">
        <f t="shared" si="0"/>
        <v>17854441</v>
      </c>
      <c r="D27" s="58">
        <v>10564740</v>
      </c>
      <c r="E27" s="58">
        <v>7289701</v>
      </c>
      <c r="F27" s="58">
        <v>17488241</v>
      </c>
      <c r="G27" s="133">
        <f aca="true" t="shared" si="1" ref="G27:G38">SUM(C27/F27)*100-100</f>
        <v>2.09397846244228</v>
      </c>
      <c r="H27" s="58"/>
    </row>
    <row r="28" spans="1:8" s="61" customFormat="1" ht="12">
      <c r="A28" s="199">
        <v>17</v>
      </c>
      <c r="B28" s="61" t="s">
        <v>98</v>
      </c>
      <c r="C28" s="169">
        <f t="shared" si="0"/>
        <v>70081</v>
      </c>
      <c r="D28" s="58">
        <v>33633</v>
      </c>
      <c r="E28" s="58">
        <v>36448</v>
      </c>
      <c r="F28" s="58">
        <v>63742</v>
      </c>
      <c r="G28" s="133">
        <f t="shared" si="1"/>
        <v>9.944777383828551</v>
      </c>
      <c r="H28" s="58"/>
    </row>
    <row r="29" spans="1:8" s="61" customFormat="1" ht="12">
      <c r="A29" s="199">
        <v>13</v>
      </c>
      <c r="B29" s="61" t="s">
        <v>99</v>
      </c>
      <c r="C29" s="169">
        <f t="shared" si="0"/>
        <v>26595</v>
      </c>
      <c r="D29" s="58">
        <v>12363</v>
      </c>
      <c r="E29" s="58">
        <v>14232</v>
      </c>
      <c r="F29" s="58">
        <v>36268</v>
      </c>
      <c r="G29" s="133">
        <f t="shared" si="1"/>
        <v>-26.670894452409826</v>
      </c>
      <c r="H29" s="58"/>
    </row>
    <row r="30" spans="1:8" s="61" customFormat="1" ht="12">
      <c r="A30" s="199">
        <v>13</v>
      </c>
      <c r="B30" s="61" t="s">
        <v>100</v>
      </c>
      <c r="C30" s="169">
        <f t="shared" si="0"/>
        <v>29745</v>
      </c>
      <c r="D30" s="58">
        <v>15752</v>
      </c>
      <c r="E30" s="58">
        <v>13993</v>
      </c>
      <c r="F30" s="58">
        <v>48558</v>
      </c>
      <c r="G30" s="133">
        <f t="shared" si="1"/>
        <v>-38.743358457926604</v>
      </c>
      <c r="H30" s="58"/>
    </row>
    <row r="31" spans="1:8" s="61" customFormat="1" ht="12">
      <c r="A31" s="199">
        <v>17</v>
      </c>
      <c r="B31" s="61" t="s">
        <v>101</v>
      </c>
      <c r="C31" s="169">
        <f aca="true" t="shared" si="2" ref="C31:C36">SUM(D31:E31)</f>
        <v>3989635</v>
      </c>
      <c r="D31" s="58">
        <v>1574378</v>
      </c>
      <c r="E31" s="58">
        <v>2415257</v>
      </c>
      <c r="F31" s="58">
        <v>3478770</v>
      </c>
      <c r="G31" s="133">
        <f t="shared" si="1"/>
        <v>14.685219201039445</v>
      </c>
      <c r="H31" s="58"/>
    </row>
    <row r="32" spans="1:8" s="61" customFormat="1" ht="12">
      <c r="A32" s="199">
        <v>16</v>
      </c>
      <c r="B32" s="61" t="s">
        <v>102</v>
      </c>
      <c r="C32" s="169">
        <f t="shared" si="2"/>
        <v>244301</v>
      </c>
      <c r="D32" s="58">
        <v>185264</v>
      </c>
      <c r="E32" s="58">
        <v>59037</v>
      </c>
      <c r="F32" s="58">
        <v>253102</v>
      </c>
      <c r="G32" s="133">
        <f t="shared" si="1"/>
        <v>-3.4772542295201134</v>
      </c>
      <c r="H32" s="58"/>
    </row>
    <row r="33" spans="1:8" s="61" customFormat="1" ht="12">
      <c r="A33" s="199">
        <v>13</v>
      </c>
      <c r="B33" s="61" t="s">
        <v>103</v>
      </c>
      <c r="C33" s="169">
        <f t="shared" si="2"/>
        <v>1183</v>
      </c>
      <c r="D33" s="58">
        <v>136</v>
      </c>
      <c r="E33" s="58">
        <v>1047</v>
      </c>
      <c r="F33" s="58">
        <v>1139</v>
      </c>
      <c r="G33" s="133">
        <f t="shared" si="1"/>
        <v>3.8630377524143853</v>
      </c>
      <c r="H33" s="58"/>
    </row>
    <row r="34" spans="1:8" s="61" customFormat="1" ht="12">
      <c r="A34" s="199">
        <v>13</v>
      </c>
      <c r="B34" s="61" t="s">
        <v>212</v>
      </c>
      <c r="C34" s="169">
        <f t="shared" si="2"/>
        <v>23444</v>
      </c>
      <c r="D34" s="58">
        <v>19034</v>
      </c>
      <c r="E34" s="58">
        <v>4410</v>
      </c>
      <c r="F34" s="58">
        <v>23515</v>
      </c>
      <c r="G34" s="133">
        <f t="shared" si="1"/>
        <v>-0.30193493514777003</v>
      </c>
      <c r="H34" s="58"/>
    </row>
    <row r="35" spans="1:8" s="61" customFormat="1" ht="12">
      <c r="A35" s="199">
        <v>14</v>
      </c>
      <c r="B35" s="61" t="s">
        <v>104</v>
      </c>
      <c r="C35" s="169">
        <f t="shared" si="2"/>
        <v>608552</v>
      </c>
      <c r="D35" s="58">
        <v>608552</v>
      </c>
      <c r="E35" s="202" t="s">
        <v>138</v>
      </c>
      <c r="F35" s="58">
        <v>486899</v>
      </c>
      <c r="G35" s="133">
        <f t="shared" si="1"/>
        <v>24.985263884296344</v>
      </c>
      <c r="H35" s="58"/>
    </row>
    <row r="36" spans="1:8" s="61" customFormat="1" ht="12">
      <c r="A36" s="199">
        <v>13</v>
      </c>
      <c r="B36" s="61" t="s">
        <v>105</v>
      </c>
      <c r="C36" s="169">
        <f t="shared" si="2"/>
        <v>196059</v>
      </c>
      <c r="D36" s="58">
        <v>152847</v>
      </c>
      <c r="E36" s="58">
        <v>43212</v>
      </c>
      <c r="F36" s="58">
        <v>160408</v>
      </c>
      <c r="G36" s="133">
        <f t="shared" si="1"/>
        <v>22.225200738117806</v>
      </c>
      <c r="H36" s="58"/>
    </row>
    <row r="37" spans="2:10" s="61" customFormat="1" ht="12">
      <c r="B37" s="61" t="s">
        <v>106</v>
      </c>
      <c r="C37" s="201" t="s">
        <v>138</v>
      </c>
      <c r="D37" s="202" t="s">
        <v>138</v>
      </c>
      <c r="E37" s="202" t="s">
        <v>138</v>
      </c>
      <c r="F37" s="202" t="s">
        <v>138</v>
      </c>
      <c r="G37" s="133" t="s">
        <v>141</v>
      </c>
      <c r="H37" s="58"/>
      <c r="I37" s="58"/>
      <c r="J37" s="58"/>
    </row>
    <row r="38" spans="2:12" s="61" customFormat="1" ht="13.5" customHeight="1">
      <c r="B38" s="203" t="s">
        <v>154</v>
      </c>
      <c r="C38" s="204">
        <f>SUM(C7:C37)</f>
        <v>35786314</v>
      </c>
      <c r="D38" s="204">
        <f>SUM(D7:D37)</f>
        <v>21666551</v>
      </c>
      <c r="E38" s="204">
        <f>SUM(E7:E37)</f>
        <v>14119763</v>
      </c>
      <c r="F38" s="204">
        <v>33928481</v>
      </c>
      <c r="G38" s="140">
        <f t="shared" si="1"/>
        <v>5.475732910058653</v>
      </c>
      <c r="H38" s="58"/>
      <c r="I38" s="58"/>
      <c r="J38" s="58"/>
      <c r="K38" s="58"/>
      <c r="L38" s="58"/>
    </row>
    <row r="39" spans="1:8" s="61" customFormat="1" ht="9" customHeight="1">
      <c r="A39" s="199"/>
      <c r="B39" s="205"/>
      <c r="C39" s="170"/>
      <c r="D39" s="58"/>
      <c r="E39" s="58"/>
      <c r="F39" s="58"/>
      <c r="G39" s="133"/>
      <c r="H39" s="58"/>
    </row>
    <row r="40" spans="1:8" s="61" customFormat="1" ht="9.75" customHeight="1">
      <c r="A40" s="199"/>
      <c r="B40" s="205"/>
      <c r="C40" s="170"/>
      <c r="D40" s="170"/>
      <c r="E40" s="58"/>
      <c r="F40" s="58"/>
      <c r="G40" s="133"/>
      <c r="H40" s="58"/>
    </row>
    <row r="41" spans="1:8" ht="12.75">
      <c r="A41" s="3" t="s">
        <v>252</v>
      </c>
      <c r="H41" s="77"/>
    </row>
    <row r="42" spans="1:8" s="61" customFormat="1" ht="8.25" customHeight="1">
      <c r="A42" s="10"/>
      <c r="B42" s="3"/>
      <c r="C42" s="3"/>
      <c r="D42" s="3"/>
      <c r="E42" s="3"/>
      <c r="F42" s="3"/>
      <c r="G42" s="3"/>
      <c r="H42" s="58"/>
    </row>
    <row r="43" spans="1:8" s="61" customFormat="1" ht="21" customHeight="1">
      <c r="A43" s="117" t="s">
        <v>77</v>
      </c>
      <c r="B43" s="118" t="s">
        <v>0</v>
      </c>
      <c r="C43" s="118" t="s">
        <v>235</v>
      </c>
      <c r="D43" s="192" t="s">
        <v>31</v>
      </c>
      <c r="E43" s="193"/>
      <c r="F43" s="118" t="s">
        <v>229</v>
      </c>
      <c r="G43" s="123" t="s">
        <v>239</v>
      </c>
      <c r="H43" s="58"/>
    </row>
    <row r="44" spans="1:8" s="61" customFormat="1" ht="39" customHeight="1">
      <c r="A44" s="124"/>
      <c r="B44" s="109"/>
      <c r="C44" s="194"/>
      <c r="D44" s="195" t="s">
        <v>1</v>
      </c>
      <c r="E44" s="195" t="s">
        <v>2</v>
      </c>
      <c r="F44" s="194"/>
      <c r="G44" s="196"/>
      <c r="H44" s="58"/>
    </row>
    <row r="45" spans="1:8" s="61" customFormat="1" ht="26.25" customHeight="1">
      <c r="A45" s="197"/>
      <c r="B45" s="194"/>
      <c r="C45" s="192" t="s">
        <v>218</v>
      </c>
      <c r="D45" s="198"/>
      <c r="E45" s="198"/>
      <c r="F45" s="193"/>
      <c r="G45" s="128"/>
      <c r="H45" s="58"/>
    </row>
    <row r="46" spans="1:8" s="61" customFormat="1" ht="4.5" customHeight="1">
      <c r="A46" s="199"/>
      <c r="C46" s="169"/>
      <c r="D46" s="58"/>
      <c r="E46" s="58"/>
      <c r="F46" s="58"/>
      <c r="G46" s="133"/>
      <c r="H46" s="58"/>
    </row>
    <row r="47" spans="1:8" s="61" customFormat="1" ht="13.5" customHeight="1">
      <c r="A47" s="199">
        <v>13</v>
      </c>
      <c r="B47" s="61" t="s">
        <v>24</v>
      </c>
      <c r="C47" s="169">
        <f>SUM(D47:E47)</f>
        <v>127586</v>
      </c>
      <c r="D47" s="58">
        <v>40862</v>
      </c>
      <c r="E47" s="58">
        <v>86724</v>
      </c>
      <c r="F47" s="58">
        <v>118217</v>
      </c>
      <c r="G47" s="133">
        <f>SUM(C47/F47)*100-100</f>
        <v>7.925256096838879</v>
      </c>
      <c r="H47" s="58"/>
    </row>
    <row r="48" spans="1:8" s="61" customFormat="1" ht="13.5" customHeight="1">
      <c r="A48" s="199">
        <v>13</v>
      </c>
      <c r="B48" s="61" t="s">
        <v>87</v>
      </c>
      <c r="C48" s="169">
        <f>SUM(D48:E48)</f>
        <v>1218</v>
      </c>
      <c r="D48" s="58">
        <v>1047</v>
      </c>
      <c r="E48" s="202">
        <v>171</v>
      </c>
      <c r="F48" s="58">
        <v>1300</v>
      </c>
      <c r="G48" s="133">
        <f>SUM(C48/F48)*100-100</f>
        <v>-6.307692307692307</v>
      </c>
      <c r="H48" s="58"/>
    </row>
    <row r="49" spans="1:8" s="61" customFormat="1" ht="13.5" customHeight="1">
      <c r="A49" s="199">
        <v>15</v>
      </c>
      <c r="B49" s="61" t="s">
        <v>25</v>
      </c>
      <c r="C49" s="169">
        <f>SUM(D49:E49)</f>
        <v>2563358</v>
      </c>
      <c r="D49" s="58">
        <v>1198103</v>
      </c>
      <c r="E49" s="58">
        <v>1365255</v>
      </c>
      <c r="F49" s="202">
        <v>1751261</v>
      </c>
      <c r="G49" s="133">
        <f>SUM(C49/F49)*100-100</f>
        <v>46.372128426316806</v>
      </c>
      <c r="H49" s="58"/>
    </row>
    <row r="50" spans="1:8" s="61" customFormat="1" ht="13.5" customHeight="1">
      <c r="A50" s="199">
        <v>13</v>
      </c>
      <c r="B50" s="61" t="s">
        <v>96</v>
      </c>
      <c r="C50" s="169">
        <f aca="true" t="shared" si="3" ref="C50:C58">SUM(D50:E50)</f>
        <v>59994</v>
      </c>
      <c r="D50" s="202">
        <v>55829</v>
      </c>
      <c r="E50" s="58">
        <v>4165</v>
      </c>
      <c r="F50" s="58">
        <v>71177</v>
      </c>
      <c r="G50" s="133">
        <f aca="true" t="shared" si="4" ref="G50:G58">SUM(C50/F50)*100-100</f>
        <v>-15.711536029897303</v>
      </c>
      <c r="H50" s="58"/>
    </row>
    <row r="51" spans="1:8" s="61" customFormat="1" ht="13.5" customHeight="1">
      <c r="A51" s="199">
        <v>18</v>
      </c>
      <c r="B51" s="61" t="s">
        <v>97</v>
      </c>
      <c r="C51" s="169">
        <f t="shared" si="3"/>
        <v>16275056</v>
      </c>
      <c r="D51" s="58">
        <v>9241353</v>
      </c>
      <c r="E51" s="58">
        <v>7033703</v>
      </c>
      <c r="F51" s="58">
        <v>15867725</v>
      </c>
      <c r="G51" s="133">
        <f t="shared" si="4"/>
        <v>2.5670409589276346</v>
      </c>
      <c r="H51" s="58"/>
    </row>
    <row r="52" spans="1:8" s="61" customFormat="1" ht="13.5" customHeight="1">
      <c r="A52" s="199">
        <v>13</v>
      </c>
      <c r="B52" s="61" t="s">
        <v>99</v>
      </c>
      <c r="C52" s="169">
        <f t="shared" si="3"/>
        <v>26595</v>
      </c>
      <c r="D52" s="58">
        <v>12363</v>
      </c>
      <c r="E52" s="58">
        <v>14232</v>
      </c>
      <c r="F52" s="58">
        <v>25885</v>
      </c>
      <c r="G52" s="133">
        <f t="shared" si="4"/>
        <v>2.7429012941858133</v>
      </c>
      <c r="H52" s="58"/>
    </row>
    <row r="53" spans="1:8" s="61" customFormat="1" ht="13.5" customHeight="1">
      <c r="A53" s="199">
        <v>13</v>
      </c>
      <c r="B53" s="61" t="s">
        <v>100</v>
      </c>
      <c r="C53" s="169">
        <f t="shared" si="3"/>
        <v>26195</v>
      </c>
      <c r="D53" s="58">
        <v>13832</v>
      </c>
      <c r="E53" s="58">
        <v>12363</v>
      </c>
      <c r="F53" s="58">
        <v>25777</v>
      </c>
      <c r="G53" s="133">
        <f t="shared" si="4"/>
        <v>1.6216006517437904</v>
      </c>
      <c r="H53" s="58"/>
    </row>
    <row r="54" spans="1:8" s="61" customFormat="1" ht="13.5" customHeight="1">
      <c r="A54" s="199">
        <v>17</v>
      </c>
      <c r="B54" s="61" t="s">
        <v>101</v>
      </c>
      <c r="C54" s="169">
        <f t="shared" si="3"/>
        <v>3989635</v>
      </c>
      <c r="D54" s="58">
        <v>1574378</v>
      </c>
      <c r="E54" s="58">
        <v>2415257</v>
      </c>
      <c r="F54" s="58">
        <v>3478770</v>
      </c>
      <c r="G54" s="133">
        <f>SUM(C54/F54)*100-100</f>
        <v>14.685219201039445</v>
      </c>
      <c r="H54" s="58"/>
    </row>
    <row r="55" spans="1:8" s="61" customFormat="1" ht="13.5" customHeight="1">
      <c r="A55" s="199">
        <v>14</v>
      </c>
      <c r="B55" s="61" t="s">
        <v>89</v>
      </c>
      <c r="C55" s="201" t="s">
        <v>138</v>
      </c>
      <c r="D55" s="202" t="s">
        <v>138</v>
      </c>
      <c r="E55" s="202" t="s">
        <v>138</v>
      </c>
      <c r="F55" s="58">
        <v>374</v>
      </c>
      <c r="G55" s="133" t="s">
        <v>141</v>
      </c>
      <c r="H55" s="58"/>
    </row>
    <row r="56" spans="1:8" s="61" customFormat="1" ht="13.5" customHeight="1">
      <c r="A56" s="199">
        <v>13</v>
      </c>
      <c r="B56" s="61" t="s">
        <v>103</v>
      </c>
      <c r="C56" s="169">
        <f t="shared" si="3"/>
        <v>1183</v>
      </c>
      <c r="D56" s="202">
        <v>136</v>
      </c>
      <c r="E56" s="202">
        <v>1047</v>
      </c>
      <c r="F56" s="202">
        <v>1139</v>
      </c>
      <c r="G56" s="133">
        <f t="shared" si="4"/>
        <v>3.8630377524143853</v>
      </c>
      <c r="H56" s="58"/>
    </row>
    <row r="57" spans="1:8" s="61" customFormat="1" ht="13.5" customHeight="1">
      <c r="A57" s="199">
        <v>13</v>
      </c>
      <c r="B57" s="61" t="s">
        <v>126</v>
      </c>
      <c r="C57" s="169">
        <f>SUM(D57:E57)</f>
        <v>22812</v>
      </c>
      <c r="D57" s="58">
        <v>18402</v>
      </c>
      <c r="E57" s="202">
        <v>4410</v>
      </c>
      <c r="F57" s="58">
        <v>23362</v>
      </c>
      <c r="G57" s="133">
        <f t="shared" si="4"/>
        <v>-2.354250492252376</v>
      </c>
      <c r="H57" s="58"/>
    </row>
    <row r="58" spans="1:8" s="61" customFormat="1" ht="13.5" customHeight="1">
      <c r="A58" s="199">
        <v>13</v>
      </c>
      <c r="B58" s="61" t="s">
        <v>105</v>
      </c>
      <c r="C58" s="169">
        <f t="shared" si="3"/>
        <v>112410</v>
      </c>
      <c r="D58" s="58">
        <v>69656</v>
      </c>
      <c r="E58" s="58">
        <v>42754</v>
      </c>
      <c r="F58" s="58">
        <v>99813</v>
      </c>
      <c r="G58" s="133">
        <f t="shared" si="4"/>
        <v>12.62060052297798</v>
      </c>
      <c r="H58" s="58"/>
    </row>
    <row r="59" spans="1:8" s="61" customFormat="1" ht="13.5" customHeight="1">
      <c r="A59" s="199"/>
      <c r="B59" s="141" t="s">
        <v>154</v>
      </c>
      <c r="C59" s="73">
        <f>SUM(C47:C58)</f>
        <v>23206042</v>
      </c>
      <c r="D59" s="174">
        <f>SUM(D47:D58)</f>
        <v>12225961</v>
      </c>
      <c r="E59" s="174">
        <f>SUM(E47:E58)</f>
        <v>10980081</v>
      </c>
      <c r="F59" s="174">
        <v>21464800</v>
      </c>
      <c r="G59" s="140">
        <f>SUM(C59/F59)*100-100</f>
        <v>8.112081174760547</v>
      </c>
      <c r="H59" s="58"/>
    </row>
    <row r="60" spans="1:8" s="61" customFormat="1" ht="13.5" customHeight="1">
      <c r="A60" s="199"/>
      <c r="B60" s="141"/>
      <c r="C60" s="174"/>
      <c r="D60" s="174"/>
      <c r="E60" s="174"/>
      <c r="F60" s="174"/>
      <c r="G60" s="140"/>
      <c r="H60" s="58"/>
    </row>
    <row r="61" spans="1:8" s="61" customFormat="1" ht="12" customHeight="1">
      <c r="A61" s="65" t="s">
        <v>228</v>
      </c>
      <c r="B61" s="141"/>
      <c r="C61" s="174"/>
      <c r="D61" s="174"/>
      <c r="E61" s="174"/>
      <c r="F61" s="174"/>
      <c r="G61" s="140"/>
      <c r="H61" s="58"/>
    </row>
    <row r="62" spans="1:8" s="61" customFormat="1" ht="9" customHeight="1">
      <c r="A62" s="199"/>
      <c r="B62" s="205"/>
      <c r="C62" s="170"/>
      <c r="D62" s="58"/>
      <c r="E62" s="58"/>
      <c r="F62" s="58"/>
      <c r="G62" s="133"/>
      <c r="H62" s="58"/>
    </row>
    <row r="63" ht="12.75">
      <c r="A63" s="149">
        <v>4</v>
      </c>
    </row>
  </sheetData>
  <mergeCells count="14">
    <mergeCell ref="G3:G5"/>
    <mergeCell ref="A3:A5"/>
    <mergeCell ref="B3:B5"/>
    <mergeCell ref="C5:F5"/>
    <mergeCell ref="D3:E3"/>
    <mergeCell ref="C3:C4"/>
    <mergeCell ref="F3:F4"/>
    <mergeCell ref="F43:F44"/>
    <mergeCell ref="G43:G45"/>
    <mergeCell ref="C45:F45"/>
    <mergeCell ref="A43:A45"/>
    <mergeCell ref="B43:B45"/>
    <mergeCell ref="C43:C44"/>
    <mergeCell ref="D43:E43"/>
  </mergeCells>
  <printOptions/>
  <pageMargins left="0.5118110236220472" right="0.16" top="0.27" bottom="0.19" header="0.27" footer="0.19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I46"/>
  <sheetViews>
    <sheetView workbookViewId="0" topLeftCell="A1">
      <selection activeCell="H1" sqref="H1"/>
    </sheetView>
  </sheetViews>
  <sheetFormatPr defaultColWidth="11.421875" defaultRowHeight="12.75"/>
  <cols>
    <col min="1" max="1" width="6.7109375" style="1" customWidth="1"/>
    <col min="2" max="2" width="30.421875" style="1" bestFit="1" customWidth="1"/>
    <col min="3" max="6" width="10.00390625" style="1" customWidth="1"/>
    <col min="7" max="7" width="14.421875" style="1" customWidth="1"/>
    <col min="8" max="16384" width="11.421875" style="1" customWidth="1"/>
  </cols>
  <sheetData>
    <row r="1" spans="1:7" s="4" customFormat="1" ht="15">
      <c r="A1" s="3" t="s">
        <v>240</v>
      </c>
      <c r="B1" s="3"/>
      <c r="C1" s="3"/>
      <c r="D1" s="3"/>
      <c r="E1" s="3"/>
      <c r="F1" s="3"/>
      <c r="G1" s="3"/>
    </row>
    <row r="2" spans="1:7" ht="12.75" customHeight="1">
      <c r="A2" s="64"/>
      <c r="B2" s="116"/>
      <c r="C2" s="116"/>
      <c r="D2" s="116"/>
      <c r="E2" s="116"/>
      <c r="F2" s="116"/>
      <c r="G2" s="116"/>
    </row>
    <row r="3" spans="1:7" ht="27" customHeight="1">
      <c r="A3" s="117" t="s">
        <v>77</v>
      </c>
      <c r="B3" s="118" t="s">
        <v>0</v>
      </c>
      <c r="C3" s="119">
        <v>2010</v>
      </c>
      <c r="D3" s="120"/>
      <c r="E3" s="121"/>
      <c r="F3" s="122">
        <v>2009</v>
      </c>
      <c r="G3" s="123" t="s">
        <v>230</v>
      </c>
    </row>
    <row r="4" spans="1:7" ht="32.25" customHeight="1">
      <c r="A4" s="124"/>
      <c r="B4" s="109"/>
      <c r="C4" s="125" t="s">
        <v>223</v>
      </c>
      <c r="D4" s="126" t="s">
        <v>10</v>
      </c>
      <c r="E4" s="125" t="s">
        <v>4</v>
      </c>
      <c r="F4" s="127" t="s">
        <v>4</v>
      </c>
      <c r="G4" s="128"/>
    </row>
    <row r="5" spans="1:7" ht="27" customHeight="1">
      <c r="A5" s="129">
        <v>14</v>
      </c>
      <c r="B5" s="130" t="s">
        <v>84</v>
      </c>
      <c r="C5" s="131">
        <v>717</v>
      </c>
      <c r="D5" s="132">
        <v>721</v>
      </c>
      <c r="E5" s="132">
        <f>SUM(C5:D5)</f>
        <v>1438</v>
      </c>
      <c r="F5" s="132" t="s">
        <v>138</v>
      </c>
      <c r="G5" s="133" t="s">
        <v>227</v>
      </c>
    </row>
    <row r="6" spans="1:7" ht="27" customHeight="1">
      <c r="A6" s="134">
        <v>14</v>
      </c>
      <c r="B6" s="1" t="s">
        <v>81</v>
      </c>
      <c r="C6" s="135">
        <v>145182</v>
      </c>
      <c r="D6" s="136">
        <v>145558</v>
      </c>
      <c r="E6" s="136">
        <f aca="true" t="shared" si="0" ref="E6:E13">SUM(C6:D6)</f>
        <v>290740</v>
      </c>
      <c r="F6" s="136">
        <v>299209</v>
      </c>
      <c r="G6" s="133">
        <f>SUM(E6/F6)*100-100</f>
        <v>-2.8304629874101437</v>
      </c>
    </row>
    <row r="7" spans="1:7" ht="27" customHeight="1">
      <c r="A7" s="134">
        <v>13</v>
      </c>
      <c r="B7" s="1" t="s">
        <v>24</v>
      </c>
      <c r="C7" s="135">
        <v>814643</v>
      </c>
      <c r="D7" s="136">
        <v>809835</v>
      </c>
      <c r="E7" s="136">
        <f t="shared" si="0"/>
        <v>1624478</v>
      </c>
      <c r="F7" s="136">
        <v>1612972</v>
      </c>
      <c r="G7" s="133">
        <f>SUM(E7/F7)*100-100</f>
        <v>0.7133415831148966</v>
      </c>
    </row>
    <row r="8" spans="1:8" ht="27" customHeight="1">
      <c r="A8" s="134">
        <v>16</v>
      </c>
      <c r="B8" s="1" t="s">
        <v>102</v>
      </c>
      <c r="C8" s="135">
        <v>352</v>
      </c>
      <c r="D8" s="137">
        <v>500</v>
      </c>
      <c r="E8" s="136">
        <f t="shared" si="0"/>
        <v>852</v>
      </c>
      <c r="F8" s="136">
        <v>42</v>
      </c>
      <c r="G8" s="133" t="s">
        <v>227</v>
      </c>
      <c r="H8" s="72"/>
    </row>
    <row r="9" spans="1:7" ht="27" customHeight="1">
      <c r="A9" s="134">
        <v>12</v>
      </c>
      <c r="B9" s="1" t="s">
        <v>85</v>
      </c>
      <c r="C9" s="135" t="s">
        <v>138</v>
      </c>
      <c r="D9" s="137" t="s">
        <v>138</v>
      </c>
      <c r="E9" s="137" t="s">
        <v>138</v>
      </c>
      <c r="F9" s="136" t="s">
        <v>138</v>
      </c>
      <c r="G9" s="133" t="s">
        <v>227</v>
      </c>
    </row>
    <row r="10" spans="1:7" ht="27" customHeight="1">
      <c r="A10" s="134">
        <v>13</v>
      </c>
      <c r="B10" s="1" t="s">
        <v>87</v>
      </c>
      <c r="C10" s="135">
        <v>82549</v>
      </c>
      <c r="D10" s="136">
        <v>77790</v>
      </c>
      <c r="E10" s="136">
        <f t="shared" si="0"/>
        <v>160339</v>
      </c>
      <c r="F10" s="136">
        <v>160405</v>
      </c>
      <c r="G10" s="133">
        <f aca="true" t="shared" si="1" ref="G10:G25">SUM(E10/F10)*100-100</f>
        <v>-0.04114584956828082</v>
      </c>
    </row>
    <row r="11" spans="1:7" ht="27" customHeight="1">
      <c r="A11" s="134">
        <v>14</v>
      </c>
      <c r="B11" s="1" t="s">
        <v>89</v>
      </c>
      <c r="C11" s="135">
        <v>221452</v>
      </c>
      <c r="D11" s="136">
        <v>222905</v>
      </c>
      <c r="E11" s="136">
        <f t="shared" si="0"/>
        <v>444357</v>
      </c>
      <c r="F11" s="136">
        <v>544490</v>
      </c>
      <c r="G11" s="133">
        <f t="shared" si="1"/>
        <v>-18.39023673529357</v>
      </c>
    </row>
    <row r="12" spans="1:7" ht="27" customHeight="1">
      <c r="A12" s="134">
        <v>13</v>
      </c>
      <c r="B12" s="1" t="s">
        <v>91</v>
      </c>
      <c r="C12" s="135">
        <v>102304</v>
      </c>
      <c r="D12" s="136">
        <v>104746</v>
      </c>
      <c r="E12" s="136">
        <f t="shared" si="0"/>
        <v>207050</v>
      </c>
      <c r="F12" s="136">
        <v>208850</v>
      </c>
      <c r="G12" s="133">
        <f t="shared" si="1"/>
        <v>-0.8618625807996239</v>
      </c>
    </row>
    <row r="13" spans="1:7" ht="27" customHeight="1">
      <c r="A13" s="134">
        <v>13</v>
      </c>
      <c r="B13" s="1" t="s">
        <v>93</v>
      </c>
      <c r="C13" s="135">
        <v>1593</v>
      </c>
      <c r="D13" s="136">
        <v>1682</v>
      </c>
      <c r="E13" s="136">
        <f t="shared" si="0"/>
        <v>3275</v>
      </c>
      <c r="F13" s="136">
        <v>1654</v>
      </c>
      <c r="G13" s="133">
        <f t="shared" si="1"/>
        <v>98.00483675937122</v>
      </c>
    </row>
    <row r="14" spans="1:7" ht="27" customHeight="1">
      <c r="A14" s="134">
        <v>15</v>
      </c>
      <c r="B14" s="1" t="s">
        <v>25</v>
      </c>
      <c r="C14" s="135">
        <v>921895</v>
      </c>
      <c r="D14" s="136">
        <v>932482</v>
      </c>
      <c r="E14" s="136">
        <f aca="true" t="shared" si="2" ref="E14:E20">SUM(C14:D14)</f>
        <v>1854377</v>
      </c>
      <c r="F14" s="136">
        <v>1772245</v>
      </c>
      <c r="G14" s="133">
        <f t="shared" si="1"/>
        <v>4.634347959791114</v>
      </c>
    </row>
    <row r="15" spans="1:7" ht="27" customHeight="1">
      <c r="A15" s="134">
        <v>13</v>
      </c>
      <c r="B15" s="1" t="s">
        <v>96</v>
      </c>
      <c r="C15" s="135">
        <v>203757</v>
      </c>
      <c r="D15" s="136">
        <v>217315</v>
      </c>
      <c r="E15" s="136">
        <f t="shared" si="2"/>
        <v>421072</v>
      </c>
      <c r="F15" s="136">
        <v>421457</v>
      </c>
      <c r="G15" s="133">
        <f t="shared" si="1"/>
        <v>-0.09134976996466548</v>
      </c>
    </row>
    <row r="16" spans="1:7" ht="27" customHeight="1">
      <c r="A16" s="134">
        <v>18</v>
      </c>
      <c r="B16" s="1" t="s">
        <v>97</v>
      </c>
      <c r="C16" s="135">
        <v>216417</v>
      </c>
      <c r="D16" s="136">
        <v>203132</v>
      </c>
      <c r="E16" s="136">
        <f t="shared" si="2"/>
        <v>419549</v>
      </c>
      <c r="F16" s="136">
        <v>370568</v>
      </c>
      <c r="G16" s="133">
        <f t="shared" si="1"/>
        <v>13.21781697286329</v>
      </c>
    </row>
    <row r="17" spans="1:7" ht="27" customHeight="1">
      <c r="A17" s="134">
        <v>17</v>
      </c>
      <c r="B17" s="1" t="s">
        <v>98</v>
      </c>
      <c r="C17" s="135">
        <v>290</v>
      </c>
      <c r="D17" s="136">
        <v>290</v>
      </c>
      <c r="E17" s="136">
        <f t="shared" si="2"/>
        <v>580</v>
      </c>
      <c r="F17" s="136">
        <v>42</v>
      </c>
      <c r="G17" s="133" t="s">
        <v>227</v>
      </c>
    </row>
    <row r="18" spans="1:7" ht="27" customHeight="1">
      <c r="A18" s="134">
        <v>13</v>
      </c>
      <c r="B18" s="1" t="s">
        <v>99</v>
      </c>
      <c r="C18" s="135">
        <v>215350</v>
      </c>
      <c r="D18" s="136">
        <v>216385</v>
      </c>
      <c r="E18" s="136">
        <f t="shared" si="2"/>
        <v>431735</v>
      </c>
      <c r="F18" s="136">
        <v>478643</v>
      </c>
      <c r="G18" s="133">
        <f t="shared" si="1"/>
        <v>-9.80020599904313</v>
      </c>
    </row>
    <row r="19" spans="1:7" ht="27" customHeight="1">
      <c r="A19" s="134">
        <v>13</v>
      </c>
      <c r="B19" s="1" t="s">
        <v>100</v>
      </c>
      <c r="C19" s="135">
        <v>157656</v>
      </c>
      <c r="D19" s="136">
        <v>157676</v>
      </c>
      <c r="E19" s="136">
        <f t="shared" si="2"/>
        <v>315332</v>
      </c>
      <c r="F19" s="136">
        <v>331930</v>
      </c>
      <c r="G19" s="133">
        <f t="shared" si="1"/>
        <v>-5.0004519025095675</v>
      </c>
    </row>
    <row r="20" spans="1:7" ht="27" customHeight="1">
      <c r="A20" s="134">
        <v>17</v>
      </c>
      <c r="B20" s="1" t="s">
        <v>101</v>
      </c>
      <c r="C20" s="135">
        <v>3195446</v>
      </c>
      <c r="D20" s="136">
        <v>3065291</v>
      </c>
      <c r="E20" s="136">
        <f t="shared" si="2"/>
        <v>6260737</v>
      </c>
      <c r="F20" s="136">
        <v>6304803</v>
      </c>
      <c r="G20" s="133">
        <f t="shared" si="1"/>
        <v>-0.6989274684712541</v>
      </c>
    </row>
    <row r="21" spans="1:7" ht="27" customHeight="1">
      <c r="A21" s="134">
        <v>13</v>
      </c>
      <c r="B21" s="1" t="s">
        <v>103</v>
      </c>
      <c r="C21" s="135">
        <v>37992</v>
      </c>
      <c r="D21" s="136">
        <v>39215</v>
      </c>
      <c r="E21" s="136">
        <f>SUM(C21:D21)</f>
        <v>77207</v>
      </c>
      <c r="F21" s="136">
        <v>79447</v>
      </c>
      <c r="G21" s="133">
        <f t="shared" si="1"/>
        <v>-2.8194897227082265</v>
      </c>
    </row>
    <row r="22" spans="1:9" ht="27" customHeight="1">
      <c r="A22" s="134">
        <v>13</v>
      </c>
      <c r="B22" s="1" t="s">
        <v>219</v>
      </c>
      <c r="C22" s="135">
        <v>277522</v>
      </c>
      <c r="D22" s="136">
        <v>305883</v>
      </c>
      <c r="E22" s="136">
        <f>SUM(C22:D22)</f>
        <v>583405</v>
      </c>
      <c r="F22" s="136">
        <v>626688</v>
      </c>
      <c r="G22" s="133">
        <f t="shared" si="1"/>
        <v>-6.9066265829248294</v>
      </c>
      <c r="I22" s="77"/>
    </row>
    <row r="23" spans="1:7" ht="27" customHeight="1">
      <c r="A23" s="134">
        <v>14</v>
      </c>
      <c r="B23" s="1" t="s">
        <v>104</v>
      </c>
      <c r="C23" s="135">
        <v>27995</v>
      </c>
      <c r="D23" s="136">
        <v>27879</v>
      </c>
      <c r="E23" s="136">
        <f>SUM(C23:D23)</f>
        <v>55874</v>
      </c>
      <c r="F23" s="136">
        <v>50061</v>
      </c>
      <c r="G23" s="133">
        <f t="shared" si="1"/>
        <v>11.611833563053068</v>
      </c>
    </row>
    <row r="24" spans="1:7" ht="27" customHeight="1">
      <c r="A24" s="134">
        <v>13</v>
      </c>
      <c r="B24" s="1" t="s">
        <v>105</v>
      </c>
      <c r="C24" s="135">
        <v>697445</v>
      </c>
      <c r="D24" s="136">
        <v>692025</v>
      </c>
      <c r="E24" s="136">
        <f>SUM(C24:D24)</f>
        <v>1389470</v>
      </c>
      <c r="F24" s="136">
        <v>1380778</v>
      </c>
      <c r="G24" s="133">
        <f t="shared" si="1"/>
        <v>0.6295001803331246</v>
      </c>
    </row>
    <row r="25" spans="1:7" ht="27" customHeight="1">
      <c r="A25" s="134" t="s">
        <v>5</v>
      </c>
      <c r="B25" s="1" t="s">
        <v>106</v>
      </c>
      <c r="C25" s="135" t="s">
        <v>138</v>
      </c>
      <c r="D25" s="136">
        <v>5</v>
      </c>
      <c r="E25" s="136">
        <f>SUM(C25:D25)</f>
        <v>5</v>
      </c>
      <c r="F25" s="136">
        <v>6339</v>
      </c>
      <c r="G25" s="133">
        <f t="shared" si="1"/>
        <v>-99.92112320555293</v>
      </c>
    </row>
    <row r="26" spans="2:7" ht="15" customHeight="1">
      <c r="B26" s="138"/>
      <c r="C26" s="135"/>
      <c r="D26" s="136"/>
      <c r="E26" s="136"/>
      <c r="F26" s="136"/>
      <c r="G26" s="133"/>
    </row>
    <row r="27" spans="2:9" ht="27" customHeight="1">
      <c r="B27" s="53" t="s">
        <v>154</v>
      </c>
      <c r="C27" s="139">
        <f>SUM(C5:C26)</f>
        <v>7320557</v>
      </c>
      <c r="D27" s="139">
        <f>SUM(D5:D25)</f>
        <v>7221315</v>
      </c>
      <c r="E27" s="139">
        <f>SUM(C27:D27)</f>
        <v>14541872</v>
      </c>
      <c r="F27" s="139">
        <v>14650623</v>
      </c>
      <c r="G27" s="140">
        <f>SUM(E27/F27)*100-100</f>
        <v>-0.7422960784671062</v>
      </c>
      <c r="I27" s="77"/>
    </row>
    <row r="28" spans="2:7" ht="12.75">
      <c r="B28" s="67"/>
      <c r="C28" s="139"/>
      <c r="D28" s="139"/>
      <c r="E28" s="139"/>
      <c r="F28" s="139"/>
      <c r="G28" s="140"/>
    </row>
    <row r="29" spans="1:6" ht="14.25">
      <c r="A29" s="65" t="s">
        <v>253</v>
      </c>
      <c r="B29" s="141"/>
      <c r="F29" s="77"/>
    </row>
    <row r="30" spans="1:6" ht="14.25">
      <c r="A30" s="65"/>
      <c r="B30" s="141"/>
      <c r="F30" s="77"/>
    </row>
    <row r="31" ht="12.75">
      <c r="F31" s="77"/>
    </row>
    <row r="32" spans="6:7" ht="12.75">
      <c r="F32" s="77"/>
      <c r="G32" s="1">
        <v>5</v>
      </c>
    </row>
    <row r="33" ht="12.75">
      <c r="F33" s="77"/>
    </row>
    <row r="34" ht="12.75">
      <c r="F34" s="77"/>
    </row>
    <row r="35" ht="12.75">
      <c r="F35" s="77"/>
    </row>
    <row r="36" ht="12.75">
      <c r="F36" s="77"/>
    </row>
    <row r="37" ht="12.75">
      <c r="F37" s="77"/>
    </row>
    <row r="38" ht="12.75">
      <c r="F38" s="77"/>
    </row>
    <row r="39" ht="12.75">
      <c r="F39" s="77"/>
    </row>
    <row r="40" ht="12.75">
      <c r="F40" s="77"/>
    </row>
    <row r="41" ht="12.75">
      <c r="F41" s="77"/>
    </row>
    <row r="42" ht="12.75">
      <c r="F42" s="77"/>
    </row>
    <row r="43" ht="12.75">
      <c r="F43" s="77"/>
    </row>
    <row r="44" ht="12.75">
      <c r="F44" s="77"/>
    </row>
    <row r="45" ht="12.75">
      <c r="F45" s="77"/>
    </row>
    <row r="46" ht="12.75">
      <c r="F46" s="77"/>
    </row>
  </sheetData>
  <mergeCells count="4">
    <mergeCell ref="A3:A4"/>
    <mergeCell ref="B3:B4"/>
    <mergeCell ref="G3:G4"/>
    <mergeCell ref="C3:E3"/>
  </mergeCells>
  <printOptions/>
  <pageMargins left="0.51" right="0.18" top="0.51" bottom="0.39" header="0.31" footer="0.2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I43"/>
  <sheetViews>
    <sheetView workbookViewId="0" topLeftCell="A1">
      <selection activeCell="H1" sqref="H1"/>
    </sheetView>
  </sheetViews>
  <sheetFormatPr defaultColWidth="11.421875" defaultRowHeight="12.75"/>
  <cols>
    <col min="1" max="1" width="7.8515625" style="1" customWidth="1"/>
    <col min="2" max="2" width="30.421875" style="1" bestFit="1" customWidth="1"/>
    <col min="3" max="6" width="10.8515625" style="1" customWidth="1"/>
    <col min="7" max="7" width="13.8515625" style="1" customWidth="1"/>
    <col min="8" max="16384" width="11.421875" style="1" customWidth="1"/>
  </cols>
  <sheetData>
    <row r="1" s="3" customFormat="1" ht="13.5" customHeight="1">
      <c r="A1" s="3" t="s">
        <v>241</v>
      </c>
    </row>
    <row r="2" spans="1:7" s="3" customFormat="1" ht="13.5" customHeight="1">
      <c r="A2" s="5"/>
      <c r="B2" s="5"/>
      <c r="C2" s="5"/>
      <c r="D2" s="5"/>
      <c r="E2" s="5"/>
      <c r="F2" s="5"/>
      <c r="G2" s="5"/>
    </row>
    <row r="3" spans="1:7" ht="22.5" customHeight="1">
      <c r="A3" s="157" t="s">
        <v>30</v>
      </c>
      <c r="B3" s="165" t="s">
        <v>0</v>
      </c>
      <c r="C3" s="119" t="s">
        <v>13</v>
      </c>
      <c r="D3" s="120"/>
      <c r="E3" s="120"/>
      <c r="F3" s="121"/>
      <c r="G3" s="151" t="s">
        <v>243</v>
      </c>
    </row>
    <row r="4" spans="1:7" ht="24.75" customHeight="1">
      <c r="A4" s="158"/>
      <c r="B4" s="182"/>
      <c r="C4" s="183">
        <v>2010</v>
      </c>
      <c r="D4" s="152"/>
      <c r="E4" s="184"/>
      <c r="F4" s="165" t="s">
        <v>242</v>
      </c>
      <c r="G4" s="164"/>
    </row>
    <row r="5" spans="1:7" ht="36.75" customHeight="1">
      <c r="A5" s="106"/>
      <c r="B5" s="185"/>
      <c r="C5" s="186" t="s">
        <v>11</v>
      </c>
      <c r="D5" s="78" t="s">
        <v>12</v>
      </c>
      <c r="E5" s="143" t="s">
        <v>4</v>
      </c>
      <c r="F5" s="185"/>
      <c r="G5" s="153"/>
    </row>
    <row r="6" spans="1:3" ht="12.75">
      <c r="A6" s="163"/>
      <c r="C6" s="187"/>
    </row>
    <row r="7" spans="1:7" ht="18" customHeight="1">
      <c r="A7" s="163">
        <v>14</v>
      </c>
      <c r="B7" s="1" t="s">
        <v>3</v>
      </c>
      <c r="C7" s="188">
        <v>926</v>
      </c>
      <c r="D7" s="77">
        <v>929</v>
      </c>
      <c r="E7" s="77">
        <f>SUM(C7:D7)</f>
        <v>1855</v>
      </c>
      <c r="F7" s="77">
        <v>1665</v>
      </c>
      <c r="G7" s="133">
        <f>SUM(E7/F7)*100-100</f>
        <v>11.411411411411422</v>
      </c>
    </row>
    <row r="8" spans="1:7" ht="18" customHeight="1">
      <c r="A8" s="163">
        <v>14</v>
      </c>
      <c r="B8" s="1" t="s">
        <v>231</v>
      </c>
      <c r="C8" s="135" t="s">
        <v>138</v>
      </c>
      <c r="D8" s="136" t="s">
        <v>138</v>
      </c>
      <c r="E8" s="136" t="s">
        <v>138</v>
      </c>
      <c r="F8" s="136" t="s">
        <v>138</v>
      </c>
      <c r="G8" s="189" t="s">
        <v>143</v>
      </c>
    </row>
    <row r="9" spans="1:7" ht="18" customHeight="1">
      <c r="A9" s="163">
        <v>14</v>
      </c>
      <c r="B9" s="1" t="s">
        <v>81</v>
      </c>
      <c r="C9" s="188">
        <v>1270</v>
      </c>
      <c r="D9" s="77">
        <v>1270</v>
      </c>
      <c r="E9" s="77">
        <f aca="true" t="shared" si="0" ref="E9:E37">SUM(C9:D9)</f>
        <v>2540</v>
      </c>
      <c r="F9" s="77">
        <v>3276</v>
      </c>
      <c r="G9" s="133">
        <f aca="true" t="shared" si="1" ref="G9:G39">SUM(E9/F9)*100-100</f>
        <v>-22.466422466422458</v>
      </c>
    </row>
    <row r="10" spans="1:7" ht="18" customHeight="1">
      <c r="A10" s="163">
        <v>17</v>
      </c>
      <c r="B10" s="1" t="s">
        <v>82</v>
      </c>
      <c r="C10" s="188">
        <v>69</v>
      </c>
      <c r="D10" s="77">
        <v>69</v>
      </c>
      <c r="E10" s="77">
        <f t="shared" si="0"/>
        <v>138</v>
      </c>
      <c r="F10" s="77">
        <v>80</v>
      </c>
      <c r="G10" s="133">
        <f t="shared" si="1"/>
        <v>72.5</v>
      </c>
    </row>
    <row r="11" spans="1:7" ht="18" customHeight="1">
      <c r="A11" s="163">
        <v>13</v>
      </c>
      <c r="B11" s="1" t="s">
        <v>24</v>
      </c>
      <c r="C11" s="188">
        <v>5312</v>
      </c>
      <c r="D11" s="77">
        <v>5312</v>
      </c>
      <c r="E11" s="77">
        <f t="shared" si="0"/>
        <v>10624</v>
      </c>
      <c r="F11" s="77">
        <v>10542</v>
      </c>
      <c r="G11" s="133">
        <f t="shared" si="1"/>
        <v>0.7778410168848495</v>
      </c>
    </row>
    <row r="12" spans="1:7" ht="18" customHeight="1">
      <c r="A12" s="163">
        <v>16</v>
      </c>
      <c r="B12" s="1" t="s">
        <v>83</v>
      </c>
      <c r="C12" s="135" t="s">
        <v>138</v>
      </c>
      <c r="D12" s="136" t="s">
        <v>138</v>
      </c>
      <c r="E12" s="136" t="s">
        <v>138</v>
      </c>
      <c r="F12" s="136" t="s">
        <v>138</v>
      </c>
      <c r="G12" s="189" t="s">
        <v>143</v>
      </c>
    </row>
    <row r="13" spans="1:7" ht="18" customHeight="1">
      <c r="A13" s="163">
        <v>12</v>
      </c>
      <c r="B13" s="138" t="s">
        <v>84</v>
      </c>
      <c r="C13" s="173">
        <v>236</v>
      </c>
      <c r="D13" s="77">
        <v>236</v>
      </c>
      <c r="E13" s="77">
        <f t="shared" si="0"/>
        <v>472</v>
      </c>
      <c r="F13" s="77">
        <v>376</v>
      </c>
      <c r="G13" s="133">
        <f t="shared" si="1"/>
        <v>25.531914893617014</v>
      </c>
    </row>
    <row r="14" spans="1:7" ht="18" customHeight="1">
      <c r="A14" s="163">
        <v>12</v>
      </c>
      <c r="B14" s="138" t="s">
        <v>85</v>
      </c>
      <c r="C14" s="137" t="s">
        <v>138</v>
      </c>
      <c r="D14" s="136" t="s">
        <v>138</v>
      </c>
      <c r="E14" s="136" t="s">
        <v>138</v>
      </c>
      <c r="F14" s="136" t="s">
        <v>138</v>
      </c>
      <c r="G14" s="189" t="s">
        <v>143</v>
      </c>
    </row>
    <row r="15" spans="1:7" ht="18" customHeight="1">
      <c r="A15" s="163">
        <v>14</v>
      </c>
      <c r="B15" s="138" t="s">
        <v>86</v>
      </c>
      <c r="C15" s="173">
        <v>63</v>
      </c>
      <c r="D15" s="77">
        <v>63</v>
      </c>
      <c r="E15" s="77">
        <f t="shared" si="0"/>
        <v>126</v>
      </c>
      <c r="F15" s="77">
        <v>144</v>
      </c>
      <c r="G15" s="133">
        <f t="shared" si="1"/>
        <v>-12.5</v>
      </c>
    </row>
    <row r="16" spans="1:7" ht="18" customHeight="1">
      <c r="A16" s="163">
        <v>13</v>
      </c>
      <c r="B16" s="138" t="s">
        <v>87</v>
      </c>
      <c r="C16" s="173">
        <v>1175</v>
      </c>
      <c r="D16" s="173">
        <v>1175</v>
      </c>
      <c r="E16" s="77">
        <f t="shared" si="0"/>
        <v>2350</v>
      </c>
      <c r="F16" s="77">
        <v>3144</v>
      </c>
      <c r="G16" s="133">
        <f t="shared" si="1"/>
        <v>-25.254452926208643</v>
      </c>
    </row>
    <row r="17" spans="1:7" ht="18" customHeight="1">
      <c r="A17" s="163">
        <v>17</v>
      </c>
      <c r="B17" s="138" t="s">
        <v>88</v>
      </c>
      <c r="C17" s="173">
        <v>63</v>
      </c>
      <c r="D17" s="173">
        <v>63</v>
      </c>
      <c r="E17" s="77">
        <f t="shared" si="0"/>
        <v>126</v>
      </c>
      <c r="F17" s="77">
        <v>130</v>
      </c>
      <c r="G17" s="133">
        <f t="shared" si="1"/>
        <v>-3.07692307692308</v>
      </c>
    </row>
    <row r="18" spans="1:7" ht="18" customHeight="1">
      <c r="A18" s="163">
        <v>14</v>
      </c>
      <c r="B18" s="138" t="s">
        <v>89</v>
      </c>
      <c r="C18" s="173">
        <v>879</v>
      </c>
      <c r="D18" s="173">
        <v>879</v>
      </c>
      <c r="E18" s="77">
        <f t="shared" si="0"/>
        <v>1758</v>
      </c>
      <c r="F18" s="77">
        <v>1960</v>
      </c>
      <c r="G18" s="133">
        <f t="shared" si="1"/>
        <v>-10.306122448979593</v>
      </c>
    </row>
    <row r="19" spans="1:7" ht="18" customHeight="1">
      <c r="A19" s="163">
        <v>14</v>
      </c>
      <c r="B19" s="138" t="s">
        <v>90</v>
      </c>
      <c r="C19" s="137" t="s">
        <v>138</v>
      </c>
      <c r="D19" s="136" t="s">
        <v>138</v>
      </c>
      <c r="E19" s="136" t="s">
        <v>138</v>
      </c>
      <c r="F19" s="136" t="s">
        <v>138</v>
      </c>
      <c r="G19" s="189" t="s">
        <v>143</v>
      </c>
    </row>
    <row r="20" spans="1:7" ht="18" customHeight="1">
      <c r="A20" s="163">
        <v>13</v>
      </c>
      <c r="B20" s="138" t="s">
        <v>91</v>
      </c>
      <c r="C20" s="173">
        <v>1957</v>
      </c>
      <c r="D20" s="173">
        <v>1957</v>
      </c>
      <c r="E20" s="77">
        <f t="shared" si="0"/>
        <v>3914</v>
      </c>
      <c r="F20" s="77">
        <v>3680</v>
      </c>
      <c r="G20" s="133">
        <f t="shared" si="1"/>
        <v>6.358695652173907</v>
      </c>
    </row>
    <row r="21" spans="1:7" ht="18" customHeight="1">
      <c r="A21" s="163">
        <v>14</v>
      </c>
      <c r="B21" s="138" t="s">
        <v>92</v>
      </c>
      <c r="C21" s="135" t="s">
        <v>138</v>
      </c>
      <c r="D21" s="136" t="s">
        <v>138</v>
      </c>
      <c r="E21" s="136" t="s">
        <v>138</v>
      </c>
      <c r="F21" s="136">
        <v>2</v>
      </c>
      <c r="G21" s="189" t="s">
        <v>143</v>
      </c>
    </row>
    <row r="22" spans="1:7" ht="18" customHeight="1">
      <c r="A22" s="163">
        <v>13</v>
      </c>
      <c r="B22" s="138" t="s">
        <v>93</v>
      </c>
      <c r="C22" s="173">
        <v>220</v>
      </c>
      <c r="D22" s="173">
        <v>220</v>
      </c>
      <c r="E22" s="77">
        <f t="shared" si="0"/>
        <v>440</v>
      </c>
      <c r="F22" s="77">
        <v>448</v>
      </c>
      <c r="G22" s="133">
        <f t="shared" si="1"/>
        <v>-1.7857142857142918</v>
      </c>
    </row>
    <row r="23" spans="1:7" ht="18" customHeight="1">
      <c r="A23" s="163">
        <v>13</v>
      </c>
      <c r="B23" s="138" t="s">
        <v>94</v>
      </c>
      <c r="C23" s="137">
        <v>3</v>
      </c>
      <c r="D23" s="136">
        <v>3</v>
      </c>
      <c r="E23" s="77">
        <f t="shared" si="0"/>
        <v>6</v>
      </c>
      <c r="F23" s="136">
        <v>9</v>
      </c>
      <c r="G23" s="189" t="s">
        <v>143</v>
      </c>
    </row>
    <row r="24" spans="1:7" ht="18" customHeight="1">
      <c r="A24" s="163">
        <v>12</v>
      </c>
      <c r="B24" s="1" t="s">
        <v>95</v>
      </c>
      <c r="C24" s="135">
        <v>12</v>
      </c>
      <c r="D24" s="136">
        <v>12</v>
      </c>
      <c r="E24" s="77">
        <f t="shared" si="0"/>
        <v>24</v>
      </c>
      <c r="F24" s="77">
        <v>10</v>
      </c>
      <c r="G24" s="133">
        <f t="shared" si="1"/>
        <v>140</v>
      </c>
    </row>
    <row r="25" spans="1:7" ht="18" customHeight="1">
      <c r="A25" s="163">
        <v>15</v>
      </c>
      <c r="B25" s="1" t="s">
        <v>25</v>
      </c>
      <c r="C25" s="188">
        <v>1571</v>
      </c>
      <c r="D25" s="77">
        <v>1554</v>
      </c>
      <c r="E25" s="77">
        <f t="shared" si="0"/>
        <v>3125</v>
      </c>
      <c r="F25" s="77">
        <v>3114</v>
      </c>
      <c r="G25" s="133">
        <f t="shared" si="1"/>
        <v>0.35324341682722604</v>
      </c>
    </row>
    <row r="26" spans="1:7" ht="18" customHeight="1">
      <c r="A26" s="163">
        <v>13</v>
      </c>
      <c r="B26" s="1" t="s">
        <v>96</v>
      </c>
      <c r="C26" s="188">
        <v>5867</v>
      </c>
      <c r="D26" s="77">
        <v>5867</v>
      </c>
      <c r="E26" s="77">
        <f t="shared" si="0"/>
        <v>11734</v>
      </c>
      <c r="F26" s="77">
        <v>11776</v>
      </c>
      <c r="G26" s="133">
        <f t="shared" si="1"/>
        <v>-0.3566576086956559</v>
      </c>
    </row>
    <row r="27" spans="1:7" ht="18" customHeight="1">
      <c r="A27" s="163">
        <v>18</v>
      </c>
      <c r="B27" s="1" t="s">
        <v>97</v>
      </c>
      <c r="C27" s="188">
        <v>5277</v>
      </c>
      <c r="D27" s="77">
        <v>5274</v>
      </c>
      <c r="E27" s="77">
        <f t="shared" si="0"/>
        <v>10551</v>
      </c>
      <c r="F27" s="77">
        <v>11147</v>
      </c>
      <c r="G27" s="133">
        <f t="shared" si="1"/>
        <v>-5.346730061900061</v>
      </c>
    </row>
    <row r="28" spans="1:7" ht="18" customHeight="1">
      <c r="A28" s="163">
        <v>17</v>
      </c>
      <c r="B28" s="1" t="s">
        <v>98</v>
      </c>
      <c r="C28" s="188">
        <v>67</v>
      </c>
      <c r="D28" s="77">
        <v>66</v>
      </c>
      <c r="E28" s="77">
        <f t="shared" si="0"/>
        <v>133</v>
      </c>
      <c r="F28" s="77">
        <v>70</v>
      </c>
      <c r="G28" s="133">
        <f t="shared" si="1"/>
        <v>90</v>
      </c>
    </row>
    <row r="29" spans="1:7" ht="18" customHeight="1">
      <c r="A29" s="163">
        <v>13</v>
      </c>
      <c r="B29" s="1" t="s">
        <v>99</v>
      </c>
      <c r="C29" s="188">
        <v>2330</v>
      </c>
      <c r="D29" s="77">
        <v>2330</v>
      </c>
      <c r="E29" s="77">
        <f t="shared" si="0"/>
        <v>4660</v>
      </c>
      <c r="F29" s="77">
        <v>4790</v>
      </c>
      <c r="G29" s="133">
        <f t="shared" si="1"/>
        <v>-2.7139874739039698</v>
      </c>
    </row>
    <row r="30" spans="1:7" ht="18" customHeight="1">
      <c r="A30" s="163">
        <v>13</v>
      </c>
      <c r="B30" s="1" t="s">
        <v>100</v>
      </c>
      <c r="C30" s="188">
        <v>1784</v>
      </c>
      <c r="D30" s="77">
        <v>1785</v>
      </c>
      <c r="E30" s="77">
        <f t="shared" si="0"/>
        <v>3569</v>
      </c>
      <c r="F30" s="77">
        <v>3554</v>
      </c>
      <c r="G30" s="133">
        <f t="shared" si="1"/>
        <v>0.42205965109735644</v>
      </c>
    </row>
    <row r="31" spans="1:7" ht="18" customHeight="1">
      <c r="A31" s="163">
        <v>17</v>
      </c>
      <c r="B31" s="1" t="s">
        <v>101</v>
      </c>
      <c r="C31" s="188">
        <v>17289</v>
      </c>
      <c r="D31" s="77">
        <v>17289</v>
      </c>
      <c r="E31" s="77">
        <f t="shared" si="0"/>
        <v>34578</v>
      </c>
      <c r="F31" s="77">
        <v>34564</v>
      </c>
      <c r="G31" s="133">
        <f t="shared" si="1"/>
        <v>0.040504571230172814</v>
      </c>
    </row>
    <row r="32" spans="1:7" ht="18" customHeight="1">
      <c r="A32" s="163">
        <v>16</v>
      </c>
      <c r="B32" s="1" t="s">
        <v>102</v>
      </c>
      <c r="C32" s="188">
        <v>112</v>
      </c>
      <c r="D32" s="77">
        <v>112</v>
      </c>
      <c r="E32" s="77">
        <f t="shared" si="0"/>
        <v>224</v>
      </c>
      <c r="F32" s="77">
        <v>270</v>
      </c>
      <c r="G32" s="133">
        <f t="shared" si="1"/>
        <v>-17.037037037037038</v>
      </c>
    </row>
    <row r="33" spans="1:7" ht="18" customHeight="1">
      <c r="A33" s="163">
        <v>13</v>
      </c>
      <c r="B33" s="1" t="s">
        <v>103</v>
      </c>
      <c r="C33" s="188">
        <v>572</v>
      </c>
      <c r="D33" s="77">
        <v>572</v>
      </c>
      <c r="E33" s="77">
        <f t="shared" si="0"/>
        <v>1144</v>
      </c>
      <c r="F33" s="77">
        <v>1138</v>
      </c>
      <c r="G33" s="133">
        <f t="shared" si="1"/>
        <v>0.5272407732864792</v>
      </c>
    </row>
    <row r="34" spans="1:7" ht="18" customHeight="1">
      <c r="A34" s="163">
        <v>13</v>
      </c>
      <c r="B34" s="1" t="s">
        <v>212</v>
      </c>
      <c r="C34" s="188">
        <v>2195</v>
      </c>
      <c r="D34" s="77">
        <v>2195</v>
      </c>
      <c r="E34" s="77">
        <f t="shared" si="0"/>
        <v>4390</v>
      </c>
      <c r="F34" s="77">
        <v>4640</v>
      </c>
      <c r="G34" s="133">
        <f>SUM(E34/F34)*100-100</f>
        <v>-5.387931034482762</v>
      </c>
    </row>
    <row r="35" spans="1:7" ht="18" customHeight="1">
      <c r="A35" s="163">
        <v>14</v>
      </c>
      <c r="B35" s="1" t="s">
        <v>104</v>
      </c>
      <c r="C35" s="188">
        <v>216</v>
      </c>
      <c r="D35" s="77">
        <v>216</v>
      </c>
      <c r="E35" s="77">
        <f t="shared" si="0"/>
        <v>432</v>
      </c>
      <c r="F35" s="77">
        <v>382</v>
      </c>
      <c r="G35" s="133">
        <f t="shared" si="1"/>
        <v>13.089005235602102</v>
      </c>
    </row>
    <row r="36" spans="1:7" ht="18" customHeight="1">
      <c r="A36" s="163">
        <v>13</v>
      </c>
      <c r="B36" s="1" t="s">
        <v>105</v>
      </c>
      <c r="C36" s="188">
        <v>7263</v>
      </c>
      <c r="D36" s="77">
        <v>7263</v>
      </c>
      <c r="E36" s="77">
        <f t="shared" si="0"/>
        <v>14526</v>
      </c>
      <c r="F36" s="77">
        <v>14724</v>
      </c>
      <c r="G36" s="133">
        <f t="shared" si="1"/>
        <v>-1.344743276283623</v>
      </c>
    </row>
    <row r="37" spans="1:9" ht="18" customHeight="1">
      <c r="A37" s="163" t="s">
        <v>5</v>
      </c>
      <c r="B37" s="1" t="s">
        <v>106</v>
      </c>
      <c r="C37" s="188">
        <v>1</v>
      </c>
      <c r="D37" s="77">
        <v>1</v>
      </c>
      <c r="E37" s="77">
        <f t="shared" si="0"/>
        <v>2</v>
      </c>
      <c r="F37" s="77">
        <v>370</v>
      </c>
      <c r="G37" s="133">
        <f t="shared" si="1"/>
        <v>-99.45945945945945</v>
      </c>
      <c r="I37" s="77"/>
    </row>
    <row r="38" spans="3:7" ht="12.75">
      <c r="C38" s="188"/>
      <c r="D38" s="77"/>
      <c r="E38" s="77"/>
      <c r="F38" s="77"/>
      <c r="G38" s="133"/>
    </row>
    <row r="39" spans="2:7" ht="12.75">
      <c r="B39" s="141" t="s">
        <v>154</v>
      </c>
      <c r="C39" s="190">
        <f>SUM(C7:C37)</f>
        <v>56729</v>
      </c>
      <c r="D39" s="191">
        <f>SUM(D7:D37)</f>
        <v>56712</v>
      </c>
      <c r="E39" s="191">
        <f>SUM(E7:E38)</f>
        <v>113441</v>
      </c>
      <c r="F39" s="191">
        <v>116005</v>
      </c>
      <c r="G39" s="140">
        <f t="shared" si="1"/>
        <v>-2.2102495582087016</v>
      </c>
    </row>
    <row r="41" ht="14.25">
      <c r="A41" s="65"/>
    </row>
    <row r="42" spans="3:4" ht="12.75">
      <c r="C42" s="77"/>
      <c r="D42" s="77"/>
    </row>
    <row r="43" ht="12.75">
      <c r="A43" s="149">
        <v>6</v>
      </c>
    </row>
  </sheetData>
  <mergeCells count="6">
    <mergeCell ref="A3:A5"/>
    <mergeCell ref="G3:G5"/>
    <mergeCell ref="B3:B5"/>
    <mergeCell ref="C3:F3"/>
    <mergeCell ref="C4:E4"/>
    <mergeCell ref="F4:F5"/>
  </mergeCells>
  <printOptions/>
  <pageMargins left="0.3" right="0.18" top="0.51" bottom="0.39" header="0.31" footer="0.2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/>
  <dimension ref="A1:P40"/>
  <sheetViews>
    <sheetView workbookViewId="0" topLeftCell="A1">
      <selection activeCell="J1" sqref="J1"/>
    </sheetView>
  </sheetViews>
  <sheetFormatPr defaultColWidth="11.421875" defaultRowHeight="12.75"/>
  <cols>
    <col min="1" max="1" width="24.8515625" style="1" customWidth="1"/>
    <col min="2" max="2" width="9.57421875" style="1" customWidth="1"/>
    <col min="3" max="4" width="10.140625" style="1" customWidth="1"/>
    <col min="5" max="5" width="9.28125" style="1" customWidth="1"/>
    <col min="6" max="6" width="10.421875" style="1" customWidth="1"/>
    <col min="7" max="7" width="10.140625" style="1" customWidth="1"/>
    <col min="8" max="8" width="13.140625" style="1" customWidth="1"/>
    <col min="9" max="16384" width="11.421875" style="1" customWidth="1"/>
  </cols>
  <sheetData>
    <row r="1" s="3" customFormat="1" ht="12.75">
      <c r="A1" s="3" t="s">
        <v>244</v>
      </c>
    </row>
    <row r="2" spans="1:8" s="3" customFormat="1" ht="12.75">
      <c r="A2" s="5"/>
      <c r="H2" s="5"/>
    </row>
    <row r="3" spans="1:8" ht="24.75" customHeight="1">
      <c r="A3" s="103" t="s">
        <v>16</v>
      </c>
      <c r="B3" s="119" t="s">
        <v>14</v>
      </c>
      <c r="C3" s="120"/>
      <c r="D3" s="120"/>
      <c r="E3" s="120"/>
      <c r="F3" s="120"/>
      <c r="G3" s="121"/>
      <c r="H3" s="151" t="s">
        <v>245</v>
      </c>
    </row>
    <row r="4" spans="1:8" ht="24.75" customHeight="1">
      <c r="A4" s="104"/>
      <c r="B4" s="119">
        <v>2010</v>
      </c>
      <c r="C4" s="120"/>
      <c r="D4" s="121"/>
      <c r="E4" s="119">
        <v>2009</v>
      </c>
      <c r="F4" s="120"/>
      <c r="G4" s="121"/>
      <c r="H4" s="164"/>
    </row>
    <row r="5" spans="1:8" ht="20.25" customHeight="1">
      <c r="A5" s="105"/>
      <c r="B5" s="165" t="s">
        <v>15</v>
      </c>
      <c r="C5" s="165" t="s">
        <v>208</v>
      </c>
      <c r="D5" s="165" t="s">
        <v>209</v>
      </c>
      <c r="E5" s="165" t="s">
        <v>15</v>
      </c>
      <c r="F5" s="165" t="s">
        <v>208</v>
      </c>
      <c r="G5" s="165" t="s">
        <v>209</v>
      </c>
      <c r="H5" s="166"/>
    </row>
    <row r="6" spans="1:8" ht="46.5" customHeight="1">
      <c r="A6" s="106"/>
      <c r="B6" s="167"/>
      <c r="C6" s="167"/>
      <c r="D6" s="167"/>
      <c r="E6" s="167"/>
      <c r="F6" s="167"/>
      <c r="G6" s="167"/>
      <c r="H6" s="168"/>
    </row>
    <row r="7" spans="1:8" ht="30" customHeight="1">
      <c r="A7" s="61" t="s">
        <v>17</v>
      </c>
      <c r="B7" s="169">
        <v>154</v>
      </c>
      <c r="C7" s="58">
        <v>2625859</v>
      </c>
      <c r="D7" s="58">
        <v>305333</v>
      </c>
      <c r="E7" s="170">
        <v>138</v>
      </c>
      <c r="F7" s="58">
        <v>3208265</v>
      </c>
      <c r="G7" s="58">
        <v>349445</v>
      </c>
      <c r="H7" s="171">
        <f>SUM(B7/E7)*100-100</f>
        <v>11.594202898550733</v>
      </c>
    </row>
    <row r="8" spans="1:8" ht="24.75" customHeight="1">
      <c r="A8" s="61" t="s">
        <v>127</v>
      </c>
      <c r="B8" s="169">
        <v>7108</v>
      </c>
      <c r="C8" s="58">
        <v>115967</v>
      </c>
      <c r="D8" s="58">
        <v>123097</v>
      </c>
      <c r="E8" s="170">
        <v>6984</v>
      </c>
      <c r="F8" s="58">
        <v>62474</v>
      </c>
      <c r="G8" s="58">
        <v>56916</v>
      </c>
      <c r="H8" s="171">
        <f>SUM(B8/E8)*100-100</f>
        <v>1.7754868270332054</v>
      </c>
    </row>
    <row r="9" spans="1:8" ht="24.75" customHeight="1">
      <c r="A9" s="61" t="s">
        <v>128</v>
      </c>
      <c r="B9" s="169">
        <v>45853</v>
      </c>
      <c r="C9" s="58">
        <v>14210375</v>
      </c>
      <c r="D9" s="58">
        <v>6069269</v>
      </c>
      <c r="E9" s="170">
        <v>48246</v>
      </c>
      <c r="F9" s="58">
        <v>14212310</v>
      </c>
      <c r="G9" s="58">
        <v>5015044</v>
      </c>
      <c r="H9" s="171">
        <f aca="true" t="shared" si="0" ref="H9:H14">SUM(B9/E9)*100-100</f>
        <v>-4.959996683662894</v>
      </c>
    </row>
    <row r="10" spans="1:8" ht="24.75" customHeight="1">
      <c r="A10" s="61" t="s">
        <v>129</v>
      </c>
      <c r="B10" s="169">
        <v>2324</v>
      </c>
      <c r="C10" s="58">
        <v>5299106</v>
      </c>
      <c r="D10" s="58">
        <v>7953803</v>
      </c>
      <c r="E10" s="170">
        <v>1825</v>
      </c>
      <c r="F10" s="58">
        <v>5516345</v>
      </c>
      <c r="G10" s="58">
        <v>8042574</v>
      </c>
      <c r="H10" s="171">
        <f t="shared" si="0"/>
        <v>27.342465753424648</v>
      </c>
    </row>
    <row r="11" spans="1:8" ht="24.75" customHeight="1">
      <c r="A11" s="61" t="s">
        <v>130</v>
      </c>
      <c r="B11" s="169">
        <v>557</v>
      </c>
      <c r="C11" s="58">
        <v>705532</v>
      </c>
      <c r="D11" s="58">
        <v>876339</v>
      </c>
      <c r="E11" s="170">
        <v>246</v>
      </c>
      <c r="F11" s="58">
        <v>666455</v>
      </c>
      <c r="G11" s="58">
        <v>825825</v>
      </c>
      <c r="H11" s="171">
        <f t="shared" si="0"/>
        <v>126.42276422764226</v>
      </c>
    </row>
    <row r="12" spans="1:8" ht="24.75" customHeight="1">
      <c r="A12" s="61" t="s">
        <v>131</v>
      </c>
      <c r="B12" s="169">
        <v>546</v>
      </c>
      <c r="C12" s="58">
        <v>4291029</v>
      </c>
      <c r="D12" s="58">
        <v>6506897</v>
      </c>
      <c r="E12" s="170">
        <v>505</v>
      </c>
      <c r="F12" s="58">
        <v>4163380</v>
      </c>
      <c r="G12" s="58">
        <v>6159287</v>
      </c>
      <c r="H12" s="171">
        <f>SUM(B12/E12)*100-100</f>
        <v>8.118811881188122</v>
      </c>
    </row>
    <row r="13" spans="1:16" ht="24.75" customHeight="1">
      <c r="A13" s="61" t="s">
        <v>106</v>
      </c>
      <c r="B13" s="169">
        <f>178+7+1+1</f>
        <v>187</v>
      </c>
      <c r="C13" s="170">
        <f>38432+33017+1425+9576</f>
        <v>82450</v>
      </c>
      <c r="D13" s="170">
        <f>SUM(D14-D12-D11-D10-D9-D8-D7)</f>
        <v>156856</v>
      </c>
      <c r="E13" s="170">
        <v>59</v>
      </c>
      <c r="F13" s="170">
        <v>244399</v>
      </c>
      <c r="G13" s="170">
        <v>325136</v>
      </c>
      <c r="H13" s="171">
        <f>SUM(B13/E13)*100-100</f>
        <v>216.94915254237287</v>
      </c>
      <c r="I13" s="172"/>
      <c r="J13" s="173"/>
      <c r="K13" s="173"/>
      <c r="L13" s="173"/>
      <c r="M13" s="173"/>
      <c r="N13" s="173"/>
      <c r="O13" s="173"/>
      <c r="P13" s="173"/>
    </row>
    <row r="14" spans="1:8" ht="30" customHeight="1">
      <c r="A14" s="62" t="s">
        <v>137</v>
      </c>
      <c r="B14" s="73">
        <f>SUM(B7:B13)</f>
        <v>56729</v>
      </c>
      <c r="C14" s="174">
        <f>SUM(C7:C13)</f>
        <v>27330318</v>
      </c>
      <c r="D14" s="174">
        <v>21991594</v>
      </c>
      <c r="E14" s="174">
        <v>58003</v>
      </c>
      <c r="F14" s="174">
        <v>28073628</v>
      </c>
      <c r="G14" s="174">
        <v>20774227</v>
      </c>
      <c r="H14" s="175">
        <f t="shared" si="0"/>
        <v>-2.196438115269899</v>
      </c>
    </row>
    <row r="15" spans="1:7" ht="12.75">
      <c r="A15" s="3"/>
      <c r="E15" s="58"/>
      <c r="F15" s="58"/>
      <c r="G15" s="58"/>
    </row>
    <row r="16" spans="1:7" ht="12.75">
      <c r="A16" s="3"/>
      <c r="C16" s="77"/>
      <c r="D16" s="77"/>
      <c r="E16" s="176"/>
      <c r="F16" s="176"/>
      <c r="G16" s="176"/>
    </row>
    <row r="17" spans="1:7" ht="12.75">
      <c r="A17" s="3"/>
      <c r="C17" s="77"/>
      <c r="D17" s="77"/>
      <c r="E17" s="176"/>
      <c r="F17" s="176"/>
      <c r="G17" s="176"/>
    </row>
    <row r="18" spans="1:7" ht="12.75">
      <c r="A18" s="3"/>
      <c r="B18" s="77"/>
      <c r="C18" s="77"/>
      <c r="D18" s="77"/>
      <c r="E18" s="77"/>
      <c r="F18" s="77"/>
      <c r="G18" s="77"/>
    </row>
    <row r="19" spans="1:7" ht="12.75">
      <c r="A19" s="3"/>
      <c r="B19" s="77"/>
      <c r="C19" s="77"/>
      <c r="D19" s="77"/>
      <c r="E19" s="77"/>
      <c r="F19" s="77"/>
      <c r="G19" s="77"/>
    </row>
    <row r="20" ht="12.75">
      <c r="A20" s="3"/>
    </row>
    <row r="21" ht="12.75">
      <c r="A21" s="3"/>
    </row>
    <row r="22" ht="12.75">
      <c r="A22" s="3"/>
    </row>
    <row r="23" ht="12.75">
      <c r="A23" s="3" t="s">
        <v>157</v>
      </c>
    </row>
    <row r="24" ht="12.75">
      <c r="A24" s="3" t="s">
        <v>254</v>
      </c>
    </row>
    <row r="25" ht="12.75">
      <c r="B25" s="116"/>
    </row>
    <row r="26" spans="1:8" ht="24.75" customHeight="1">
      <c r="A26" s="103" t="s">
        <v>224</v>
      </c>
      <c r="B26" s="119" t="s">
        <v>14</v>
      </c>
      <c r="C26" s="120"/>
      <c r="D26" s="120"/>
      <c r="E26" s="120"/>
      <c r="F26" s="120"/>
      <c r="G26" s="121"/>
      <c r="H26" s="151" t="s">
        <v>245</v>
      </c>
    </row>
    <row r="27" spans="1:8" ht="24.75" customHeight="1">
      <c r="A27" s="104"/>
      <c r="B27" s="119">
        <v>2010</v>
      </c>
      <c r="C27" s="177"/>
      <c r="D27" s="178"/>
      <c r="E27" s="119">
        <v>2009</v>
      </c>
      <c r="F27" s="177"/>
      <c r="G27" s="178"/>
      <c r="H27" s="164"/>
    </row>
    <row r="28" spans="1:8" ht="20.25" customHeight="1">
      <c r="A28" s="105"/>
      <c r="B28" s="165" t="s">
        <v>15</v>
      </c>
      <c r="C28" s="165" t="s">
        <v>208</v>
      </c>
      <c r="D28" s="165" t="s">
        <v>209</v>
      </c>
      <c r="E28" s="165" t="s">
        <v>15</v>
      </c>
      <c r="F28" s="165" t="s">
        <v>208</v>
      </c>
      <c r="G28" s="165" t="s">
        <v>209</v>
      </c>
      <c r="H28" s="166"/>
    </row>
    <row r="29" spans="1:8" ht="46.5" customHeight="1">
      <c r="A29" s="106"/>
      <c r="B29" s="167"/>
      <c r="C29" s="167"/>
      <c r="D29" s="167"/>
      <c r="E29" s="167"/>
      <c r="F29" s="167"/>
      <c r="G29" s="167"/>
      <c r="H29" s="168"/>
    </row>
    <row r="30" spans="1:8" ht="30" customHeight="1">
      <c r="A30" s="63" t="s">
        <v>18</v>
      </c>
      <c r="B30" s="179">
        <v>13566</v>
      </c>
      <c r="C30" s="58">
        <v>297795</v>
      </c>
      <c r="D30" s="58">
        <v>347506</v>
      </c>
      <c r="E30" s="180">
        <v>14460</v>
      </c>
      <c r="F30" s="58">
        <v>287036</v>
      </c>
      <c r="G30" s="58">
        <v>329130</v>
      </c>
      <c r="H30" s="171">
        <f aca="true" t="shared" si="1" ref="H30:H35">SUM(B30/E30)*100-100</f>
        <v>-6.182572614107883</v>
      </c>
    </row>
    <row r="31" spans="1:8" ht="24.75" customHeight="1">
      <c r="A31" s="181" t="s">
        <v>132</v>
      </c>
      <c r="B31" s="169">
        <v>20603</v>
      </c>
      <c r="C31" s="58">
        <v>3348570</v>
      </c>
      <c r="D31" s="58">
        <v>4438676</v>
      </c>
      <c r="E31" s="170">
        <v>19535</v>
      </c>
      <c r="F31" s="58">
        <v>3089801</v>
      </c>
      <c r="G31" s="58">
        <v>3944007</v>
      </c>
      <c r="H31" s="171">
        <f t="shared" si="1"/>
        <v>5.46711031481955</v>
      </c>
    </row>
    <row r="32" spans="1:8" ht="24.75" customHeight="1">
      <c r="A32" s="181" t="s">
        <v>133</v>
      </c>
      <c r="B32" s="169">
        <v>17334</v>
      </c>
      <c r="C32" s="58">
        <v>5442471</v>
      </c>
      <c r="D32" s="58">
        <v>5942957</v>
      </c>
      <c r="E32" s="170">
        <v>18531</v>
      </c>
      <c r="F32" s="58">
        <v>5779209</v>
      </c>
      <c r="G32" s="58">
        <v>5353599</v>
      </c>
      <c r="H32" s="171">
        <f t="shared" si="1"/>
        <v>-6.459446333171442</v>
      </c>
    </row>
    <row r="33" spans="1:8" ht="24.75" customHeight="1">
      <c r="A33" s="181" t="s">
        <v>134</v>
      </c>
      <c r="B33" s="169">
        <v>4766</v>
      </c>
      <c r="C33" s="58">
        <v>12462461</v>
      </c>
      <c r="D33" s="58">
        <v>6762050</v>
      </c>
      <c r="E33" s="170">
        <v>5011</v>
      </c>
      <c r="F33" s="58">
        <v>12346819</v>
      </c>
      <c r="G33" s="58">
        <v>6911969</v>
      </c>
      <c r="H33" s="171">
        <f t="shared" si="1"/>
        <v>-4.8892436639393395</v>
      </c>
    </row>
    <row r="34" spans="1:8" ht="24.75" customHeight="1">
      <c r="A34" s="181" t="s">
        <v>135</v>
      </c>
      <c r="B34" s="169">
        <v>460</v>
      </c>
      <c r="C34" s="58">
        <v>5779021</v>
      </c>
      <c r="D34" s="58">
        <v>4500405</v>
      </c>
      <c r="E34" s="170">
        <v>466</v>
      </c>
      <c r="F34" s="58">
        <v>6570763</v>
      </c>
      <c r="G34" s="58">
        <v>4235522</v>
      </c>
      <c r="H34" s="171">
        <f t="shared" si="1"/>
        <v>-1.2875536480686662</v>
      </c>
    </row>
    <row r="35" spans="1:8" ht="30" customHeight="1">
      <c r="A35" s="62" t="s">
        <v>137</v>
      </c>
      <c r="B35" s="73">
        <f>SUM(B30:B34)</f>
        <v>56729</v>
      </c>
      <c r="C35" s="174">
        <f>SUM(C30:C34)</f>
        <v>27330318</v>
      </c>
      <c r="D35" s="174">
        <f>SUM(D30:D34)</f>
        <v>21991594</v>
      </c>
      <c r="E35" s="174">
        <v>58003</v>
      </c>
      <c r="F35" s="174">
        <v>28073628</v>
      </c>
      <c r="G35" s="174">
        <v>20774227</v>
      </c>
      <c r="H35" s="175">
        <f t="shared" si="1"/>
        <v>-2.196438115269899</v>
      </c>
    </row>
    <row r="36" spans="1:8" ht="12.75">
      <c r="A36" s="61"/>
      <c r="B36" s="61"/>
      <c r="C36" s="61"/>
      <c r="D36" s="61"/>
      <c r="E36" s="58"/>
      <c r="F36" s="61"/>
      <c r="G36" s="61"/>
      <c r="H36" s="61"/>
    </row>
    <row r="40" spans="6:8" ht="12.75">
      <c r="F40" s="77"/>
      <c r="H40" s="1">
        <v>7</v>
      </c>
    </row>
  </sheetData>
  <mergeCells count="22">
    <mergeCell ref="A26:A29"/>
    <mergeCell ref="H26:H29"/>
    <mergeCell ref="E27:G27"/>
    <mergeCell ref="B27:D27"/>
    <mergeCell ref="B26:G26"/>
    <mergeCell ref="A3:A6"/>
    <mergeCell ref="H3:H6"/>
    <mergeCell ref="B3:G3"/>
    <mergeCell ref="B4:D4"/>
    <mergeCell ref="E4:G4"/>
    <mergeCell ref="B5:B6"/>
    <mergeCell ref="C5:C6"/>
    <mergeCell ref="D5:D6"/>
    <mergeCell ref="E5:E6"/>
    <mergeCell ref="F5:F6"/>
    <mergeCell ref="G5:G6"/>
    <mergeCell ref="B28:B29"/>
    <mergeCell ref="C28:C29"/>
    <mergeCell ref="D28:D29"/>
    <mergeCell ref="E28:E29"/>
    <mergeCell ref="F28:F29"/>
    <mergeCell ref="G28:G29"/>
  </mergeCells>
  <printOptions/>
  <pageMargins left="0.3" right="0.18" top="0.68" bottom="0.55" header="0.42" footer="0.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1:P50"/>
  <sheetViews>
    <sheetView workbookViewId="0" topLeftCell="A1">
      <selection activeCell="K1" sqref="K1"/>
    </sheetView>
  </sheetViews>
  <sheetFormatPr defaultColWidth="11.421875" defaultRowHeight="12.75"/>
  <cols>
    <col min="1" max="1" width="6.00390625" style="1" customWidth="1"/>
    <col min="2" max="2" width="10.7109375" style="1" customWidth="1"/>
    <col min="3" max="4" width="10.00390625" style="1" customWidth="1"/>
    <col min="5" max="5" width="9.7109375" style="1" customWidth="1"/>
    <col min="6" max="6" width="8.28125" style="1" bestFit="1" customWidth="1"/>
    <col min="7" max="7" width="7.8515625" style="1" bestFit="1" customWidth="1"/>
    <col min="8" max="8" width="9.7109375" style="1" customWidth="1"/>
    <col min="9" max="9" width="8.28125" style="1" bestFit="1" customWidth="1"/>
    <col min="10" max="10" width="7.8515625" style="1" bestFit="1" customWidth="1"/>
    <col min="11" max="16384" width="11.421875" style="1" customWidth="1"/>
  </cols>
  <sheetData>
    <row r="1" spans="1:10" s="3" customFormat="1" ht="12.75">
      <c r="A1" s="221" t="s">
        <v>198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s="3" customFormat="1" ht="15" customHeight="1">
      <c r="A2" s="107" t="s">
        <v>144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s="3" customFormat="1" ht="12.7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5.75" customHeight="1">
      <c r="A4" s="105" t="s">
        <v>20</v>
      </c>
      <c r="B4" s="151" t="s">
        <v>21</v>
      </c>
      <c r="C4" s="157"/>
      <c r="D4" s="157"/>
      <c r="E4" s="119" t="s">
        <v>23</v>
      </c>
      <c r="F4" s="120"/>
      <c r="G4" s="120"/>
      <c r="H4" s="120"/>
      <c r="I4" s="120"/>
      <c r="J4" s="120"/>
    </row>
    <row r="5" spans="1:10" ht="31.5" customHeight="1">
      <c r="A5" s="158"/>
      <c r="B5" s="153"/>
      <c r="C5" s="106"/>
      <c r="D5" s="106"/>
      <c r="E5" s="159" t="s">
        <v>22</v>
      </c>
      <c r="F5" s="142"/>
      <c r="G5" s="160"/>
      <c r="H5" s="119" t="s">
        <v>19</v>
      </c>
      <c r="I5" s="120"/>
      <c r="J5" s="120"/>
    </row>
    <row r="6" spans="1:10" ht="36.75" customHeight="1">
      <c r="A6" s="106"/>
      <c r="B6" s="143" t="s">
        <v>4</v>
      </c>
      <c r="C6" s="143" t="s">
        <v>1</v>
      </c>
      <c r="D6" s="161" t="s">
        <v>2</v>
      </c>
      <c r="E6" s="143" t="s">
        <v>4</v>
      </c>
      <c r="F6" s="143" t="s">
        <v>1</v>
      </c>
      <c r="G6" s="161" t="s">
        <v>2</v>
      </c>
      <c r="H6" s="143" t="s">
        <v>4</v>
      </c>
      <c r="I6" s="143" t="s">
        <v>1</v>
      </c>
      <c r="J6" s="161" t="s">
        <v>2</v>
      </c>
    </row>
    <row r="7" ht="12.75">
      <c r="A7" s="162"/>
    </row>
    <row r="8" spans="1:10" ht="12.75">
      <c r="A8" s="163">
        <v>1970</v>
      </c>
      <c r="B8" s="77">
        <f>SUM(C8:D8)</f>
        <v>22209</v>
      </c>
      <c r="C8" s="77">
        <f>SUM(F8+I8)</f>
        <v>15798</v>
      </c>
      <c r="D8" s="77">
        <f>SUM(G8+J8)</f>
        <v>6411</v>
      </c>
      <c r="E8" s="77">
        <f>SUM(F8:G8)</f>
        <v>1180</v>
      </c>
      <c r="F8" s="77">
        <v>779</v>
      </c>
      <c r="G8" s="77">
        <v>401</v>
      </c>
      <c r="H8" s="77">
        <f>SUM(I8:J8)</f>
        <v>21029</v>
      </c>
      <c r="I8" s="77">
        <v>15019</v>
      </c>
      <c r="J8" s="77">
        <v>6010</v>
      </c>
    </row>
    <row r="9" spans="1:10" ht="12.75">
      <c r="A9" s="163">
        <v>1971</v>
      </c>
      <c r="B9" s="77">
        <f aca="true" t="shared" si="0" ref="B9:B44">SUM(C9:D9)</f>
        <v>21343</v>
      </c>
      <c r="C9" s="77">
        <f aca="true" t="shared" si="1" ref="C9:C43">SUM(F9+I9)</f>
        <v>15005</v>
      </c>
      <c r="D9" s="77">
        <f aca="true" t="shared" si="2" ref="D9:D43">SUM(G9+J9)</f>
        <v>6338</v>
      </c>
      <c r="E9" s="77">
        <f aca="true" t="shared" si="3" ref="E9:E44">SUM(F9:G9)</f>
        <v>1229</v>
      </c>
      <c r="F9" s="77">
        <v>760</v>
      </c>
      <c r="G9" s="77">
        <v>469</v>
      </c>
      <c r="H9" s="77">
        <f aca="true" t="shared" si="4" ref="H9:H43">SUM(I9:J9)</f>
        <v>20114</v>
      </c>
      <c r="I9" s="77">
        <v>14245</v>
      </c>
      <c r="J9" s="77">
        <v>5869</v>
      </c>
    </row>
    <row r="10" spans="1:10" ht="12.75">
      <c r="A10" s="163">
        <v>1972</v>
      </c>
      <c r="B10" s="77">
        <f t="shared" si="0"/>
        <v>16132</v>
      </c>
      <c r="C10" s="77">
        <f t="shared" si="1"/>
        <v>12537</v>
      </c>
      <c r="D10" s="77">
        <f t="shared" si="2"/>
        <v>3595</v>
      </c>
      <c r="E10" s="77">
        <f t="shared" si="3"/>
        <v>1164</v>
      </c>
      <c r="F10" s="77">
        <v>816</v>
      </c>
      <c r="G10" s="77">
        <v>348</v>
      </c>
      <c r="H10" s="77">
        <f t="shared" si="4"/>
        <v>14968</v>
      </c>
      <c r="I10" s="77">
        <v>11721</v>
      </c>
      <c r="J10" s="77">
        <v>3247</v>
      </c>
    </row>
    <row r="11" spans="1:10" ht="12.75">
      <c r="A11" s="163">
        <v>1973</v>
      </c>
      <c r="B11" s="77">
        <f t="shared" si="0"/>
        <v>18029</v>
      </c>
      <c r="C11" s="77">
        <f t="shared" si="1"/>
        <v>13342</v>
      </c>
      <c r="D11" s="77">
        <f t="shared" si="2"/>
        <v>4687</v>
      </c>
      <c r="E11" s="77">
        <f t="shared" si="3"/>
        <v>1149</v>
      </c>
      <c r="F11" s="77">
        <v>784</v>
      </c>
      <c r="G11" s="77">
        <v>365</v>
      </c>
      <c r="H11" s="77">
        <f t="shared" si="4"/>
        <v>16880</v>
      </c>
      <c r="I11" s="77">
        <v>12558</v>
      </c>
      <c r="J11" s="77">
        <v>4322</v>
      </c>
    </row>
    <row r="12" spans="1:10" ht="12.75">
      <c r="A12" s="163">
        <v>1974</v>
      </c>
      <c r="B12" s="77">
        <f t="shared" si="0"/>
        <v>20254</v>
      </c>
      <c r="C12" s="77">
        <f t="shared" si="1"/>
        <v>14169</v>
      </c>
      <c r="D12" s="77">
        <f t="shared" si="2"/>
        <v>6085</v>
      </c>
      <c r="E12" s="77">
        <f t="shared" si="3"/>
        <v>1336</v>
      </c>
      <c r="F12" s="77">
        <v>846</v>
      </c>
      <c r="G12" s="77">
        <v>490</v>
      </c>
      <c r="H12" s="77">
        <f t="shared" si="4"/>
        <v>18918</v>
      </c>
      <c r="I12" s="77">
        <v>13323</v>
      </c>
      <c r="J12" s="77">
        <v>5595</v>
      </c>
    </row>
    <row r="13" spans="1:10" ht="22.5" customHeight="1">
      <c r="A13" s="163">
        <v>1975</v>
      </c>
      <c r="B13" s="77">
        <f t="shared" si="0"/>
        <v>18212</v>
      </c>
      <c r="C13" s="77">
        <f t="shared" si="1"/>
        <v>12783</v>
      </c>
      <c r="D13" s="77">
        <f t="shared" si="2"/>
        <v>5429</v>
      </c>
      <c r="E13" s="77">
        <f t="shared" si="3"/>
        <v>1276</v>
      </c>
      <c r="F13" s="77">
        <v>877</v>
      </c>
      <c r="G13" s="77">
        <v>399</v>
      </c>
      <c r="H13" s="77">
        <f t="shared" si="4"/>
        <v>16936</v>
      </c>
      <c r="I13" s="77">
        <v>11906</v>
      </c>
      <c r="J13" s="77">
        <v>5030</v>
      </c>
    </row>
    <row r="14" spans="1:10" ht="12.75">
      <c r="A14" s="163">
        <v>1976</v>
      </c>
      <c r="B14" s="77">
        <f t="shared" si="0"/>
        <v>18320</v>
      </c>
      <c r="C14" s="77">
        <f t="shared" si="1"/>
        <v>13137</v>
      </c>
      <c r="D14" s="77">
        <f t="shared" si="2"/>
        <v>5183</v>
      </c>
      <c r="E14" s="77">
        <f t="shared" si="3"/>
        <v>1344</v>
      </c>
      <c r="F14" s="77">
        <v>977</v>
      </c>
      <c r="G14" s="77">
        <v>367</v>
      </c>
      <c r="H14" s="77">
        <f t="shared" si="4"/>
        <v>16976</v>
      </c>
      <c r="I14" s="77">
        <v>12160</v>
      </c>
      <c r="J14" s="77">
        <v>4816</v>
      </c>
    </row>
    <row r="15" spans="1:10" ht="12.75">
      <c r="A15" s="163">
        <v>1977</v>
      </c>
      <c r="B15" s="77">
        <f t="shared" si="0"/>
        <v>19029</v>
      </c>
      <c r="C15" s="77">
        <f t="shared" si="1"/>
        <v>13478</v>
      </c>
      <c r="D15" s="77">
        <f t="shared" si="2"/>
        <v>5551</v>
      </c>
      <c r="E15" s="77">
        <f t="shared" si="3"/>
        <v>1472</v>
      </c>
      <c r="F15" s="77">
        <v>1002</v>
      </c>
      <c r="G15" s="77">
        <v>470</v>
      </c>
      <c r="H15" s="77">
        <f t="shared" si="4"/>
        <v>17557</v>
      </c>
      <c r="I15" s="77">
        <v>12476</v>
      </c>
      <c r="J15" s="77">
        <v>5081</v>
      </c>
    </row>
    <row r="16" spans="1:10" ht="12.75">
      <c r="A16" s="163">
        <v>1978</v>
      </c>
      <c r="B16" s="77">
        <f t="shared" si="0"/>
        <v>19731</v>
      </c>
      <c r="C16" s="77">
        <f t="shared" si="1"/>
        <v>14321</v>
      </c>
      <c r="D16" s="77">
        <f t="shared" si="2"/>
        <v>5410</v>
      </c>
      <c r="E16" s="77">
        <f t="shared" si="3"/>
        <v>1514</v>
      </c>
      <c r="F16" s="77">
        <v>1011</v>
      </c>
      <c r="G16" s="77">
        <v>503</v>
      </c>
      <c r="H16" s="77">
        <f t="shared" si="4"/>
        <v>18217</v>
      </c>
      <c r="I16" s="77">
        <v>13310</v>
      </c>
      <c r="J16" s="77">
        <v>4907</v>
      </c>
    </row>
    <row r="17" spans="1:10" ht="12.75">
      <c r="A17" s="163">
        <v>1979</v>
      </c>
      <c r="B17" s="77">
        <f t="shared" si="0"/>
        <v>20663</v>
      </c>
      <c r="C17" s="77">
        <f t="shared" si="1"/>
        <v>14841</v>
      </c>
      <c r="D17" s="77">
        <f t="shared" si="2"/>
        <v>5822</v>
      </c>
      <c r="E17" s="77">
        <f t="shared" si="3"/>
        <v>1478</v>
      </c>
      <c r="F17" s="77">
        <v>892</v>
      </c>
      <c r="G17" s="77">
        <v>586</v>
      </c>
      <c r="H17" s="77">
        <f t="shared" si="4"/>
        <v>19185</v>
      </c>
      <c r="I17" s="77">
        <v>13949</v>
      </c>
      <c r="J17" s="77">
        <v>5236</v>
      </c>
    </row>
    <row r="18" spans="1:10" ht="22.5" customHeight="1">
      <c r="A18" s="163">
        <v>1980</v>
      </c>
      <c r="B18" s="77">
        <f t="shared" si="0"/>
        <v>20173</v>
      </c>
      <c r="C18" s="77">
        <f t="shared" si="1"/>
        <v>14324</v>
      </c>
      <c r="D18" s="77">
        <f t="shared" si="2"/>
        <v>5849</v>
      </c>
      <c r="E18" s="77">
        <f t="shared" si="3"/>
        <v>1443</v>
      </c>
      <c r="F18" s="77">
        <v>869</v>
      </c>
      <c r="G18" s="77">
        <v>574</v>
      </c>
      <c r="H18" s="77">
        <f t="shared" si="4"/>
        <v>18730</v>
      </c>
      <c r="I18" s="77">
        <v>13455</v>
      </c>
      <c r="J18" s="77">
        <v>5275</v>
      </c>
    </row>
    <row r="19" spans="1:10" ht="12.75">
      <c r="A19" s="163">
        <v>1981</v>
      </c>
      <c r="B19" s="77">
        <f t="shared" si="0"/>
        <v>20685</v>
      </c>
      <c r="C19" s="77">
        <f t="shared" si="1"/>
        <v>13979</v>
      </c>
      <c r="D19" s="77">
        <f t="shared" si="2"/>
        <v>6706</v>
      </c>
      <c r="E19" s="77">
        <f t="shared" si="3"/>
        <v>1535</v>
      </c>
      <c r="F19" s="77">
        <v>1083</v>
      </c>
      <c r="G19" s="77">
        <v>452</v>
      </c>
      <c r="H19" s="77">
        <f t="shared" si="4"/>
        <v>19150</v>
      </c>
      <c r="I19" s="77">
        <v>12896</v>
      </c>
      <c r="J19" s="77">
        <v>6254</v>
      </c>
    </row>
    <row r="20" spans="1:10" ht="12.75">
      <c r="A20" s="163">
        <v>1982</v>
      </c>
      <c r="B20" s="77">
        <f t="shared" si="0"/>
        <v>20049</v>
      </c>
      <c r="C20" s="77">
        <f t="shared" si="1"/>
        <v>13606</v>
      </c>
      <c r="D20" s="77">
        <f t="shared" si="2"/>
        <v>6443</v>
      </c>
      <c r="E20" s="77">
        <f t="shared" si="3"/>
        <v>1800</v>
      </c>
      <c r="F20" s="77">
        <v>1082</v>
      </c>
      <c r="G20" s="77">
        <v>718</v>
      </c>
      <c r="H20" s="77">
        <f t="shared" si="4"/>
        <v>18249</v>
      </c>
      <c r="I20" s="77">
        <v>12524</v>
      </c>
      <c r="J20" s="77">
        <v>5725</v>
      </c>
    </row>
    <row r="21" spans="1:10" ht="12.75">
      <c r="A21" s="163">
        <v>1983</v>
      </c>
      <c r="B21" s="77">
        <f t="shared" si="0"/>
        <v>21138</v>
      </c>
      <c r="C21" s="77">
        <f t="shared" si="1"/>
        <v>13980</v>
      </c>
      <c r="D21" s="77">
        <f t="shared" si="2"/>
        <v>7158</v>
      </c>
      <c r="E21" s="77">
        <f t="shared" si="3"/>
        <v>1518</v>
      </c>
      <c r="F21" s="77">
        <v>835</v>
      </c>
      <c r="G21" s="77">
        <v>683</v>
      </c>
      <c r="H21" s="77">
        <f t="shared" si="4"/>
        <v>19620</v>
      </c>
      <c r="I21" s="77">
        <v>13145</v>
      </c>
      <c r="J21" s="77">
        <v>6475</v>
      </c>
    </row>
    <row r="22" spans="1:10" ht="12.75">
      <c r="A22" s="163">
        <v>1984</v>
      </c>
      <c r="B22" s="77">
        <f t="shared" si="0"/>
        <v>22216</v>
      </c>
      <c r="C22" s="77">
        <f t="shared" si="1"/>
        <v>14329</v>
      </c>
      <c r="D22" s="77">
        <f t="shared" si="2"/>
        <v>7887</v>
      </c>
      <c r="E22" s="77">
        <f t="shared" si="3"/>
        <v>1507</v>
      </c>
      <c r="F22" s="77">
        <v>895</v>
      </c>
      <c r="G22" s="77">
        <v>612</v>
      </c>
      <c r="H22" s="77">
        <f t="shared" si="4"/>
        <v>20709</v>
      </c>
      <c r="I22" s="77">
        <v>13434</v>
      </c>
      <c r="J22" s="77">
        <v>7275</v>
      </c>
    </row>
    <row r="23" spans="1:10" ht="22.5" customHeight="1">
      <c r="A23" s="163">
        <v>1985</v>
      </c>
      <c r="B23" s="77">
        <f t="shared" si="0"/>
        <v>23795</v>
      </c>
      <c r="C23" s="77">
        <f t="shared" si="1"/>
        <v>15024</v>
      </c>
      <c r="D23" s="77">
        <f t="shared" si="2"/>
        <v>8771</v>
      </c>
      <c r="E23" s="77">
        <f t="shared" si="3"/>
        <v>1348</v>
      </c>
      <c r="F23" s="77">
        <v>808</v>
      </c>
      <c r="G23" s="77">
        <v>540</v>
      </c>
      <c r="H23" s="77">
        <f t="shared" si="4"/>
        <v>22447</v>
      </c>
      <c r="I23" s="77">
        <v>14216</v>
      </c>
      <c r="J23" s="77">
        <v>8231</v>
      </c>
    </row>
    <row r="24" spans="1:10" ht="12.75">
      <c r="A24" s="163">
        <v>1986</v>
      </c>
      <c r="B24" s="77">
        <f t="shared" si="0"/>
        <v>24575</v>
      </c>
      <c r="C24" s="77">
        <f t="shared" si="1"/>
        <v>15761</v>
      </c>
      <c r="D24" s="77">
        <f t="shared" si="2"/>
        <v>8814</v>
      </c>
      <c r="E24" s="77">
        <f t="shared" si="3"/>
        <v>1557</v>
      </c>
      <c r="F24" s="77">
        <v>918</v>
      </c>
      <c r="G24" s="77">
        <v>639</v>
      </c>
      <c r="H24" s="77">
        <f t="shared" si="4"/>
        <v>23018</v>
      </c>
      <c r="I24" s="77">
        <v>14843</v>
      </c>
      <c r="J24" s="77">
        <v>8175</v>
      </c>
    </row>
    <row r="25" spans="1:10" ht="12.75">
      <c r="A25" s="163">
        <v>1987</v>
      </c>
      <c r="B25" s="77">
        <f t="shared" si="0"/>
        <v>25589</v>
      </c>
      <c r="C25" s="77">
        <f t="shared" si="1"/>
        <v>15847</v>
      </c>
      <c r="D25" s="77">
        <f t="shared" si="2"/>
        <v>9742</v>
      </c>
      <c r="E25" s="77">
        <f t="shared" si="3"/>
        <v>1359</v>
      </c>
      <c r="F25" s="77">
        <v>881</v>
      </c>
      <c r="G25" s="77">
        <v>478</v>
      </c>
      <c r="H25" s="77">
        <f t="shared" si="4"/>
        <v>24230</v>
      </c>
      <c r="I25" s="77">
        <v>14966</v>
      </c>
      <c r="J25" s="77">
        <v>9264</v>
      </c>
    </row>
    <row r="26" spans="1:10" ht="12.75">
      <c r="A26" s="163">
        <v>1988</v>
      </c>
      <c r="B26" s="77">
        <f t="shared" si="0"/>
        <v>27703</v>
      </c>
      <c r="C26" s="77">
        <f t="shared" si="1"/>
        <v>17282</v>
      </c>
      <c r="D26" s="77">
        <f t="shared" si="2"/>
        <v>10421</v>
      </c>
      <c r="E26" s="77">
        <f t="shared" si="3"/>
        <v>1825</v>
      </c>
      <c r="F26" s="77">
        <v>1272</v>
      </c>
      <c r="G26" s="77">
        <v>553</v>
      </c>
      <c r="H26" s="77">
        <f t="shared" si="4"/>
        <v>25878</v>
      </c>
      <c r="I26" s="77">
        <v>16010</v>
      </c>
      <c r="J26" s="77">
        <v>9868</v>
      </c>
    </row>
    <row r="27" spans="1:10" ht="12.75">
      <c r="A27" s="163">
        <v>1989</v>
      </c>
      <c r="B27" s="77">
        <f t="shared" si="0"/>
        <v>28722</v>
      </c>
      <c r="C27" s="77">
        <f t="shared" si="1"/>
        <v>17782</v>
      </c>
      <c r="D27" s="77">
        <f t="shared" si="2"/>
        <v>10940</v>
      </c>
      <c r="E27" s="77">
        <f t="shared" si="3"/>
        <v>1400</v>
      </c>
      <c r="F27" s="77">
        <v>1026</v>
      </c>
      <c r="G27" s="77">
        <v>374</v>
      </c>
      <c r="H27" s="77">
        <f t="shared" si="4"/>
        <v>27322</v>
      </c>
      <c r="I27" s="77">
        <v>16756</v>
      </c>
      <c r="J27" s="77">
        <v>10566</v>
      </c>
    </row>
    <row r="28" spans="1:10" ht="21.75" customHeight="1">
      <c r="A28" s="163">
        <v>1990</v>
      </c>
      <c r="B28" s="77">
        <f t="shared" si="0"/>
        <v>30558</v>
      </c>
      <c r="C28" s="77">
        <f t="shared" si="1"/>
        <v>19659</v>
      </c>
      <c r="D28" s="77">
        <f t="shared" si="2"/>
        <v>10899</v>
      </c>
      <c r="E28" s="77">
        <f t="shared" si="3"/>
        <v>1715</v>
      </c>
      <c r="F28" s="77">
        <v>936</v>
      </c>
      <c r="G28" s="77">
        <v>779</v>
      </c>
      <c r="H28" s="77">
        <f t="shared" si="4"/>
        <v>28843</v>
      </c>
      <c r="I28" s="77">
        <v>18723</v>
      </c>
      <c r="J28" s="77">
        <v>10120</v>
      </c>
    </row>
    <row r="29" spans="1:10" ht="12.75">
      <c r="A29" s="163">
        <v>1991</v>
      </c>
      <c r="B29" s="77">
        <f t="shared" si="0"/>
        <v>30385</v>
      </c>
      <c r="C29" s="77">
        <f t="shared" si="1"/>
        <v>20115</v>
      </c>
      <c r="D29" s="77">
        <f t="shared" si="2"/>
        <v>10270</v>
      </c>
      <c r="E29" s="77">
        <f t="shared" si="3"/>
        <v>1839</v>
      </c>
      <c r="F29" s="77">
        <v>1037</v>
      </c>
      <c r="G29" s="77">
        <v>802</v>
      </c>
      <c r="H29" s="77">
        <f t="shared" si="4"/>
        <v>28546</v>
      </c>
      <c r="I29" s="77">
        <v>19078</v>
      </c>
      <c r="J29" s="77">
        <v>9468</v>
      </c>
    </row>
    <row r="30" spans="1:10" ht="12.75">
      <c r="A30" s="163">
        <v>1992</v>
      </c>
      <c r="B30" s="77">
        <f t="shared" si="0"/>
        <v>30980</v>
      </c>
      <c r="C30" s="77">
        <f t="shared" si="1"/>
        <v>20050</v>
      </c>
      <c r="D30" s="77">
        <f t="shared" si="2"/>
        <v>10930</v>
      </c>
      <c r="E30" s="77">
        <f t="shared" si="3"/>
        <v>1802</v>
      </c>
      <c r="F30" s="77">
        <v>1066</v>
      </c>
      <c r="G30" s="77">
        <v>736</v>
      </c>
      <c r="H30" s="77">
        <f t="shared" si="4"/>
        <v>29178</v>
      </c>
      <c r="I30" s="77">
        <v>18984</v>
      </c>
      <c r="J30" s="77">
        <v>10194</v>
      </c>
    </row>
    <row r="31" spans="1:10" ht="12.75">
      <c r="A31" s="163">
        <v>1993</v>
      </c>
      <c r="B31" s="77">
        <f t="shared" si="0"/>
        <v>32368</v>
      </c>
      <c r="C31" s="77">
        <f t="shared" si="1"/>
        <v>21158</v>
      </c>
      <c r="D31" s="77">
        <f t="shared" si="2"/>
        <v>11210</v>
      </c>
      <c r="E31" s="77">
        <f t="shared" si="3"/>
        <v>1616</v>
      </c>
      <c r="F31" s="77">
        <v>857</v>
      </c>
      <c r="G31" s="77">
        <v>759</v>
      </c>
      <c r="H31" s="77">
        <f t="shared" si="4"/>
        <v>30752</v>
      </c>
      <c r="I31" s="77">
        <v>20301</v>
      </c>
      <c r="J31" s="77">
        <v>10451</v>
      </c>
    </row>
    <row r="32" spans="1:10" ht="12.75">
      <c r="A32" s="163">
        <v>1994</v>
      </c>
      <c r="B32" s="77">
        <f t="shared" si="0"/>
        <v>34109</v>
      </c>
      <c r="C32" s="77">
        <f t="shared" si="1"/>
        <v>22195</v>
      </c>
      <c r="D32" s="77">
        <f t="shared" si="2"/>
        <v>11914</v>
      </c>
      <c r="E32" s="77">
        <f t="shared" si="3"/>
        <v>1338</v>
      </c>
      <c r="F32" s="77">
        <v>812</v>
      </c>
      <c r="G32" s="77">
        <v>526</v>
      </c>
      <c r="H32" s="77">
        <f t="shared" si="4"/>
        <v>32771</v>
      </c>
      <c r="I32" s="77">
        <v>21383</v>
      </c>
      <c r="J32" s="77">
        <v>11388</v>
      </c>
    </row>
    <row r="33" spans="1:10" ht="22.5" customHeight="1">
      <c r="A33" s="163">
        <v>1995</v>
      </c>
      <c r="B33" s="77">
        <f t="shared" si="0"/>
        <v>35626</v>
      </c>
      <c r="C33" s="77">
        <f t="shared" si="1"/>
        <v>22719</v>
      </c>
      <c r="D33" s="77">
        <f t="shared" si="2"/>
        <v>12907</v>
      </c>
      <c r="E33" s="77">
        <f t="shared" si="3"/>
        <v>1709</v>
      </c>
      <c r="F33" s="77">
        <v>1033</v>
      </c>
      <c r="G33" s="77">
        <v>676</v>
      </c>
      <c r="H33" s="77">
        <f t="shared" si="4"/>
        <v>33917</v>
      </c>
      <c r="I33" s="77">
        <v>21686</v>
      </c>
      <c r="J33" s="77">
        <v>12231</v>
      </c>
    </row>
    <row r="34" spans="1:10" ht="12.75">
      <c r="A34" s="163">
        <v>1996</v>
      </c>
      <c r="B34" s="77">
        <f t="shared" si="0"/>
        <v>38297</v>
      </c>
      <c r="C34" s="77">
        <f t="shared" si="1"/>
        <v>23759</v>
      </c>
      <c r="D34" s="77">
        <f t="shared" si="2"/>
        <v>14538</v>
      </c>
      <c r="E34" s="77">
        <f t="shared" si="3"/>
        <v>1679</v>
      </c>
      <c r="F34" s="77">
        <v>1066</v>
      </c>
      <c r="G34" s="77">
        <v>613</v>
      </c>
      <c r="H34" s="77">
        <f t="shared" si="4"/>
        <v>36618</v>
      </c>
      <c r="I34" s="77">
        <v>22693</v>
      </c>
      <c r="J34" s="77">
        <v>13925</v>
      </c>
    </row>
    <row r="35" spans="1:10" ht="12.75">
      <c r="A35" s="163">
        <v>1997</v>
      </c>
      <c r="B35" s="77">
        <f t="shared" si="0"/>
        <v>36501</v>
      </c>
      <c r="C35" s="77">
        <f t="shared" si="1"/>
        <v>22803</v>
      </c>
      <c r="D35" s="77">
        <f t="shared" si="2"/>
        <v>13698</v>
      </c>
      <c r="E35" s="77">
        <f t="shared" si="3"/>
        <v>1726</v>
      </c>
      <c r="F35" s="77">
        <v>1019</v>
      </c>
      <c r="G35" s="77">
        <v>707</v>
      </c>
      <c r="H35" s="77">
        <f t="shared" si="4"/>
        <v>34775</v>
      </c>
      <c r="I35" s="77">
        <v>21784</v>
      </c>
      <c r="J35" s="77">
        <v>12991</v>
      </c>
    </row>
    <row r="36" spans="1:10" ht="12.75">
      <c r="A36" s="163">
        <v>1998</v>
      </c>
      <c r="B36" s="77">
        <f t="shared" si="0"/>
        <v>34783</v>
      </c>
      <c r="C36" s="77">
        <f t="shared" si="1"/>
        <v>21722</v>
      </c>
      <c r="D36" s="77">
        <f t="shared" si="2"/>
        <v>13061</v>
      </c>
      <c r="E36" s="77">
        <f t="shared" si="3"/>
        <v>2202</v>
      </c>
      <c r="F36" s="77">
        <v>1388</v>
      </c>
      <c r="G36" s="77">
        <v>814</v>
      </c>
      <c r="H36" s="77">
        <f t="shared" si="4"/>
        <v>32581</v>
      </c>
      <c r="I36" s="77">
        <v>20334</v>
      </c>
      <c r="J36" s="77">
        <v>12247</v>
      </c>
    </row>
    <row r="37" spans="1:10" ht="12.75">
      <c r="A37" s="163">
        <v>1999</v>
      </c>
      <c r="B37" s="77">
        <f t="shared" si="0"/>
        <v>34170</v>
      </c>
      <c r="C37" s="77">
        <f t="shared" si="1"/>
        <v>21811</v>
      </c>
      <c r="D37" s="77">
        <f t="shared" si="2"/>
        <v>12359</v>
      </c>
      <c r="E37" s="77">
        <f t="shared" si="3"/>
        <v>2109</v>
      </c>
      <c r="F37" s="77">
        <v>1350</v>
      </c>
      <c r="G37" s="77">
        <v>759</v>
      </c>
      <c r="H37" s="77">
        <f t="shared" si="4"/>
        <v>32061</v>
      </c>
      <c r="I37" s="77">
        <v>20461</v>
      </c>
      <c r="J37" s="77">
        <v>11600</v>
      </c>
    </row>
    <row r="38" spans="1:10" ht="22.5" customHeight="1">
      <c r="A38" s="163">
        <v>2000</v>
      </c>
      <c r="B38" s="77">
        <f t="shared" si="0"/>
        <v>35474</v>
      </c>
      <c r="C38" s="77">
        <f t="shared" si="1"/>
        <v>22257</v>
      </c>
      <c r="D38" s="77">
        <f t="shared" si="2"/>
        <v>13217</v>
      </c>
      <c r="E38" s="77">
        <f t="shared" si="3"/>
        <v>2327</v>
      </c>
      <c r="F38" s="77">
        <v>1349</v>
      </c>
      <c r="G38" s="77">
        <v>978</v>
      </c>
      <c r="H38" s="77">
        <f t="shared" si="4"/>
        <v>33147</v>
      </c>
      <c r="I38" s="77">
        <v>20908</v>
      </c>
      <c r="J38" s="77">
        <v>12239</v>
      </c>
    </row>
    <row r="39" spans="1:13" ht="12.75">
      <c r="A39" s="163">
        <v>2001</v>
      </c>
      <c r="B39" s="77">
        <f t="shared" si="0"/>
        <v>34823</v>
      </c>
      <c r="C39" s="77">
        <f t="shared" si="1"/>
        <v>21640</v>
      </c>
      <c r="D39" s="77">
        <f t="shared" si="2"/>
        <v>13183</v>
      </c>
      <c r="E39" s="77">
        <f t="shared" si="3"/>
        <v>2515</v>
      </c>
      <c r="F39" s="77">
        <v>1537</v>
      </c>
      <c r="G39" s="77">
        <v>978</v>
      </c>
      <c r="H39" s="77">
        <f t="shared" si="4"/>
        <v>32308</v>
      </c>
      <c r="I39" s="77">
        <v>20103</v>
      </c>
      <c r="J39" s="77">
        <v>12205</v>
      </c>
      <c r="K39" s="77"/>
      <c r="L39" s="77"/>
      <c r="M39" s="77"/>
    </row>
    <row r="40" spans="1:13" ht="12.75">
      <c r="A40" s="163">
        <v>2002</v>
      </c>
      <c r="B40" s="77">
        <f t="shared" si="0"/>
        <v>34465</v>
      </c>
      <c r="C40" s="77">
        <f t="shared" si="1"/>
        <v>21278</v>
      </c>
      <c r="D40" s="77">
        <f t="shared" si="2"/>
        <v>13187</v>
      </c>
      <c r="E40" s="77">
        <f t="shared" si="3"/>
        <v>2638</v>
      </c>
      <c r="F40" s="77">
        <v>1578</v>
      </c>
      <c r="G40" s="77">
        <v>1060</v>
      </c>
      <c r="H40" s="77">
        <f t="shared" si="4"/>
        <v>31827</v>
      </c>
      <c r="I40" s="77">
        <v>19700</v>
      </c>
      <c r="J40" s="77">
        <v>12127</v>
      </c>
      <c r="K40" s="77"/>
      <c r="L40" s="77"/>
      <c r="M40" s="77"/>
    </row>
    <row r="41" spans="1:13" ht="12.75">
      <c r="A41" s="163">
        <v>2003</v>
      </c>
      <c r="B41" s="77">
        <f>SUM(C41:D41)</f>
        <v>34391</v>
      </c>
      <c r="C41" s="77">
        <f>SUM(F41+I41)</f>
        <v>21114</v>
      </c>
      <c r="D41" s="77">
        <f>SUM(G41+J41)</f>
        <v>13277</v>
      </c>
      <c r="E41" s="77">
        <f t="shared" si="3"/>
        <v>2876</v>
      </c>
      <c r="F41" s="77">
        <v>1969</v>
      </c>
      <c r="G41" s="77">
        <v>907</v>
      </c>
      <c r="H41" s="77">
        <f t="shared" si="4"/>
        <v>31515</v>
      </c>
      <c r="I41" s="77">
        <v>19145</v>
      </c>
      <c r="J41" s="77">
        <v>12370</v>
      </c>
      <c r="K41" s="77"/>
      <c r="L41" s="77"/>
      <c r="M41" s="77"/>
    </row>
    <row r="42" spans="1:13" ht="12.75">
      <c r="A42" s="163">
        <v>2004</v>
      </c>
      <c r="B42" s="77">
        <f t="shared" si="0"/>
        <v>35580</v>
      </c>
      <c r="C42" s="77">
        <f t="shared" si="1"/>
        <v>21995</v>
      </c>
      <c r="D42" s="77">
        <f t="shared" si="2"/>
        <v>13585</v>
      </c>
      <c r="E42" s="77">
        <f t="shared" si="3"/>
        <v>2610</v>
      </c>
      <c r="F42" s="77">
        <v>1785</v>
      </c>
      <c r="G42" s="77">
        <v>825</v>
      </c>
      <c r="H42" s="77">
        <f t="shared" si="4"/>
        <v>32970</v>
      </c>
      <c r="I42" s="77">
        <v>20210</v>
      </c>
      <c r="J42" s="77">
        <v>12760</v>
      </c>
      <c r="K42" s="77"/>
      <c r="L42" s="77"/>
      <c r="M42" s="77"/>
    </row>
    <row r="43" spans="1:13" ht="22.5" customHeight="1">
      <c r="A43" s="163">
        <v>2005</v>
      </c>
      <c r="B43" s="77">
        <f t="shared" si="0"/>
        <v>35021</v>
      </c>
      <c r="C43" s="77">
        <f t="shared" si="1"/>
        <v>20478</v>
      </c>
      <c r="D43" s="77">
        <f t="shared" si="2"/>
        <v>14543</v>
      </c>
      <c r="E43" s="77">
        <f t="shared" si="3"/>
        <v>2296</v>
      </c>
      <c r="F43" s="77">
        <v>1375</v>
      </c>
      <c r="G43" s="77">
        <v>921</v>
      </c>
      <c r="H43" s="77">
        <f t="shared" si="4"/>
        <v>32725</v>
      </c>
      <c r="I43" s="77">
        <v>19103</v>
      </c>
      <c r="J43" s="77">
        <v>13622</v>
      </c>
      <c r="K43" s="77"/>
      <c r="L43" s="77"/>
      <c r="M43" s="77"/>
    </row>
    <row r="44" spans="1:16" ht="12.75">
      <c r="A44" s="163">
        <v>2006</v>
      </c>
      <c r="B44" s="77">
        <f t="shared" si="0"/>
        <v>37196.5</v>
      </c>
      <c r="C44" s="77">
        <v>21535.4</v>
      </c>
      <c r="D44" s="77">
        <v>15661.1</v>
      </c>
      <c r="E44" s="77">
        <f t="shared" si="3"/>
        <v>1445.9</v>
      </c>
      <c r="F44" s="77">
        <f>479.5+212.2</f>
        <v>691.7</v>
      </c>
      <c r="G44" s="77">
        <f>537.5+216.7</f>
        <v>754.2</v>
      </c>
      <c r="H44" s="77">
        <f>SUM(I44:J44)</f>
        <v>35750.6</v>
      </c>
      <c r="I44" s="77">
        <f>C44-F44</f>
        <v>20843.7</v>
      </c>
      <c r="J44" s="77">
        <f>D44-G44</f>
        <v>14906.9</v>
      </c>
      <c r="K44" s="77"/>
      <c r="L44" s="77"/>
      <c r="M44" s="77"/>
      <c r="N44" s="77"/>
      <c r="O44" s="77"/>
      <c r="P44" s="77"/>
    </row>
    <row r="45" spans="1:10" ht="12.75">
      <c r="A45" s="163">
        <v>2007</v>
      </c>
      <c r="B45" s="77">
        <v>41718</v>
      </c>
      <c r="C45" s="77">
        <v>25022</v>
      </c>
      <c r="D45" s="77">
        <v>16695</v>
      </c>
      <c r="E45" s="77">
        <f>SUM(F45:G45)</f>
        <v>1459.9</v>
      </c>
      <c r="F45" s="77">
        <f>490+206.6</f>
        <v>696.6</v>
      </c>
      <c r="G45" s="77">
        <f>551.9+211.4</f>
        <v>763.3</v>
      </c>
      <c r="H45" s="77">
        <f>SUM(I45:J45)</f>
        <v>40257.100000000006</v>
      </c>
      <c r="I45" s="77">
        <f>C45-F45</f>
        <v>24325.4</v>
      </c>
      <c r="J45" s="77">
        <f>D45-G45</f>
        <v>15931.7</v>
      </c>
    </row>
    <row r="46" spans="1:10" ht="12.75">
      <c r="A46" s="163">
        <v>2008</v>
      </c>
      <c r="B46" s="77">
        <f>SUM(C46:D46)</f>
        <v>40064</v>
      </c>
      <c r="C46" s="77">
        <v>24252</v>
      </c>
      <c r="D46" s="77">
        <v>15812</v>
      </c>
      <c r="E46" s="77">
        <v>1455</v>
      </c>
      <c r="F46" s="77">
        <v>778</v>
      </c>
      <c r="G46" s="77">
        <v>676</v>
      </c>
      <c r="H46" s="77">
        <v>38609</v>
      </c>
      <c r="I46" s="77">
        <v>23473</v>
      </c>
      <c r="J46" s="77">
        <v>15136</v>
      </c>
    </row>
    <row r="47" spans="1:10" ht="12.75">
      <c r="A47" s="163">
        <v>2009</v>
      </c>
      <c r="B47" s="77">
        <f>SUM(C47:D47)</f>
        <v>33928.481</v>
      </c>
      <c r="C47" s="77">
        <v>20674.263</v>
      </c>
      <c r="D47" s="77">
        <v>13254.218</v>
      </c>
      <c r="E47" s="77">
        <v>1245</v>
      </c>
      <c r="F47" s="77">
        <v>693.3679999999999</v>
      </c>
      <c r="G47" s="77">
        <v>551</v>
      </c>
      <c r="H47" s="77">
        <f>SUM(I47:J47)</f>
        <v>32683.614</v>
      </c>
      <c r="I47" s="77">
        <v>19980.932</v>
      </c>
      <c r="J47" s="77">
        <v>12702.682</v>
      </c>
    </row>
    <row r="48" spans="1:10" ht="12.75">
      <c r="A48" s="163">
        <v>2010</v>
      </c>
      <c r="B48" s="77">
        <v>35786</v>
      </c>
      <c r="C48" s="77">
        <v>21667</v>
      </c>
      <c r="D48" s="77">
        <v>14120</v>
      </c>
      <c r="E48" s="77">
        <v>1359.9</v>
      </c>
      <c r="F48" s="77">
        <v>728.1</v>
      </c>
      <c r="G48" s="77">
        <v>631.8</v>
      </c>
      <c r="H48" s="77">
        <f>SUM(I48:J48)</f>
        <v>34426.5</v>
      </c>
      <c r="I48" s="77">
        <v>20938.5</v>
      </c>
      <c r="J48" s="77">
        <v>13488</v>
      </c>
    </row>
    <row r="50" ht="12.75">
      <c r="A50" s="149">
        <v>8</v>
      </c>
    </row>
  </sheetData>
  <mergeCells count="7">
    <mergeCell ref="A2:J2"/>
    <mergeCell ref="A1:J1"/>
    <mergeCell ref="E4:J4"/>
    <mergeCell ref="B4:D5"/>
    <mergeCell ref="A4:A6"/>
    <mergeCell ref="E5:G5"/>
    <mergeCell ref="H5:J5"/>
  </mergeCells>
  <printOptions/>
  <pageMargins left="0.62" right="0.18" top="0.51" bottom="0.39" header="0.31" footer="0.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2011-04-14T08:29:26Z</cp:lastPrinted>
  <dcterms:created xsi:type="dcterms:W3CDTF">2007-02-06T14:37:57Z</dcterms:created>
  <dcterms:modified xsi:type="dcterms:W3CDTF">2011-04-14T09:32:14Z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