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65" yWindow="65371" windowWidth="9960" windowHeight="11895" tabRatio="730" activeTab="0"/>
  </bookViews>
  <sheets>
    <sheet name="Statistischer Bericht" sheetId="5" r:id="rId1"/>
    <sheet name="Seite 1" sheetId="14" r:id="rId2"/>
    <sheet name="Seite2" sheetId="15" r:id="rId3"/>
    <sheet name="Seite 3" sheetId="16" r:id="rId4"/>
    <sheet name="Seite 4" sheetId="17" r:id="rId5"/>
    <sheet name="Seite 5" sheetId="18" r:id="rId6"/>
    <sheet name="Seite 6" sheetId="12" r:id="rId7"/>
    <sheet name="Seite 7" sheetId="13" r:id="rId8"/>
    <sheet name="Seite 8" sheetId="4" r:id="rId9"/>
  </sheets>
  <definedNames>
    <definedName name="_xlnm.Print_Area" localSheetId="1">'Seite 1'!$A$1:$H$34</definedName>
    <definedName name="_xlnm.Print_Area" localSheetId="6">'Seite 6'!$A$1:$H$50</definedName>
  </definedNames>
  <calcPr calcId="144525"/>
</workbook>
</file>

<file path=xl/comments7.xml><?xml version="1.0" encoding="utf-8"?>
<comments xmlns="http://schemas.openxmlformats.org/spreadsheetml/2006/main">
  <authors>
    <author>SchubeRe</author>
  </authors>
  <commentList>
    <comment ref="A3" authorId="0">
      <text>
        <r>
          <rPr>
            <b/>
            <sz val="8"/>
            <rFont val="Tahoma"/>
            <family val="2"/>
          </rPr>
          <t>SchubeRe: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<sst xmlns="http://schemas.openxmlformats.org/spreadsheetml/2006/main" count="470" uniqueCount="266">
  <si>
    <t>Versand</t>
  </si>
  <si>
    <t>Empfang</t>
  </si>
  <si>
    <t>insgesamt</t>
  </si>
  <si>
    <t>Verkehr mit dem Ausland</t>
  </si>
  <si>
    <t>Verkehr mit anderen                               deutschen Häfen</t>
  </si>
  <si>
    <t xml:space="preserve">d a v o n </t>
  </si>
  <si>
    <t>Beförderte Gütermenge insgesamt</t>
  </si>
  <si>
    <t>Jahr</t>
  </si>
  <si>
    <t>Beförderte Gütermenge in 1000 Tonnen</t>
  </si>
  <si>
    <t>Alle übrigen Rechte bleiben vorbehalten.</t>
  </si>
  <si>
    <t>Die Verbreitung – auch auszugsweise – über elektronische Systeme/Datenträger bedarf der vorherigen Zustimmung.  </t>
  </si>
  <si>
    <t>© Für nichtgewerbliche Zwecke sind Vervielfältigung und unentgeltliche Verbreitung – auch auszugsweise –  mit Quellenangabe gestattet.</t>
  </si>
  <si>
    <t>Hafen@statistik-nord.de</t>
  </si>
  <si>
    <t>E-Mail:</t>
  </si>
  <si>
    <t>Telefon:</t>
  </si>
  <si>
    <t>Name:</t>
  </si>
  <si>
    <t>Ausgabedatum</t>
  </si>
  <si>
    <t>Auskunft zu dieser Veröffentlichung</t>
  </si>
  <si>
    <t>Die Seeschifffahrt in Schleswig-Holstein</t>
  </si>
  <si>
    <t>Statistischer Bericht</t>
  </si>
  <si>
    <t>poststelleSH@statistik-nord.de</t>
  </si>
  <si>
    <t>poststelle@statistik-nord.de</t>
  </si>
  <si>
    <t>0431 6895-9498</t>
  </si>
  <si>
    <t>Fax:</t>
  </si>
  <si>
    <t>040 42831-1700</t>
  </si>
  <si>
    <t>0431 6895-0</t>
  </si>
  <si>
    <t>040 42831-0</t>
  </si>
  <si>
    <t>Postfach 71 30, D-24171 Kiel</t>
  </si>
  <si>
    <t>Postanschrift:</t>
  </si>
  <si>
    <t>D-20453 Hamburg</t>
  </si>
  <si>
    <t>D-24113 Kiel, Fröbelstraße 15-17</t>
  </si>
  <si>
    <t>Standort Kiel:</t>
  </si>
  <si>
    <t>D-20457 Hamburg, Steckelhörn 12</t>
  </si>
  <si>
    <t>Standort Hamburg:</t>
  </si>
  <si>
    <t>www.statistik-nord.de</t>
  </si>
  <si>
    <t>Anstalt des öffentlichen Rechts</t>
  </si>
  <si>
    <t>Statistisches Amt für Hamburg und Schleswig-Holstein</t>
  </si>
  <si>
    <t>"</t>
  </si>
  <si>
    <t>Helgoland</t>
  </si>
  <si>
    <t>Wyk/Föhr</t>
  </si>
  <si>
    <t>Dagebüll</t>
  </si>
  <si>
    <t>Kiel</t>
  </si>
  <si>
    <t>Puttgarden</t>
  </si>
  <si>
    <t>darunter</t>
  </si>
  <si>
    <t>Anzahl</t>
  </si>
  <si>
    <t>Ein- und ausgestiegene Fahrgäste</t>
  </si>
  <si>
    <t xml:space="preserve">  - Personenverkehr -</t>
  </si>
  <si>
    <t>Außerdem: Eigengewichte der Ladungsträger</t>
  </si>
  <si>
    <t>Husum</t>
  </si>
  <si>
    <t>Rendsburg</t>
  </si>
  <si>
    <t>Flensburg</t>
  </si>
  <si>
    <t>Brunsbüttel</t>
  </si>
  <si>
    <t>Lübeck</t>
  </si>
  <si>
    <t>Güterumschlag insgesamt</t>
  </si>
  <si>
    <t>Güterversand</t>
  </si>
  <si>
    <t>Tonnen</t>
  </si>
  <si>
    <t>Güterempfang</t>
  </si>
  <si>
    <t xml:space="preserve">  - Güterverkehr -</t>
  </si>
  <si>
    <t>1000 tdw</t>
  </si>
  <si>
    <t>Angekommene Seeschiffe</t>
  </si>
  <si>
    <t xml:space="preserve">  - Schiffsverkehr -</t>
  </si>
  <si>
    <t>in %</t>
  </si>
  <si>
    <t xml:space="preserve">Veränderung </t>
  </si>
  <si>
    <t>Januar bis Dezember</t>
  </si>
  <si>
    <t>Maßeinheit</t>
  </si>
  <si>
    <t>Art des Verkehrs</t>
  </si>
  <si>
    <t xml:space="preserve">Tabelle 1  </t>
  </si>
  <si>
    <t>Die Seeschifffahrt in Schleswig-Holstein 2011</t>
  </si>
  <si>
    <t>Insgesamt</t>
  </si>
  <si>
    <t>50 000 und mehr BRZ</t>
  </si>
  <si>
    <t>20 000 bis 49 999 BRZ</t>
  </si>
  <si>
    <t>5 000 bis 19 999 BRZ</t>
  </si>
  <si>
    <t>1 000 bis 4 999 BRZ</t>
  </si>
  <si>
    <t>unter 1 000 BRZ</t>
  </si>
  <si>
    <t>Ver- änderung der Ankünfte in %</t>
  </si>
  <si>
    <t>Seeschiffsankünfte</t>
  </si>
  <si>
    <t>Schiffsgrößenklassen BRZ = Bruttoraumzahl</t>
  </si>
  <si>
    <t>nach Schiffsgrößenklassen</t>
  </si>
  <si>
    <t>Tabelle 3</t>
  </si>
  <si>
    <t>Unbekannt/Sonstige</t>
  </si>
  <si>
    <t>Trockenfrachtleichter/-schute</t>
  </si>
  <si>
    <t>Tankschiff</t>
  </si>
  <si>
    <t>Stückgutfrachtschiff</t>
  </si>
  <si>
    <t>Spezialfrachtschiff</t>
  </si>
  <si>
    <t>Schüttgutfrachtschiff</t>
  </si>
  <si>
    <t>Ro-Ro-Schiff/Fährschiff</t>
  </si>
  <si>
    <t>Kreuzfahrschiff</t>
  </si>
  <si>
    <t>Fahrzeugtransportschiff</t>
  </si>
  <si>
    <t>Fahrgastschiff</t>
  </si>
  <si>
    <t>Schiffsart</t>
  </si>
  <si>
    <t>nach Schiffsarten</t>
  </si>
  <si>
    <t xml:space="preserve">Tabelle 2 </t>
  </si>
  <si>
    <t>Tabelle 4</t>
  </si>
  <si>
    <t xml:space="preserve">nach Ladungsart </t>
  </si>
  <si>
    <t>Ladungsart</t>
  </si>
  <si>
    <t>davon</t>
  </si>
  <si>
    <t>in  Tonnen</t>
  </si>
  <si>
    <t>Massengut</t>
  </si>
  <si>
    <t>fest</t>
  </si>
  <si>
    <t>flüssig</t>
  </si>
  <si>
    <t>Stückgut</t>
  </si>
  <si>
    <t>ohne Ladungsträger</t>
  </si>
  <si>
    <t>mit Ladungsträger</t>
  </si>
  <si>
    <t>in Containern</t>
  </si>
  <si>
    <t>in LKW</t>
  </si>
  <si>
    <t>in sonstigen Anhängern, Sattelaufliegern und Wechselbrücken</t>
  </si>
  <si>
    <t>Tabelle 5</t>
  </si>
  <si>
    <t>nach Güterarten</t>
  </si>
  <si>
    <t>Nr. d.</t>
  </si>
  <si>
    <t>Güterart</t>
  </si>
  <si>
    <t>Syste-</t>
  </si>
  <si>
    <t>matik</t>
  </si>
  <si>
    <t>01</t>
  </si>
  <si>
    <t>Erzeugnisse der Land- und Forstwirtschaft</t>
  </si>
  <si>
    <t>02</t>
  </si>
  <si>
    <t>Kohle, rohes Erdöl und Erdgas</t>
  </si>
  <si>
    <t>03</t>
  </si>
  <si>
    <t>Erze, Steine u. Erden, s. Bergbauerzeugnisse</t>
  </si>
  <si>
    <t>04</t>
  </si>
  <si>
    <t>Nahrungs- und Genussmittel</t>
  </si>
  <si>
    <t>05</t>
  </si>
  <si>
    <t>Textilien und Bekleidung</t>
  </si>
  <si>
    <t>06</t>
  </si>
  <si>
    <t>Holzwaren, Papier, Pappe Druckerzeug.</t>
  </si>
  <si>
    <t>07</t>
  </si>
  <si>
    <t>Kokerei- und Mineralölerzeugnisse</t>
  </si>
  <si>
    <t>08</t>
  </si>
  <si>
    <t>Chemische Erzeugnisse etc.</t>
  </si>
  <si>
    <t>09</t>
  </si>
  <si>
    <t>Sonstige Mineralerzeugnisse</t>
  </si>
  <si>
    <t>10</t>
  </si>
  <si>
    <t>Metalle und Metallerzeugnisse</t>
  </si>
  <si>
    <t>11</t>
  </si>
  <si>
    <t>Maschinen u. Ausrüstungen, Haushaltsgeräte</t>
  </si>
  <si>
    <t>12</t>
  </si>
  <si>
    <t>Fahrzeuge</t>
  </si>
  <si>
    <t>13</t>
  </si>
  <si>
    <t>Möbel, Schmuck, Musikinstrumente</t>
  </si>
  <si>
    <t>14</t>
  </si>
  <si>
    <t>Sekundärrohstoffe, Abfälle</t>
  </si>
  <si>
    <t>x</t>
  </si>
  <si>
    <t>16</t>
  </si>
  <si>
    <t>Geräte und Material für die Güterbeförderung</t>
  </si>
  <si>
    <t>17</t>
  </si>
  <si>
    <t>Umzugsgut und nichtmarktbestimmte Güter</t>
  </si>
  <si>
    <t>19</t>
  </si>
  <si>
    <t>Gutart unbekannt</t>
  </si>
  <si>
    <t xml:space="preserve"> </t>
  </si>
  <si>
    <t>Übrige Ladungsträger</t>
  </si>
  <si>
    <t>Pkw (einschl. deren Anhänger)</t>
  </si>
  <si>
    <t>Lkw (einschl. deren Anhänger)</t>
  </si>
  <si>
    <t>Container in TEU (in 20 Fuß Einheiten)</t>
  </si>
  <si>
    <t>40 Fuß Container und größer</t>
  </si>
  <si>
    <t>Container zwischen 20 und 40 Fuß</t>
  </si>
  <si>
    <t>20 Fuß Container</t>
  </si>
  <si>
    <t>Container</t>
  </si>
  <si>
    <t>Ladungsträger</t>
  </si>
  <si>
    <t xml:space="preserve">Ein- und ausgeladene Fahrzeuge und Transportbehälter in den Häfen Schleswig-Holsteins </t>
  </si>
  <si>
    <t>Tabelle 7</t>
  </si>
  <si>
    <t>Nicht ermittelte Länder</t>
  </si>
  <si>
    <t>Australien</t>
  </si>
  <si>
    <t>Asien</t>
  </si>
  <si>
    <t>Mittel- und Südamerika</t>
  </si>
  <si>
    <t>Nordamerika</t>
  </si>
  <si>
    <t>Afrika</t>
  </si>
  <si>
    <t>Italien</t>
  </si>
  <si>
    <t>Süd- und Südosteuropa</t>
  </si>
  <si>
    <t>Vereinigtes Königreich</t>
  </si>
  <si>
    <t>Niederlande</t>
  </si>
  <si>
    <t>Norwegen</t>
  </si>
  <si>
    <t>Nordeuropa und Westeuropa</t>
  </si>
  <si>
    <t>Estland</t>
  </si>
  <si>
    <t>Litauen</t>
  </si>
  <si>
    <t>Polen</t>
  </si>
  <si>
    <t>Lettland</t>
  </si>
  <si>
    <t>Dänemark / Ostsee</t>
  </si>
  <si>
    <t>Russische Föderation / Ostsee</t>
  </si>
  <si>
    <t>Finnland</t>
  </si>
  <si>
    <t>Schweden / Ostsee</t>
  </si>
  <si>
    <t>Ostseegebiet</t>
  </si>
  <si>
    <t>Europa (ohne Verkehr innerhalb Deutschlands)</t>
  </si>
  <si>
    <t>Verkehr mit Häfen außerhalb Deutschlands</t>
  </si>
  <si>
    <t>darunter Verkehr innerhalb Schleswig-Holstein</t>
  </si>
  <si>
    <t>Verkehr innerhalb Deutschlands</t>
  </si>
  <si>
    <t>Fahrtgebiet</t>
  </si>
  <si>
    <t xml:space="preserve">nach Fahrtgebieten </t>
  </si>
  <si>
    <t xml:space="preserve">Tabelle 6 </t>
  </si>
  <si>
    <t>Wedel / Schulau</t>
  </si>
  <si>
    <t>Sylt,Insel</t>
  </si>
  <si>
    <t>Steenodde und Wittdün/Amrum</t>
  </si>
  <si>
    <t>Schlüttsiel</t>
  </si>
  <si>
    <t>Puttgarden/Fehmarn</t>
  </si>
  <si>
    <t>Pellworm,Insel</t>
  </si>
  <si>
    <t>Nordstrand,Insel</t>
  </si>
  <si>
    <t>Neustadt/Holstein</t>
  </si>
  <si>
    <t>List/Sylt</t>
  </si>
  <si>
    <t>Kappeln</t>
  </si>
  <si>
    <t>Itzehoe</t>
  </si>
  <si>
    <t>Hörnum/Sylt</t>
  </si>
  <si>
    <t>Helgoland,Insel</t>
  </si>
  <si>
    <t>Heiligenhafen</t>
  </si>
  <si>
    <t>Gröde/Hooge/Langeness/Hallig</t>
  </si>
  <si>
    <t>Glückstadt</t>
  </si>
  <si>
    <t>Büsum</t>
  </si>
  <si>
    <t>Burgstaaken/Fehmarn</t>
  </si>
  <si>
    <t>Beidenfleth</t>
  </si>
  <si>
    <t xml:space="preserve">Abfahrten </t>
  </si>
  <si>
    <t>Ankünfte</t>
  </si>
  <si>
    <t>Seeschiffsankünfte und -abfahrten</t>
  </si>
  <si>
    <t>Hafen</t>
  </si>
  <si>
    <r>
      <rPr>
        <sz val="10"/>
        <rFont val="Arial"/>
        <family val="2"/>
      </rPr>
      <t>Tabelle 8</t>
    </r>
    <r>
      <rPr>
        <b/>
        <sz val="10"/>
        <rFont val="Arial"/>
        <family val="2"/>
      </rPr>
      <t xml:space="preserve"> Seeschiffsankünfte und -abfahrten in den Häfen Schleswig-Holsteins </t>
    </r>
  </si>
  <si>
    <t>2011 gegenüber  2010 in %</t>
  </si>
  <si>
    <t xml:space="preserve">Insgesamt </t>
  </si>
  <si>
    <t>güter</t>
  </si>
  <si>
    <t>Trailer, sonst.</t>
  </si>
  <si>
    <t>fahrzeuge</t>
  </si>
  <si>
    <t>Omnibusse</t>
  </si>
  <si>
    <t>Handels-</t>
  </si>
  <si>
    <t>Anhänger,</t>
  </si>
  <si>
    <t>Eisenbahn-</t>
  </si>
  <si>
    <t>Güter-LKW</t>
  </si>
  <si>
    <t>Reise-Pkw,</t>
  </si>
  <si>
    <t>KFZ als</t>
  </si>
  <si>
    <t>Anzahl der umgeschlagenen Fahrzeuge und der Transportbehälter</t>
  </si>
  <si>
    <t>Tabelle 12</t>
  </si>
  <si>
    <t>2010 in %</t>
  </si>
  <si>
    <t>gene</t>
  </si>
  <si>
    <t>2011 gegenüber</t>
  </si>
  <si>
    <t>insgasamt</t>
  </si>
  <si>
    <t>ausgestie-</t>
  </si>
  <si>
    <t>eingestie-</t>
  </si>
  <si>
    <t>Veränderung</t>
  </si>
  <si>
    <t>Tabelle 11</t>
  </si>
  <si>
    <t>Veränderung insgesamt             2011                gegenüber        2010              in %</t>
  </si>
  <si>
    <t>Seegüterumschlag in den Häfen Schleswig - Holsteins 2011 und 2010</t>
  </si>
  <si>
    <t>Ein- und ausgestiegene Fahrgäste in den Häfen Schleswig-Holsteins 2010 und 2011</t>
  </si>
  <si>
    <t>im seewärtigen Güterverkehr Schleswig-Holsteins 2011</t>
  </si>
  <si>
    <t xml:space="preserve">insgesamt </t>
  </si>
  <si>
    <t xml:space="preserve">              -</t>
  </si>
  <si>
    <t xml:space="preserve">             -</t>
  </si>
  <si>
    <t xml:space="preserve">              x</t>
  </si>
  <si>
    <t>Seeverkehr in den Häfen Schleswig-Holsteins 2011 und 2010</t>
  </si>
  <si>
    <t>Januar  bis  Dezember</t>
  </si>
  <si>
    <t xml:space="preserve">Seeschiffsankünfte in den Häfen Schleswig-Holsteins 2011 und 2010 </t>
  </si>
  <si>
    <t>Seeschiffsankünfte in den Häfen Schleswig-Holsteins  2011 und 2010 nach Schiffsarten</t>
  </si>
  <si>
    <t>Insgesamt              2010</t>
  </si>
  <si>
    <t>Insgesamt               2011</t>
  </si>
  <si>
    <t>Seegüterumschlag in den Häfen Schleswig-Holsteins  2011 und 2010</t>
  </si>
  <si>
    <t>Insgesamt              2011</t>
  </si>
  <si>
    <t>-</t>
  </si>
  <si>
    <t xml:space="preserve">                  x</t>
  </si>
  <si>
    <t xml:space="preserve">                   -</t>
  </si>
  <si>
    <t>2011 und 2010</t>
  </si>
  <si>
    <t>Reinhard Schubert</t>
  </si>
  <si>
    <t>040 42831-1820</t>
  </si>
  <si>
    <t>H II 2 - j/11 S</t>
  </si>
  <si>
    <t>Veränderung  2011 gegenüber  2010 in %</t>
  </si>
  <si>
    <t>Veränderung 2011 gegenüber  2010 in %</t>
  </si>
  <si>
    <t xml:space="preserve">Seegüterumschlag in den Häfen Schleswig-Holsteins im 2011 und 2010 </t>
  </si>
  <si>
    <t>Brutto-       raumzahl       (BRZ)</t>
  </si>
  <si>
    <t>Trag-       fähigkeit        (tdw)</t>
  </si>
  <si>
    <t>Tabelle 10</t>
  </si>
  <si>
    <t xml:space="preserve">Tabelle 9 </t>
  </si>
  <si>
    <t xml:space="preserve"> Seegüterumschlag im Fährverkehr in den Häfen Schleswig - Holsteins </t>
  </si>
  <si>
    <t xml:space="preserve"> 2011 und 2010</t>
  </si>
  <si>
    <r>
      <rPr>
        <sz val="10"/>
        <rFont val="Arial"/>
        <family val="2"/>
      </rPr>
      <t>Tabelle 13</t>
    </r>
    <r>
      <rPr>
        <b/>
        <sz val="10"/>
        <rFont val="Arial"/>
        <family val="2"/>
      </rPr>
      <t xml:space="preserve">   Entwicklung des Seegüterverkehrs in den Häfen Schleswig-Holsteins seit 1970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</si>
</sst>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\ ###\ ##0"/>
    <numFmt numFmtId="165" formatCode="000"/>
    <numFmt numFmtId="166" formatCode="d/\ mmmm\ yyyy"/>
    <numFmt numFmtId="167" formatCode="\ \ \ \ \ \+* #0.0\ \ \ ;\ \ \ \ \ \-* #0.0\ \ \ ;"/>
    <numFmt numFmtId="168" formatCode="#\ ###\ ##0\ "/>
    <numFmt numFmtId="169" formatCode="0.0\ \ \ "/>
    <numFmt numFmtId="170" formatCode="#\ ###\ ##0\ \ \ "/>
    <numFmt numFmtId="171" formatCode="\ \ \ \ \ \+* #0.0;\ \ \ \ \ \-* #0.0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>
      <alignment/>
      <protection locked="0"/>
    </xf>
  </cellStyleXfs>
  <cellXfs count="231">
    <xf numFmtId="0" fontId="0" fillId="0" borderId="0" xfId="0"/>
    <xf numFmtId="0" fontId="5" fillId="2" borderId="1" xfId="20" applyFont="1" applyFill="1" applyBorder="1" applyAlignment="1" applyProtection="1">
      <alignment horizontal="left"/>
      <protection hidden="1"/>
    </xf>
    <xf numFmtId="0" fontId="1" fillId="2" borderId="0" xfId="23" applyFont="1" applyFill="1" applyBorder="1" applyProtection="1">
      <alignment/>
      <protection hidden="1"/>
    </xf>
    <xf numFmtId="1" fontId="6" fillId="2" borderId="2" xfId="23" applyNumberFormat="1" applyFont="1" applyFill="1" applyBorder="1" applyAlignment="1" applyProtection="1">
      <alignment horizontal="left"/>
      <protection hidden="1"/>
    </xf>
    <xf numFmtId="0" fontId="6" fillId="2" borderId="0" xfId="23" applyFont="1" applyFill="1" applyBorder="1" applyAlignment="1" applyProtection="1">
      <alignment horizontal="centerContinuous"/>
      <protection hidden="1"/>
    </xf>
    <xf numFmtId="0" fontId="6" fillId="2" borderId="2" xfId="23" applyFont="1" applyFill="1" applyBorder="1" applyAlignment="1" applyProtection="1">
      <alignment horizontal="left"/>
      <protection hidden="1"/>
    </xf>
    <xf numFmtId="0" fontId="6" fillId="2" borderId="2" xfId="23" applyFont="1" applyFill="1" applyBorder="1" applyAlignment="1" applyProtection="1">
      <alignment/>
      <protection hidden="1"/>
    </xf>
    <xf numFmtId="0" fontId="7" fillId="2" borderId="3" xfId="20" applyFont="1" applyFill="1" applyBorder="1" applyAlignment="1" applyProtection="1">
      <alignment horizontal="left"/>
      <protection hidden="1"/>
    </xf>
    <xf numFmtId="0" fontId="1" fillId="2" borderId="2" xfId="23" applyFont="1" applyFill="1" applyBorder="1" applyAlignment="1" applyProtection="1">
      <alignment/>
      <protection hidden="1"/>
    </xf>
    <xf numFmtId="0" fontId="6" fillId="2" borderId="4" xfId="23" applyFont="1" applyFill="1" applyBorder="1" applyAlignment="1" applyProtection="1">
      <alignment/>
      <protection hidden="1"/>
    </xf>
    <xf numFmtId="0" fontId="6" fillId="2" borderId="0" xfId="22" applyFont="1" applyFill="1">
      <alignment/>
      <protection/>
    </xf>
    <xf numFmtId="0" fontId="6" fillId="2" borderId="0" xfId="22" applyFont="1" applyFill="1" applyBorder="1">
      <alignment/>
      <protection/>
    </xf>
    <xf numFmtId="0" fontId="11" fillId="0" borderId="0" xfId="0" applyFont="1"/>
    <xf numFmtId="0" fontId="11" fillId="0" borderId="0" xfId="0" applyFont="1" applyBorder="1"/>
    <xf numFmtId="167" fontId="8" fillId="2" borderId="0" xfId="24" applyNumberFormat="1" applyFont="1" applyFill="1" applyBorder="1" applyAlignment="1">
      <alignment horizontal="left"/>
      <protection/>
    </xf>
    <xf numFmtId="167" fontId="8" fillId="2" borderId="0" xfId="24" applyNumberFormat="1" applyFont="1" applyFill="1" applyBorder="1">
      <alignment/>
      <protection/>
    </xf>
    <xf numFmtId="169" fontId="8" fillId="2" borderId="0" xfId="24" applyNumberFormat="1" applyFont="1" applyFill="1" applyBorder="1">
      <alignment/>
      <protection/>
    </xf>
    <xf numFmtId="167" fontId="13" fillId="2" borderId="0" xfId="24" applyNumberFormat="1" applyFont="1" applyFill="1" applyBorder="1">
      <alignment/>
      <protection/>
    </xf>
    <xf numFmtId="0" fontId="6" fillId="3" borderId="5" xfId="23" applyFont="1" applyFill="1" applyBorder="1" applyAlignment="1" applyProtection="1">
      <alignment/>
      <protection hidden="1"/>
    </xf>
    <xf numFmtId="0" fontId="1" fillId="3" borderId="5" xfId="23" applyFont="1" applyFill="1" applyBorder="1" applyAlignment="1" applyProtection="1">
      <alignment/>
      <protection hidden="1"/>
    </xf>
    <xf numFmtId="0" fontId="1" fillId="3" borderId="6" xfId="23" applyFont="1" applyFill="1" applyBorder="1" applyAlignment="1" applyProtection="1">
      <alignment/>
      <protection hidden="1"/>
    </xf>
    <xf numFmtId="0" fontId="1" fillId="3" borderId="0" xfId="23" applyFont="1" applyFill="1" applyBorder="1" applyAlignment="1" applyProtection="1">
      <alignment vertical="top"/>
      <protection hidden="1"/>
    </xf>
    <xf numFmtId="0" fontId="1" fillId="3" borderId="0" xfId="23" applyFont="1" applyFill="1" applyBorder="1" applyAlignment="1" applyProtection="1">
      <alignment/>
      <protection hidden="1"/>
    </xf>
    <xf numFmtId="0" fontId="1" fillId="3" borderId="7" xfId="23" applyFont="1" applyFill="1" applyBorder="1" applyAlignment="1" applyProtection="1">
      <alignment/>
      <protection hidden="1"/>
    </xf>
    <xf numFmtId="0" fontId="7" fillId="3" borderId="8" xfId="20" applyFont="1" applyFill="1" applyBorder="1" applyAlignment="1" applyProtection="1">
      <alignment horizontal="left"/>
      <protection hidden="1"/>
    </xf>
    <xf numFmtId="0" fontId="1" fillId="3" borderId="8" xfId="23" applyFont="1" applyFill="1" applyBorder="1" applyAlignment="1" applyProtection="1">
      <alignment/>
      <protection hidden="1"/>
    </xf>
    <xf numFmtId="0" fontId="1" fillId="3" borderId="1" xfId="23" applyFont="1" applyFill="1" applyBorder="1" applyAlignment="1" applyProtection="1">
      <alignment/>
      <protection hidden="1"/>
    </xf>
    <xf numFmtId="0" fontId="1" fillId="3" borderId="4" xfId="23" applyFont="1" applyFill="1" applyBorder="1" applyProtection="1">
      <alignment/>
      <protection hidden="1"/>
    </xf>
    <xf numFmtId="0" fontId="1" fillId="3" borderId="5" xfId="23" applyFont="1" applyFill="1" applyBorder="1" applyProtection="1">
      <alignment/>
      <protection hidden="1"/>
    </xf>
    <xf numFmtId="0" fontId="1" fillId="3" borderId="6" xfId="23" applyFont="1" applyFill="1" applyBorder="1" applyProtection="1">
      <alignment/>
      <protection hidden="1"/>
    </xf>
    <xf numFmtId="0" fontId="1" fillId="3" borderId="2" xfId="23" applyFont="1" applyFill="1" applyBorder="1" applyProtection="1">
      <alignment/>
      <protection hidden="1"/>
    </xf>
    <xf numFmtId="0" fontId="1" fillId="3" borderId="0" xfId="23" applyFont="1" applyFill="1" applyBorder="1" applyProtection="1">
      <alignment/>
      <protection hidden="1"/>
    </xf>
    <xf numFmtId="0" fontId="1" fillId="3" borderId="7" xfId="23" applyFont="1" applyFill="1" applyBorder="1" applyProtection="1">
      <alignment/>
      <protection hidden="1"/>
    </xf>
    <xf numFmtId="49" fontId="1" fillId="3" borderId="0" xfId="23" applyNumberFormat="1" applyFont="1" applyFill="1" applyBorder="1" applyProtection="1">
      <alignment/>
      <protection hidden="1"/>
    </xf>
    <xf numFmtId="0" fontId="1" fillId="3" borderId="0" xfId="23" applyFont="1" applyFill="1" applyBorder="1" applyProtection="1" quotePrefix="1">
      <alignment/>
      <protection hidden="1"/>
    </xf>
    <xf numFmtId="0" fontId="1" fillId="3" borderId="3" xfId="23" applyFont="1" applyFill="1" applyBorder="1" applyProtection="1">
      <alignment/>
      <protection hidden="1"/>
    </xf>
    <xf numFmtId="0" fontId="1" fillId="3" borderId="8" xfId="23" applyFont="1" applyFill="1" applyBorder="1" applyProtection="1">
      <alignment/>
      <protection hidden="1"/>
    </xf>
    <xf numFmtId="0" fontId="6" fillId="3" borderId="2" xfId="23" applyFont="1" applyFill="1" applyBorder="1" applyAlignment="1" applyProtection="1">
      <alignment/>
      <protection hidden="1"/>
    </xf>
    <xf numFmtId="0" fontId="6" fillId="3" borderId="0" xfId="23" applyFont="1" applyFill="1" applyBorder="1" applyAlignment="1" applyProtection="1">
      <alignment horizontal="centerContinuous"/>
      <protection hidden="1"/>
    </xf>
    <xf numFmtId="0" fontId="6" fillId="3" borderId="7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Protection="1">
      <alignment/>
      <protection hidden="1"/>
    </xf>
    <xf numFmtId="0" fontId="1" fillId="3" borderId="9" xfId="23" applyFont="1" applyFill="1" applyBorder="1" applyProtection="1">
      <alignment/>
      <protection hidden="1"/>
    </xf>
    <xf numFmtId="0" fontId="1" fillId="3" borderId="10" xfId="23" applyFont="1" applyFill="1" applyBorder="1" applyProtection="1">
      <alignment/>
      <protection hidden="1"/>
    </xf>
    <xf numFmtId="0" fontId="1" fillId="3" borderId="11" xfId="23" applyFont="1" applyFill="1" applyBorder="1" applyProtection="1">
      <alignment/>
      <protection hidden="1"/>
    </xf>
    <xf numFmtId="0" fontId="6" fillId="2" borderId="0" xfId="0" applyFont="1" applyFill="1"/>
    <xf numFmtId="0" fontId="1" fillId="2" borderId="8" xfId="0" applyFont="1" applyFill="1" applyBorder="1" applyAlignment="1">
      <alignment horizontal="center"/>
    </xf>
    <xf numFmtId="0" fontId="11" fillId="2" borderId="0" xfId="0" applyFont="1" applyFill="1"/>
    <xf numFmtId="164" fontId="11" fillId="2" borderId="0" xfId="0" applyNumberFormat="1" applyFont="1" applyFill="1"/>
    <xf numFmtId="0" fontId="11" fillId="2" borderId="0" xfId="0" applyFont="1" applyFill="1" applyAlignment="1">
      <alignment horizontal="left"/>
    </xf>
    <xf numFmtId="49" fontId="12" fillId="0" borderId="0" xfId="0" applyNumberFormat="1" applyFont="1" applyBorder="1"/>
    <xf numFmtId="168" fontId="12" fillId="0" borderId="0" xfId="0" applyNumberFormat="1" applyFont="1" applyBorder="1"/>
    <xf numFmtId="171" fontId="6" fillId="2" borderId="0" xfId="24" applyNumberFormat="1" applyFont="1" applyFill="1" applyBorder="1" applyAlignment="1">
      <alignment/>
      <protection/>
    </xf>
    <xf numFmtId="0" fontId="15" fillId="0" borderId="0" xfId="0" applyFont="1" applyBorder="1"/>
    <xf numFmtId="0" fontId="16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2" borderId="1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8" fontId="11" fillId="0" borderId="0" xfId="0" applyNumberFormat="1" applyFont="1"/>
    <xf numFmtId="168" fontId="11" fillId="0" borderId="0" xfId="0" applyNumberFormat="1" applyFont="1" applyFill="1" applyBorder="1"/>
    <xf numFmtId="167" fontId="8" fillId="2" borderId="0" xfId="24" applyNumberFormat="1" applyFont="1" applyFill="1" applyBorder="1" applyAlignment="1">
      <alignment horizontal="center"/>
      <protection/>
    </xf>
    <xf numFmtId="0" fontId="1" fillId="3" borderId="4" xfId="23" applyFont="1" applyFill="1" applyBorder="1" applyAlignment="1" applyProtection="1">
      <alignment horizontal="left" vertical="top" wrapText="1"/>
      <protection hidden="1"/>
    </xf>
    <xf numFmtId="0" fontId="1" fillId="3" borderId="5" xfId="23" applyFont="1" applyFill="1" applyBorder="1" applyAlignment="1" applyProtection="1">
      <alignment horizontal="left" vertical="top" wrapText="1"/>
      <protection hidden="1"/>
    </xf>
    <xf numFmtId="0" fontId="1" fillId="3" borderId="6" xfId="23" applyFont="1" applyFill="1" applyBorder="1" applyAlignment="1" applyProtection="1">
      <alignment horizontal="left" vertical="top" wrapText="1"/>
      <protection hidden="1"/>
    </xf>
    <xf numFmtId="0" fontId="1" fillId="3" borderId="2" xfId="23" applyFont="1" applyFill="1" applyBorder="1" applyAlignment="1" applyProtection="1">
      <alignment horizontal="left" vertical="top" wrapText="1"/>
      <protection hidden="1"/>
    </xf>
    <xf numFmtId="0" fontId="1" fillId="3" borderId="0" xfId="23" applyFont="1" applyFill="1" applyBorder="1" applyAlignment="1" applyProtection="1">
      <alignment horizontal="left" vertical="top" wrapText="1"/>
      <protection hidden="1"/>
    </xf>
    <xf numFmtId="0" fontId="1" fillId="3" borderId="7" xfId="23" applyFont="1" applyFill="1" applyBorder="1" applyAlignment="1" applyProtection="1">
      <alignment horizontal="left" vertical="top" wrapText="1"/>
      <protection hidden="1"/>
    </xf>
    <xf numFmtId="0" fontId="1" fillId="3" borderId="3" xfId="23" applyFont="1" applyFill="1" applyBorder="1" applyAlignment="1" applyProtection="1">
      <alignment horizontal="left" vertical="top" wrapText="1"/>
      <protection hidden="1"/>
    </xf>
    <xf numFmtId="0" fontId="1" fillId="3" borderId="8" xfId="23" applyFont="1" applyFill="1" applyBorder="1" applyAlignment="1" applyProtection="1">
      <alignment horizontal="left" vertical="top" wrapText="1"/>
      <protection hidden="1"/>
    </xf>
    <xf numFmtId="0" fontId="1" fillId="3" borderId="1" xfId="23" applyFont="1" applyFill="1" applyBorder="1" applyAlignment="1" applyProtection="1">
      <alignment horizontal="left" vertical="top" wrapText="1"/>
      <protection hidden="1"/>
    </xf>
    <xf numFmtId="0" fontId="5" fillId="3" borderId="8" xfId="21" applyFont="1" applyFill="1" applyBorder="1" applyAlignment="1" applyProtection="1">
      <alignment horizontal="left"/>
      <protection hidden="1"/>
    </xf>
    <xf numFmtId="0" fontId="5" fillId="3" borderId="8" xfId="20" applyFont="1" applyFill="1" applyBorder="1" applyAlignment="1" applyProtection="1">
      <alignment horizontal="left"/>
      <protection hidden="1"/>
    </xf>
    <xf numFmtId="0" fontId="5" fillId="3" borderId="1" xfId="20" applyFont="1" applyFill="1" applyBorder="1" applyAlignment="1" applyProtection="1">
      <alignment horizontal="left"/>
      <protection hidden="1"/>
    </xf>
    <xf numFmtId="49" fontId="1" fillId="2" borderId="5" xfId="23" applyNumberFormat="1" applyFont="1" applyFill="1" applyBorder="1" applyAlignment="1" applyProtection="1">
      <alignment horizontal="left"/>
      <protection hidden="1"/>
    </xf>
    <xf numFmtId="49" fontId="1" fillId="2" borderId="6" xfId="23" applyNumberFormat="1" applyFont="1" applyFill="1" applyBorder="1" applyAlignment="1" applyProtection="1">
      <alignment horizontal="left"/>
      <protection hidden="1"/>
    </xf>
    <xf numFmtId="166" fontId="1" fillId="2" borderId="9" xfId="23" applyNumberFormat="1" applyFont="1" applyFill="1" applyBorder="1" applyAlignment="1" applyProtection="1">
      <alignment horizontal="left"/>
      <protection hidden="1"/>
    </xf>
    <xf numFmtId="166" fontId="1" fillId="2" borderId="11" xfId="23" applyNumberFormat="1" applyFont="1" applyFill="1" applyBorder="1" applyAlignment="1" applyProtection="1">
      <alignment horizontal="left"/>
      <protection hidden="1"/>
    </xf>
    <xf numFmtId="49" fontId="1" fillId="2" borderId="0" xfId="23" applyNumberFormat="1" applyFont="1" applyFill="1" applyBorder="1" applyAlignment="1" applyProtection="1">
      <alignment horizontal="left"/>
      <protection hidden="1"/>
    </xf>
    <xf numFmtId="49" fontId="1" fillId="2" borderId="7" xfId="23" applyNumberFormat="1" applyFont="1" applyFill="1" applyBorder="1" applyAlignment="1" applyProtection="1">
      <alignment horizontal="left"/>
      <protection hidden="1"/>
    </xf>
    <xf numFmtId="0" fontId="5" fillId="2" borderId="8" xfId="25" applyFont="1" applyFill="1" applyBorder="1" applyAlignment="1" applyProtection="1">
      <alignment horizontal="left"/>
      <protection hidden="1"/>
    </xf>
    <xf numFmtId="0" fontId="5" fillId="2" borderId="8" xfId="20" applyFont="1" applyFill="1" applyBorder="1" applyAlignment="1" applyProtection="1">
      <alignment horizontal="left"/>
      <protection hidden="1"/>
    </xf>
    <xf numFmtId="0" fontId="14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3" xfId="0" applyFont="1" applyBorder="1"/>
    <xf numFmtId="0" fontId="17" fillId="0" borderId="1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/>
    <xf numFmtId="0" fontId="18" fillId="0" borderId="0" xfId="0" applyFont="1"/>
    <xf numFmtId="0" fontId="18" fillId="0" borderId="7" xfId="0" applyFont="1" applyBorder="1"/>
    <xf numFmtId="49" fontId="18" fillId="0" borderId="15" xfId="0" applyNumberFormat="1" applyFont="1" applyBorder="1" applyAlignment="1">
      <alignment horizontal="center"/>
    </xf>
    <xf numFmtId="168" fontId="18" fillId="0" borderId="15" xfId="0" applyNumberFormat="1" applyFont="1" applyBorder="1"/>
    <xf numFmtId="0" fontId="17" fillId="0" borderId="7" xfId="0" applyFont="1" applyBorder="1"/>
    <xf numFmtId="0" fontId="17" fillId="0" borderId="15" xfId="0" applyFont="1" applyBorder="1" applyAlignment="1">
      <alignment horizontal="center"/>
    </xf>
    <xf numFmtId="168" fontId="17" fillId="0" borderId="15" xfId="0" applyNumberFormat="1" applyFont="1" applyBorder="1"/>
    <xf numFmtId="49" fontId="17" fillId="0" borderId="0" xfId="0" applyNumberFormat="1" applyFont="1"/>
    <xf numFmtId="49" fontId="17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 vertical="top"/>
    </xf>
    <xf numFmtId="0" fontId="8" fillId="2" borderId="5" xfId="22" applyFont="1" applyFill="1" applyBorder="1" applyAlignment="1">
      <alignment horizontal="center" vertical="center" wrapText="1"/>
      <protection/>
    </xf>
    <xf numFmtId="0" fontId="8" fillId="2" borderId="6" xfId="22" applyFont="1" applyFill="1" applyBorder="1" applyAlignment="1">
      <alignment horizontal="center" vertical="center" wrapText="1"/>
      <protection/>
    </xf>
    <xf numFmtId="0" fontId="8" fillId="2" borderId="9" xfId="22" applyFont="1" applyFill="1" applyBorder="1" applyAlignment="1">
      <alignment horizontal="center" vertical="center"/>
      <protection/>
    </xf>
    <xf numFmtId="0" fontId="8" fillId="2" borderId="10" xfId="22" applyFont="1" applyFill="1" applyBorder="1" applyAlignment="1">
      <alignment horizontal="center" vertical="center"/>
      <protection/>
    </xf>
    <xf numFmtId="0" fontId="8" fillId="2" borderId="11" xfId="22" applyFont="1" applyFill="1" applyBorder="1" applyAlignment="1">
      <alignment horizontal="center" vertical="center"/>
      <protection/>
    </xf>
    <xf numFmtId="0" fontId="8" fillId="2" borderId="4" xfId="22" applyFont="1" applyFill="1" applyBorder="1" applyAlignment="1">
      <alignment horizontal="center" vertical="center" wrapText="1"/>
      <protection/>
    </xf>
    <xf numFmtId="0" fontId="8" fillId="2" borderId="0" xfId="22" applyFont="1" applyFill="1" applyBorder="1" applyAlignment="1">
      <alignment horizontal="center" vertical="center" wrapText="1"/>
      <protection/>
    </xf>
    <xf numFmtId="0" fontId="8" fillId="2" borderId="7" xfId="22" applyFont="1" applyFill="1" applyBorder="1" applyAlignment="1">
      <alignment horizontal="center" vertical="center" wrapText="1"/>
      <protection/>
    </xf>
    <xf numFmtId="0" fontId="8" fillId="2" borderId="2" xfId="22" applyFont="1" applyFill="1" applyBorder="1" applyAlignment="1">
      <alignment horizontal="center" vertical="center" wrapText="1"/>
      <protection/>
    </xf>
    <xf numFmtId="0" fontId="8" fillId="0" borderId="2" xfId="22" applyFont="1" applyBorder="1" applyAlignment="1">
      <alignment wrapText="1"/>
      <protection/>
    </xf>
    <xf numFmtId="0" fontId="8" fillId="2" borderId="8" xfId="22" applyFont="1" applyFill="1" applyBorder="1" applyAlignment="1">
      <alignment horizontal="center" vertical="center" wrapText="1"/>
      <protection/>
    </xf>
    <xf numFmtId="0" fontId="8" fillId="2" borderId="1" xfId="22" applyFont="1" applyFill="1" applyBorder="1" applyAlignment="1">
      <alignment horizontal="center" vertical="center" wrapText="1"/>
      <protection/>
    </xf>
    <xf numFmtId="0" fontId="8" fillId="2" borderId="14" xfId="22" applyFont="1" applyFill="1" applyBorder="1" applyAlignment="1">
      <alignment horizontal="center" vertical="center" wrapText="1"/>
      <protection/>
    </xf>
    <xf numFmtId="0" fontId="8" fillId="2" borderId="13" xfId="22" applyFont="1" applyFill="1" applyBorder="1" applyAlignment="1">
      <alignment horizontal="center" vertical="center" wrapText="1"/>
      <protection/>
    </xf>
    <xf numFmtId="0" fontId="8" fillId="2" borderId="8" xfId="22" applyFont="1" applyFill="1" applyBorder="1" applyAlignment="1">
      <alignment horizontal="center" vertical="center" wrapText="1"/>
      <protection/>
    </xf>
    <xf numFmtId="0" fontId="8" fillId="0" borderId="3" xfId="22" applyFont="1" applyBorder="1" applyAlignment="1">
      <alignment wrapText="1"/>
      <protection/>
    </xf>
    <xf numFmtId="0" fontId="8" fillId="2" borderId="0" xfId="22" applyFont="1" applyFill="1" applyBorder="1" applyAlignment="1">
      <alignment horizontal="center" vertical="center" wrapText="1"/>
      <protection/>
    </xf>
    <xf numFmtId="0" fontId="8" fillId="2" borderId="7" xfId="22" applyFont="1" applyFill="1" applyBorder="1" applyAlignment="1">
      <alignment horizontal="center" vertical="center" wrapText="1"/>
      <protection/>
    </xf>
    <xf numFmtId="0" fontId="8" fillId="2" borderId="15" xfId="22" applyFont="1" applyFill="1" applyBorder="1" applyAlignment="1">
      <alignment horizontal="center" vertical="center" wrapText="1"/>
      <protection/>
    </xf>
    <xf numFmtId="0" fontId="8" fillId="0" borderId="0" xfId="22" applyFont="1" applyBorder="1" applyAlignment="1">
      <alignment wrapText="1"/>
      <protection/>
    </xf>
    <xf numFmtId="49" fontId="17" fillId="0" borderId="0" xfId="0" applyNumberFormat="1" applyFont="1" applyBorder="1"/>
    <xf numFmtId="49" fontId="17" fillId="0" borderId="7" xfId="0" applyNumberFormat="1" applyFont="1" applyBorder="1"/>
    <xf numFmtId="49" fontId="17" fillId="0" borderId="0" xfId="0" applyNumberFormat="1" applyFont="1" applyBorder="1" applyAlignment="1">
      <alignment horizontal="center" wrapText="1"/>
    </xf>
    <xf numFmtId="49" fontId="17" fillId="0" borderId="7" xfId="0" applyNumberFormat="1" applyFont="1" applyBorder="1" applyAlignment="1">
      <alignment horizontal="center" wrapText="1"/>
    </xf>
    <xf numFmtId="49" fontId="18" fillId="0" borderId="7" xfId="0" applyNumberFormat="1" applyFont="1" applyBorder="1"/>
    <xf numFmtId="168" fontId="17" fillId="0" borderId="0" xfId="0" applyNumberFormat="1" applyFont="1"/>
    <xf numFmtId="49" fontId="17" fillId="0" borderId="0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6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6" xfId="0" applyNumberFormat="1" applyFont="1" applyBorder="1"/>
    <xf numFmtId="0" fontId="17" fillId="0" borderId="6" xfId="0" applyFont="1" applyBorder="1"/>
    <xf numFmtId="168" fontId="17" fillId="0" borderId="15" xfId="0" applyNumberFormat="1" applyFont="1" applyBorder="1" applyAlignment="1">
      <alignment horizontal="right"/>
    </xf>
    <xf numFmtId="49" fontId="17" fillId="0" borderId="5" xfId="0" applyNumberFormat="1" applyFont="1" applyBorder="1"/>
    <xf numFmtId="0" fontId="17" fillId="0" borderId="5" xfId="0" applyFont="1" applyBorder="1"/>
    <xf numFmtId="0" fontId="17" fillId="0" borderId="0" xfId="0" applyFont="1" applyBorder="1"/>
    <xf numFmtId="49" fontId="17" fillId="0" borderId="0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16" fillId="0" borderId="0" xfId="0" applyFont="1" applyAlignment="1">
      <alignment horizontal="right"/>
    </xf>
    <xf numFmtId="0" fontId="8" fillId="2" borderId="3" xfId="22" applyFont="1" applyFill="1" applyBorder="1" applyAlignment="1">
      <alignment horizontal="center" vertical="center"/>
      <protection/>
    </xf>
    <xf numFmtId="0" fontId="8" fillId="2" borderId="8" xfId="22" applyFont="1" applyFill="1" applyBorder="1" applyAlignment="1">
      <alignment horizontal="center" vertical="center"/>
      <protection/>
    </xf>
    <xf numFmtId="0" fontId="8" fillId="2" borderId="1" xfId="22" applyFont="1" applyFill="1" applyBorder="1" applyAlignment="1">
      <alignment horizontal="center" vertical="center"/>
      <protection/>
    </xf>
    <xf numFmtId="0" fontId="8" fillId="0" borderId="0" xfId="22" applyFont="1" applyAlignment="1">
      <alignment horizontal="center" vertical="center" wrapText="1"/>
      <protection/>
    </xf>
    <xf numFmtId="0" fontId="17" fillId="0" borderId="12" xfId="0" applyFont="1" applyBorder="1"/>
    <xf numFmtId="170" fontId="17" fillId="0" borderId="15" xfId="0" applyNumberFormat="1" applyFont="1" applyBorder="1"/>
    <xf numFmtId="170" fontId="17" fillId="0" borderId="15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170" fontId="18" fillId="0" borderId="15" xfId="0" applyNumberFormat="1" applyFont="1" applyBorder="1"/>
    <xf numFmtId="164" fontId="13" fillId="2" borderId="15" xfId="0" applyNumberFormat="1" applyFont="1" applyFill="1" applyBorder="1"/>
    <xf numFmtId="0" fontId="17" fillId="2" borderId="1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71" fontId="8" fillId="2" borderId="2" xfId="24" applyNumberFormat="1" applyFont="1" applyFill="1" applyBorder="1" applyAlignment="1">
      <alignment/>
      <protection/>
    </xf>
    <xf numFmtId="167" fontId="8" fillId="2" borderId="0" xfId="24" applyNumberFormat="1" applyFont="1" applyFill="1" applyBorder="1" applyAlignment="1">
      <alignment/>
      <protection/>
    </xf>
    <xf numFmtId="171" fontId="8" fillId="2" borderId="2" xfId="24" applyNumberFormat="1" applyFont="1" applyFill="1" applyBorder="1" applyAlignment="1">
      <alignment horizontal="center"/>
      <protection/>
    </xf>
    <xf numFmtId="171" fontId="13" fillId="2" borderId="2" xfId="24" applyNumberFormat="1" applyFont="1" applyFill="1" applyBorder="1" applyAlignment="1">
      <alignment/>
      <protection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8" fontId="17" fillId="0" borderId="0" xfId="0" applyNumberFormat="1" applyFont="1" applyBorder="1"/>
    <xf numFmtId="168" fontId="18" fillId="0" borderId="2" xfId="0" applyNumberFormat="1" applyFont="1" applyBorder="1"/>
    <xf numFmtId="0" fontId="6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/>
    </xf>
    <xf numFmtId="0" fontId="17" fillId="2" borderId="0" xfId="0" applyFont="1" applyFill="1"/>
    <xf numFmtId="165" fontId="17" fillId="2" borderId="0" xfId="0" applyNumberFormat="1" applyFont="1" applyFill="1" applyAlignment="1">
      <alignment horizontal="center"/>
    </xf>
    <xf numFmtId="164" fontId="17" fillId="2" borderId="0" xfId="0" applyNumberFormat="1" applyFont="1" applyFill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_A_I_2_vj061_S" xfId="20"/>
    <cellStyle name="Hyperlink_EXCEL-Vorblatt für Statistische Berichte" xfId="21"/>
    <cellStyle name="Standard 2" xfId="22"/>
    <cellStyle name="Standard_A_I_2_vj061_S" xfId="23"/>
    <cellStyle name="Standard_StatBerich_Monate" xfId="24"/>
    <cellStyle name="Hyperlink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971550</xdr:colOff>
      <xdr:row>2</xdr:row>
      <xdr:rowOff>142875</xdr:rowOff>
    </xdr:to>
    <xdr:pic>
      <xdr:nvPicPr>
        <xdr:cNvPr id="2" name="Picture 1" descr="LOGO_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28575"/>
          <a:ext cx="828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1">
      <selection activeCell="J1" sqref="J1"/>
    </sheetView>
  </sheetViews>
  <sheetFormatPr defaultColWidth="11.421875" defaultRowHeight="15"/>
  <cols>
    <col min="1" max="1" width="16.421875" style="0" customWidth="1"/>
  </cols>
  <sheetData>
    <row r="1" spans="1:8" ht="15">
      <c r="A1" s="9"/>
      <c r="B1" s="18" t="s">
        <v>36</v>
      </c>
      <c r="C1" s="19"/>
      <c r="D1" s="19"/>
      <c r="E1" s="19"/>
      <c r="F1" s="19"/>
      <c r="G1" s="19"/>
      <c r="H1" s="20"/>
    </row>
    <row r="2" spans="1:8" ht="15">
      <c r="A2" s="8"/>
      <c r="B2" s="21" t="s">
        <v>35</v>
      </c>
      <c r="C2" s="22"/>
      <c r="D2" s="22"/>
      <c r="E2" s="22"/>
      <c r="F2" s="22"/>
      <c r="G2" s="22"/>
      <c r="H2" s="23"/>
    </row>
    <row r="3" spans="1:8" ht="15">
      <c r="A3" s="7"/>
      <c r="B3" s="24" t="s">
        <v>34</v>
      </c>
      <c r="C3" s="25"/>
      <c r="D3" s="25"/>
      <c r="E3" s="25"/>
      <c r="F3" s="25"/>
      <c r="G3" s="25"/>
      <c r="H3" s="26"/>
    </row>
    <row r="4" spans="1:8" ht="15">
      <c r="A4" s="27" t="s">
        <v>33</v>
      </c>
      <c r="B4" s="28" t="s">
        <v>32</v>
      </c>
      <c r="C4" s="28"/>
      <c r="D4" s="29"/>
      <c r="E4" s="28" t="s">
        <v>31</v>
      </c>
      <c r="F4" s="28" t="s">
        <v>30</v>
      </c>
      <c r="G4" s="28"/>
      <c r="H4" s="29"/>
    </row>
    <row r="5" spans="1:8" ht="15">
      <c r="A5" s="30" t="s">
        <v>28</v>
      </c>
      <c r="B5" s="31" t="s">
        <v>29</v>
      </c>
      <c r="C5" s="31"/>
      <c r="D5" s="32"/>
      <c r="E5" s="31" t="s">
        <v>28</v>
      </c>
      <c r="F5" s="31" t="s">
        <v>27</v>
      </c>
      <c r="G5" s="31"/>
      <c r="H5" s="32"/>
    </row>
    <row r="6" spans="1:8" ht="15">
      <c r="A6" s="30" t="s">
        <v>14</v>
      </c>
      <c r="B6" s="33" t="s">
        <v>26</v>
      </c>
      <c r="C6" s="31"/>
      <c r="D6" s="32"/>
      <c r="E6" s="31" t="s">
        <v>14</v>
      </c>
      <c r="F6" s="33" t="s">
        <v>25</v>
      </c>
      <c r="G6" s="34"/>
      <c r="H6" s="32"/>
    </row>
    <row r="7" spans="1:8" ht="15">
      <c r="A7" s="30" t="s">
        <v>23</v>
      </c>
      <c r="B7" s="33" t="s">
        <v>24</v>
      </c>
      <c r="C7" s="31"/>
      <c r="D7" s="32"/>
      <c r="E7" s="31" t="s">
        <v>23</v>
      </c>
      <c r="F7" s="33" t="s">
        <v>22</v>
      </c>
      <c r="G7" s="34"/>
      <c r="H7" s="32"/>
    </row>
    <row r="8" spans="1:8" ht="15">
      <c r="A8" s="35" t="s">
        <v>13</v>
      </c>
      <c r="B8" s="74" t="s">
        <v>21</v>
      </c>
      <c r="C8" s="75"/>
      <c r="D8" s="76"/>
      <c r="E8" s="36" t="s">
        <v>13</v>
      </c>
      <c r="F8" s="75" t="s">
        <v>20</v>
      </c>
      <c r="G8" s="75"/>
      <c r="H8" s="76"/>
    </row>
    <row r="9" spans="1:8" ht="15">
      <c r="A9" s="27"/>
      <c r="B9" s="28"/>
      <c r="C9" s="28"/>
      <c r="D9" s="28"/>
      <c r="E9" s="28"/>
      <c r="F9" s="28"/>
      <c r="G9" s="28"/>
      <c r="H9" s="29"/>
    </row>
    <row r="10" spans="1:8" ht="15">
      <c r="A10" s="37" t="s">
        <v>19</v>
      </c>
      <c r="B10" s="31"/>
      <c r="C10" s="31"/>
      <c r="D10" s="31"/>
      <c r="E10" s="31"/>
      <c r="F10" s="31"/>
      <c r="G10" s="31"/>
      <c r="H10" s="32"/>
    </row>
    <row r="11" spans="1:8" ht="15">
      <c r="A11" s="6" t="s">
        <v>255</v>
      </c>
      <c r="B11" s="2"/>
      <c r="C11" s="4"/>
      <c r="D11" s="4"/>
      <c r="E11" s="4"/>
      <c r="F11" s="4"/>
      <c r="G11" s="38"/>
      <c r="H11" s="39"/>
    </row>
    <row r="12" spans="1:8" ht="15">
      <c r="A12" s="5" t="s">
        <v>18</v>
      </c>
      <c r="B12" s="2"/>
      <c r="C12" s="4"/>
      <c r="D12" s="4"/>
      <c r="E12" s="4"/>
      <c r="F12" s="4"/>
      <c r="G12" s="38"/>
      <c r="H12" s="39"/>
    </row>
    <row r="13" spans="1:8" ht="15">
      <c r="A13" s="3">
        <v>2011</v>
      </c>
      <c r="B13" s="2"/>
      <c r="C13" s="2"/>
      <c r="D13" s="2"/>
      <c r="E13" s="2"/>
      <c r="F13" s="2"/>
      <c r="G13" s="31"/>
      <c r="H13" s="32"/>
    </row>
    <row r="14" spans="1:8" ht="15">
      <c r="A14" s="30"/>
      <c r="B14" s="31"/>
      <c r="C14" s="31"/>
      <c r="D14" s="31"/>
      <c r="E14" s="31"/>
      <c r="F14" s="31"/>
      <c r="G14" s="31"/>
      <c r="H14" s="32"/>
    </row>
    <row r="15" spans="1:8" ht="15">
      <c r="A15" s="30" t="s">
        <v>17</v>
      </c>
      <c r="B15" s="31"/>
      <c r="C15" s="40"/>
      <c r="D15" s="40"/>
      <c r="E15" s="40"/>
      <c r="F15" s="40"/>
      <c r="G15" s="31" t="s">
        <v>16</v>
      </c>
      <c r="H15" s="32"/>
    </row>
    <row r="16" spans="1:8" ht="15">
      <c r="A16" s="27" t="s">
        <v>15</v>
      </c>
      <c r="B16" s="77" t="s">
        <v>253</v>
      </c>
      <c r="C16" s="77"/>
      <c r="D16" s="77"/>
      <c r="E16" s="78"/>
      <c r="F16" s="40"/>
      <c r="G16" s="79">
        <v>41004</v>
      </c>
      <c r="H16" s="80"/>
    </row>
    <row r="17" spans="1:8" ht="15">
      <c r="A17" s="30" t="s">
        <v>14</v>
      </c>
      <c r="B17" s="81" t="s">
        <v>254</v>
      </c>
      <c r="C17" s="81"/>
      <c r="D17" s="81"/>
      <c r="E17" s="82"/>
      <c r="F17" s="31"/>
      <c r="G17" s="31"/>
      <c r="H17" s="32"/>
    </row>
    <row r="18" spans="1:8" ht="15">
      <c r="A18" s="35" t="s">
        <v>13</v>
      </c>
      <c r="B18" s="83" t="s">
        <v>12</v>
      </c>
      <c r="C18" s="84"/>
      <c r="D18" s="84"/>
      <c r="E18" s="1"/>
      <c r="F18" s="31"/>
      <c r="G18" s="31"/>
      <c r="H18" s="32"/>
    </row>
    <row r="19" spans="1:8" ht="15">
      <c r="A19" s="30"/>
      <c r="B19" s="31"/>
      <c r="C19" s="31"/>
      <c r="D19" s="31"/>
      <c r="E19" s="31"/>
      <c r="F19" s="31"/>
      <c r="G19" s="31"/>
      <c r="H19" s="32"/>
    </row>
    <row r="20" spans="1:8" ht="15">
      <c r="A20" s="65" t="s">
        <v>11</v>
      </c>
      <c r="B20" s="66"/>
      <c r="C20" s="66"/>
      <c r="D20" s="66"/>
      <c r="E20" s="66"/>
      <c r="F20" s="66"/>
      <c r="G20" s="66"/>
      <c r="H20" s="67"/>
    </row>
    <row r="21" spans="1:8" ht="15">
      <c r="A21" s="68" t="s">
        <v>10</v>
      </c>
      <c r="B21" s="69"/>
      <c r="C21" s="69"/>
      <c r="D21" s="69"/>
      <c r="E21" s="69"/>
      <c r="F21" s="69"/>
      <c r="G21" s="69"/>
      <c r="H21" s="70"/>
    </row>
    <row r="22" spans="1:8" ht="15">
      <c r="A22" s="71" t="s">
        <v>9</v>
      </c>
      <c r="B22" s="72"/>
      <c r="C22" s="72"/>
      <c r="D22" s="72"/>
      <c r="E22" s="72"/>
      <c r="F22" s="72"/>
      <c r="G22" s="72"/>
      <c r="H22" s="73"/>
    </row>
    <row r="23" spans="1:8" ht="15">
      <c r="A23" s="41"/>
      <c r="B23" s="42"/>
      <c r="C23" s="42"/>
      <c r="D23" s="42"/>
      <c r="E23" s="42"/>
      <c r="F23" s="42"/>
      <c r="G23" s="42"/>
      <c r="H23" s="43"/>
    </row>
  </sheetData>
  <mergeCells count="9">
    <mergeCell ref="A20:H20"/>
    <mergeCell ref="A21:H21"/>
    <mergeCell ref="A22:H22"/>
    <mergeCell ref="B8:D8"/>
    <mergeCell ref="F8:H8"/>
    <mergeCell ref="B16:E16"/>
    <mergeCell ref="G16:H16"/>
    <mergeCell ref="B17:E17"/>
    <mergeCell ref="B18:D18"/>
  </mergeCells>
  <hyperlinks>
    <hyperlink ref="B8" r:id="rId1" display="mailto:poststelle@statistik-nord.de"/>
    <hyperlink ref="F8" r:id="rId2" display="mailto:poststelleSH@statistik-nord.de"/>
    <hyperlink ref="B18:E18" r:id="rId3" display="isolde.schlueter@statistik-nord.de"/>
    <hyperlink ref="B18" r:id="rId4" display="mailto:Hafen@statistik-nord.de"/>
    <hyperlink ref="B3" r:id="rId5" display="http://www.statistik-nord.de/"/>
  </hyperlinks>
  <printOptions/>
  <pageMargins left="0.25" right="0.25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workbookViewId="0" topLeftCell="A1">
      <selection activeCell="A3" sqref="A3:H34"/>
    </sheetView>
  </sheetViews>
  <sheetFormatPr defaultColWidth="11.421875" defaultRowHeight="15"/>
  <cols>
    <col min="1" max="1" width="3.00390625" style="12" customWidth="1"/>
    <col min="2" max="2" width="7.7109375" style="12" customWidth="1"/>
    <col min="3" max="3" width="6.140625" style="12" customWidth="1"/>
    <col min="4" max="4" width="20.140625" style="12" customWidth="1"/>
    <col min="5" max="5" width="11.28125" style="12" bestFit="1" customWidth="1"/>
    <col min="6" max="7" width="11.8515625" style="12" bestFit="1" customWidth="1"/>
    <col min="8" max="8" width="12.421875" style="12" customWidth="1"/>
    <col min="9" max="16384" width="11.421875" style="12" customWidth="1"/>
  </cols>
  <sheetData>
    <row r="1" spans="1:8" ht="20.25">
      <c r="A1" s="85" t="s">
        <v>67</v>
      </c>
      <c r="B1" s="85"/>
      <c r="C1" s="85"/>
      <c r="D1" s="85"/>
      <c r="E1" s="85"/>
      <c r="F1" s="85"/>
      <c r="G1" s="85"/>
      <c r="H1" s="85"/>
    </row>
    <row r="3" spans="1:8" ht="15">
      <c r="A3" s="54" t="s">
        <v>66</v>
      </c>
      <c r="B3" s="54"/>
      <c r="C3" s="53" t="s">
        <v>241</v>
      </c>
      <c r="D3" s="54"/>
      <c r="E3" s="54"/>
      <c r="F3" s="54"/>
      <c r="G3" s="54"/>
      <c r="H3" s="54"/>
    </row>
    <row r="4" spans="1:8" ht="15">
      <c r="A4" s="54"/>
      <c r="B4" s="54"/>
      <c r="C4" s="54"/>
      <c r="D4" s="54"/>
      <c r="E4" s="54"/>
      <c r="F4" s="54"/>
      <c r="G4" s="54"/>
      <c r="H4" s="54"/>
    </row>
    <row r="5" spans="1:8" ht="15">
      <c r="A5" s="96" t="s">
        <v>65</v>
      </c>
      <c r="B5" s="96"/>
      <c r="C5" s="96"/>
      <c r="D5" s="97"/>
      <c r="E5" s="98" t="s">
        <v>64</v>
      </c>
      <c r="F5" s="99" t="s">
        <v>63</v>
      </c>
      <c r="G5" s="100"/>
      <c r="H5" s="101" t="s">
        <v>62</v>
      </c>
    </row>
    <row r="6" spans="1:8" ht="15">
      <c r="A6" s="102"/>
      <c r="B6" s="102"/>
      <c r="C6" s="102"/>
      <c r="D6" s="103"/>
      <c r="E6" s="104"/>
      <c r="F6" s="105">
        <v>2011</v>
      </c>
      <c r="G6" s="105">
        <v>2010</v>
      </c>
      <c r="H6" s="106" t="s">
        <v>61</v>
      </c>
    </row>
    <row r="7" spans="1:8" ht="15">
      <c r="A7" s="107"/>
      <c r="B7" s="107"/>
      <c r="C7" s="107"/>
      <c r="D7" s="107"/>
      <c r="E7" s="108"/>
      <c r="F7" s="109"/>
      <c r="G7" s="109"/>
      <c r="H7" s="109"/>
    </row>
    <row r="8" spans="1:8" ht="15">
      <c r="A8" s="110" t="s">
        <v>60</v>
      </c>
      <c r="B8" s="110"/>
      <c r="C8" s="110"/>
      <c r="D8" s="110"/>
      <c r="E8" s="110"/>
      <c r="F8" s="110"/>
      <c r="G8" s="110"/>
      <c r="H8" s="110"/>
    </row>
    <row r="9" spans="1:8" ht="15">
      <c r="A9" s="111"/>
      <c r="B9" s="111"/>
      <c r="C9" s="111"/>
      <c r="D9" s="111"/>
      <c r="E9" s="111"/>
      <c r="F9" s="111"/>
      <c r="G9" s="111"/>
      <c r="H9" s="111"/>
    </row>
    <row r="10" spans="1:8" ht="15">
      <c r="A10" s="112" t="s">
        <v>59</v>
      </c>
      <c r="B10" s="113"/>
      <c r="C10" s="113"/>
      <c r="D10" s="114"/>
      <c r="E10" s="115" t="s">
        <v>44</v>
      </c>
      <c r="F10" s="116">
        <v>55947</v>
      </c>
      <c r="G10" s="116">
        <v>56729</v>
      </c>
      <c r="H10" s="17">
        <f>F10/G10*100-100</f>
        <v>-1.3784836679652415</v>
      </c>
    </row>
    <row r="11" spans="1:8" ht="15">
      <c r="A11" s="108"/>
      <c r="B11" s="108"/>
      <c r="C11" s="108"/>
      <c r="D11" s="117"/>
      <c r="E11" s="118" t="s">
        <v>58</v>
      </c>
      <c r="F11" s="119">
        <v>381385</v>
      </c>
      <c r="G11" s="119">
        <v>560758</v>
      </c>
      <c r="H11" s="15">
        <f>F11/G11*100-100</f>
        <v>-31.987595361992163</v>
      </c>
    </row>
    <row r="12" spans="1:8" ht="15">
      <c r="A12" s="108"/>
      <c r="B12" s="108"/>
      <c r="C12" s="108"/>
      <c r="D12" s="108"/>
      <c r="E12" s="108"/>
      <c r="F12" s="108"/>
      <c r="G12" s="108"/>
      <c r="H12" s="108"/>
    </row>
    <row r="13" spans="1:8" ht="15">
      <c r="A13" s="110" t="s">
        <v>57</v>
      </c>
      <c r="B13" s="110"/>
      <c r="C13" s="110"/>
      <c r="D13" s="110"/>
      <c r="E13" s="110"/>
      <c r="F13" s="110"/>
      <c r="G13" s="110"/>
      <c r="H13" s="110"/>
    </row>
    <row r="14" spans="1:8" ht="15">
      <c r="A14" s="111"/>
      <c r="B14" s="111"/>
      <c r="C14" s="111"/>
      <c r="D14" s="111"/>
      <c r="E14" s="111"/>
      <c r="F14" s="111"/>
      <c r="G14" s="111"/>
      <c r="H14" s="111"/>
    </row>
    <row r="15" spans="1:8" ht="15">
      <c r="A15" s="120" t="s">
        <v>56</v>
      </c>
      <c r="B15" s="108"/>
      <c r="C15" s="108"/>
      <c r="D15" s="117"/>
      <c r="E15" s="121" t="s">
        <v>55</v>
      </c>
      <c r="F15" s="119">
        <v>21784244</v>
      </c>
      <c r="G15" s="119">
        <v>21666551</v>
      </c>
      <c r="H15" s="15">
        <f aca="true" t="shared" si="0" ref="H15:H25">F15/G15*100-100</f>
        <v>0.5432013613980331</v>
      </c>
    </row>
    <row r="16" spans="1:8" ht="15">
      <c r="A16" s="120" t="s">
        <v>54</v>
      </c>
      <c r="B16" s="108"/>
      <c r="C16" s="108"/>
      <c r="D16" s="117"/>
      <c r="E16" s="122" t="s">
        <v>37</v>
      </c>
      <c r="F16" s="119">
        <v>14830149</v>
      </c>
      <c r="G16" s="119">
        <v>14119763</v>
      </c>
      <c r="H16" s="15">
        <f t="shared" si="0"/>
        <v>5.031146769248181</v>
      </c>
    </row>
    <row r="17" spans="1:8" ht="17.25" customHeight="1">
      <c r="A17" s="112" t="s">
        <v>53</v>
      </c>
      <c r="B17" s="108"/>
      <c r="C17" s="108"/>
      <c r="D17" s="117"/>
      <c r="E17" s="122" t="s">
        <v>37</v>
      </c>
      <c r="F17" s="116">
        <f>SUM(F15:F16)</f>
        <v>36614393</v>
      </c>
      <c r="G17" s="116">
        <v>35786314</v>
      </c>
      <c r="H17" s="17">
        <f t="shared" si="0"/>
        <v>2.3139544352066963</v>
      </c>
    </row>
    <row r="18" spans="1:8" ht="17.25" customHeight="1">
      <c r="A18" s="108"/>
      <c r="B18" s="108" t="s">
        <v>43</v>
      </c>
      <c r="C18" s="108" t="s">
        <v>52</v>
      </c>
      <c r="D18" s="117"/>
      <c r="E18" s="122" t="s">
        <v>37</v>
      </c>
      <c r="F18" s="119">
        <v>17663140</v>
      </c>
      <c r="G18" s="119">
        <v>17854441</v>
      </c>
      <c r="H18" s="15">
        <f t="shared" si="0"/>
        <v>-1.0714477143249752</v>
      </c>
    </row>
    <row r="19" spans="1:8" ht="15">
      <c r="A19" s="108"/>
      <c r="B19" s="108"/>
      <c r="C19" s="120" t="s">
        <v>51</v>
      </c>
      <c r="D19" s="117"/>
      <c r="E19" s="122" t="s">
        <v>37</v>
      </c>
      <c r="F19" s="119">
        <v>7897218</v>
      </c>
      <c r="G19" s="119">
        <v>7462749</v>
      </c>
      <c r="H19" s="15">
        <f t="shared" si="0"/>
        <v>5.821835894520902</v>
      </c>
    </row>
    <row r="20" spans="1:8" ht="15">
      <c r="A20" s="108"/>
      <c r="B20" s="108"/>
      <c r="C20" s="120" t="s">
        <v>42</v>
      </c>
      <c r="D20" s="117"/>
      <c r="E20" s="122" t="s">
        <v>37</v>
      </c>
      <c r="F20" s="119">
        <v>4282133</v>
      </c>
      <c r="G20" s="119">
        <v>3989635</v>
      </c>
      <c r="H20" s="15">
        <f t="shared" si="0"/>
        <v>7.331447613628811</v>
      </c>
    </row>
    <row r="21" spans="1:8" ht="15">
      <c r="A21" s="108"/>
      <c r="B21" s="108"/>
      <c r="C21" s="120" t="s">
        <v>41</v>
      </c>
      <c r="D21" s="117"/>
      <c r="E21" s="122" t="s">
        <v>37</v>
      </c>
      <c r="F21" s="119">
        <v>4301742</v>
      </c>
      <c r="G21" s="119">
        <v>3824876</v>
      </c>
      <c r="H21" s="15">
        <f t="shared" si="0"/>
        <v>12.467489142131669</v>
      </c>
    </row>
    <row r="22" spans="1:8" ht="15">
      <c r="A22" s="108"/>
      <c r="B22" s="108"/>
      <c r="C22" s="120" t="s">
        <v>50</v>
      </c>
      <c r="D22" s="117"/>
      <c r="E22" s="122" t="s">
        <v>37</v>
      </c>
      <c r="F22" s="119">
        <v>508015</v>
      </c>
      <c r="G22" s="119">
        <v>492228</v>
      </c>
      <c r="H22" s="15">
        <f t="shared" si="0"/>
        <v>3.2072535491682714</v>
      </c>
    </row>
    <row r="23" spans="1:8" ht="15">
      <c r="A23" s="108"/>
      <c r="B23" s="108"/>
      <c r="C23" s="120" t="s">
        <v>49</v>
      </c>
      <c r="D23" s="117"/>
      <c r="E23" s="122" t="s">
        <v>37</v>
      </c>
      <c r="F23" s="119">
        <v>238222</v>
      </c>
      <c r="G23" s="119">
        <v>244301</v>
      </c>
      <c r="H23" s="15">
        <f t="shared" si="0"/>
        <v>-2.488323830029344</v>
      </c>
    </row>
    <row r="24" spans="1:8" ht="15">
      <c r="A24" s="108"/>
      <c r="B24" s="108"/>
      <c r="C24" s="120" t="s">
        <v>48</v>
      </c>
      <c r="D24" s="117"/>
      <c r="E24" s="122" t="s">
        <v>37</v>
      </c>
      <c r="F24" s="119">
        <v>289827</v>
      </c>
      <c r="G24" s="119">
        <v>302958</v>
      </c>
      <c r="H24" s="15">
        <f t="shared" si="0"/>
        <v>-4.334264155427476</v>
      </c>
    </row>
    <row r="25" spans="1:8" ht="15">
      <c r="A25" s="120" t="s">
        <v>47</v>
      </c>
      <c r="B25" s="108"/>
      <c r="C25" s="108"/>
      <c r="D25" s="117"/>
      <c r="E25" s="122" t="s">
        <v>37</v>
      </c>
      <c r="F25" s="119">
        <v>19200739</v>
      </c>
      <c r="G25" s="119">
        <v>18046104</v>
      </c>
      <c r="H25" s="15">
        <f t="shared" si="0"/>
        <v>6.398250835748257</v>
      </c>
    </row>
    <row r="26" spans="1:8" ht="15">
      <c r="A26" s="108"/>
      <c r="B26" s="108"/>
      <c r="C26" s="108"/>
      <c r="D26" s="108"/>
      <c r="E26" s="108"/>
      <c r="F26" s="108"/>
      <c r="G26" s="108"/>
      <c r="H26" s="108"/>
    </row>
    <row r="27" spans="1:8" ht="15">
      <c r="A27" s="110" t="s">
        <v>46</v>
      </c>
      <c r="B27" s="110"/>
      <c r="C27" s="110"/>
      <c r="D27" s="110"/>
      <c r="E27" s="110"/>
      <c r="F27" s="110"/>
      <c r="G27" s="110"/>
      <c r="H27" s="110"/>
    </row>
    <row r="28" spans="1:8" ht="15">
      <c r="A28" s="111"/>
      <c r="B28" s="111"/>
      <c r="C28" s="111"/>
      <c r="D28" s="111"/>
      <c r="E28" s="111"/>
      <c r="F28" s="111"/>
      <c r="G28" s="111"/>
      <c r="H28" s="111"/>
    </row>
    <row r="29" spans="1:8" ht="15">
      <c r="A29" s="113" t="s">
        <v>45</v>
      </c>
      <c r="B29" s="113"/>
      <c r="C29" s="113"/>
      <c r="D29" s="114"/>
      <c r="E29" s="122" t="s">
        <v>44</v>
      </c>
      <c r="F29" s="116">
        <v>14286954</v>
      </c>
      <c r="G29" s="116">
        <v>14541872</v>
      </c>
      <c r="H29" s="17">
        <f aca="true" t="shared" si="1" ref="H29:H34">F29/G29*100-100</f>
        <v>-1.752993012178905</v>
      </c>
    </row>
    <row r="30" spans="1:8" ht="18" customHeight="1">
      <c r="A30" s="108"/>
      <c r="B30" s="108" t="s">
        <v>43</v>
      </c>
      <c r="C30" s="108" t="s">
        <v>42</v>
      </c>
      <c r="D30" s="117"/>
      <c r="E30" s="122" t="s">
        <v>37</v>
      </c>
      <c r="F30" s="119">
        <v>6027857</v>
      </c>
      <c r="G30" s="119">
        <v>6260737</v>
      </c>
      <c r="H30" s="15">
        <f t="shared" si="1"/>
        <v>-3.7196898703778913</v>
      </c>
    </row>
    <row r="31" spans="1:8" ht="15">
      <c r="A31" s="108"/>
      <c r="B31" s="108"/>
      <c r="C31" s="108" t="s">
        <v>41</v>
      </c>
      <c r="D31" s="117"/>
      <c r="E31" s="122" t="s">
        <v>37</v>
      </c>
      <c r="F31" s="119">
        <v>1903791</v>
      </c>
      <c r="G31" s="119">
        <v>1854377</v>
      </c>
      <c r="H31" s="15">
        <f t="shared" si="1"/>
        <v>2.6647224377782948</v>
      </c>
    </row>
    <row r="32" spans="1:8" ht="15">
      <c r="A32" s="108"/>
      <c r="B32" s="108"/>
      <c r="C32" s="108" t="s">
        <v>40</v>
      </c>
      <c r="D32" s="117"/>
      <c r="E32" s="122" t="s">
        <v>37</v>
      </c>
      <c r="F32" s="119">
        <v>1583769</v>
      </c>
      <c r="G32" s="119">
        <v>1624478</v>
      </c>
      <c r="H32" s="15">
        <f t="shared" si="1"/>
        <v>-2.5059742267977754</v>
      </c>
    </row>
    <row r="33" spans="1:8" ht="15">
      <c r="A33" s="108"/>
      <c r="B33" s="108"/>
      <c r="C33" s="108" t="s">
        <v>39</v>
      </c>
      <c r="D33" s="117"/>
      <c r="E33" s="122" t="s">
        <v>37</v>
      </c>
      <c r="F33" s="119">
        <v>1374720</v>
      </c>
      <c r="G33" s="119">
        <v>1389470</v>
      </c>
      <c r="H33" s="15">
        <f t="shared" si="1"/>
        <v>-1.0615558450344338</v>
      </c>
    </row>
    <row r="34" spans="1:8" ht="15">
      <c r="A34" s="108"/>
      <c r="B34" s="108"/>
      <c r="C34" s="108" t="s">
        <v>38</v>
      </c>
      <c r="D34" s="117"/>
      <c r="E34" s="122" t="s">
        <v>37</v>
      </c>
      <c r="F34" s="119">
        <v>388724</v>
      </c>
      <c r="G34" s="119">
        <v>444357</v>
      </c>
      <c r="H34" s="15">
        <f t="shared" si="1"/>
        <v>-12.519888288020667</v>
      </c>
    </row>
  </sheetData>
  <mergeCells count="6">
    <mergeCell ref="A27:H27"/>
    <mergeCell ref="A1:H1"/>
    <mergeCell ref="F5:G5"/>
    <mergeCell ref="A5:D6"/>
    <mergeCell ref="A8:H8"/>
    <mergeCell ref="A13:H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 topLeftCell="A1">
      <selection activeCell="J1" sqref="J1"/>
    </sheetView>
  </sheetViews>
  <sheetFormatPr defaultColWidth="11.421875" defaultRowHeight="15"/>
  <cols>
    <col min="1" max="1" width="8.7109375" style="12" customWidth="1"/>
    <col min="2" max="2" width="11.28125" style="12" customWidth="1"/>
    <col min="3" max="3" width="8.421875" style="12" bestFit="1" customWidth="1"/>
    <col min="4" max="5" width="13.00390625" style="12" bestFit="1" customWidth="1"/>
    <col min="6" max="6" width="8.421875" style="12" bestFit="1" customWidth="1"/>
    <col min="7" max="8" width="13.00390625" style="12" bestFit="1" customWidth="1"/>
    <col min="9" max="9" width="9.7109375" style="12" customWidth="1"/>
    <col min="10" max="16384" width="11.421875" style="12" customWidth="1"/>
  </cols>
  <sheetData>
    <row r="1" spans="1:9" ht="15">
      <c r="A1" s="54" t="s">
        <v>91</v>
      </c>
      <c r="B1" s="53" t="s">
        <v>244</v>
      </c>
      <c r="C1" s="54"/>
      <c r="D1" s="54"/>
      <c r="E1" s="54"/>
      <c r="F1" s="54"/>
      <c r="G1" s="54"/>
      <c r="H1" s="54"/>
      <c r="I1" s="54"/>
    </row>
    <row r="2" spans="1:9" ht="15">
      <c r="A2" s="54"/>
      <c r="B2" s="53" t="s">
        <v>90</v>
      </c>
      <c r="C2" s="54"/>
      <c r="D2" s="54"/>
      <c r="E2" s="54"/>
      <c r="F2" s="54"/>
      <c r="G2" s="54"/>
      <c r="H2" s="54"/>
      <c r="I2" s="54"/>
    </row>
    <row r="3" spans="1:9" ht="15">
      <c r="A3" s="108"/>
      <c r="B3" s="108"/>
      <c r="C3" s="108"/>
      <c r="D3" s="108"/>
      <c r="E3" s="108"/>
      <c r="F3" s="108"/>
      <c r="G3" s="108"/>
      <c r="H3" s="108"/>
      <c r="I3" s="108"/>
    </row>
    <row r="4" spans="1:9" ht="14.45" customHeight="1">
      <c r="A4" s="123" t="s">
        <v>89</v>
      </c>
      <c r="B4" s="124"/>
      <c r="C4" s="125" t="s">
        <v>75</v>
      </c>
      <c r="D4" s="126"/>
      <c r="E4" s="126"/>
      <c r="F4" s="126"/>
      <c r="G4" s="126"/>
      <c r="H4" s="127"/>
      <c r="I4" s="128" t="s">
        <v>74</v>
      </c>
    </row>
    <row r="5" spans="1:9" ht="15">
      <c r="A5" s="129"/>
      <c r="B5" s="130"/>
      <c r="C5" s="125" t="s">
        <v>242</v>
      </c>
      <c r="D5" s="126"/>
      <c r="E5" s="126"/>
      <c r="F5" s="126"/>
      <c r="G5" s="126"/>
      <c r="H5" s="127"/>
      <c r="I5" s="131"/>
    </row>
    <row r="6" spans="1:9" ht="15">
      <c r="A6" s="129"/>
      <c r="B6" s="130"/>
      <c r="C6" s="125">
        <v>2011</v>
      </c>
      <c r="D6" s="126"/>
      <c r="E6" s="127"/>
      <c r="F6" s="125">
        <v>2010</v>
      </c>
      <c r="G6" s="126"/>
      <c r="H6" s="127"/>
      <c r="I6" s="132"/>
    </row>
    <row r="7" spans="1:9" ht="36">
      <c r="A7" s="133"/>
      <c r="B7" s="134"/>
      <c r="C7" s="135" t="s">
        <v>44</v>
      </c>
      <c r="D7" s="136" t="s">
        <v>259</v>
      </c>
      <c r="E7" s="137" t="s">
        <v>260</v>
      </c>
      <c r="F7" s="135" t="s">
        <v>44</v>
      </c>
      <c r="G7" s="136" t="s">
        <v>259</v>
      </c>
      <c r="H7" s="137" t="s">
        <v>260</v>
      </c>
      <c r="I7" s="138"/>
    </row>
    <row r="8" spans="1:9" s="13" customFormat="1" ht="10.5" customHeight="1">
      <c r="A8" s="139"/>
      <c r="B8" s="140"/>
      <c r="C8" s="141"/>
      <c r="D8" s="141"/>
      <c r="E8" s="139"/>
      <c r="F8" s="141"/>
      <c r="G8" s="141"/>
      <c r="H8" s="139"/>
      <c r="I8" s="142"/>
    </row>
    <row r="9" spans="1:9" ht="15">
      <c r="A9" s="143" t="s">
        <v>88</v>
      </c>
      <c r="B9" s="144"/>
      <c r="C9" s="119">
        <v>6591</v>
      </c>
      <c r="D9" s="119">
        <v>3903147</v>
      </c>
      <c r="E9" s="119">
        <v>3001520</v>
      </c>
      <c r="F9" s="119">
        <v>7108</v>
      </c>
      <c r="G9" s="119">
        <v>3290445</v>
      </c>
      <c r="H9" s="119">
        <v>3384501</v>
      </c>
      <c r="I9" s="15">
        <f>C9/F9*100-100</f>
        <v>-7.2734946539110865</v>
      </c>
    </row>
    <row r="10" spans="1:9" ht="15">
      <c r="A10" s="143" t="s">
        <v>87</v>
      </c>
      <c r="B10" s="144"/>
      <c r="C10" s="119">
        <v>0</v>
      </c>
      <c r="D10" s="119"/>
      <c r="E10" s="119"/>
      <c r="F10" s="119">
        <v>1</v>
      </c>
      <c r="G10" s="119">
        <v>9576</v>
      </c>
      <c r="H10" s="119">
        <v>2417</v>
      </c>
      <c r="I10" s="15" t="s">
        <v>240</v>
      </c>
    </row>
    <row r="11" spans="1:9" ht="15">
      <c r="A11" s="143" t="s">
        <v>86</v>
      </c>
      <c r="B11" s="144"/>
      <c r="C11" s="119">
        <v>138</v>
      </c>
      <c r="D11" s="119">
        <v>8103004</v>
      </c>
      <c r="E11" s="119">
        <v>889106</v>
      </c>
      <c r="F11" s="119">
        <v>154</v>
      </c>
      <c r="G11" s="119">
        <v>6260343</v>
      </c>
      <c r="H11" s="119">
        <v>747979</v>
      </c>
      <c r="I11" s="15">
        <f>C11/F11*100-100</f>
        <v>-10.389610389610397</v>
      </c>
    </row>
    <row r="12" spans="1:9" ht="15">
      <c r="A12" s="143" t="s">
        <v>85</v>
      </c>
      <c r="B12" s="144"/>
      <c r="C12" s="119">
        <v>46038</v>
      </c>
      <c r="D12" s="119">
        <v>468967292</v>
      </c>
      <c r="E12" s="119">
        <v>360193380</v>
      </c>
      <c r="F12" s="119">
        <v>45853</v>
      </c>
      <c r="G12" s="119">
        <v>473977301</v>
      </c>
      <c r="H12" s="119">
        <v>536178218</v>
      </c>
      <c r="I12" s="15">
        <f>C12/F12*100-100</f>
        <v>0.4034632412273993</v>
      </c>
    </row>
    <row r="13" spans="1:9" ht="15">
      <c r="A13" s="143" t="s">
        <v>84</v>
      </c>
      <c r="B13" s="144"/>
      <c r="C13" s="119">
        <v>2125</v>
      </c>
      <c r="D13" s="119">
        <v>5904026</v>
      </c>
      <c r="E13" s="119">
        <v>9007136</v>
      </c>
      <c r="F13" s="119">
        <v>2324</v>
      </c>
      <c r="G13" s="119">
        <v>6343808</v>
      </c>
      <c r="H13" s="119">
        <v>9497475</v>
      </c>
      <c r="I13" s="15">
        <f>C13/F13*100-100</f>
        <v>-8.56282271944923</v>
      </c>
    </row>
    <row r="14" spans="1:9" ht="15">
      <c r="A14" s="143" t="s">
        <v>83</v>
      </c>
      <c r="B14" s="144"/>
      <c r="C14" s="119">
        <v>11</v>
      </c>
      <c r="D14" s="119">
        <v>5202</v>
      </c>
      <c r="E14" s="119">
        <v>8480</v>
      </c>
      <c r="F14" s="119">
        <v>1</v>
      </c>
      <c r="G14" s="119">
        <v>1425</v>
      </c>
      <c r="H14" s="119">
        <v>2086</v>
      </c>
      <c r="I14" s="16">
        <v>0</v>
      </c>
    </row>
    <row r="15" spans="1:9" ht="15">
      <c r="A15" s="143" t="s">
        <v>82</v>
      </c>
      <c r="B15" s="144"/>
      <c r="C15" s="119">
        <v>428</v>
      </c>
      <c r="D15" s="119">
        <v>966897</v>
      </c>
      <c r="E15" s="119">
        <v>1256700</v>
      </c>
      <c r="F15" s="119">
        <v>557</v>
      </c>
      <c r="G15" s="119">
        <v>1166387</v>
      </c>
      <c r="H15" s="119">
        <v>1467823</v>
      </c>
      <c r="I15" s="15">
        <f>C15/F15*100-100</f>
        <v>-23.15978456014362</v>
      </c>
    </row>
    <row r="16" spans="1:9" ht="15">
      <c r="A16" s="143" t="s">
        <v>81</v>
      </c>
      <c r="B16" s="144"/>
      <c r="C16" s="119">
        <v>580</v>
      </c>
      <c r="D16" s="119">
        <v>4634340</v>
      </c>
      <c r="E16" s="119">
        <v>6781945</v>
      </c>
      <c r="F16" s="119">
        <v>546</v>
      </c>
      <c r="G16" s="119">
        <v>5872086</v>
      </c>
      <c r="H16" s="119">
        <v>9155952</v>
      </c>
      <c r="I16" s="15">
        <f>C16/F16*100-100</f>
        <v>6.227106227106233</v>
      </c>
    </row>
    <row r="17" spans="1:9" ht="28.9" customHeight="1">
      <c r="A17" s="145" t="s">
        <v>80</v>
      </c>
      <c r="B17" s="146"/>
      <c r="C17" s="119">
        <v>33</v>
      </c>
      <c r="D17" s="119">
        <v>113121</v>
      </c>
      <c r="E17" s="119">
        <v>242290</v>
      </c>
      <c r="F17" s="119">
        <v>7</v>
      </c>
      <c r="G17" s="119">
        <v>33017</v>
      </c>
      <c r="H17" s="119">
        <v>75615</v>
      </c>
      <c r="I17" s="15">
        <f>C17/F17*100-100</f>
        <v>371.42857142857144</v>
      </c>
    </row>
    <row r="18" spans="1:9" ht="15">
      <c r="A18" s="143" t="s">
        <v>79</v>
      </c>
      <c r="B18" s="144"/>
      <c r="C18" s="119">
        <v>3</v>
      </c>
      <c r="D18" s="119">
        <f>196+3180</f>
        <v>3376</v>
      </c>
      <c r="E18" s="119">
        <f>4444+327</f>
        <v>4771</v>
      </c>
      <c r="F18" s="119">
        <v>178</v>
      </c>
      <c r="G18" s="119">
        <v>217423</v>
      </c>
      <c r="H18" s="119">
        <v>245660</v>
      </c>
      <c r="I18" s="15">
        <f>C18/F18*100-100</f>
        <v>-98.31460674157303</v>
      </c>
    </row>
    <row r="19" spans="1:9" ht="18" customHeight="1">
      <c r="A19" s="143"/>
      <c r="B19" s="147" t="s">
        <v>68</v>
      </c>
      <c r="C19" s="116">
        <v>55947</v>
      </c>
      <c r="D19" s="116">
        <f>SUM(D9:D18)</f>
        <v>492600405</v>
      </c>
      <c r="E19" s="116">
        <f>SUM(E9:E18)</f>
        <v>381385328</v>
      </c>
      <c r="F19" s="116">
        <v>56729</v>
      </c>
      <c r="G19" s="116">
        <f>SUM(G9:G18)</f>
        <v>497171811</v>
      </c>
      <c r="H19" s="116">
        <f>SUM(H9:H18)</f>
        <v>560757726</v>
      </c>
      <c r="I19" s="17">
        <f>C19/F19*100-100</f>
        <v>-1.3784836679652415</v>
      </c>
    </row>
    <row r="20" spans="1:9" ht="46.9" customHeight="1">
      <c r="A20" s="108"/>
      <c r="B20" s="108"/>
      <c r="C20" s="148"/>
      <c r="D20" s="148"/>
      <c r="E20" s="148"/>
      <c r="F20" s="148"/>
      <c r="G20" s="148"/>
      <c r="H20" s="148"/>
      <c r="I20" s="108"/>
    </row>
    <row r="21" spans="1:9" ht="15">
      <c r="A21" s="54" t="s">
        <v>78</v>
      </c>
      <c r="B21" s="53" t="s">
        <v>243</v>
      </c>
      <c r="C21" s="54"/>
      <c r="D21" s="54"/>
      <c r="E21" s="54"/>
      <c r="F21" s="54"/>
      <c r="G21" s="54"/>
      <c r="H21" s="54"/>
      <c r="I21" s="54"/>
    </row>
    <row r="22" spans="1:9" ht="15">
      <c r="A22" s="54"/>
      <c r="B22" s="53" t="s">
        <v>77</v>
      </c>
      <c r="C22" s="54"/>
      <c r="D22" s="54"/>
      <c r="E22" s="54"/>
      <c r="F22" s="54"/>
      <c r="G22" s="54"/>
      <c r="H22" s="54"/>
      <c r="I22" s="54"/>
    </row>
    <row r="23" spans="1:9" ht="15">
      <c r="A23" s="108"/>
      <c r="B23" s="108"/>
      <c r="C23" s="108"/>
      <c r="D23" s="108"/>
      <c r="E23" s="108"/>
      <c r="F23" s="108"/>
      <c r="G23" s="108"/>
      <c r="H23" s="108"/>
      <c r="I23" s="108"/>
    </row>
    <row r="24" spans="1:9" ht="15">
      <c r="A24" s="123" t="s">
        <v>76</v>
      </c>
      <c r="B24" s="124"/>
      <c r="C24" s="125" t="s">
        <v>75</v>
      </c>
      <c r="D24" s="126"/>
      <c r="E24" s="126"/>
      <c r="F24" s="126"/>
      <c r="G24" s="126"/>
      <c r="H24" s="127"/>
      <c r="I24" s="128" t="s">
        <v>74</v>
      </c>
    </row>
    <row r="25" spans="1:9" ht="15">
      <c r="A25" s="129"/>
      <c r="B25" s="130"/>
      <c r="C25" s="125" t="s">
        <v>242</v>
      </c>
      <c r="D25" s="126"/>
      <c r="E25" s="126"/>
      <c r="F25" s="126"/>
      <c r="G25" s="126"/>
      <c r="H25" s="127"/>
      <c r="I25" s="131"/>
    </row>
    <row r="26" spans="1:9" ht="15">
      <c r="A26" s="129"/>
      <c r="B26" s="130"/>
      <c r="C26" s="125">
        <v>2011</v>
      </c>
      <c r="D26" s="126"/>
      <c r="E26" s="127"/>
      <c r="F26" s="125">
        <v>2010</v>
      </c>
      <c r="G26" s="126"/>
      <c r="H26" s="127"/>
      <c r="I26" s="132"/>
    </row>
    <row r="27" spans="1:9" ht="36">
      <c r="A27" s="133"/>
      <c r="B27" s="134"/>
      <c r="C27" s="135" t="s">
        <v>44</v>
      </c>
      <c r="D27" s="136" t="s">
        <v>259</v>
      </c>
      <c r="E27" s="137" t="s">
        <v>260</v>
      </c>
      <c r="F27" s="135" t="s">
        <v>44</v>
      </c>
      <c r="G27" s="136" t="s">
        <v>259</v>
      </c>
      <c r="H27" s="137" t="s">
        <v>260</v>
      </c>
      <c r="I27" s="138"/>
    </row>
    <row r="28" spans="1:9" s="13" customFormat="1" ht="10.5" customHeight="1">
      <c r="A28" s="139"/>
      <c r="B28" s="140"/>
      <c r="C28" s="141"/>
      <c r="D28" s="141"/>
      <c r="E28" s="139"/>
      <c r="F28" s="141"/>
      <c r="G28" s="141"/>
      <c r="H28" s="139"/>
      <c r="I28" s="142"/>
    </row>
    <row r="29" spans="1:9" ht="15">
      <c r="A29" s="149" t="s">
        <v>73</v>
      </c>
      <c r="B29" s="150"/>
      <c r="C29" s="119">
        <v>12095</v>
      </c>
      <c r="D29" s="119">
        <v>5702648</v>
      </c>
      <c r="E29" s="119">
        <v>3720922</v>
      </c>
      <c r="F29" s="119">
        <v>13566</v>
      </c>
      <c r="G29" s="119">
        <v>6159588</v>
      </c>
      <c r="H29" s="119">
        <v>4263127</v>
      </c>
      <c r="I29" s="15">
        <f aca="true" t="shared" si="0" ref="I29:I34">C29/F29*100-100</f>
        <v>-10.84328468229397</v>
      </c>
    </row>
    <row r="30" spans="1:9" ht="15">
      <c r="A30" s="151" t="s">
        <v>72</v>
      </c>
      <c r="B30" s="150"/>
      <c r="C30" s="119">
        <v>21665</v>
      </c>
      <c r="D30" s="119">
        <v>52017148</v>
      </c>
      <c r="E30" s="119">
        <v>33128472</v>
      </c>
      <c r="F30" s="119">
        <v>20603</v>
      </c>
      <c r="G30" s="119">
        <v>51019175</v>
      </c>
      <c r="H30" s="119">
        <v>47508610</v>
      </c>
      <c r="I30" s="15">
        <f t="shared" si="0"/>
        <v>5.154589137504246</v>
      </c>
    </row>
    <row r="31" spans="1:9" ht="15">
      <c r="A31" s="151" t="s">
        <v>71</v>
      </c>
      <c r="B31" s="150"/>
      <c r="C31" s="119">
        <v>17098</v>
      </c>
      <c r="D31" s="119">
        <v>254384736</v>
      </c>
      <c r="E31" s="119">
        <v>294711716</v>
      </c>
      <c r="F31" s="119">
        <v>17334</v>
      </c>
      <c r="G31" s="119">
        <v>258505394</v>
      </c>
      <c r="H31" s="119">
        <v>454411642</v>
      </c>
      <c r="I31" s="15">
        <f t="shared" si="0"/>
        <v>-1.3614860966885942</v>
      </c>
    </row>
    <row r="32" spans="1:9" ht="15">
      <c r="A32" s="151" t="s">
        <v>70</v>
      </c>
      <c r="B32" s="150"/>
      <c r="C32" s="119">
        <v>4599</v>
      </c>
      <c r="D32" s="119">
        <v>142964460</v>
      </c>
      <c r="E32" s="119">
        <v>43501701</v>
      </c>
      <c r="F32" s="119">
        <v>4766</v>
      </c>
      <c r="G32" s="119">
        <v>147217466</v>
      </c>
      <c r="H32" s="119">
        <v>45720529</v>
      </c>
      <c r="I32" s="15">
        <f t="shared" si="0"/>
        <v>-3.5039865715484666</v>
      </c>
    </row>
    <row r="33" spans="1:9" ht="15">
      <c r="A33" s="151" t="s">
        <v>69</v>
      </c>
      <c r="B33" s="150"/>
      <c r="C33" s="119">
        <v>490</v>
      </c>
      <c r="D33" s="119">
        <v>37531413</v>
      </c>
      <c r="E33" s="119">
        <v>6322517</v>
      </c>
      <c r="F33" s="119">
        <v>460</v>
      </c>
      <c r="G33" s="119">
        <v>34270188</v>
      </c>
      <c r="H33" s="119">
        <v>8853818</v>
      </c>
      <c r="I33" s="15">
        <f t="shared" si="0"/>
        <v>6.521739130434796</v>
      </c>
    </row>
    <row r="34" spans="1:9" ht="18" customHeight="1">
      <c r="A34" s="108"/>
      <c r="B34" s="147" t="s">
        <v>68</v>
      </c>
      <c r="C34" s="116">
        <v>55947</v>
      </c>
      <c r="D34" s="116">
        <f>SUM(D28:D33)</f>
        <v>492600405</v>
      </c>
      <c r="E34" s="116">
        <f>SUM(E28:E33)</f>
        <v>381385328</v>
      </c>
      <c r="F34" s="116">
        <v>56729</v>
      </c>
      <c r="G34" s="116">
        <f>SUM(G28:G33)</f>
        <v>497171811</v>
      </c>
      <c r="H34" s="116">
        <f>SUM(H28:H33)</f>
        <v>560757726</v>
      </c>
      <c r="I34" s="17">
        <f t="shared" si="0"/>
        <v>-1.3784836679652415</v>
      </c>
    </row>
    <row r="36" spans="3:8" ht="15">
      <c r="C36" s="62"/>
      <c r="D36" s="62"/>
      <c r="E36" s="62"/>
      <c r="F36" s="62"/>
      <c r="G36" s="62"/>
      <c r="H36" s="62"/>
    </row>
  </sheetData>
  <mergeCells count="18">
    <mergeCell ref="A4:B7"/>
    <mergeCell ref="C4:H4"/>
    <mergeCell ref="I4:I7"/>
    <mergeCell ref="C5:H5"/>
    <mergeCell ref="C6:E6"/>
    <mergeCell ref="F6:H6"/>
    <mergeCell ref="A17:B17"/>
    <mergeCell ref="A24:B27"/>
    <mergeCell ref="C24:H24"/>
    <mergeCell ref="I24:I27"/>
    <mergeCell ref="C25:H25"/>
    <mergeCell ref="C26:E26"/>
    <mergeCell ref="F26:H26"/>
    <mergeCell ref="A29:B29"/>
    <mergeCell ref="A30:B30"/>
    <mergeCell ref="A31:B31"/>
    <mergeCell ref="A32:B32"/>
    <mergeCell ref="A33:B3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workbookViewId="0" topLeftCell="A1">
      <selection activeCell="J1" sqref="J1"/>
    </sheetView>
  </sheetViews>
  <sheetFormatPr defaultColWidth="11.421875" defaultRowHeight="15"/>
  <cols>
    <col min="1" max="1" width="5.421875" style="12" customWidth="1"/>
    <col min="2" max="2" width="2.421875" style="12" customWidth="1"/>
    <col min="3" max="3" width="7.8515625" style="12" customWidth="1"/>
    <col min="4" max="4" width="27.57421875" style="12" customWidth="1"/>
    <col min="5" max="5" width="11.00390625" style="12" customWidth="1"/>
    <col min="6" max="7" width="11.8515625" style="12" bestFit="1" customWidth="1"/>
    <col min="8" max="8" width="11.00390625" style="12" customWidth="1"/>
    <col min="9" max="9" width="12.28125" style="12" customWidth="1"/>
    <col min="10" max="16384" width="11.421875" style="12" customWidth="1"/>
  </cols>
  <sheetData>
    <row r="1" spans="1:3" s="54" customFormat="1" ht="12.75">
      <c r="A1" s="54" t="s">
        <v>92</v>
      </c>
      <c r="C1" s="53" t="s">
        <v>247</v>
      </c>
    </row>
    <row r="2" s="54" customFormat="1" ht="12.75">
      <c r="C2" s="53" t="s">
        <v>93</v>
      </c>
    </row>
    <row r="3" s="54" customFormat="1" ht="12.75"/>
    <row r="4" spans="1:9" ht="19.15" customHeight="1">
      <c r="A4" s="96" t="s">
        <v>94</v>
      </c>
      <c r="B4" s="96"/>
      <c r="C4" s="96"/>
      <c r="D4" s="97"/>
      <c r="E4" s="152" t="s">
        <v>246</v>
      </c>
      <c r="F4" s="153" t="s">
        <v>95</v>
      </c>
      <c r="G4" s="154"/>
      <c r="H4" s="152" t="s">
        <v>245</v>
      </c>
      <c r="I4" s="155" t="s">
        <v>256</v>
      </c>
    </row>
    <row r="5" spans="1:9" ht="20.45" customHeight="1">
      <c r="A5" s="156"/>
      <c r="B5" s="156"/>
      <c r="C5" s="156"/>
      <c r="D5" s="157"/>
      <c r="E5" s="158"/>
      <c r="F5" s="159" t="s">
        <v>1</v>
      </c>
      <c r="G5" s="159" t="s">
        <v>0</v>
      </c>
      <c r="H5" s="158"/>
      <c r="I5" s="160"/>
    </row>
    <row r="6" spans="1:9" ht="21.6" customHeight="1">
      <c r="A6" s="102"/>
      <c r="B6" s="102"/>
      <c r="C6" s="102"/>
      <c r="D6" s="103"/>
      <c r="E6" s="153" t="s">
        <v>96</v>
      </c>
      <c r="F6" s="161"/>
      <c r="G6" s="161"/>
      <c r="H6" s="161"/>
      <c r="I6" s="162"/>
    </row>
    <row r="7" spans="1:9" ht="25.5" customHeight="1">
      <c r="A7" s="120" t="s">
        <v>97</v>
      </c>
      <c r="B7" s="108"/>
      <c r="C7" s="108"/>
      <c r="D7" s="108"/>
      <c r="E7" s="119">
        <f>SUM(F7:G7)</f>
        <v>11606657</v>
      </c>
      <c r="F7" s="119">
        <v>8684013</v>
      </c>
      <c r="G7" s="119">
        <v>2922644</v>
      </c>
      <c r="H7" s="119">
        <v>11802868</v>
      </c>
      <c r="I7" s="15">
        <f aca="true" t="shared" si="0" ref="I7:I17">E7/H7*100-100</f>
        <v>-1.6624010367649618</v>
      </c>
    </row>
    <row r="8" spans="1:9" ht="15">
      <c r="A8" s="108" t="s">
        <v>95</v>
      </c>
      <c r="B8" s="108" t="s">
        <v>98</v>
      </c>
      <c r="C8" s="108"/>
      <c r="D8" s="108"/>
      <c r="E8" s="119">
        <f aca="true" t="shared" si="1" ref="E8:E16">SUM(F8:G8)</f>
        <v>6495369</v>
      </c>
      <c r="F8" s="119">
        <v>4884910</v>
      </c>
      <c r="G8" s="119">
        <v>1610459</v>
      </c>
      <c r="H8" s="119">
        <v>6945899</v>
      </c>
      <c r="I8" s="15">
        <f t="shared" si="0"/>
        <v>-6.4862734111164</v>
      </c>
    </row>
    <row r="9" spans="1:9" ht="15">
      <c r="A9" s="108"/>
      <c r="B9" s="108" t="s">
        <v>99</v>
      </c>
      <c r="C9" s="108"/>
      <c r="D9" s="108"/>
      <c r="E9" s="119">
        <f t="shared" si="1"/>
        <v>5111288</v>
      </c>
      <c r="F9" s="119">
        <v>3799103</v>
      </c>
      <c r="G9" s="119">
        <v>1312185</v>
      </c>
      <c r="H9" s="119">
        <v>4856969</v>
      </c>
      <c r="I9" s="15">
        <f t="shared" si="0"/>
        <v>5.236166835736441</v>
      </c>
    </row>
    <row r="10" spans="1:9" ht="15">
      <c r="A10" s="108" t="s">
        <v>100</v>
      </c>
      <c r="B10" s="108"/>
      <c r="C10" s="108"/>
      <c r="D10" s="108"/>
      <c r="E10" s="119">
        <f t="shared" si="1"/>
        <v>25007736</v>
      </c>
      <c r="F10" s="119">
        <v>13100231</v>
      </c>
      <c r="G10" s="119">
        <v>11907505</v>
      </c>
      <c r="H10" s="119">
        <v>23983446</v>
      </c>
      <c r="I10" s="15">
        <f t="shared" si="0"/>
        <v>4.270820798645872</v>
      </c>
    </row>
    <row r="11" spans="1:9" ht="15">
      <c r="A11" s="108" t="s">
        <v>95</v>
      </c>
      <c r="B11" s="108" t="s">
        <v>101</v>
      </c>
      <c r="C11" s="108"/>
      <c r="D11" s="108"/>
      <c r="E11" s="119">
        <f t="shared" si="1"/>
        <v>1613346</v>
      </c>
      <c r="F11" s="119">
        <v>924650</v>
      </c>
      <c r="G11" s="119">
        <v>688696</v>
      </c>
      <c r="H11" s="119">
        <v>1446764</v>
      </c>
      <c r="I11" s="15">
        <f t="shared" si="0"/>
        <v>11.514110110563976</v>
      </c>
    </row>
    <row r="12" spans="1:9" ht="15">
      <c r="A12" s="108"/>
      <c r="B12" s="108" t="s">
        <v>102</v>
      </c>
      <c r="C12" s="108"/>
      <c r="D12" s="108"/>
      <c r="E12" s="119">
        <f t="shared" si="1"/>
        <v>23394390</v>
      </c>
      <c r="F12" s="119">
        <f>F10-F11</f>
        <v>12175581</v>
      </c>
      <c r="G12" s="119">
        <f>G10-G11</f>
        <v>11218809</v>
      </c>
      <c r="H12" s="119">
        <f>H10-H11</f>
        <v>22536682</v>
      </c>
      <c r="I12" s="15">
        <f t="shared" si="0"/>
        <v>3.805830867205742</v>
      </c>
    </row>
    <row r="13" spans="1:9" ht="15">
      <c r="A13" s="108"/>
      <c r="B13" s="108"/>
      <c r="C13" s="108" t="s">
        <v>43</v>
      </c>
      <c r="D13" s="108" t="s">
        <v>103</v>
      </c>
      <c r="E13" s="119">
        <f t="shared" si="1"/>
        <v>2125870</v>
      </c>
      <c r="F13" s="119">
        <v>1034435</v>
      </c>
      <c r="G13" s="119">
        <v>1091435</v>
      </c>
      <c r="H13" s="119">
        <v>2255664</v>
      </c>
      <c r="I13" s="15">
        <f t="shared" si="0"/>
        <v>-5.754137140992626</v>
      </c>
    </row>
    <row r="14" spans="1:9" ht="15">
      <c r="A14" s="108"/>
      <c r="B14" s="108"/>
      <c r="C14" s="108"/>
      <c r="D14" s="108" t="s">
        <v>104</v>
      </c>
      <c r="E14" s="119">
        <f t="shared" si="1"/>
        <v>11526495</v>
      </c>
      <c r="F14" s="119">
        <v>5343058</v>
      </c>
      <c r="G14" s="119">
        <v>6183437</v>
      </c>
      <c r="H14" s="119">
        <v>11101360</v>
      </c>
      <c r="I14" s="15">
        <f t="shared" si="0"/>
        <v>3.8295758357534453</v>
      </c>
    </row>
    <row r="15" spans="1:9" ht="36">
      <c r="A15" s="108"/>
      <c r="B15" s="108"/>
      <c r="C15" s="108"/>
      <c r="D15" s="163" t="s">
        <v>105</v>
      </c>
      <c r="E15" s="119">
        <f t="shared" si="1"/>
        <v>6434865</v>
      </c>
      <c r="F15" s="119">
        <v>3042540</v>
      </c>
      <c r="G15" s="119">
        <v>3392325</v>
      </c>
      <c r="H15" s="119">
        <v>5799714</v>
      </c>
      <c r="I15" s="15">
        <f t="shared" si="0"/>
        <v>10.951419328608281</v>
      </c>
    </row>
    <row r="16" spans="1:9" ht="15">
      <c r="A16" s="108"/>
      <c r="B16" s="108"/>
      <c r="C16" s="113" t="s">
        <v>68</v>
      </c>
      <c r="D16" s="113"/>
      <c r="E16" s="116">
        <f t="shared" si="1"/>
        <v>36614393</v>
      </c>
      <c r="F16" s="116">
        <v>21784244</v>
      </c>
      <c r="G16" s="116">
        <v>14830149</v>
      </c>
      <c r="H16" s="116">
        <v>35786314</v>
      </c>
      <c r="I16" s="17">
        <f t="shared" si="0"/>
        <v>2.3139544352066963</v>
      </c>
    </row>
    <row r="17" spans="1:9" ht="15">
      <c r="A17" s="120" t="s">
        <v>47</v>
      </c>
      <c r="B17" s="108"/>
      <c r="C17" s="108"/>
      <c r="D17" s="108"/>
      <c r="E17" s="119">
        <v>19200739</v>
      </c>
      <c r="F17" s="119">
        <f>E17-G17</f>
        <v>9524767</v>
      </c>
      <c r="G17" s="119">
        <v>9675972</v>
      </c>
      <c r="H17" s="119">
        <v>18046435</v>
      </c>
      <c r="I17" s="15">
        <f t="shared" si="0"/>
        <v>6.396299324492617</v>
      </c>
    </row>
    <row r="20" spans="1:3" s="54" customFormat="1" ht="12.75">
      <c r="A20" s="54" t="s">
        <v>106</v>
      </c>
      <c r="C20" s="53" t="s">
        <v>247</v>
      </c>
    </row>
    <row r="21" s="54" customFormat="1" ht="12.75">
      <c r="C21" s="53" t="s">
        <v>107</v>
      </c>
    </row>
    <row r="22" s="54" customFormat="1" ht="12.75"/>
    <row r="23" spans="1:9" ht="18.75" customHeight="1">
      <c r="A23" s="164" t="s">
        <v>108</v>
      </c>
      <c r="B23" s="165" t="s">
        <v>109</v>
      </c>
      <c r="C23" s="96"/>
      <c r="D23" s="97"/>
      <c r="E23" s="152" t="s">
        <v>246</v>
      </c>
      <c r="F23" s="153" t="s">
        <v>95</v>
      </c>
      <c r="G23" s="154"/>
      <c r="H23" s="152" t="s">
        <v>245</v>
      </c>
      <c r="I23" s="155" t="s">
        <v>256</v>
      </c>
    </row>
    <row r="24" spans="1:9" ht="18.75" customHeight="1">
      <c r="A24" s="166" t="s">
        <v>110</v>
      </c>
      <c r="B24" s="167"/>
      <c r="C24" s="156"/>
      <c r="D24" s="157"/>
      <c r="E24" s="158"/>
      <c r="F24" s="159" t="s">
        <v>1</v>
      </c>
      <c r="G24" s="159" t="s">
        <v>0</v>
      </c>
      <c r="H24" s="158"/>
      <c r="I24" s="160"/>
    </row>
    <row r="25" spans="1:9" ht="18.75" customHeight="1">
      <c r="A25" s="168" t="s">
        <v>111</v>
      </c>
      <c r="B25" s="169"/>
      <c r="C25" s="102"/>
      <c r="D25" s="103"/>
      <c r="E25" s="153" t="s">
        <v>96</v>
      </c>
      <c r="F25" s="161"/>
      <c r="G25" s="161"/>
      <c r="H25" s="161"/>
      <c r="I25" s="162"/>
    </row>
    <row r="26" spans="1:9" ht="22.5" customHeight="1">
      <c r="A26" s="170" t="s">
        <v>112</v>
      </c>
      <c r="B26" s="120" t="s">
        <v>113</v>
      </c>
      <c r="C26" s="108"/>
      <c r="D26" s="171"/>
      <c r="E26" s="119">
        <f>SUM(F26:G26)</f>
        <v>941471</v>
      </c>
      <c r="F26" s="119">
        <v>487552</v>
      </c>
      <c r="G26" s="119">
        <v>453919</v>
      </c>
      <c r="H26" s="119">
        <v>1327038</v>
      </c>
      <c r="I26" s="15">
        <f aca="true" t="shared" si="2" ref="I26:I38">E26/H26*100-100</f>
        <v>-29.05470679814745</v>
      </c>
    </row>
    <row r="27" spans="1:9" ht="15">
      <c r="A27" s="144" t="s">
        <v>114</v>
      </c>
      <c r="B27" s="120" t="s">
        <v>115</v>
      </c>
      <c r="C27" s="108"/>
      <c r="D27" s="117"/>
      <c r="E27" s="119">
        <f aca="true" t="shared" si="3" ref="E27:E42">SUM(F27:G27)</f>
        <v>4341420</v>
      </c>
      <c r="F27" s="119">
        <v>4255835</v>
      </c>
      <c r="G27" s="119">
        <v>85585</v>
      </c>
      <c r="H27" s="119">
        <v>4679605</v>
      </c>
      <c r="I27" s="15">
        <f t="shared" si="2"/>
        <v>-7.226785166696757</v>
      </c>
    </row>
    <row r="28" spans="1:9" ht="15">
      <c r="A28" s="144" t="s">
        <v>116</v>
      </c>
      <c r="B28" s="120" t="s">
        <v>117</v>
      </c>
      <c r="C28" s="108"/>
      <c r="D28" s="117"/>
      <c r="E28" s="119">
        <f t="shared" si="3"/>
        <v>961941</v>
      </c>
      <c r="F28" s="119">
        <v>873156</v>
      </c>
      <c r="G28" s="119">
        <v>88785</v>
      </c>
      <c r="H28" s="119">
        <v>1281629</v>
      </c>
      <c r="I28" s="15">
        <f t="shared" si="2"/>
        <v>-24.943880015199397</v>
      </c>
    </row>
    <row r="29" spans="1:9" ht="15">
      <c r="A29" s="144" t="s">
        <v>118</v>
      </c>
      <c r="B29" s="120" t="s">
        <v>119</v>
      </c>
      <c r="C29" s="108"/>
      <c r="D29" s="117"/>
      <c r="E29" s="119">
        <f t="shared" si="3"/>
        <v>786705</v>
      </c>
      <c r="F29" s="119">
        <v>642346</v>
      </c>
      <c r="G29" s="119">
        <v>144359</v>
      </c>
      <c r="H29" s="119">
        <v>683160</v>
      </c>
      <c r="I29" s="15">
        <f t="shared" si="2"/>
        <v>15.156771473739681</v>
      </c>
    </row>
    <row r="30" spans="1:9" ht="15">
      <c r="A30" s="144" t="s">
        <v>120</v>
      </c>
      <c r="B30" s="120" t="s">
        <v>121</v>
      </c>
      <c r="C30" s="108"/>
      <c r="D30" s="117"/>
      <c r="E30" s="119">
        <f t="shared" si="3"/>
        <v>293</v>
      </c>
      <c r="F30" s="119">
        <v>147</v>
      </c>
      <c r="G30" s="119">
        <v>146</v>
      </c>
      <c r="H30" s="119">
        <v>1926</v>
      </c>
      <c r="I30" s="15">
        <f t="shared" si="2"/>
        <v>-84.7871235721703</v>
      </c>
    </row>
    <row r="31" spans="1:9" ht="15">
      <c r="A31" s="144" t="s">
        <v>122</v>
      </c>
      <c r="B31" s="120" t="s">
        <v>123</v>
      </c>
      <c r="C31" s="108"/>
      <c r="D31" s="117"/>
      <c r="E31" s="119">
        <f t="shared" si="3"/>
        <v>3681850</v>
      </c>
      <c r="F31" s="119">
        <v>3571315</v>
      </c>
      <c r="G31" s="119">
        <v>110535</v>
      </c>
      <c r="H31" s="119">
        <v>4955833</v>
      </c>
      <c r="I31" s="15">
        <f t="shared" si="2"/>
        <v>-25.706737898553072</v>
      </c>
    </row>
    <row r="32" spans="1:9" ht="15">
      <c r="A32" s="144" t="s">
        <v>124</v>
      </c>
      <c r="B32" s="120" t="s">
        <v>125</v>
      </c>
      <c r="C32" s="108"/>
      <c r="D32" s="117"/>
      <c r="E32" s="119">
        <f t="shared" si="3"/>
        <v>1412727</v>
      </c>
      <c r="F32" s="119">
        <v>726370</v>
      </c>
      <c r="G32" s="119">
        <v>686357</v>
      </c>
      <c r="H32" s="119">
        <v>1038079</v>
      </c>
      <c r="I32" s="15">
        <f t="shared" si="2"/>
        <v>36.0905094891622</v>
      </c>
    </row>
    <row r="33" spans="1:9" ht="15">
      <c r="A33" s="144" t="s">
        <v>126</v>
      </c>
      <c r="B33" s="120" t="s">
        <v>127</v>
      </c>
      <c r="C33" s="108"/>
      <c r="D33" s="117"/>
      <c r="E33" s="119">
        <f t="shared" si="3"/>
        <v>1838091</v>
      </c>
      <c r="F33" s="119">
        <v>703153</v>
      </c>
      <c r="G33" s="119">
        <v>1134938</v>
      </c>
      <c r="H33" s="119">
        <v>2094744</v>
      </c>
      <c r="I33" s="15">
        <f t="shared" si="2"/>
        <v>-12.252237027531763</v>
      </c>
    </row>
    <row r="34" spans="1:9" ht="15">
      <c r="A34" s="144" t="s">
        <v>128</v>
      </c>
      <c r="B34" s="120" t="s">
        <v>129</v>
      </c>
      <c r="C34" s="108"/>
      <c r="D34" s="117"/>
      <c r="E34" s="119">
        <f t="shared" si="3"/>
        <v>735811</v>
      </c>
      <c r="F34" s="119">
        <v>94004</v>
      </c>
      <c r="G34" s="119">
        <v>641807</v>
      </c>
      <c r="H34" s="119">
        <v>649920</v>
      </c>
      <c r="I34" s="15">
        <f t="shared" si="2"/>
        <v>13.215626538650909</v>
      </c>
    </row>
    <row r="35" spans="1:9" ht="15">
      <c r="A35" s="144" t="s">
        <v>130</v>
      </c>
      <c r="B35" s="120" t="s">
        <v>131</v>
      </c>
      <c r="C35" s="108"/>
      <c r="D35" s="117"/>
      <c r="E35" s="119">
        <f t="shared" si="3"/>
        <v>143216</v>
      </c>
      <c r="F35" s="119">
        <v>93972</v>
      </c>
      <c r="G35" s="119">
        <v>49244</v>
      </c>
      <c r="H35" s="119">
        <v>1239604</v>
      </c>
      <c r="I35" s="15">
        <f t="shared" si="2"/>
        <v>-88.44663295697659</v>
      </c>
    </row>
    <row r="36" spans="1:9" ht="15">
      <c r="A36" s="144" t="s">
        <v>132</v>
      </c>
      <c r="B36" s="120" t="s">
        <v>133</v>
      </c>
      <c r="C36" s="108"/>
      <c r="D36" s="117"/>
      <c r="E36" s="119">
        <f t="shared" si="3"/>
        <v>22070</v>
      </c>
      <c r="F36" s="119">
        <v>3756</v>
      </c>
      <c r="G36" s="119">
        <v>18314</v>
      </c>
      <c r="H36" s="119">
        <v>29235</v>
      </c>
      <c r="I36" s="15">
        <f t="shared" si="2"/>
        <v>-24.508294852060885</v>
      </c>
    </row>
    <row r="37" spans="1:9" ht="15">
      <c r="A37" s="144" t="s">
        <v>134</v>
      </c>
      <c r="B37" s="120" t="s">
        <v>135</v>
      </c>
      <c r="C37" s="108"/>
      <c r="D37" s="117"/>
      <c r="E37" s="119">
        <f t="shared" si="3"/>
        <v>460477</v>
      </c>
      <c r="F37" s="119">
        <v>82252</v>
      </c>
      <c r="G37" s="119">
        <v>378225</v>
      </c>
      <c r="H37" s="119">
        <v>483264</v>
      </c>
      <c r="I37" s="15">
        <f t="shared" si="2"/>
        <v>-4.715228115481395</v>
      </c>
    </row>
    <row r="38" spans="1:9" ht="15">
      <c r="A38" s="144" t="s">
        <v>136</v>
      </c>
      <c r="B38" s="120" t="s">
        <v>137</v>
      </c>
      <c r="C38" s="108"/>
      <c r="D38" s="117"/>
      <c r="E38" s="119">
        <f t="shared" si="3"/>
        <v>542</v>
      </c>
      <c r="F38" s="119">
        <v>304</v>
      </c>
      <c r="G38" s="119">
        <v>238</v>
      </c>
      <c r="H38" s="119">
        <v>457</v>
      </c>
      <c r="I38" s="15">
        <f t="shared" si="2"/>
        <v>18.59956236323852</v>
      </c>
    </row>
    <row r="39" spans="1:9" ht="15">
      <c r="A39" s="144" t="s">
        <v>138</v>
      </c>
      <c r="B39" s="120" t="s">
        <v>139</v>
      </c>
      <c r="C39" s="108"/>
      <c r="D39" s="117"/>
      <c r="E39" s="119">
        <f t="shared" si="3"/>
        <v>1404075</v>
      </c>
      <c r="F39" s="119">
        <v>1287803</v>
      </c>
      <c r="G39" s="119">
        <v>116272</v>
      </c>
      <c r="H39" s="119">
        <v>316449</v>
      </c>
      <c r="I39" s="64" t="s">
        <v>140</v>
      </c>
    </row>
    <row r="40" spans="1:9" ht="15">
      <c r="A40" s="144" t="s">
        <v>141</v>
      </c>
      <c r="B40" s="120" t="s">
        <v>142</v>
      </c>
      <c r="C40" s="108"/>
      <c r="D40" s="117"/>
      <c r="E40" s="119">
        <f t="shared" si="3"/>
        <v>63</v>
      </c>
      <c r="F40" s="119">
        <v>0</v>
      </c>
      <c r="G40" s="119">
        <v>63</v>
      </c>
      <c r="H40" s="119">
        <v>8692</v>
      </c>
      <c r="I40" s="15">
        <f>E40/H40*100-100</f>
        <v>-99.2751955821445</v>
      </c>
    </row>
    <row r="41" spans="1:9" ht="15">
      <c r="A41" s="144" t="s">
        <v>143</v>
      </c>
      <c r="B41" s="120" t="s">
        <v>144</v>
      </c>
      <c r="C41" s="108"/>
      <c r="D41" s="117"/>
      <c r="E41" s="119">
        <f t="shared" si="3"/>
        <v>118</v>
      </c>
      <c r="F41" s="119">
        <v>34</v>
      </c>
      <c r="G41" s="119">
        <v>84</v>
      </c>
      <c r="H41" s="119">
        <v>903</v>
      </c>
      <c r="I41" s="15">
        <f>E41/H41*100-100</f>
        <v>-86.93244739756368</v>
      </c>
    </row>
    <row r="42" spans="1:9" ht="15">
      <c r="A42" s="144" t="s">
        <v>145</v>
      </c>
      <c r="B42" s="120" t="s">
        <v>146</v>
      </c>
      <c r="C42" s="108"/>
      <c r="D42" s="117"/>
      <c r="E42" s="119">
        <f t="shared" si="3"/>
        <v>19883523</v>
      </c>
      <c r="F42" s="119">
        <v>8962245</v>
      </c>
      <c r="G42" s="119">
        <v>10921278</v>
      </c>
      <c r="H42" s="119">
        <v>16995776</v>
      </c>
      <c r="I42" s="15">
        <f>E42/H42*100-100</f>
        <v>16.990968814839633</v>
      </c>
    </row>
    <row r="43" spans="1:9" ht="15">
      <c r="A43" s="144" t="s">
        <v>147</v>
      </c>
      <c r="B43" s="112" t="s">
        <v>68</v>
      </c>
      <c r="C43" s="113"/>
      <c r="D43" s="114"/>
      <c r="E43" s="116">
        <f>SUM(E26:E42)</f>
        <v>36614393</v>
      </c>
      <c r="F43" s="116">
        <f aca="true" t="shared" si="4" ref="F43:G43">SUM(F26:F42)</f>
        <v>21784244</v>
      </c>
      <c r="G43" s="116">
        <f t="shared" si="4"/>
        <v>14830149</v>
      </c>
      <c r="H43" s="116">
        <f>SUM(H26:H42)</f>
        <v>35786314</v>
      </c>
      <c r="I43" s="17">
        <f>E43/H43*100-100</f>
        <v>2.3139544352066963</v>
      </c>
    </row>
    <row r="44" spans="1:9" ht="15">
      <c r="A44" s="144" t="s">
        <v>147</v>
      </c>
      <c r="B44" s="120" t="s">
        <v>47</v>
      </c>
      <c r="C44" s="108"/>
      <c r="D44" s="117"/>
      <c r="E44" s="119">
        <v>19200739</v>
      </c>
      <c r="F44" s="119">
        <f>E44-G44</f>
        <v>9524767</v>
      </c>
      <c r="G44" s="119">
        <v>9675972</v>
      </c>
      <c r="H44" s="119">
        <v>18046435</v>
      </c>
      <c r="I44" s="15">
        <f>E44/H44*100-100</f>
        <v>6.396299324492617</v>
      </c>
    </row>
  </sheetData>
  <mergeCells count="12">
    <mergeCell ref="I23:I25"/>
    <mergeCell ref="E25:H25"/>
    <mergeCell ref="B23:D25"/>
    <mergeCell ref="E4:E5"/>
    <mergeCell ref="F4:G4"/>
    <mergeCell ref="H4:H5"/>
    <mergeCell ref="I4:I6"/>
    <mergeCell ref="E6:H6"/>
    <mergeCell ref="A4:D6"/>
    <mergeCell ref="E23:E24"/>
    <mergeCell ref="F23:G23"/>
    <mergeCell ref="H23:H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workbookViewId="0" topLeftCell="A1">
      <selection activeCell="L1" sqref="L1"/>
    </sheetView>
  </sheetViews>
  <sheetFormatPr defaultColWidth="11.421875" defaultRowHeight="15"/>
  <cols>
    <col min="1" max="1" width="2.140625" style="12" customWidth="1"/>
    <col min="2" max="2" width="2.7109375" style="12" customWidth="1"/>
    <col min="3" max="3" width="3.7109375" style="12" customWidth="1"/>
    <col min="4" max="4" width="7.7109375" style="12" customWidth="1"/>
    <col min="5" max="5" width="11.421875" style="12" customWidth="1"/>
    <col min="6" max="6" width="14.00390625" style="12" customWidth="1"/>
    <col min="7" max="10" width="11.8515625" style="12" bestFit="1" customWidth="1"/>
    <col min="11" max="11" width="12.8515625" style="12" customWidth="1"/>
    <col min="12" max="16384" width="11.421875" style="12" customWidth="1"/>
  </cols>
  <sheetData>
    <row r="1" spans="1:4" s="54" customFormat="1" ht="12.75">
      <c r="A1" s="54" t="s">
        <v>186</v>
      </c>
      <c r="D1" s="53" t="s">
        <v>258</v>
      </c>
    </row>
    <row r="2" s="54" customFormat="1" ht="12.75">
      <c r="D2" s="53" t="s">
        <v>185</v>
      </c>
    </row>
    <row r="3" s="54" customFormat="1" ht="8.25" customHeight="1"/>
    <row r="4" spans="1:11" ht="19.15" customHeight="1">
      <c r="A4" s="96" t="s">
        <v>184</v>
      </c>
      <c r="B4" s="96"/>
      <c r="C4" s="96"/>
      <c r="D4" s="96"/>
      <c r="E4" s="96"/>
      <c r="F4" s="97"/>
      <c r="G4" s="152" t="s">
        <v>248</v>
      </c>
      <c r="H4" s="153" t="s">
        <v>95</v>
      </c>
      <c r="I4" s="154"/>
      <c r="J4" s="152" t="s">
        <v>245</v>
      </c>
      <c r="K4" s="155" t="s">
        <v>257</v>
      </c>
    </row>
    <row r="5" spans="1:11" ht="19.9" customHeight="1">
      <c r="A5" s="156"/>
      <c r="B5" s="156"/>
      <c r="C5" s="156"/>
      <c r="D5" s="156"/>
      <c r="E5" s="156"/>
      <c r="F5" s="157"/>
      <c r="G5" s="158"/>
      <c r="H5" s="159" t="s">
        <v>1</v>
      </c>
      <c r="I5" s="159" t="s">
        <v>0</v>
      </c>
      <c r="J5" s="158"/>
      <c r="K5" s="160"/>
    </row>
    <row r="6" spans="1:11" ht="19.15" customHeight="1">
      <c r="A6" s="102"/>
      <c r="B6" s="102"/>
      <c r="C6" s="102"/>
      <c r="D6" s="102"/>
      <c r="E6" s="102"/>
      <c r="F6" s="103"/>
      <c r="G6" s="153" t="s">
        <v>96</v>
      </c>
      <c r="H6" s="161"/>
      <c r="I6" s="161"/>
      <c r="J6" s="161"/>
      <c r="K6" s="162"/>
    </row>
    <row r="7" spans="1:11" ht="20.25" customHeight="1">
      <c r="A7" s="120" t="s">
        <v>183</v>
      </c>
      <c r="B7" s="108"/>
      <c r="C7" s="108"/>
      <c r="D7" s="108"/>
      <c r="E7" s="108"/>
      <c r="F7" s="171"/>
      <c r="G7" s="119">
        <v>1399372</v>
      </c>
      <c r="H7" s="119">
        <v>591591</v>
      </c>
      <c r="I7" s="119">
        <v>807781</v>
      </c>
      <c r="J7" s="119">
        <f>J8+825439</f>
        <v>1360020</v>
      </c>
      <c r="K7" s="15">
        <f aca="true" t="shared" si="0" ref="K7:K30">G7/J7*100-100</f>
        <v>2.893486860487343</v>
      </c>
    </row>
    <row r="8" spans="1:11" ht="15">
      <c r="A8" s="108"/>
      <c r="B8" s="120" t="s">
        <v>182</v>
      </c>
      <c r="C8" s="108"/>
      <c r="D8" s="108"/>
      <c r="E8" s="108"/>
      <c r="F8" s="117"/>
      <c r="G8" s="119">
        <v>362537</v>
      </c>
      <c r="H8" s="119">
        <v>177446</v>
      </c>
      <c r="I8" s="119">
        <v>185091</v>
      </c>
      <c r="J8" s="119">
        <v>534581</v>
      </c>
      <c r="K8" s="15">
        <f t="shared" si="0"/>
        <v>-32.18296198331029</v>
      </c>
    </row>
    <row r="9" spans="1:11" ht="15">
      <c r="A9" s="120" t="s">
        <v>181</v>
      </c>
      <c r="B9" s="108"/>
      <c r="C9" s="108"/>
      <c r="D9" s="108"/>
      <c r="E9" s="108"/>
      <c r="F9" s="117"/>
      <c r="G9" s="119">
        <v>35215021</v>
      </c>
      <c r="H9" s="119">
        <v>21192653</v>
      </c>
      <c r="I9" s="119">
        <v>14022368</v>
      </c>
      <c r="J9" s="119">
        <v>34426294</v>
      </c>
      <c r="K9" s="15">
        <f t="shared" si="0"/>
        <v>2.2910598509383533</v>
      </c>
    </row>
    <row r="10" spans="1:13" ht="15">
      <c r="A10" s="108"/>
      <c r="B10" s="120" t="s">
        <v>180</v>
      </c>
      <c r="C10" s="108"/>
      <c r="D10" s="108"/>
      <c r="E10" s="108"/>
      <c r="F10" s="117"/>
      <c r="G10" s="119">
        <f aca="true" t="shared" si="1" ref="G10:G32">SUM(H10:I10)</f>
        <v>35103442</v>
      </c>
      <c r="H10" s="119">
        <v>20479018</v>
      </c>
      <c r="I10" s="119">
        <v>14624424</v>
      </c>
      <c r="J10" s="119">
        <v>31348438</v>
      </c>
      <c r="K10" s="15">
        <f t="shared" si="0"/>
        <v>11.978281023124666</v>
      </c>
      <c r="M10" s="62"/>
    </row>
    <row r="11" spans="1:16" ht="15">
      <c r="A11" s="108"/>
      <c r="B11" s="108"/>
      <c r="C11" s="120" t="s">
        <v>179</v>
      </c>
      <c r="D11" s="108"/>
      <c r="E11" s="108"/>
      <c r="F11" s="117"/>
      <c r="G11" s="119">
        <f t="shared" si="1"/>
        <v>26447661</v>
      </c>
      <c r="H11" s="119">
        <v>14732186</v>
      </c>
      <c r="I11" s="119">
        <v>11715475</v>
      </c>
      <c r="J11" s="119">
        <v>25437605</v>
      </c>
      <c r="K11" s="15">
        <f t="shared" si="0"/>
        <v>3.9707197277416526</v>
      </c>
      <c r="M11" s="62"/>
      <c r="N11" s="62"/>
      <c r="O11" s="62"/>
      <c r="P11" s="62"/>
    </row>
    <row r="12" spans="1:13" ht="15">
      <c r="A12" s="108"/>
      <c r="B12" s="108"/>
      <c r="C12" s="108"/>
      <c r="D12" s="108" t="s">
        <v>43</v>
      </c>
      <c r="E12" s="108" t="s">
        <v>178</v>
      </c>
      <c r="F12" s="117"/>
      <c r="G12" s="119">
        <f t="shared" si="1"/>
        <v>10269483</v>
      </c>
      <c r="H12" s="119">
        <v>5632788</v>
      </c>
      <c r="I12" s="119">
        <v>4636695</v>
      </c>
      <c r="J12" s="119">
        <v>10162398</v>
      </c>
      <c r="K12" s="15">
        <f t="shared" si="0"/>
        <v>1.053737513527821</v>
      </c>
      <c r="M12" s="63"/>
    </row>
    <row r="13" spans="1:11" ht="15">
      <c r="A13" s="108"/>
      <c r="B13" s="108"/>
      <c r="C13" s="108"/>
      <c r="D13" s="108"/>
      <c r="E13" s="120" t="s">
        <v>177</v>
      </c>
      <c r="F13" s="117"/>
      <c r="G13" s="119">
        <f t="shared" si="1"/>
        <v>6356585</v>
      </c>
      <c r="H13" s="119">
        <v>3808131</v>
      </c>
      <c r="I13" s="119">
        <v>2548454</v>
      </c>
      <c r="J13" s="119">
        <v>6514247</v>
      </c>
      <c r="K13" s="15">
        <f t="shared" si="0"/>
        <v>-2.4202643835887727</v>
      </c>
    </row>
    <row r="14" spans="1:11" ht="15">
      <c r="A14" s="108"/>
      <c r="B14" s="108"/>
      <c r="C14" s="108"/>
      <c r="D14" s="108"/>
      <c r="E14" s="120" t="s">
        <v>176</v>
      </c>
      <c r="F14" s="117"/>
      <c r="G14" s="119">
        <f t="shared" si="1"/>
        <v>1381877</v>
      </c>
      <c r="H14" s="119">
        <v>871363</v>
      </c>
      <c r="I14" s="119">
        <v>510514</v>
      </c>
      <c r="J14" s="119">
        <v>908857</v>
      </c>
      <c r="K14" s="15">
        <f t="shared" si="0"/>
        <v>52.04559133064936</v>
      </c>
    </row>
    <row r="15" spans="1:11" ht="15">
      <c r="A15" s="108"/>
      <c r="B15" s="108"/>
      <c r="C15" s="108"/>
      <c r="D15" s="108"/>
      <c r="E15" s="120" t="s">
        <v>175</v>
      </c>
      <c r="F15" s="117"/>
      <c r="G15" s="119">
        <f t="shared" si="1"/>
        <v>4580005</v>
      </c>
      <c r="H15" s="119">
        <v>1991612</v>
      </c>
      <c r="I15" s="119">
        <v>2588393</v>
      </c>
      <c r="J15" s="119">
        <v>4497361</v>
      </c>
      <c r="K15" s="15">
        <f t="shared" si="0"/>
        <v>1.837610990089516</v>
      </c>
    </row>
    <row r="16" spans="1:11" ht="15">
      <c r="A16" s="108"/>
      <c r="B16" s="108"/>
      <c r="C16" s="108"/>
      <c r="D16" s="108"/>
      <c r="E16" s="120" t="s">
        <v>174</v>
      </c>
      <c r="F16" s="117"/>
      <c r="G16" s="119">
        <f t="shared" si="1"/>
        <v>1549340</v>
      </c>
      <c r="H16" s="119">
        <v>1171365</v>
      </c>
      <c r="I16" s="119">
        <v>377975</v>
      </c>
      <c r="J16" s="119">
        <v>1296200</v>
      </c>
      <c r="K16" s="15">
        <f t="shared" si="0"/>
        <v>19.529393612096897</v>
      </c>
    </row>
    <row r="17" spans="1:11" ht="15">
      <c r="A17" s="108"/>
      <c r="B17" s="108"/>
      <c r="C17" s="108"/>
      <c r="D17" s="108"/>
      <c r="E17" s="120" t="s">
        <v>173</v>
      </c>
      <c r="F17" s="117"/>
      <c r="G17" s="119">
        <f t="shared" si="1"/>
        <v>207563</v>
      </c>
      <c r="H17" s="119">
        <v>177157</v>
      </c>
      <c r="I17" s="119">
        <v>30406</v>
      </c>
      <c r="J17" s="119">
        <v>208315</v>
      </c>
      <c r="K17" s="15">
        <f t="shared" si="0"/>
        <v>-0.3609917672755216</v>
      </c>
    </row>
    <row r="18" spans="1:11" ht="15">
      <c r="A18" s="108"/>
      <c r="B18" s="108"/>
      <c r="C18" s="108"/>
      <c r="D18" s="108"/>
      <c r="E18" s="120" t="s">
        <v>172</v>
      </c>
      <c r="F18" s="117"/>
      <c r="G18" s="119">
        <f t="shared" si="1"/>
        <v>1796214</v>
      </c>
      <c r="H18" s="119">
        <v>928577</v>
      </c>
      <c r="I18" s="119">
        <v>867637</v>
      </c>
      <c r="J18" s="119">
        <v>1616089</v>
      </c>
      <c r="K18" s="15">
        <f t="shared" si="0"/>
        <v>11.14573516681321</v>
      </c>
    </row>
    <row r="19" spans="1:11" ht="15">
      <c r="A19" s="108"/>
      <c r="B19" s="108"/>
      <c r="C19" s="108"/>
      <c r="D19" s="108"/>
      <c r="E19" s="120" t="s">
        <v>171</v>
      </c>
      <c r="F19" s="117"/>
      <c r="G19" s="119">
        <f t="shared" si="1"/>
        <v>306594</v>
      </c>
      <c r="H19" s="119">
        <v>151193</v>
      </c>
      <c r="I19" s="119">
        <v>155401</v>
      </c>
      <c r="J19" s="119">
        <v>234138</v>
      </c>
      <c r="K19" s="15">
        <f t="shared" si="0"/>
        <v>30.94585244599338</v>
      </c>
    </row>
    <row r="20" spans="1:11" ht="15">
      <c r="A20" s="108"/>
      <c r="B20" s="108"/>
      <c r="C20" s="120" t="s">
        <v>170</v>
      </c>
      <c r="D20" s="108"/>
      <c r="E20" s="108"/>
      <c r="F20" s="117"/>
      <c r="G20" s="119">
        <f t="shared" si="1"/>
        <v>6779448</v>
      </c>
      <c r="H20" s="119">
        <v>4883352</v>
      </c>
      <c r="I20" s="119">
        <v>1896096</v>
      </c>
      <c r="J20" s="119">
        <v>5455978</v>
      </c>
      <c r="K20" s="15">
        <f t="shared" si="0"/>
        <v>24.257245905317063</v>
      </c>
    </row>
    <row r="21" spans="1:11" ht="15">
      <c r="A21" s="108"/>
      <c r="B21" s="108"/>
      <c r="C21" s="108"/>
      <c r="D21" s="108" t="s">
        <v>43</v>
      </c>
      <c r="E21" s="120" t="s">
        <v>169</v>
      </c>
      <c r="F21" s="117"/>
      <c r="G21" s="119">
        <f t="shared" si="1"/>
        <v>1633734</v>
      </c>
      <c r="H21" s="119">
        <v>1297244</v>
      </c>
      <c r="I21" s="119">
        <v>336490</v>
      </c>
      <c r="J21" s="119">
        <v>1632487</v>
      </c>
      <c r="K21" s="15">
        <f t="shared" si="0"/>
        <v>0.07638651946386688</v>
      </c>
    </row>
    <row r="22" spans="1:11" ht="15">
      <c r="A22" s="108"/>
      <c r="B22" s="108"/>
      <c r="C22" s="108"/>
      <c r="D22" s="108"/>
      <c r="E22" s="120" t="s">
        <v>168</v>
      </c>
      <c r="F22" s="117"/>
      <c r="G22" s="119">
        <f t="shared" si="1"/>
        <v>1402647</v>
      </c>
      <c r="H22" s="119">
        <v>746285</v>
      </c>
      <c r="I22" s="119">
        <v>656362</v>
      </c>
      <c r="J22" s="119">
        <v>1314521</v>
      </c>
      <c r="K22" s="15">
        <f t="shared" si="0"/>
        <v>6.7040389617206415</v>
      </c>
    </row>
    <row r="23" spans="1:11" ht="15">
      <c r="A23" s="108"/>
      <c r="B23" s="108"/>
      <c r="C23" s="108"/>
      <c r="D23" s="108"/>
      <c r="E23" s="120" t="s">
        <v>167</v>
      </c>
      <c r="F23" s="117"/>
      <c r="G23" s="119">
        <f t="shared" si="1"/>
        <v>3238662</v>
      </c>
      <c r="H23" s="119">
        <v>2535544</v>
      </c>
      <c r="I23" s="119">
        <v>703118</v>
      </c>
      <c r="J23" s="119">
        <v>1891328</v>
      </c>
      <c r="K23" s="15">
        <f t="shared" si="0"/>
        <v>71.23745854764482</v>
      </c>
    </row>
    <row r="24" spans="1:11" ht="15">
      <c r="A24" s="108"/>
      <c r="B24" s="108"/>
      <c r="C24" s="120" t="s">
        <v>166</v>
      </c>
      <c r="D24" s="108"/>
      <c r="E24" s="108"/>
      <c r="F24" s="117"/>
      <c r="G24" s="119">
        <f t="shared" si="1"/>
        <v>476961</v>
      </c>
      <c r="H24" s="119">
        <v>271889</v>
      </c>
      <c r="I24" s="119">
        <v>205072</v>
      </c>
      <c r="J24" s="119">
        <v>454855</v>
      </c>
      <c r="K24" s="15">
        <f t="shared" si="0"/>
        <v>4.860010332963256</v>
      </c>
    </row>
    <row r="25" spans="1:11" ht="15">
      <c r="A25" s="108"/>
      <c r="B25" s="108"/>
      <c r="C25" s="108"/>
      <c r="D25" s="120" t="s">
        <v>43</v>
      </c>
      <c r="E25" s="108" t="s">
        <v>165</v>
      </c>
      <c r="F25" s="117"/>
      <c r="G25" s="119">
        <f t="shared" si="1"/>
        <v>72472</v>
      </c>
      <c r="H25" s="119">
        <v>59972</v>
      </c>
      <c r="I25" s="119">
        <v>12500</v>
      </c>
      <c r="J25" s="119">
        <v>65603</v>
      </c>
      <c r="K25" s="15">
        <f t="shared" si="0"/>
        <v>10.470557748883436</v>
      </c>
    </row>
    <row r="26" spans="1:11" ht="15">
      <c r="A26" s="108"/>
      <c r="B26" s="120" t="s">
        <v>164</v>
      </c>
      <c r="C26" s="108"/>
      <c r="D26" s="108"/>
      <c r="E26" s="108"/>
      <c r="F26" s="117"/>
      <c r="G26" s="119">
        <f t="shared" si="1"/>
        <v>219370</v>
      </c>
      <c r="H26" s="119">
        <v>41513</v>
      </c>
      <c r="I26" s="119">
        <v>177857</v>
      </c>
      <c r="J26" s="119">
        <v>531828</v>
      </c>
      <c r="K26" s="15">
        <f t="shared" si="0"/>
        <v>-58.75170167798612</v>
      </c>
    </row>
    <row r="27" spans="1:11" ht="15">
      <c r="A27" s="108"/>
      <c r="B27" s="120" t="s">
        <v>163</v>
      </c>
      <c r="C27" s="108"/>
      <c r="D27" s="108"/>
      <c r="E27" s="108"/>
      <c r="F27" s="117"/>
      <c r="G27" s="119">
        <f t="shared" si="1"/>
        <v>268782</v>
      </c>
      <c r="H27" s="119">
        <v>248388</v>
      </c>
      <c r="I27" s="119">
        <v>20394</v>
      </c>
      <c r="J27" s="119">
        <v>245577</v>
      </c>
      <c r="K27" s="15">
        <f t="shared" si="0"/>
        <v>9.449174800571726</v>
      </c>
    </row>
    <row r="28" spans="1:11" ht="15">
      <c r="A28" s="108"/>
      <c r="B28" s="120" t="s">
        <v>162</v>
      </c>
      <c r="C28" s="108"/>
      <c r="D28" s="108"/>
      <c r="E28" s="108"/>
      <c r="F28" s="117"/>
      <c r="G28" s="119">
        <f t="shared" si="1"/>
        <v>879025</v>
      </c>
      <c r="H28" s="119">
        <v>877842</v>
      </c>
      <c r="I28" s="119">
        <v>1183</v>
      </c>
      <c r="J28" s="119">
        <v>887101</v>
      </c>
      <c r="K28" s="15">
        <f t="shared" si="0"/>
        <v>-0.9103811178208616</v>
      </c>
    </row>
    <row r="29" spans="1:11" ht="15">
      <c r="A29" s="108"/>
      <c r="B29" s="120" t="s">
        <v>161</v>
      </c>
      <c r="C29" s="108"/>
      <c r="D29" s="108"/>
      <c r="E29" s="108"/>
      <c r="F29" s="117"/>
      <c r="G29" s="119">
        <f t="shared" si="1"/>
        <v>50170</v>
      </c>
      <c r="H29" s="119">
        <v>44171</v>
      </c>
      <c r="I29" s="119">
        <v>5999</v>
      </c>
      <c r="J29" s="119">
        <v>114388</v>
      </c>
      <c r="K29" s="15">
        <f t="shared" si="0"/>
        <v>-56.14050424869742</v>
      </c>
    </row>
    <row r="30" spans="1:11" ht="15">
      <c r="A30" s="108"/>
      <c r="B30" s="120" t="s">
        <v>160</v>
      </c>
      <c r="C30" s="108"/>
      <c r="D30" s="108"/>
      <c r="E30" s="108"/>
      <c r="F30" s="117"/>
      <c r="G30" s="119">
        <f t="shared" si="1"/>
        <v>93312</v>
      </c>
      <c r="H30" s="119">
        <v>93312</v>
      </c>
      <c r="I30" s="172" t="s">
        <v>249</v>
      </c>
      <c r="J30" s="119">
        <v>98818</v>
      </c>
      <c r="K30" s="15">
        <f t="shared" si="0"/>
        <v>-5.571859377846138</v>
      </c>
    </row>
    <row r="31" spans="1:11" ht="15">
      <c r="A31" s="108"/>
      <c r="B31" s="120" t="s">
        <v>159</v>
      </c>
      <c r="C31" s="108"/>
      <c r="D31" s="108"/>
      <c r="E31" s="108"/>
      <c r="F31" s="117"/>
      <c r="G31" s="119">
        <f t="shared" si="1"/>
        <v>292</v>
      </c>
      <c r="H31" s="172" t="s">
        <v>249</v>
      </c>
      <c r="I31" s="119">
        <v>292</v>
      </c>
      <c r="J31" s="119">
        <v>1200144</v>
      </c>
      <c r="K31" s="64" t="s">
        <v>140</v>
      </c>
    </row>
    <row r="32" spans="1:11" ht="15">
      <c r="A32" s="108"/>
      <c r="B32" s="108"/>
      <c r="C32" s="108"/>
      <c r="D32" s="108"/>
      <c r="E32" s="112" t="s">
        <v>68</v>
      </c>
      <c r="F32" s="114"/>
      <c r="G32" s="116">
        <f t="shared" si="1"/>
        <v>36614393</v>
      </c>
      <c r="H32" s="116">
        <v>21784244</v>
      </c>
      <c r="I32" s="116">
        <v>14830149</v>
      </c>
      <c r="J32" s="116">
        <v>35786314</v>
      </c>
      <c r="K32" s="17">
        <f>G32/J32*100-100</f>
        <v>2.3139544352066963</v>
      </c>
    </row>
    <row r="34" spans="1:4" s="54" customFormat="1" ht="12.75">
      <c r="A34" s="54" t="s">
        <v>158</v>
      </c>
      <c r="D34" s="53" t="s">
        <v>157</v>
      </c>
    </row>
    <row r="35" s="54" customFormat="1" ht="12.75">
      <c r="D35" s="53" t="s">
        <v>252</v>
      </c>
    </row>
    <row r="36" s="54" customFormat="1" ht="10.5" customHeight="1">
      <c r="D36" s="53"/>
    </row>
    <row r="37" spans="1:11" ht="18.75" customHeight="1">
      <c r="A37" s="96" t="s">
        <v>156</v>
      </c>
      <c r="B37" s="96"/>
      <c r="C37" s="96"/>
      <c r="D37" s="96"/>
      <c r="E37" s="96"/>
      <c r="F37" s="97"/>
      <c r="G37" s="152" t="s">
        <v>248</v>
      </c>
      <c r="H37" s="153" t="s">
        <v>95</v>
      </c>
      <c r="I37" s="154"/>
      <c r="J37" s="152" t="s">
        <v>245</v>
      </c>
      <c r="K37" s="155" t="s">
        <v>257</v>
      </c>
    </row>
    <row r="38" spans="1:11" ht="18.75" customHeight="1">
      <c r="A38" s="156"/>
      <c r="B38" s="156"/>
      <c r="C38" s="156"/>
      <c r="D38" s="156"/>
      <c r="E38" s="156"/>
      <c r="F38" s="157"/>
      <c r="G38" s="158"/>
      <c r="H38" s="159" t="s">
        <v>1</v>
      </c>
      <c r="I38" s="159" t="s">
        <v>0</v>
      </c>
      <c r="J38" s="158"/>
      <c r="K38" s="160"/>
    </row>
    <row r="39" spans="1:11" ht="18.75" customHeight="1">
      <c r="A39" s="102"/>
      <c r="B39" s="102"/>
      <c r="C39" s="102"/>
      <c r="D39" s="102"/>
      <c r="E39" s="102"/>
      <c r="F39" s="103"/>
      <c r="G39" s="153" t="s">
        <v>44</v>
      </c>
      <c r="H39" s="161"/>
      <c r="I39" s="161"/>
      <c r="J39" s="161"/>
      <c r="K39" s="162"/>
    </row>
    <row r="40" spans="1:11" ht="21.75" customHeight="1">
      <c r="A40" s="173" t="s">
        <v>155</v>
      </c>
      <c r="B40" s="174"/>
      <c r="C40" s="174"/>
      <c r="D40" s="174"/>
      <c r="E40" s="174"/>
      <c r="F40" s="171"/>
      <c r="G40" s="119">
        <f aca="true" t="shared" si="2" ref="G40:G49">SUM(H40:I40)</f>
        <v>122433</v>
      </c>
      <c r="H40" s="119">
        <f>SUM(H41:H43)</f>
        <v>60376</v>
      </c>
      <c r="I40" s="119">
        <f>SUM(I41:I43)</f>
        <v>62057</v>
      </c>
      <c r="J40" s="119">
        <v>126393</v>
      </c>
      <c r="K40" s="15">
        <f aca="true" t="shared" si="3" ref="K40:K49">G40/J40*100-100</f>
        <v>-3.133084901853749</v>
      </c>
    </row>
    <row r="41" spans="1:11" ht="15">
      <c r="A41" s="175"/>
      <c r="B41" s="175"/>
      <c r="C41" s="143" t="s">
        <v>154</v>
      </c>
      <c r="D41" s="175"/>
      <c r="E41" s="175"/>
      <c r="F41" s="117"/>
      <c r="G41" s="119">
        <f t="shared" si="2"/>
        <v>59377</v>
      </c>
      <c r="H41" s="119">
        <v>30579</v>
      </c>
      <c r="I41" s="119">
        <v>28798</v>
      </c>
      <c r="J41" s="119">
        <v>61835</v>
      </c>
      <c r="K41" s="15">
        <f t="shared" si="3"/>
        <v>-3.9750950109161494</v>
      </c>
    </row>
    <row r="42" spans="1:11" ht="15">
      <c r="A42" s="175"/>
      <c r="B42" s="175"/>
      <c r="C42" s="143" t="s">
        <v>153</v>
      </c>
      <c r="D42" s="175"/>
      <c r="E42" s="175"/>
      <c r="F42" s="117"/>
      <c r="G42" s="119">
        <f t="shared" si="2"/>
        <v>17105</v>
      </c>
      <c r="H42" s="119">
        <v>8177</v>
      </c>
      <c r="I42" s="119">
        <v>8928</v>
      </c>
      <c r="J42" s="119">
        <v>14860</v>
      </c>
      <c r="K42" s="15">
        <f t="shared" si="3"/>
        <v>15.107671601615081</v>
      </c>
    </row>
    <row r="43" spans="1:11" ht="15">
      <c r="A43" s="175"/>
      <c r="B43" s="175"/>
      <c r="C43" s="143" t="s">
        <v>152</v>
      </c>
      <c r="D43" s="175"/>
      <c r="E43" s="175"/>
      <c r="F43" s="117"/>
      <c r="G43" s="119">
        <f t="shared" si="2"/>
        <v>45951</v>
      </c>
      <c r="H43" s="119">
        <v>21620</v>
      </c>
      <c r="I43" s="119">
        <v>24331</v>
      </c>
      <c r="J43" s="119">
        <v>49698</v>
      </c>
      <c r="K43" s="15">
        <f t="shared" si="3"/>
        <v>-7.5395388144392115</v>
      </c>
    </row>
    <row r="44" spans="1:11" ht="15">
      <c r="A44" s="175"/>
      <c r="B44" s="175"/>
      <c r="C44" s="143" t="s">
        <v>151</v>
      </c>
      <c r="D44" s="175"/>
      <c r="E44" s="175"/>
      <c r="F44" s="117"/>
      <c r="G44" s="119">
        <f t="shared" si="2"/>
        <v>173524</v>
      </c>
      <c r="H44" s="119">
        <v>84325</v>
      </c>
      <c r="I44" s="119">
        <v>89199</v>
      </c>
      <c r="J44" s="119">
        <v>178011</v>
      </c>
      <c r="K44" s="15">
        <f t="shared" si="3"/>
        <v>-2.5206307475380783</v>
      </c>
    </row>
    <row r="45" spans="1:11" ht="15">
      <c r="A45" s="143" t="s">
        <v>150</v>
      </c>
      <c r="B45" s="175"/>
      <c r="C45" s="175"/>
      <c r="D45" s="175"/>
      <c r="E45" s="175"/>
      <c r="F45" s="117"/>
      <c r="G45" s="119">
        <f t="shared" si="2"/>
        <v>991106</v>
      </c>
      <c r="H45" s="119">
        <v>490790</v>
      </c>
      <c r="I45" s="119">
        <v>500316</v>
      </c>
      <c r="J45" s="119">
        <v>939978</v>
      </c>
      <c r="K45" s="15">
        <f t="shared" si="3"/>
        <v>5.439276238380046</v>
      </c>
    </row>
    <row r="46" spans="1:11" ht="26.45" customHeight="1">
      <c r="A46" s="176" t="s">
        <v>105</v>
      </c>
      <c r="B46" s="176"/>
      <c r="C46" s="176"/>
      <c r="D46" s="176"/>
      <c r="E46" s="176"/>
      <c r="F46" s="177"/>
      <c r="G46" s="119">
        <f t="shared" si="2"/>
        <v>488196</v>
      </c>
      <c r="H46" s="119">
        <v>240157</v>
      </c>
      <c r="I46" s="119">
        <v>248039</v>
      </c>
      <c r="J46" s="119">
        <v>436607</v>
      </c>
      <c r="K46" s="15">
        <f t="shared" si="3"/>
        <v>11.815889346712268</v>
      </c>
    </row>
    <row r="47" spans="1:11" ht="15">
      <c r="A47" s="143" t="s">
        <v>149</v>
      </c>
      <c r="B47" s="175"/>
      <c r="C47" s="175"/>
      <c r="D47" s="175"/>
      <c r="E47" s="175"/>
      <c r="F47" s="117"/>
      <c r="G47" s="119">
        <f t="shared" si="2"/>
        <v>2573401</v>
      </c>
      <c r="H47" s="119">
        <v>1275251</v>
      </c>
      <c r="I47" s="119">
        <v>1298150</v>
      </c>
      <c r="J47" s="119">
        <v>2630889</v>
      </c>
      <c r="K47" s="15">
        <f t="shared" si="3"/>
        <v>-2.185116893947253</v>
      </c>
    </row>
    <row r="48" spans="1:11" ht="15">
      <c r="A48" s="143" t="s">
        <v>148</v>
      </c>
      <c r="B48" s="175"/>
      <c r="C48" s="175"/>
      <c r="D48" s="175"/>
      <c r="E48" s="175"/>
      <c r="F48" s="117"/>
      <c r="G48" s="119">
        <f t="shared" si="2"/>
        <v>318384</v>
      </c>
      <c r="H48" s="119">
        <v>115660</v>
      </c>
      <c r="I48" s="119">
        <v>202724</v>
      </c>
      <c r="J48" s="119">
        <v>316597</v>
      </c>
      <c r="K48" s="15">
        <f t="shared" si="3"/>
        <v>0.5644399662662778</v>
      </c>
    </row>
    <row r="49" spans="1:11" ht="15">
      <c r="A49" s="175"/>
      <c r="B49" s="175"/>
      <c r="C49" s="175"/>
      <c r="D49" s="175"/>
      <c r="E49" s="143" t="s">
        <v>68</v>
      </c>
      <c r="F49" s="117"/>
      <c r="G49" s="116">
        <f t="shared" si="2"/>
        <v>4493520</v>
      </c>
      <c r="H49" s="116">
        <f>H40+H45+H46+H47+H48</f>
        <v>2182234</v>
      </c>
      <c r="I49" s="116">
        <f>I40+I45+I46+I47+I48</f>
        <v>2311286</v>
      </c>
      <c r="J49" s="116">
        <v>4450464</v>
      </c>
      <c r="K49" s="17">
        <f t="shared" si="3"/>
        <v>0.9674496861450876</v>
      </c>
    </row>
  </sheetData>
  <mergeCells count="13">
    <mergeCell ref="A46:F46"/>
    <mergeCell ref="G37:G38"/>
    <mergeCell ref="H37:I37"/>
    <mergeCell ref="J37:J38"/>
    <mergeCell ref="K37:K39"/>
    <mergeCell ref="G39:J39"/>
    <mergeCell ref="A37:F39"/>
    <mergeCell ref="A4:F6"/>
    <mergeCell ref="G4:G5"/>
    <mergeCell ref="H4:I4"/>
    <mergeCell ref="J4:J5"/>
    <mergeCell ref="K4:K6"/>
    <mergeCell ref="G6:J6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 topLeftCell="A1">
      <selection activeCell="G1" sqref="G1"/>
    </sheetView>
  </sheetViews>
  <sheetFormatPr defaultColWidth="11.421875" defaultRowHeight="15"/>
  <cols>
    <col min="1" max="1" width="27.8515625" style="13" customWidth="1"/>
    <col min="2" max="16384" width="11.421875" style="12" customWidth="1"/>
  </cols>
  <sheetData>
    <row r="1" s="54" customFormat="1" ht="12.75">
      <c r="A1" s="11" t="s">
        <v>210</v>
      </c>
    </row>
    <row r="2" spans="1:2" s="54" customFormat="1" ht="12.75">
      <c r="A2" s="52"/>
      <c r="B2" s="178" t="s">
        <v>252</v>
      </c>
    </row>
    <row r="4" spans="1:6" ht="20.25" customHeight="1">
      <c r="A4" s="124" t="s">
        <v>209</v>
      </c>
      <c r="B4" s="125" t="s">
        <v>208</v>
      </c>
      <c r="C4" s="126"/>
      <c r="D4" s="126"/>
      <c r="E4" s="127"/>
      <c r="F4" s="128" t="s">
        <v>233</v>
      </c>
    </row>
    <row r="5" spans="1:6" ht="15">
      <c r="A5" s="130"/>
      <c r="B5" s="125" t="s">
        <v>242</v>
      </c>
      <c r="C5" s="126"/>
      <c r="D5" s="126"/>
      <c r="E5" s="127"/>
      <c r="F5" s="131"/>
    </row>
    <row r="6" spans="1:6" ht="15">
      <c r="A6" s="130"/>
      <c r="B6" s="179">
        <v>2011</v>
      </c>
      <c r="C6" s="180"/>
      <c r="D6" s="181"/>
      <c r="E6" s="182">
        <v>2010</v>
      </c>
      <c r="F6" s="132"/>
    </row>
    <row r="7" spans="1:6" ht="24.75" customHeight="1">
      <c r="A7" s="134"/>
      <c r="B7" s="136" t="s">
        <v>207</v>
      </c>
      <c r="C7" s="137" t="s">
        <v>206</v>
      </c>
      <c r="D7" s="135" t="s">
        <v>2</v>
      </c>
      <c r="E7" s="135" t="s">
        <v>2</v>
      </c>
      <c r="F7" s="138"/>
    </row>
    <row r="8" spans="1:6" ht="15">
      <c r="A8" s="171"/>
      <c r="B8" s="183"/>
      <c r="C8" s="183"/>
      <c r="D8" s="183"/>
      <c r="E8" s="183"/>
      <c r="F8" s="108"/>
    </row>
    <row r="9" spans="1:6" ht="15">
      <c r="A9" s="143" t="s">
        <v>205</v>
      </c>
      <c r="B9" s="184">
        <v>1</v>
      </c>
      <c r="C9" s="184">
        <v>1</v>
      </c>
      <c r="D9" s="184">
        <f aca="true" t="shared" si="0" ref="D9:D35">SUM(B9:C9)</f>
        <v>2</v>
      </c>
      <c r="E9" s="185" t="s">
        <v>251</v>
      </c>
      <c r="F9" s="14" t="s">
        <v>250</v>
      </c>
    </row>
    <row r="10" spans="1:6" ht="15">
      <c r="A10" s="143" t="s">
        <v>51</v>
      </c>
      <c r="B10" s="184">
        <v>913</v>
      </c>
      <c r="C10" s="184">
        <v>913</v>
      </c>
      <c r="D10" s="184">
        <f t="shared" si="0"/>
        <v>1826</v>
      </c>
      <c r="E10" s="184">
        <v>1855</v>
      </c>
      <c r="F10" s="15">
        <f aca="true" t="shared" si="1" ref="F10:F32">D10/E10*100-100</f>
        <v>-1.5633423180592985</v>
      </c>
    </row>
    <row r="11" spans="1:6" ht="15">
      <c r="A11" s="143" t="s">
        <v>204</v>
      </c>
      <c r="B11" s="184">
        <v>41</v>
      </c>
      <c r="C11" s="184">
        <v>41</v>
      </c>
      <c r="D11" s="184">
        <f t="shared" si="0"/>
        <v>82</v>
      </c>
      <c r="E11" s="184">
        <v>138</v>
      </c>
      <c r="F11" s="15">
        <f t="shared" si="1"/>
        <v>-40.57971014492754</v>
      </c>
    </row>
    <row r="12" spans="1:6" ht="15">
      <c r="A12" s="143" t="s">
        <v>203</v>
      </c>
      <c r="B12" s="184">
        <v>1111</v>
      </c>
      <c r="C12" s="184">
        <v>1111</v>
      </c>
      <c r="D12" s="184">
        <f t="shared" si="0"/>
        <v>2222</v>
      </c>
      <c r="E12" s="184">
        <v>2540</v>
      </c>
      <c r="F12" s="15">
        <f t="shared" si="1"/>
        <v>-12.519685039370074</v>
      </c>
    </row>
    <row r="13" spans="1:6" ht="15">
      <c r="A13" s="143" t="s">
        <v>40</v>
      </c>
      <c r="B13" s="184">
        <v>5299</v>
      </c>
      <c r="C13" s="184">
        <v>5299</v>
      </c>
      <c r="D13" s="184">
        <f t="shared" si="0"/>
        <v>10598</v>
      </c>
      <c r="E13" s="184">
        <v>10624</v>
      </c>
      <c r="F13" s="15">
        <f t="shared" si="1"/>
        <v>-0.2447289156626482</v>
      </c>
    </row>
    <row r="14" spans="1:6" ht="15">
      <c r="A14" s="143" t="s">
        <v>50</v>
      </c>
      <c r="B14" s="184">
        <v>191</v>
      </c>
      <c r="C14" s="184">
        <v>191</v>
      </c>
      <c r="D14" s="184">
        <f t="shared" si="0"/>
        <v>382</v>
      </c>
      <c r="E14" s="184">
        <v>472</v>
      </c>
      <c r="F14" s="15">
        <f t="shared" si="1"/>
        <v>-19.067796610169495</v>
      </c>
    </row>
    <row r="15" spans="1:6" ht="15">
      <c r="A15" s="143" t="s">
        <v>202</v>
      </c>
      <c r="B15" s="184">
        <v>44</v>
      </c>
      <c r="C15" s="184">
        <v>44</v>
      </c>
      <c r="D15" s="184">
        <f t="shared" si="0"/>
        <v>88</v>
      </c>
      <c r="E15" s="184">
        <v>126</v>
      </c>
      <c r="F15" s="15">
        <f t="shared" si="1"/>
        <v>-30.158730158730165</v>
      </c>
    </row>
    <row r="16" spans="1:6" ht="15">
      <c r="A16" s="143" t="s">
        <v>201</v>
      </c>
      <c r="B16" s="184">
        <v>1647</v>
      </c>
      <c r="C16" s="184">
        <v>1647</v>
      </c>
      <c r="D16" s="184">
        <f t="shared" si="0"/>
        <v>3294</v>
      </c>
      <c r="E16" s="184">
        <v>2350</v>
      </c>
      <c r="F16" s="15">
        <f t="shared" si="1"/>
        <v>40.170212765957444</v>
      </c>
    </row>
    <row r="17" spans="1:6" ht="15">
      <c r="A17" s="143" t="s">
        <v>200</v>
      </c>
      <c r="B17" s="184">
        <v>60</v>
      </c>
      <c r="C17" s="184">
        <v>60</v>
      </c>
      <c r="D17" s="184">
        <f t="shared" si="0"/>
        <v>120</v>
      </c>
      <c r="E17" s="184">
        <v>126</v>
      </c>
      <c r="F17" s="15">
        <f t="shared" si="1"/>
        <v>-4.761904761904773</v>
      </c>
    </row>
    <row r="18" spans="1:6" ht="15">
      <c r="A18" s="143" t="s">
        <v>199</v>
      </c>
      <c r="B18" s="184">
        <v>858</v>
      </c>
      <c r="C18" s="184">
        <v>858</v>
      </c>
      <c r="D18" s="184">
        <f t="shared" si="0"/>
        <v>1716</v>
      </c>
      <c r="E18" s="184">
        <v>1758</v>
      </c>
      <c r="F18" s="15">
        <f t="shared" si="1"/>
        <v>-2.3890784982935145</v>
      </c>
    </row>
    <row r="19" spans="1:6" ht="15">
      <c r="A19" s="143" t="s">
        <v>48</v>
      </c>
      <c r="B19" s="184">
        <v>218</v>
      </c>
      <c r="C19" s="184">
        <v>218</v>
      </c>
      <c r="D19" s="184">
        <f t="shared" si="0"/>
        <v>436</v>
      </c>
      <c r="E19" s="184">
        <v>440</v>
      </c>
      <c r="F19" s="15">
        <f t="shared" si="1"/>
        <v>-0.9090909090909065</v>
      </c>
    </row>
    <row r="20" spans="1:6" ht="15">
      <c r="A20" s="143" t="s">
        <v>198</v>
      </c>
      <c r="B20" s="184">
        <v>1666</v>
      </c>
      <c r="C20" s="184">
        <v>1666</v>
      </c>
      <c r="D20" s="184">
        <f t="shared" si="0"/>
        <v>3332</v>
      </c>
      <c r="E20" s="184">
        <v>3914</v>
      </c>
      <c r="F20" s="15">
        <f t="shared" si="1"/>
        <v>-14.869698518140012</v>
      </c>
    </row>
    <row r="21" spans="1:6" ht="15">
      <c r="A21" s="143" t="s">
        <v>197</v>
      </c>
      <c r="B21" s="184">
        <v>5</v>
      </c>
      <c r="C21" s="184">
        <v>5</v>
      </c>
      <c r="D21" s="184">
        <f t="shared" si="0"/>
        <v>10</v>
      </c>
      <c r="E21" s="184">
        <v>6</v>
      </c>
      <c r="F21" s="16">
        <f t="shared" si="1"/>
        <v>66.66666666666669</v>
      </c>
    </row>
    <row r="22" spans="1:6" ht="15">
      <c r="A22" s="143" t="s">
        <v>196</v>
      </c>
      <c r="B22" s="184">
        <v>3</v>
      </c>
      <c r="C22" s="184">
        <v>3</v>
      </c>
      <c r="D22" s="184">
        <f t="shared" si="0"/>
        <v>6</v>
      </c>
      <c r="E22" s="184">
        <v>24</v>
      </c>
      <c r="F22" s="15">
        <f t="shared" si="1"/>
        <v>-75</v>
      </c>
    </row>
    <row r="23" spans="1:6" ht="15">
      <c r="A23" s="143" t="s">
        <v>41</v>
      </c>
      <c r="B23" s="184">
        <v>1606</v>
      </c>
      <c r="C23" s="184">
        <v>1596</v>
      </c>
      <c r="D23" s="184">
        <f t="shared" si="0"/>
        <v>3202</v>
      </c>
      <c r="E23" s="184">
        <v>3125</v>
      </c>
      <c r="F23" s="15">
        <f t="shared" si="1"/>
        <v>2.4639999999999986</v>
      </c>
    </row>
    <row r="24" spans="1:6" ht="15">
      <c r="A24" s="143" t="s">
        <v>195</v>
      </c>
      <c r="B24" s="184">
        <v>5742</v>
      </c>
      <c r="C24" s="184">
        <v>5742</v>
      </c>
      <c r="D24" s="184">
        <f t="shared" si="0"/>
        <v>11484</v>
      </c>
      <c r="E24" s="184">
        <v>11734</v>
      </c>
      <c r="F24" s="15">
        <f t="shared" si="1"/>
        <v>-2.1305607635929817</v>
      </c>
    </row>
    <row r="25" spans="1:6" ht="15">
      <c r="A25" s="143" t="s">
        <v>52</v>
      </c>
      <c r="B25" s="184">
        <v>5111</v>
      </c>
      <c r="C25" s="184">
        <v>5111</v>
      </c>
      <c r="D25" s="184">
        <f t="shared" si="0"/>
        <v>10222</v>
      </c>
      <c r="E25" s="184">
        <v>10551</v>
      </c>
      <c r="F25" s="15">
        <f t="shared" si="1"/>
        <v>-3.1181878494929407</v>
      </c>
    </row>
    <row r="26" spans="1:6" ht="15">
      <c r="A26" s="143" t="s">
        <v>194</v>
      </c>
      <c r="B26" s="184">
        <v>62</v>
      </c>
      <c r="C26" s="184">
        <v>62</v>
      </c>
      <c r="D26" s="184">
        <f t="shared" si="0"/>
        <v>124</v>
      </c>
      <c r="E26" s="184">
        <v>133</v>
      </c>
      <c r="F26" s="15">
        <f t="shared" si="1"/>
        <v>-6.766917293233092</v>
      </c>
    </row>
    <row r="27" spans="1:6" ht="15">
      <c r="A27" s="143" t="s">
        <v>193</v>
      </c>
      <c r="B27" s="184">
        <v>2374</v>
      </c>
      <c r="C27" s="184">
        <v>2374</v>
      </c>
      <c r="D27" s="184">
        <f t="shared" si="0"/>
        <v>4748</v>
      </c>
      <c r="E27" s="184">
        <v>4660</v>
      </c>
      <c r="F27" s="15">
        <f t="shared" si="1"/>
        <v>1.8884120171673828</v>
      </c>
    </row>
    <row r="28" spans="1:6" ht="15">
      <c r="A28" s="143" t="s">
        <v>192</v>
      </c>
      <c r="B28" s="184">
        <v>1787</v>
      </c>
      <c r="C28" s="184">
        <v>1787</v>
      </c>
      <c r="D28" s="184">
        <f t="shared" si="0"/>
        <v>3574</v>
      </c>
      <c r="E28" s="184">
        <v>3569</v>
      </c>
      <c r="F28" s="15">
        <f t="shared" si="1"/>
        <v>0.14009526478004375</v>
      </c>
    </row>
    <row r="29" spans="1:6" ht="15">
      <c r="A29" s="143" t="s">
        <v>191</v>
      </c>
      <c r="B29" s="184">
        <v>16946</v>
      </c>
      <c r="C29" s="184">
        <v>16946</v>
      </c>
      <c r="D29" s="184">
        <f t="shared" si="0"/>
        <v>33892</v>
      </c>
      <c r="E29" s="184">
        <v>34578</v>
      </c>
      <c r="F29" s="15">
        <f t="shared" si="1"/>
        <v>-1.9839204118225524</v>
      </c>
    </row>
    <row r="30" spans="1:6" ht="15">
      <c r="A30" s="143" t="s">
        <v>49</v>
      </c>
      <c r="B30" s="184">
        <v>125</v>
      </c>
      <c r="C30" s="184">
        <v>125</v>
      </c>
      <c r="D30" s="184">
        <f t="shared" si="0"/>
        <v>250</v>
      </c>
      <c r="E30" s="184">
        <v>224</v>
      </c>
      <c r="F30" s="15">
        <f t="shared" si="1"/>
        <v>11.607142857142861</v>
      </c>
    </row>
    <row r="31" spans="1:6" ht="15">
      <c r="A31" s="143" t="s">
        <v>190</v>
      </c>
      <c r="B31" s="184">
        <v>640</v>
      </c>
      <c r="C31" s="184">
        <v>640</v>
      </c>
      <c r="D31" s="184">
        <f t="shared" si="0"/>
        <v>1280</v>
      </c>
      <c r="E31" s="184">
        <v>1144</v>
      </c>
      <c r="F31" s="15">
        <f t="shared" si="1"/>
        <v>11.888111888111894</v>
      </c>
    </row>
    <row r="32" spans="1:6" ht="15">
      <c r="A32" s="143" t="s">
        <v>189</v>
      </c>
      <c r="B32" s="184">
        <v>2225</v>
      </c>
      <c r="C32" s="184">
        <v>2225</v>
      </c>
      <c r="D32" s="184">
        <f t="shared" si="0"/>
        <v>4450</v>
      </c>
      <c r="E32" s="184">
        <v>4390</v>
      </c>
      <c r="F32" s="15">
        <f t="shared" si="1"/>
        <v>1.366742596810937</v>
      </c>
    </row>
    <row r="33" spans="1:6" ht="15">
      <c r="A33" s="143" t="s">
        <v>188</v>
      </c>
      <c r="B33" s="184">
        <v>1</v>
      </c>
      <c r="C33" s="184">
        <v>1</v>
      </c>
      <c r="D33" s="184">
        <f t="shared" si="0"/>
        <v>2</v>
      </c>
      <c r="E33" s="184">
        <v>2</v>
      </c>
      <c r="F33" s="14" t="s">
        <v>250</v>
      </c>
    </row>
    <row r="34" spans="1:6" ht="15">
      <c r="A34" s="143" t="s">
        <v>187</v>
      </c>
      <c r="B34" s="184">
        <v>152</v>
      </c>
      <c r="C34" s="184">
        <v>152</v>
      </c>
      <c r="D34" s="184">
        <f t="shared" si="0"/>
        <v>304</v>
      </c>
      <c r="E34" s="184">
        <v>432</v>
      </c>
      <c r="F34" s="15">
        <f>D34/E34*100-100</f>
        <v>-29.629629629629633</v>
      </c>
    </row>
    <row r="35" spans="1:6" ht="15">
      <c r="A35" s="143" t="s">
        <v>39</v>
      </c>
      <c r="B35" s="184">
        <v>7119</v>
      </c>
      <c r="C35" s="184">
        <v>7119</v>
      </c>
      <c r="D35" s="184">
        <f t="shared" si="0"/>
        <v>14238</v>
      </c>
      <c r="E35" s="184">
        <v>14526</v>
      </c>
      <c r="F35" s="15">
        <f>D35/E35*100-100</f>
        <v>-1.9826517967781854</v>
      </c>
    </row>
    <row r="36" spans="1:6" ht="21.75" customHeight="1">
      <c r="A36" s="186" t="s">
        <v>68</v>
      </c>
      <c r="B36" s="187">
        <f>SUM(B9:B35)</f>
        <v>55947</v>
      </c>
      <c r="C36" s="187">
        <f>SUM(C9:C35)</f>
        <v>55937</v>
      </c>
      <c r="D36" s="187">
        <f>SUM(D9:D35)</f>
        <v>111884</v>
      </c>
      <c r="E36" s="188">
        <v>113441</v>
      </c>
      <c r="F36" s="17">
        <f>D36/E36*100-100</f>
        <v>-1.3725196357577971</v>
      </c>
    </row>
  </sheetData>
  <mergeCells count="5">
    <mergeCell ref="A4:A7"/>
    <mergeCell ref="B4:E4"/>
    <mergeCell ref="F4:F7"/>
    <mergeCell ref="B5:E5"/>
    <mergeCell ref="B6:D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showGridLines="0" workbookViewId="0" topLeftCell="A1">
      <selection activeCell="I1" sqref="I1"/>
    </sheetView>
  </sheetViews>
  <sheetFormatPr defaultColWidth="11.57421875" defaultRowHeight="15"/>
  <cols>
    <col min="1" max="1" width="8.8515625" style="52" customWidth="1"/>
    <col min="2" max="2" width="11.57421875" style="54" customWidth="1"/>
    <col min="3" max="3" width="7.421875" style="54" customWidth="1"/>
    <col min="4" max="7" width="11.8515625" style="54" bestFit="1" customWidth="1"/>
    <col min="8" max="8" width="13.57421875" style="54" bestFit="1" customWidth="1"/>
    <col min="9" max="16384" width="11.57421875" style="54" customWidth="1"/>
  </cols>
  <sheetData>
    <row r="1" spans="1:2" ht="15">
      <c r="A1" s="52" t="s">
        <v>262</v>
      </c>
      <c r="B1" s="53" t="s">
        <v>234</v>
      </c>
    </row>
    <row r="2" ht="15">
      <c r="B2" s="55"/>
    </row>
    <row r="3" spans="1:8" ht="14.45" customHeight="1">
      <c r="A3" s="96" t="s">
        <v>209</v>
      </c>
      <c r="B3" s="96"/>
      <c r="C3" s="97"/>
      <c r="D3" s="189" t="s">
        <v>68</v>
      </c>
      <c r="E3" s="153" t="s">
        <v>95</v>
      </c>
      <c r="F3" s="154"/>
      <c r="G3" s="189" t="s">
        <v>212</v>
      </c>
      <c r="H3" s="190" t="s">
        <v>62</v>
      </c>
    </row>
    <row r="4" spans="1:12" ht="15">
      <c r="A4" s="156"/>
      <c r="B4" s="156"/>
      <c r="C4" s="157"/>
      <c r="D4" s="191">
        <v>2011</v>
      </c>
      <c r="E4" s="159" t="s">
        <v>1</v>
      </c>
      <c r="F4" s="159" t="s">
        <v>0</v>
      </c>
      <c r="G4" s="191">
        <v>2010</v>
      </c>
      <c r="H4" s="192" t="s">
        <v>212</v>
      </c>
      <c r="L4" s="54" t="s">
        <v>249</v>
      </c>
    </row>
    <row r="5" spans="1:8" ht="36">
      <c r="A5" s="102"/>
      <c r="B5" s="102"/>
      <c r="C5" s="103"/>
      <c r="D5" s="153" t="s">
        <v>96</v>
      </c>
      <c r="E5" s="161"/>
      <c r="F5" s="161"/>
      <c r="G5" s="161"/>
      <c r="H5" s="193" t="s">
        <v>211</v>
      </c>
    </row>
    <row r="6" spans="1:8" ht="22.5" customHeight="1">
      <c r="A6" s="143" t="s">
        <v>205</v>
      </c>
      <c r="B6" s="108"/>
      <c r="C6" s="108"/>
      <c r="D6" s="119">
        <v>1402</v>
      </c>
      <c r="E6" s="119">
        <v>1402</v>
      </c>
      <c r="F6" s="119">
        <v>0</v>
      </c>
      <c r="G6" s="119">
        <v>0</v>
      </c>
      <c r="H6" s="194" t="s">
        <v>140</v>
      </c>
    </row>
    <row r="7" spans="1:8" ht="15">
      <c r="A7" s="143" t="s">
        <v>51</v>
      </c>
      <c r="B7" s="108"/>
      <c r="C7" s="108"/>
      <c r="D7" s="119">
        <f>SUM(E7:F7)</f>
        <v>7897218</v>
      </c>
      <c r="E7" s="119">
        <v>5496146</v>
      </c>
      <c r="F7" s="119">
        <v>2401072</v>
      </c>
      <c r="G7" s="119">
        <v>7462749</v>
      </c>
      <c r="H7" s="15">
        <f aca="true" t="shared" si="0" ref="H7:H31">D7/G7*100-100</f>
        <v>5.821835894520902</v>
      </c>
    </row>
    <row r="8" spans="1:8" ht="15">
      <c r="A8" s="143" t="s">
        <v>204</v>
      </c>
      <c r="B8" s="108"/>
      <c r="C8" s="108"/>
      <c r="D8" s="119">
        <f aca="true" t="shared" si="1" ref="D8:D30">SUM(E8:F8)</f>
        <v>40035</v>
      </c>
      <c r="E8" s="119">
        <v>1447</v>
      </c>
      <c r="F8" s="119">
        <v>38588</v>
      </c>
      <c r="G8" s="119">
        <v>109039</v>
      </c>
      <c r="H8" s="15">
        <f t="shared" si="0"/>
        <v>-63.283779198268505</v>
      </c>
    </row>
    <row r="9" spans="1:8" ht="15">
      <c r="A9" s="143" t="s">
        <v>203</v>
      </c>
      <c r="B9" s="108"/>
      <c r="C9" s="108"/>
      <c r="D9" s="119">
        <f t="shared" si="1"/>
        <v>141067</v>
      </c>
      <c r="E9" s="119">
        <v>106091</v>
      </c>
      <c r="F9" s="119">
        <v>34976</v>
      </c>
      <c r="G9" s="119">
        <v>65497</v>
      </c>
      <c r="H9" s="15">
        <f t="shared" si="0"/>
        <v>115.37933035100843</v>
      </c>
    </row>
    <row r="10" spans="1:8" ht="15">
      <c r="A10" s="143" t="s">
        <v>40</v>
      </c>
      <c r="B10" s="108"/>
      <c r="C10" s="108"/>
      <c r="D10" s="119">
        <f t="shared" si="1"/>
        <v>141046</v>
      </c>
      <c r="E10" s="119">
        <v>36195</v>
      </c>
      <c r="F10" s="119">
        <v>104851</v>
      </c>
      <c r="G10" s="119">
        <v>186813</v>
      </c>
      <c r="H10" s="15">
        <f t="shared" si="0"/>
        <v>-24.498830381183325</v>
      </c>
    </row>
    <row r="11" spans="1:8" ht="15">
      <c r="A11" s="143" t="s">
        <v>50</v>
      </c>
      <c r="B11" s="108"/>
      <c r="C11" s="108"/>
      <c r="D11" s="119">
        <f t="shared" si="1"/>
        <v>503431</v>
      </c>
      <c r="E11" s="119">
        <v>502453</v>
      </c>
      <c r="F11" s="119">
        <v>978</v>
      </c>
      <c r="G11" s="119">
        <v>492228</v>
      </c>
      <c r="H11" s="15">
        <f t="shared" si="0"/>
        <v>2.2759777989061973</v>
      </c>
    </row>
    <row r="12" spans="1:8" ht="15">
      <c r="A12" s="143" t="s">
        <v>202</v>
      </c>
      <c r="B12" s="108"/>
      <c r="C12" s="108"/>
      <c r="D12" s="119">
        <f t="shared" si="1"/>
        <v>97699</v>
      </c>
      <c r="E12" s="119">
        <v>57173</v>
      </c>
      <c r="F12" s="119">
        <v>40526</v>
      </c>
      <c r="G12" s="119">
        <v>122491</v>
      </c>
      <c r="H12" s="15">
        <f t="shared" si="0"/>
        <v>-20.239854356646617</v>
      </c>
    </row>
    <row r="13" spans="1:8" ht="15">
      <c r="A13" s="143" t="s">
        <v>201</v>
      </c>
      <c r="B13" s="108"/>
      <c r="C13" s="108"/>
      <c r="D13" s="119">
        <f t="shared" si="1"/>
        <v>7655</v>
      </c>
      <c r="E13" s="119">
        <v>1151</v>
      </c>
      <c r="F13" s="119">
        <v>6504</v>
      </c>
      <c r="G13" s="119">
        <v>4493</v>
      </c>
      <c r="H13" s="15">
        <f t="shared" si="0"/>
        <v>70.37614066325395</v>
      </c>
    </row>
    <row r="14" spans="1:8" ht="15">
      <c r="A14" s="143" t="s">
        <v>200</v>
      </c>
      <c r="B14" s="108"/>
      <c r="C14" s="108"/>
      <c r="D14" s="119">
        <f t="shared" si="1"/>
        <v>75985</v>
      </c>
      <c r="E14" s="119">
        <v>4525</v>
      </c>
      <c r="F14" s="119">
        <v>71460</v>
      </c>
      <c r="G14" s="119">
        <v>71782</v>
      </c>
      <c r="H14" s="15">
        <f t="shared" si="0"/>
        <v>5.855228330222047</v>
      </c>
    </row>
    <row r="15" spans="1:8" ht="15">
      <c r="A15" s="143" t="s">
        <v>199</v>
      </c>
      <c r="B15" s="108"/>
      <c r="C15" s="108"/>
      <c r="D15" s="119">
        <f t="shared" si="1"/>
        <v>20647</v>
      </c>
      <c r="E15" s="119">
        <v>16981</v>
      </c>
      <c r="F15" s="119">
        <v>3666</v>
      </c>
      <c r="G15" s="119">
        <v>20659</v>
      </c>
      <c r="H15" s="15">
        <f t="shared" si="0"/>
        <v>-0.05808606418510465</v>
      </c>
    </row>
    <row r="16" spans="1:8" ht="15">
      <c r="A16" s="143" t="s">
        <v>48</v>
      </c>
      <c r="B16" s="108"/>
      <c r="C16" s="108"/>
      <c r="D16" s="119">
        <f t="shared" si="1"/>
        <v>289827</v>
      </c>
      <c r="E16" s="119">
        <v>261061</v>
      </c>
      <c r="F16" s="119">
        <v>28766</v>
      </c>
      <c r="G16" s="119">
        <v>302958</v>
      </c>
      <c r="H16" s="15">
        <f t="shared" si="0"/>
        <v>-4.334264155427476</v>
      </c>
    </row>
    <row r="17" spans="1:8" ht="15">
      <c r="A17" s="143" t="s">
        <v>197</v>
      </c>
      <c r="B17" s="108"/>
      <c r="C17" s="108"/>
      <c r="D17" s="119">
        <f t="shared" si="1"/>
        <v>5700</v>
      </c>
      <c r="E17" s="119">
        <v>5700</v>
      </c>
      <c r="F17" s="119">
        <v>0</v>
      </c>
      <c r="G17" s="119">
        <v>3301</v>
      </c>
      <c r="H17" s="15">
        <f t="shared" si="0"/>
        <v>72.67494698576189</v>
      </c>
    </row>
    <row r="18" spans="1:8" ht="15">
      <c r="A18" s="143" t="s">
        <v>196</v>
      </c>
      <c r="B18" s="108"/>
      <c r="C18" s="108"/>
      <c r="D18" s="119">
        <f t="shared" si="1"/>
        <v>4584</v>
      </c>
      <c r="E18" s="119">
        <v>4584</v>
      </c>
      <c r="F18" s="119">
        <v>0</v>
      </c>
      <c r="G18" s="119">
        <v>15398</v>
      </c>
      <c r="H18" s="15">
        <f t="shared" si="0"/>
        <v>-70.2298999870113</v>
      </c>
    </row>
    <row r="19" spans="1:8" ht="15">
      <c r="A19" s="143" t="s">
        <v>41</v>
      </c>
      <c r="B19" s="108"/>
      <c r="C19" s="108"/>
      <c r="D19" s="119">
        <f t="shared" si="1"/>
        <v>4301742</v>
      </c>
      <c r="E19" s="119">
        <v>2349826</v>
      </c>
      <c r="F19" s="119">
        <v>1951916</v>
      </c>
      <c r="G19" s="119">
        <v>3824876</v>
      </c>
      <c r="H19" s="15">
        <f t="shared" si="0"/>
        <v>12.467489142131669</v>
      </c>
    </row>
    <row r="20" spans="1:8" ht="15">
      <c r="A20" s="143" t="s">
        <v>195</v>
      </c>
      <c r="B20" s="108"/>
      <c r="C20" s="108"/>
      <c r="D20" s="119">
        <f t="shared" si="1"/>
        <v>92634</v>
      </c>
      <c r="E20" s="119">
        <v>76682</v>
      </c>
      <c r="F20" s="119">
        <v>15952</v>
      </c>
      <c r="G20" s="119">
        <v>59994</v>
      </c>
      <c r="H20" s="15">
        <f t="shared" si="0"/>
        <v>54.405440544054414</v>
      </c>
    </row>
    <row r="21" spans="1:8" ht="15">
      <c r="A21" s="143" t="s">
        <v>52</v>
      </c>
      <c r="B21" s="108"/>
      <c r="C21" s="108"/>
      <c r="D21" s="119">
        <f t="shared" si="1"/>
        <v>17663140</v>
      </c>
      <c r="E21" s="119">
        <v>10167814</v>
      </c>
      <c r="F21" s="119">
        <v>7495326</v>
      </c>
      <c r="G21" s="119">
        <v>17854441</v>
      </c>
      <c r="H21" s="15">
        <f t="shared" si="0"/>
        <v>-1.0714477143249752</v>
      </c>
    </row>
    <row r="22" spans="1:8" ht="15">
      <c r="A22" s="143" t="s">
        <v>194</v>
      </c>
      <c r="B22" s="108"/>
      <c r="C22" s="108"/>
      <c r="D22" s="119">
        <f t="shared" si="1"/>
        <v>73118</v>
      </c>
      <c r="E22" s="119">
        <v>34247</v>
      </c>
      <c r="F22" s="119">
        <v>38871</v>
      </c>
      <c r="G22" s="119">
        <v>70081</v>
      </c>
      <c r="H22" s="15">
        <f t="shared" si="0"/>
        <v>4.333556884176872</v>
      </c>
    </row>
    <row r="23" spans="1:8" ht="15">
      <c r="A23" s="143" t="s">
        <v>193</v>
      </c>
      <c r="B23" s="108"/>
      <c r="C23" s="108"/>
      <c r="D23" s="119">
        <f t="shared" si="1"/>
        <v>13147</v>
      </c>
      <c r="E23" s="119">
        <v>6314</v>
      </c>
      <c r="F23" s="119">
        <v>6833</v>
      </c>
      <c r="G23" s="119">
        <v>26595</v>
      </c>
      <c r="H23" s="15">
        <f t="shared" si="0"/>
        <v>-50.565895845083666</v>
      </c>
    </row>
    <row r="24" spans="1:8" ht="15">
      <c r="A24" s="143" t="s">
        <v>192</v>
      </c>
      <c r="B24" s="108"/>
      <c r="C24" s="108"/>
      <c r="D24" s="119">
        <f t="shared" si="1"/>
        <v>15446</v>
      </c>
      <c r="E24" s="119">
        <v>8006</v>
      </c>
      <c r="F24" s="119">
        <v>7440</v>
      </c>
      <c r="G24" s="119">
        <v>29745</v>
      </c>
      <c r="H24" s="15">
        <f t="shared" si="0"/>
        <v>-48.07194486468313</v>
      </c>
    </row>
    <row r="25" spans="1:8" ht="15">
      <c r="A25" s="143" t="s">
        <v>191</v>
      </c>
      <c r="B25" s="108"/>
      <c r="C25" s="108"/>
      <c r="D25" s="119">
        <f t="shared" si="1"/>
        <v>4282133</v>
      </c>
      <c r="E25" s="119">
        <v>1742869</v>
      </c>
      <c r="F25" s="119">
        <v>2539264</v>
      </c>
      <c r="G25" s="119">
        <v>3989635</v>
      </c>
      <c r="H25" s="15">
        <f t="shared" si="0"/>
        <v>7.331447613628811</v>
      </c>
    </row>
    <row r="26" spans="1:8" ht="15">
      <c r="A26" s="143" t="s">
        <v>49</v>
      </c>
      <c r="B26" s="108"/>
      <c r="C26" s="108"/>
      <c r="D26" s="119">
        <f t="shared" si="1"/>
        <v>238222</v>
      </c>
      <c r="E26" s="119">
        <v>234812</v>
      </c>
      <c r="F26" s="119">
        <v>3410</v>
      </c>
      <c r="G26" s="119">
        <v>244301</v>
      </c>
      <c r="H26" s="15">
        <f t="shared" si="0"/>
        <v>-2.488323830029344</v>
      </c>
    </row>
    <row r="27" spans="1:8" ht="15">
      <c r="A27" s="143" t="s">
        <v>190</v>
      </c>
      <c r="B27" s="108"/>
      <c r="C27" s="108"/>
      <c r="D27" s="119">
        <f t="shared" si="1"/>
        <v>1194</v>
      </c>
      <c r="E27" s="119">
        <v>341</v>
      </c>
      <c r="F27" s="119">
        <v>853</v>
      </c>
      <c r="G27" s="119">
        <v>1183</v>
      </c>
      <c r="H27" s="15">
        <f t="shared" si="0"/>
        <v>0.929839391377854</v>
      </c>
    </row>
    <row r="28" spans="1:8" ht="15">
      <c r="A28" s="143" t="s">
        <v>189</v>
      </c>
      <c r="B28" s="108"/>
      <c r="C28" s="108"/>
      <c r="D28" s="119">
        <f t="shared" si="1"/>
        <v>22813</v>
      </c>
      <c r="E28" s="119">
        <v>18289</v>
      </c>
      <c r="F28" s="119">
        <v>4524</v>
      </c>
      <c r="G28" s="119">
        <v>23444</v>
      </c>
      <c r="H28" s="15">
        <f t="shared" si="0"/>
        <v>-2.6915202183927676</v>
      </c>
    </row>
    <row r="29" spans="1:8" ht="15">
      <c r="A29" s="143" t="s">
        <v>187</v>
      </c>
      <c r="B29" s="108"/>
      <c r="C29" s="108"/>
      <c r="D29" s="119">
        <f t="shared" si="1"/>
        <v>529886</v>
      </c>
      <c r="E29" s="119">
        <v>529886</v>
      </c>
      <c r="F29" s="119">
        <v>0</v>
      </c>
      <c r="G29" s="119">
        <v>608552</v>
      </c>
      <c r="H29" s="15">
        <f t="shared" si="0"/>
        <v>-12.926750713168317</v>
      </c>
    </row>
    <row r="30" spans="1:8" ht="15">
      <c r="A30" s="143" t="s">
        <v>39</v>
      </c>
      <c r="B30" s="108"/>
      <c r="C30" s="108"/>
      <c r="D30" s="119">
        <f t="shared" si="1"/>
        <v>154622</v>
      </c>
      <c r="E30" s="119">
        <v>120249</v>
      </c>
      <c r="F30" s="119">
        <v>34373</v>
      </c>
      <c r="G30" s="119">
        <v>196059</v>
      </c>
      <c r="H30" s="15">
        <f t="shared" si="0"/>
        <v>-21.13496447497947</v>
      </c>
    </row>
    <row r="31" spans="1:8" ht="15">
      <c r="A31" s="175"/>
      <c r="B31" s="112" t="s">
        <v>68</v>
      </c>
      <c r="C31" s="113"/>
      <c r="D31" s="116">
        <f>SUM(D6:D30)</f>
        <v>36614393</v>
      </c>
      <c r="E31" s="116">
        <f>SUM(E6:E30)</f>
        <v>21784244</v>
      </c>
      <c r="F31" s="116">
        <f>SUM(F6:F30)</f>
        <v>14830149</v>
      </c>
      <c r="G31" s="116">
        <v>35786314</v>
      </c>
      <c r="H31" s="17">
        <f t="shared" si="0"/>
        <v>2.3139544352066963</v>
      </c>
    </row>
    <row r="32" ht="9" customHeight="1"/>
    <row r="33" spans="1:2" ht="15">
      <c r="A33" s="52" t="s">
        <v>261</v>
      </c>
      <c r="B33" s="53" t="s">
        <v>263</v>
      </c>
    </row>
    <row r="34" ht="15">
      <c r="B34" s="55" t="s">
        <v>264</v>
      </c>
    </row>
    <row r="35" ht="15">
      <c r="B35" s="55"/>
    </row>
    <row r="36" spans="1:8" ht="14.45" customHeight="1">
      <c r="A36" s="86" t="s">
        <v>209</v>
      </c>
      <c r="B36" s="86"/>
      <c r="C36" s="87"/>
      <c r="D36" s="56" t="s">
        <v>68</v>
      </c>
      <c r="E36" s="92" t="s">
        <v>95</v>
      </c>
      <c r="F36" s="93"/>
      <c r="G36" s="56" t="s">
        <v>68</v>
      </c>
      <c r="H36" s="57" t="s">
        <v>62</v>
      </c>
    </row>
    <row r="37" spans="1:8" ht="15">
      <c r="A37" s="88"/>
      <c r="B37" s="88"/>
      <c r="C37" s="89"/>
      <c r="D37" s="58">
        <v>2011</v>
      </c>
      <c r="E37" s="59" t="s">
        <v>1</v>
      </c>
      <c r="F37" s="59" t="s">
        <v>0</v>
      </c>
      <c r="G37" s="58">
        <v>2010</v>
      </c>
      <c r="H37" s="60" t="s">
        <v>212</v>
      </c>
    </row>
    <row r="38" spans="1:8" ht="38.25">
      <c r="A38" s="90"/>
      <c r="B38" s="90"/>
      <c r="C38" s="91"/>
      <c r="D38" s="92" t="s">
        <v>96</v>
      </c>
      <c r="E38" s="94"/>
      <c r="F38" s="94"/>
      <c r="G38" s="94"/>
      <c r="H38" s="61" t="s">
        <v>211</v>
      </c>
    </row>
    <row r="39" spans="1:8" s="108" customFormat="1" ht="12">
      <c r="A39" s="143" t="s">
        <v>40</v>
      </c>
      <c r="D39" s="119">
        <f>SUM(E39:F39)</f>
        <v>115659</v>
      </c>
      <c r="E39" s="119">
        <v>35905</v>
      </c>
      <c r="F39" s="119">
        <v>79754</v>
      </c>
      <c r="G39" s="119">
        <v>127586</v>
      </c>
      <c r="H39" s="15">
        <f aca="true" t="shared" si="2" ref="H39:H50">D39/G39*100-100</f>
        <v>-9.34820434843948</v>
      </c>
    </row>
    <row r="40" spans="1:8" s="108" customFormat="1" ht="12">
      <c r="A40" s="143" t="s">
        <v>201</v>
      </c>
      <c r="D40" s="119">
        <f aca="true" t="shared" si="3" ref="D40:D49">SUM(E40:F40)</f>
        <v>1206</v>
      </c>
      <c r="E40" s="119">
        <v>1071</v>
      </c>
      <c r="F40" s="119">
        <v>135</v>
      </c>
      <c r="G40" s="119">
        <v>1218</v>
      </c>
      <c r="H40" s="15">
        <f t="shared" si="2"/>
        <v>-0.9852216748768399</v>
      </c>
    </row>
    <row r="41" spans="1:8" s="108" customFormat="1" ht="12">
      <c r="A41" s="143" t="s">
        <v>41</v>
      </c>
      <c r="D41" s="119">
        <f t="shared" si="3"/>
        <v>3348163</v>
      </c>
      <c r="E41" s="119">
        <v>1561007</v>
      </c>
      <c r="F41" s="119">
        <v>1787156</v>
      </c>
      <c r="G41" s="119">
        <v>2563358</v>
      </c>
      <c r="H41" s="15">
        <f t="shared" si="2"/>
        <v>30.616285356941944</v>
      </c>
    </row>
    <row r="42" spans="1:8" s="108" customFormat="1" ht="12">
      <c r="A42" s="143" t="s">
        <v>195</v>
      </c>
      <c r="D42" s="119">
        <f t="shared" si="3"/>
        <v>92634</v>
      </c>
      <c r="E42" s="119">
        <v>76682</v>
      </c>
      <c r="F42" s="119">
        <v>15952</v>
      </c>
      <c r="G42" s="119">
        <v>59994</v>
      </c>
      <c r="H42" s="15">
        <f t="shared" si="2"/>
        <v>54.405440544054414</v>
      </c>
    </row>
    <row r="43" spans="1:8" s="108" customFormat="1" ht="12">
      <c r="A43" s="143" t="s">
        <v>52</v>
      </c>
      <c r="D43" s="119">
        <f t="shared" si="3"/>
        <v>16261064</v>
      </c>
      <c r="E43" s="119">
        <v>8970029</v>
      </c>
      <c r="F43" s="119">
        <v>7291035</v>
      </c>
      <c r="G43" s="119">
        <v>16275056</v>
      </c>
      <c r="H43" s="15">
        <f t="shared" si="2"/>
        <v>-0.08597205441259348</v>
      </c>
    </row>
    <row r="44" spans="1:8" s="108" customFormat="1" ht="12">
      <c r="A44" s="143" t="s">
        <v>193</v>
      </c>
      <c r="D44" s="119">
        <f t="shared" si="3"/>
        <v>11317</v>
      </c>
      <c r="E44" s="119">
        <v>6314</v>
      </c>
      <c r="F44" s="119">
        <v>5003</v>
      </c>
      <c r="G44" s="119">
        <v>26595</v>
      </c>
      <c r="H44" s="15">
        <f t="shared" si="2"/>
        <v>-57.44688851287836</v>
      </c>
    </row>
    <row r="45" spans="1:8" s="108" customFormat="1" ht="12">
      <c r="A45" s="143" t="s">
        <v>192</v>
      </c>
      <c r="D45" s="119">
        <f t="shared" si="3"/>
        <v>11258</v>
      </c>
      <c r="E45" s="119">
        <v>4953</v>
      </c>
      <c r="F45" s="119">
        <v>6305</v>
      </c>
      <c r="G45" s="119">
        <v>26195</v>
      </c>
      <c r="H45" s="15">
        <f t="shared" si="2"/>
        <v>-57.02233250620347</v>
      </c>
    </row>
    <row r="46" spans="1:8" s="108" customFormat="1" ht="12">
      <c r="A46" s="143" t="s">
        <v>191</v>
      </c>
      <c r="D46" s="119">
        <f t="shared" si="3"/>
        <v>4282133</v>
      </c>
      <c r="E46" s="119">
        <v>1742869</v>
      </c>
      <c r="F46" s="119">
        <v>2539264</v>
      </c>
      <c r="G46" s="119">
        <v>3989635</v>
      </c>
      <c r="H46" s="15">
        <f t="shared" si="2"/>
        <v>7.331447613628811</v>
      </c>
    </row>
    <row r="47" spans="1:8" s="108" customFormat="1" ht="12">
      <c r="A47" s="143" t="s">
        <v>190</v>
      </c>
      <c r="D47" s="119">
        <f t="shared" si="3"/>
        <v>1194</v>
      </c>
      <c r="E47" s="119">
        <v>341</v>
      </c>
      <c r="F47" s="119">
        <v>853</v>
      </c>
      <c r="G47" s="119">
        <v>1183</v>
      </c>
      <c r="H47" s="15">
        <f t="shared" si="2"/>
        <v>0.929839391377854</v>
      </c>
    </row>
    <row r="48" spans="1:8" s="108" customFormat="1" ht="12">
      <c r="A48" s="143" t="s">
        <v>189</v>
      </c>
      <c r="D48" s="119">
        <f t="shared" si="3"/>
        <v>22155</v>
      </c>
      <c r="E48" s="119">
        <v>18233</v>
      </c>
      <c r="F48" s="119">
        <v>3922</v>
      </c>
      <c r="G48" s="119">
        <v>22812</v>
      </c>
      <c r="H48" s="15">
        <f t="shared" si="2"/>
        <v>-2.8800631246712243</v>
      </c>
    </row>
    <row r="49" spans="1:8" s="108" customFormat="1" ht="12">
      <c r="A49" s="143" t="s">
        <v>39</v>
      </c>
      <c r="D49" s="119">
        <f t="shared" si="3"/>
        <v>98845</v>
      </c>
      <c r="E49" s="119">
        <v>65266</v>
      </c>
      <c r="F49" s="119">
        <v>33579</v>
      </c>
      <c r="G49" s="119">
        <v>112410</v>
      </c>
      <c r="H49" s="15">
        <f t="shared" si="2"/>
        <v>-12.067431723156304</v>
      </c>
    </row>
    <row r="50" spans="1:8" s="108" customFormat="1" ht="12">
      <c r="A50" s="175"/>
      <c r="B50" s="112" t="s">
        <v>68</v>
      </c>
      <c r="D50" s="116">
        <f>SUM(D39:D49)</f>
        <v>24245628</v>
      </c>
      <c r="E50" s="116">
        <f aca="true" t="shared" si="4" ref="E50:F50">SUM(E39:E49)</f>
        <v>12482670</v>
      </c>
      <c r="F50" s="116">
        <f t="shared" si="4"/>
        <v>11762958</v>
      </c>
      <c r="G50" s="116">
        <v>23206042</v>
      </c>
      <c r="H50" s="17">
        <f t="shared" si="2"/>
        <v>4.479807457040707</v>
      </c>
    </row>
  </sheetData>
  <mergeCells count="6">
    <mergeCell ref="A36:C38"/>
    <mergeCell ref="E36:F36"/>
    <mergeCell ref="D38:G38"/>
    <mergeCell ref="A3:C5"/>
    <mergeCell ref="E3:F3"/>
    <mergeCell ref="D5:G5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workbookViewId="0" topLeftCell="A1">
      <selection activeCell="J1" sqref="J1"/>
    </sheetView>
  </sheetViews>
  <sheetFormatPr defaultColWidth="11.421875" defaultRowHeight="15"/>
  <cols>
    <col min="1" max="1" width="11.421875" style="12" customWidth="1"/>
    <col min="2" max="2" width="15.28125" style="12" customWidth="1"/>
    <col min="3" max="4" width="10.7109375" style="12" bestFit="1" customWidth="1"/>
    <col min="5" max="6" width="11.8515625" style="12" bestFit="1" customWidth="1"/>
    <col min="7" max="7" width="10.00390625" style="12" customWidth="1"/>
    <col min="8" max="8" width="8.7109375" style="12" customWidth="1"/>
    <col min="9" max="9" width="12.57421875" style="12" bestFit="1" customWidth="1"/>
    <col min="10" max="16384" width="11.421875" style="12" customWidth="1"/>
  </cols>
  <sheetData>
    <row r="1" spans="1:2" s="54" customFormat="1" ht="12.75">
      <c r="A1" s="54" t="s">
        <v>232</v>
      </c>
      <c r="B1" s="10" t="s">
        <v>235</v>
      </c>
    </row>
    <row r="2" s="54" customFormat="1" ht="12.75"/>
    <row r="3" spans="1:8" ht="15">
      <c r="A3" s="96" t="s">
        <v>209</v>
      </c>
      <c r="B3" s="97"/>
      <c r="C3" s="99" t="s">
        <v>63</v>
      </c>
      <c r="D3" s="195"/>
      <c r="E3" s="195"/>
      <c r="F3" s="100"/>
      <c r="G3" s="196" t="s">
        <v>231</v>
      </c>
      <c r="H3" s="197"/>
    </row>
    <row r="4" spans="1:8" ht="15">
      <c r="A4" s="156"/>
      <c r="B4" s="157"/>
      <c r="C4" s="99">
        <v>2011</v>
      </c>
      <c r="D4" s="195"/>
      <c r="E4" s="100"/>
      <c r="F4" s="198">
        <v>2010</v>
      </c>
      <c r="G4" s="199" t="s">
        <v>237</v>
      </c>
      <c r="H4" s="200"/>
    </row>
    <row r="5" spans="1:8" ht="15">
      <c r="A5" s="156"/>
      <c r="B5" s="157"/>
      <c r="C5" s="118" t="s">
        <v>230</v>
      </c>
      <c r="D5" s="201" t="s">
        <v>229</v>
      </c>
      <c r="E5" s="202" t="s">
        <v>2</v>
      </c>
      <c r="F5" s="202" t="s">
        <v>228</v>
      </c>
      <c r="G5" s="199" t="s">
        <v>227</v>
      </c>
      <c r="H5" s="200"/>
    </row>
    <row r="6" spans="1:8" ht="15">
      <c r="A6" s="102"/>
      <c r="B6" s="103"/>
      <c r="C6" s="105" t="s">
        <v>226</v>
      </c>
      <c r="D6" s="203" t="s">
        <v>226</v>
      </c>
      <c r="E6" s="204"/>
      <c r="F6" s="204"/>
      <c r="G6" s="205" t="s">
        <v>225</v>
      </c>
      <c r="H6" s="206"/>
    </row>
    <row r="7" spans="1:8" ht="6" customHeight="1">
      <c r="A7" s="108"/>
      <c r="B7" s="171"/>
      <c r="C7" s="183"/>
      <c r="D7" s="171"/>
      <c r="E7" s="183"/>
      <c r="F7" s="171"/>
      <c r="G7" s="108"/>
      <c r="H7" s="108"/>
    </row>
    <row r="8" spans="1:8" ht="15">
      <c r="A8" s="120" t="s">
        <v>203</v>
      </c>
      <c r="B8" s="117"/>
      <c r="C8" s="119">
        <v>131881</v>
      </c>
      <c r="D8" s="119">
        <v>131218</v>
      </c>
      <c r="E8" s="119">
        <f>SUM(C8:D8)</f>
        <v>263099</v>
      </c>
      <c r="F8" s="119">
        <v>290740</v>
      </c>
      <c r="G8" s="207">
        <f>E8/F8*100-100</f>
        <v>-9.507119763362454</v>
      </c>
      <c r="H8" s="208"/>
    </row>
    <row r="9" spans="1:8" ht="15">
      <c r="A9" s="120" t="s">
        <v>40</v>
      </c>
      <c r="B9" s="117"/>
      <c r="C9" s="119">
        <v>790156</v>
      </c>
      <c r="D9" s="119">
        <v>793613</v>
      </c>
      <c r="E9" s="119">
        <f aca="true" t="shared" si="0" ref="E9:E28">SUM(C9:D9)</f>
        <v>1583769</v>
      </c>
      <c r="F9" s="119">
        <v>1624478</v>
      </c>
      <c r="G9" s="207">
        <f>E9/F9*100-100</f>
        <v>-2.5059742267977754</v>
      </c>
      <c r="H9" s="108"/>
    </row>
    <row r="10" spans="1:8" ht="15">
      <c r="A10" s="120" t="s">
        <v>50</v>
      </c>
      <c r="B10" s="117"/>
      <c r="C10" s="119">
        <v>386</v>
      </c>
      <c r="D10" s="119">
        <v>387</v>
      </c>
      <c r="E10" s="119">
        <f t="shared" si="0"/>
        <v>773</v>
      </c>
      <c r="F10" s="119">
        <v>1438</v>
      </c>
      <c r="G10" s="209" t="s">
        <v>240</v>
      </c>
      <c r="H10" s="108"/>
    </row>
    <row r="11" spans="1:8" ht="15">
      <c r="A11" s="120" t="s">
        <v>201</v>
      </c>
      <c r="B11" s="117"/>
      <c r="C11" s="119">
        <v>85571</v>
      </c>
      <c r="D11" s="119">
        <v>83694</v>
      </c>
      <c r="E11" s="119">
        <f t="shared" si="0"/>
        <v>169265</v>
      </c>
      <c r="F11" s="119">
        <v>160339</v>
      </c>
      <c r="G11" s="207">
        <f>E11/F11*100-100</f>
        <v>5.56695501406395</v>
      </c>
      <c r="H11" s="108"/>
    </row>
    <row r="12" spans="1:8" ht="15">
      <c r="A12" s="120" t="s">
        <v>199</v>
      </c>
      <c r="B12" s="117"/>
      <c r="C12" s="119">
        <v>194391</v>
      </c>
      <c r="D12" s="119">
        <v>194333</v>
      </c>
      <c r="E12" s="119">
        <f t="shared" si="0"/>
        <v>388724</v>
      </c>
      <c r="F12" s="119">
        <v>444357</v>
      </c>
      <c r="G12" s="207">
        <f>E12/F12*100-100</f>
        <v>-12.519888288020667</v>
      </c>
      <c r="H12" s="108"/>
    </row>
    <row r="13" spans="1:8" ht="15">
      <c r="A13" s="120" t="s">
        <v>200</v>
      </c>
      <c r="B13" s="117"/>
      <c r="C13" s="119">
        <v>133</v>
      </c>
      <c r="D13" s="119">
        <v>133</v>
      </c>
      <c r="E13" s="119">
        <f aca="true" t="shared" si="1" ref="E13">SUM(C13:D13)</f>
        <v>266</v>
      </c>
      <c r="F13" s="119" t="s">
        <v>238</v>
      </c>
      <c r="G13" s="209" t="s">
        <v>240</v>
      </c>
      <c r="H13" s="108"/>
    </row>
    <row r="14" spans="1:8" ht="15">
      <c r="A14" s="108" t="s">
        <v>49</v>
      </c>
      <c r="B14" s="117"/>
      <c r="C14" s="119" t="s">
        <v>239</v>
      </c>
      <c r="D14" s="119" t="s">
        <v>239</v>
      </c>
      <c r="E14" s="119" t="s">
        <v>239</v>
      </c>
      <c r="F14" s="119">
        <v>852</v>
      </c>
      <c r="G14" s="209" t="s">
        <v>240</v>
      </c>
      <c r="H14" s="108"/>
    </row>
    <row r="15" spans="1:8" ht="15">
      <c r="A15" s="120" t="s">
        <v>48</v>
      </c>
      <c r="B15" s="117"/>
      <c r="C15" s="119">
        <v>923</v>
      </c>
      <c r="D15" s="119">
        <v>1222</v>
      </c>
      <c r="E15" s="119">
        <f t="shared" si="0"/>
        <v>2145</v>
      </c>
      <c r="F15" s="119">
        <v>3275</v>
      </c>
      <c r="G15" s="207">
        <f aca="true" t="shared" si="2" ref="G15:G25">E15/F15*100-100</f>
        <v>-34.50381679389312</v>
      </c>
      <c r="H15" s="108"/>
    </row>
    <row r="16" spans="1:8" ht="15">
      <c r="A16" s="120" t="s">
        <v>198</v>
      </c>
      <c r="B16" s="117"/>
      <c r="C16" s="119">
        <v>108385</v>
      </c>
      <c r="D16" s="119">
        <v>107607</v>
      </c>
      <c r="E16" s="119">
        <f t="shared" si="0"/>
        <v>215992</v>
      </c>
      <c r="F16" s="119">
        <v>207050</v>
      </c>
      <c r="G16" s="207">
        <f t="shared" si="2"/>
        <v>4.318763583675448</v>
      </c>
      <c r="H16" s="108"/>
    </row>
    <row r="17" spans="1:8" ht="15">
      <c r="A17" s="120" t="s">
        <v>41</v>
      </c>
      <c r="B17" s="117"/>
      <c r="C17" s="119">
        <v>935461</v>
      </c>
      <c r="D17" s="119">
        <v>968330</v>
      </c>
      <c r="E17" s="119">
        <f t="shared" si="0"/>
        <v>1903791</v>
      </c>
      <c r="F17" s="119">
        <v>1854377</v>
      </c>
      <c r="G17" s="207">
        <f t="shared" si="2"/>
        <v>2.6647224377782948</v>
      </c>
      <c r="H17" s="108"/>
    </row>
    <row r="18" spans="1:8" ht="15">
      <c r="A18" s="120" t="s">
        <v>195</v>
      </c>
      <c r="B18" s="117"/>
      <c r="C18" s="119">
        <v>186781</v>
      </c>
      <c r="D18" s="119">
        <v>202782</v>
      </c>
      <c r="E18" s="119">
        <f t="shared" si="0"/>
        <v>389563</v>
      </c>
      <c r="F18" s="119">
        <v>421072</v>
      </c>
      <c r="G18" s="207">
        <f t="shared" si="2"/>
        <v>-7.483043280009113</v>
      </c>
      <c r="H18" s="108"/>
    </row>
    <row r="19" spans="1:8" ht="15">
      <c r="A19" s="120" t="s">
        <v>52</v>
      </c>
      <c r="B19" s="117"/>
      <c r="C19" s="119">
        <v>228485</v>
      </c>
      <c r="D19" s="119">
        <v>207852</v>
      </c>
      <c r="E19" s="119">
        <f t="shared" si="0"/>
        <v>436337</v>
      </c>
      <c r="F19" s="119">
        <v>419549</v>
      </c>
      <c r="G19" s="207">
        <f t="shared" si="2"/>
        <v>4.001439641138461</v>
      </c>
      <c r="H19" s="108"/>
    </row>
    <row r="20" spans="1:8" ht="15">
      <c r="A20" s="120" t="s">
        <v>194</v>
      </c>
      <c r="B20" s="117"/>
      <c r="C20" s="119">
        <v>255</v>
      </c>
      <c r="D20" s="119">
        <v>255</v>
      </c>
      <c r="E20" s="119">
        <f t="shared" si="0"/>
        <v>510</v>
      </c>
      <c r="F20" s="119">
        <v>580</v>
      </c>
      <c r="G20" s="207">
        <f t="shared" si="2"/>
        <v>-12.06896551724138</v>
      </c>
      <c r="H20" s="108"/>
    </row>
    <row r="21" spans="1:8" ht="15">
      <c r="A21" s="120" t="s">
        <v>193</v>
      </c>
      <c r="B21" s="117"/>
      <c r="C21" s="119">
        <v>225006</v>
      </c>
      <c r="D21" s="119">
        <v>224991</v>
      </c>
      <c r="E21" s="119">
        <f t="shared" si="0"/>
        <v>449997</v>
      </c>
      <c r="F21" s="119">
        <v>431735</v>
      </c>
      <c r="G21" s="207">
        <f t="shared" si="2"/>
        <v>4.229909550997718</v>
      </c>
      <c r="H21" s="108"/>
    </row>
    <row r="22" spans="1:8" ht="15">
      <c r="A22" s="120" t="s">
        <v>192</v>
      </c>
      <c r="B22" s="117"/>
      <c r="C22" s="119">
        <v>158885</v>
      </c>
      <c r="D22" s="119">
        <v>158891</v>
      </c>
      <c r="E22" s="119">
        <f t="shared" si="0"/>
        <v>317776</v>
      </c>
      <c r="F22" s="119">
        <v>315332</v>
      </c>
      <c r="G22" s="207">
        <f t="shared" si="2"/>
        <v>0.7750561313155657</v>
      </c>
      <c r="H22" s="108"/>
    </row>
    <row r="23" spans="1:8" ht="15">
      <c r="A23" s="120" t="s">
        <v>191</v>
      </c>
      <c r="B23" s="117"/>
      <c r="C23" s="119">
        <v>3061797</v>
      </c>
      <c r="D23" s="119">
        <v>2966060</v>
      </c>
      <c r="E23" s="119">
        <f t="shared" si="0"/>
        <v>6027857</v>
      </c>
      <c r="F23" s="119">
        <v>6260737</v>
      </c>
      <c r="G23" s="207">
        <f t="shared" si="2"/>
        <v>-3.7196898703778913</v>
      </c>
      <c r="H23" s="108"/>
    </row>
    <row r="24" spans="1:8" ht="15">
      <c r="A24" s="120" t="s">
        <v>190</v>
      </c>
      <c r="B24" s="117"/>
      <c r="C24" s="119">
        <v>34733</v>
      </c>
      <c r="D24" s="119">
        <v>34181</v>
      </c>
      <c r="E24" s="119">
        <f t="shared" si="0"/>
        <v>68914</v>
      </c>
      <c r="F24" s="119">
        <v>77207</v>
      </c>
      <c r="G24" s="207">
        <f t="shared" si="2"/>
        <v>-10.741254031370218</v>
      </c>
      <c r="H24" s="108"/>
    </row>
    <row r="25" spans="1:8" ht="15">
      <c r="A25" s="120" t="s">
        <v>189</v>
      </c>
      <c r="B25" s="117"/>
      <c r="C25" s="119">
        <v>292753</v>
      </c>
      <c r="D25" s="119">
        <v>359127</v>
      </c>
      <c r="E25" s="119">
        <f t="shared" si="0"/>
        <v>651880</v>
      </c>
      <c r="F25" s="119">
        <v>583405</v>
      </c>
      <c r="G25" s="207">
        <f t="shared" si="2"/>
        <v>11.737129438383278</v>
      </c>
      <c r="H25" s="108"/>
    </row>
    <row r="26" spans="1:8" ht="15">
      <c r="A26" s="120" t="s">
        <v>188</v>
      </c>
      <c r="B26" s="117"/>
      <c r="C26" s="119">
        <v>3</v>
      </c>
      <c r="D26" s="119">
        <v>0</v>
      </c>
      <c r="E26" s="119">
        <f t="shared" si="0"/>
        <v>3</v>
      </c>
      <c r="F26" s="119">
        <v>5</v>
      </c>
      <c r="G26" s="209" t="s">
        <v>240</v>
      </c>
      <c r="H26" s="108"/>
    </row>
    <row r="27" spans="1:8" ht="15">
      <c r="A27" s="120" t="s">
        <v>187</v>
      </c>
      <c r="B27" s="117"/>
      <c r="C27" s="119">
        <v>20681</v>
      </c>
      <c r="D27" s="119">
        <v>20892</v>
      </c>
      <c r="E27" s="119">
        <f t="shared" si="0"/>
        <v>41573</v>
      </c>
      <c r="F27" s="119">
        <v>55874</v>
      </c>
      <c r="G27" s="207">
        <f>E27/F27*100-100</f>
        <v>-25.595088950137807</v>
      </c>
      <c r="H27" s="108"/>
    </row>
    <row r="28" spans="1:8" ht="15">
      <c r="A28" s="120" t="s">
        <v>39</v>
      </c>
      <c r="B28" s="117"/>
      <c r="C28" s="119">
        <v>698269</v>
      </c>
      <c r="D28" s="119">
        <v>676451</v>
      </c>
      <c r="E28" s="119">
        <f t="shared" si="0"/>
        <v>1374720</v>
      </c>
      <c r="F28" s="119">
        <v>1389470</v>
      </c>
      <c r="G28" s="207">
        <f>E28/F28*100-100</f>
        <v>-1.0615558450344338</v>
      </c>
      <c r="H28" s="108"/>
    </row>
    <row r="29" spans="1:8" ht="15">
      <c r="A29" s="108"/>
      <c r="B29" s="147" t="s">
        <v>68</v>
      </c>
      <c r="C29" s="116">
        <f>SUM(C8:C28)</f>
        <v>7154935</v>
      </c>
      <c r="D29" s="116">
        <f>SUM(D8:D28)</f>
        <v>7132019</v>
      </c>
      <c r="E29" s="116">
        <f>SUM(C29:D29)</f>
        <v>14286954</v>
      </c>
      <c r="F29" s="116">
        <v>14541872</v>
      </c>
      <c r="G29" s="210">
        <f>E29/F29*100-100</f>
        <v>-1.752993012178905</v>
      </c>
      <c r="H29" s="108"/>
    </row>
    <row r="30" spans="2:7" ht="15">
      <c r="B30" s="49"/>
      <c r="C30" s="50"/>
      <c r="D30" s="50"/>
      <c r="E30" s="50"/>
      <c r="F30" s="50"/>
      <c r="G30" s="51"/>
    </row>
    <row r="31" ht="9" customHeight="1"/>
    <row r="32" spans="1:2" s="54" customFormat="1" ht="12.75">
      <c r="A32" s="54" t="s">
        <v>224</v>
      </c>
      <c r="B32" s="53" t="s">
        <v>223</v>
      </c>
    </row>
    <row r="33" s="54" customFormat="1" ht="12.75">
      <c r="B33" s="53" t="s">
        <v>236</v>
      </c>
    </row>
    <row r="34" s="54" customFormat="1" ht="9" customHeight="1"/>
    <row r="35" spans="1:9" ht="15">
      <c r="A35" s="96" t="s">
        <v>209</v>
      </c>
      <c r="B35" s="97"/>
      <c r="C35" s="202" t="s">
        <v>2</v>
      </c>
      <c r="D35" s="99" t="s">
        <v>95</v>
      </c>
      <c r="E35" s="195"/>
      <c r="F35" s="195"/>
      <c r="G35" s="195"/>
      <c r="H35" s="195"/>
      <c r="I35" s="195"/>
    </row>
    <row r="36" spans="1:9" ht="15">
      <c r="A36" s="156"/>
      <c r="B36" s="157"/>
      <c r="C36" s="211"/>
      <c r="D36" s="118" t="s">
        <v>222</v>
      </c>
      <c r="E36" s="118" t="s">
        <v>221</v>
      </c>
      <c r="F36" s="118" t="s">
        <v>220</v>
      </c>
      <c r="G36" s="118" t="s">
        <v>219</v>
      </c>
      <c r="H36" s="98" t="s">
        <v>155</v>
      </c>
      <c r="I36" s="212" t="s">
        <v>218</v>
      </c>
    </row>
    <row r="37" spans="1:9" ht="15">
      <c r="A37" s="156"/>
      <c r="B37" s="157"/>
      <c r="C37" s="211"/>
      <c r="D37" s="118" t="s">
        <v>217</v>
      </c>
      <c r="E37" s="118" t="s">
        <v>216</v>
      </c>
      <c r="F37" s="118"/>
      <c r="G37" s="118" t="s">
        <v>215</v>
      </c>
      <c r="H37" s="118"/>
      <c r="I37" s="212" t="s">
        <v>214</v>
      </c>
    </row>
    <row r="38" spans="1:9" ht="15">
      <c r="A38" s="102"/>
      <c r="B38" s="103"/>
      <c r="C38" s="204"/>
      <c r="D38" s="105" t="s">
        <v>213</v>
      </c>
      <c r="E38" s="105"/>
      <c r="F38" s="105"/>
      <c r="G38" s="105"/>
      <c r="H38" s="105"/>
      <c r="I38" s="213" t="s">
        <v>156</v>
      </c>
    </row>
    <row r="39" spans="1:9" ht="7.5" customHeight="1">
      <c r="A39" s="108"/>
      <c r="B39" s="117"/>
      <c r="C39" s="183"/>
      <c r="D39" s="183"/>
      <c r="E39" s="183"/>
      <c r="F39" s="183"/>
      <c r="G39" s="183"/>
      <c r="H39" s="183"/>
      <c r="I39" s="108"/>
    </row>
    <row r="40" spans="1:9" ht="15">
      <c r="A40" s="120" t="s">
        <v>51</v>
      </c>
      <c r="B40" s="117"/>
      <c r="C40" s="119">
        <f>SUM(D40:I40)</f>
        <v>6</v>
      </c>
      <c r="D40" s="119">
        <v>6</v>
      </c>
      <c r="E40" s="119">
        <v>0</v>
      </c>
      <c r="F40" s="119">
        <v>0</v>
      </c>
      <c r="G40" s="119">
        <v>0</v>
      </c>
      <c r="H40" s="119">
        <v>0</v>
      </c>
      <c r="I40" s="214">
        <v>0</v>
      </c>
    </row>
    <row r="41" spans="1:9" ht="15">
      <c r="A41" s="120" t="s">
        <v>40</v>
      </c>
      <c r="B41" s="117"/>
      <c r="C41" s="119">
        <f aca="true" t="shared" si="3" ref="C41:C51">SUM(D41:I41)</f>
        <v>328118</v>
      </c>
      <c r="D41" s="119">
        <v>0</v>
      </c>
      <c r="E41" s="119">
        <v>279314</v>
      </c>
      <c r="F41" s="119">
        <v>48804</v>
      </c>
      <c r="G41" s="119">
        <v>0</v>
      </c>
      <c r="H41" s="119">
        <v>0</v>
      </c>
      <c r="I41" s="214">
        <v>0</v>
      </c>
    </row>
    <row r="42" spans="1:9" ht="15">
      <c r="A42" s="120" t="s">
        <v>201</v>
      </c>
      <c r="B42" s="117"/>
      <c r="C42" s="119">
        <f t="shared" si="3"/>
        <v>5992</v>
      </c>
      <c r="D42" s="119">
        <v>0</v>
      </c>
      <c r="E42" s="119">
        <v>4675</v>
      </c>
      <c r="F42" s="119">
        <v>1317</v>
      </c>
      <c r="G42" s="119">
        <v>0</v>
      </c>
      <c r="H42" s="119">
        <v>0</v>
      </c>
      <c r="I42" s="214">
        <v>0</v>
      </c>
    </row>
    <row r="43" spans="1:9" ht="15">
      <c r="A43" s="120" t="s">
        <v>41</v>
      </c>
      <c r="B43" s="117"/>
      <c r="C43" s="119">
        <f t="shared" si="3"/>
        <v>499737</v>
      </c>
      <c r="D43" s="119">
        <v>34688</v>
      </c>
      <c r="E43" s="119">
        <v>191384</v>
      </c>
      <c r="F43" s="119">
        <v>100019</v>
      </c>
      <c r="G43" s="119">
        <v>0</v>
      </c>
      <c r="H43" s="119">
        <v>27373</v>
      </c>
      <c r="I43" s="214">
        <v>146273</v>
      </c>
    </row>
    <row r="44" spans="1:9" ht="15">
      <c r="A44" s="120" t="s">
        <v>195</v>
      </c>
      <c r="B44" s="117"/>
      <c r="C44" s="119">
        <f t="shared" si="3"/>
        <v>53396</v>
      </c>
      <c r="D44" s="119">
        <v>0</v>
      </c>
      <c r="E44" s="119">
        <v>41010</v>
      </c>
      <c r="F44" s="119">
        <v>9048</v>
      </c>
      <c r="G44" s="119">
        <v>0</v>
      </c>
      <c r="H44" s="119">
        <v>0</v>
      </c>
      <c r="I44" s="214">
        <v>3338</v>
      </c>
    </row>
    <row r="45" spans="1:9" ht="15">
      <c r="A45" s="120" t="s">
        <v>52</v>
      </c>
      <c r="B45" s="117"/>
      <c r="C45" s="119">
        <f t="shared" si="3"/>
        <v>1240514</v>
      </c>
      <c r="D45" s="119">
        <v>122362</v>
      </c>
      <c r="E45" s="119">
        <v>130352</v>
      </c>
      <c r="F45" s="119">
        <v>405879</v>
      </c>
      <c r="G45" s="119">
        <v>0</v>
      </c>
      <c r="H45" s="119">
        <v>95060</v>
      </c>
      <c r="I45" s="214">
        <v>486861</v>
      </c>
    </row>
    <row r="46" spans="1:9" ht="15">
      <c r="A46" s="120" t="s">
        <v>193</v>
      </c>
      <c r="B46" s="117"/>
      <c r="C46" s="119">
        <f t="shared" si="3"/>
        <v>35944</v>
      </c>
      <c r="D46" s="119">
        <v>0</v>
      </c>
      <c r="E46" s="119">
        <v>31118</v>
      </c>
      <c r="F46" s="119">
        <v>4826</v>
      </c>
      <c r="G46" s="119">
        <v>0</v>
      </c>
      <c r="H46" s="119">
        <v>0</v>
      </c>
      <c r="I46" s="214">
        <v>0</v>
      </c>
    </row>
    <row r="47" spans="1:9" ht="15">
      <c r="A47" s="120" t="s">
        <v>192</v>
      </c>
      <c r="B47" s="117"/>
      <c r="C47" s="119">
        <f t="shared" si="3"/>
        <v>35954</v>
      </c>
      <c r="D47" s="119">
        <v>0</v>
      </c>
      <c r="E47" s="119">
        <v>30967</v>
      </c>
      <c r="F47" s="119">
        <v>4987</v>
      </c>
      <c r="G47" s="119">
        <v>0</v>
      </c>
      <c r="H47" s="119">
        <v>0</v>
      </c>
      <c r="I47" s="214">
        <v>0</v>
      </c>
    </row>
    <row r="48" spans="1:9" ht="15">
      <c r="A48" s="120" t="s">
        <v>191</v>
      </c>
      <c r="B48" s="117"/>
      <c r="C48" s="119">
        <f t="shared" si="3"/>
        <v>1944824</v>
      </c>
      <c r="D48" s="119">
        <v>0</v>
      </c>
      <c r="E48" s="119">
        <v>1566669</v>
      </c>
      <c r="F48" s="119">
        <v>365103</v>
      </c>
      <c r="G48" s="119">
        <v>13052</v>
      </c>
      <c r="H48" s="119">
        <v>0</v>
      </c>
      <c r="I48" s="214">
        <v>0</v>
      </c>
    </row>
    <row r="49" spans="1:9" ht="15">
      <c r="A49" s="120" t="s">
        <v>190</v>
      </c>
      <c r="B49" s="117"/>
      <c r="C49" s="119">
        <f t="shared" si="3"/>
        <v>5905</v>
      </c>
      <c r="D49" s="119">
        <v>0</v>
      </c>
      <c r="E49" s="119">
        <v>4667</v>
      </c>
      <c r="F49" s="119">
        <v>1238</v>
      </c>
      <c r="G49" s="119">
        <v>0</v>
      </c>
      <c r="H49" s="119">
        <v>0</v>
      </c>
      <c r="I49" s="214">
        <v>0</v>
      </c>
    </row>
    <row r="50" spans="1:9" ht="15">
      <c r="A50" s="120" t="s">
        <v>189</v>
      </c>
      <c r="B50" s="117"/>
      <c r="C50" s="119">
        <f t="shared" si="3"/>
        <v>94441</v>
      </c>
      <c r="D50" s="119">
        <v>0</v>
      </c>
      <c r="E50" s="119">
        <v>81629</v>
      </c>
      <c r="F50" s="119">
        <v>12812</v>
      </c>
      <c r="G50" s="119">
        <v>0</v>
      </c>
      <c r="H50" s="119">
        <v>0</v>
      </c>
      <c r="I50" s="214">
        <v>0</v>
      </c>
    </row>
    <row r="51" spans="1:9" ht="15">
      <c r="A51" s="120" t="s">
        <v>39</v>
      </c>
      <c r="B51" s="117"/>
      <c r="C51" s="119">
        <f t="shared" si="3"/>
        <v>248689</v>
      </c>
      <c r="D51" s="119">
        <v>0</v>
      </c>
      <c r="E51" s="119">
        <v>211616</v>
      </c>
      <c r="F51" s="119">
        <v>37073</v>
      </c>
      <c r="G51" s="119">
        <v>0</v>
      </c>
      <c r="H51" s="119">
        <v>0</v>
      </c>
      <c r="I51" s="214">
        <v>0</v>
      </c>
    </row>
    <row r="52" spans="1:9" ht="15">
      <c r="A52" s="108"/>
      <c r="B52" s="147" t="s">
        <v>68</v>
      </c>
      <c r="C52" s="116">
        <f>SUM(C40:C51)</f>
        <v>4493520</v>
      </c>
      <c r="D52" s="116">
        <f aca="true" t="shared" si="4" ref="D52:I52">SUM(D40:D51)</f>
        <v>157056</v>
      </c>
      <c r="E52" s="116">
        <f t="shared" si="4"/>
        <v>2573401</v>
      </c>
      <c r="F52" s="116">
        <f t="shared" si="4"/>
        <v>991106</v>
      </c>
      <c r="G52" s="116">
        <f t="shared" si="4"/>
        <v>13052</v>
      </c>
      <c r="H52" s="116">
        <f t="shared" si="4"/>
        <v>122433</v>
      </c>
      <c r="I52" s="215">
        <f t="shared" si="4"/>
        <v>636472</v>
      </c>
    </row>
  </sheetData>
  <mergeCells count="12">
    <mergeCell ref="A35:B38"/>
    <mergeCell ref="C35:C38"/>
    <mergeCell ref="D35:I35"/>
    <mergeCell ref="A3:B6"/>
    <mergeCell ref="G3:H3"/>
    <mergeCell ref="G4:H4"/>
    <mergeCell ref="G5:H5"/>
    <mergeCell ref="G6:H6"/>
    <mergeCell ref="C3:F3"/>
    <mergeCell ref="C4:E4"/>
    <mergeCell ref="E5:E6"/>
    <mergeCell ref="F5:F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 topLeftCell="A1">
      <selection activeCell="K1" sqref="K1"/>
    </sheetView>
  </sheetViews>
  <sheetFormatPr defaultColWidth="11.421875" defaultRowHeight="15"/>
  <cols>
    <col min="1" max="1" width="6.00390625" style="46" customWidth="1"/>
    <col min="2" max="2" width="10.7109375" style="46" customWidth="1"/>
    <col min="3" max="4" width="10.00390625" style="46" customWidth="1"/>
    <col min="5" max="5" width="9.7109375" style="46" customWidth="1"/>
    <col min="6" max="7" width="8.421875" style="46" customWidth="1"/>
    <col min="8" max="8" width="9.7109375" style="46" customWidth="1"/>
    <col min="9" max="10" width="8.57421875" style="46" customWidth="1"/>
    <col min="11" max="255" width="11.421875" style="46" customWidth="1"/>
    <col min="256" max="256" width="6.00390625" style="46" customWidth="1"/>
    <col min="257" max="257" width="10.7109375" style="46" customWidth="1"/>
    <col min="258" max="259" width="10.00390625" style="46" customWidth="1"/>
    <col min="260" max="260" width="9.7109375" style="46" customWidth="1"/>
    <col min="261" max="261" width="8.28125" style="46" bestFit="1" customWidth="1"/>
    <col min="262" max="262" width="7.8515625" style="46" bestFit="1" customWidth="1"/>
    <col min="263" max="263" width="9.7109375" style="46" customWidth="1"/>
    <col min="264" max="264" width="8.28125" style="46" bestFit="1" customWidth="1"/>
    <col min="265" max="265" width="7.8515625" style="46" bestFit="1" customWidth="1"/>
    <col min="266" max="511" width="11.421875" style="46" customWidth="1"/>
    <col min="512" max="512" width="6.00390625" style="46" customWidth="1"/>
    <col min="513" max="513" width="10.7109375" style="46" customWidth="1"/>
    <col min="514" max="515" width="10.00390625" style="46" customWidth="1"/>
    <col min="516" max="516" width="9.7109375" style="46" customWidth="1"/>
    <col min="517" max="517" width="8.28125" style="46" bestFit="1" customWidth="1"/>
    <col min="518" max="518" width="7.8515625" style="46" bestFit="1" customWidth="1"/>
    <col min="519" max="519" width="9.7109375" style="46" customWidth="1"/>
    <col min="520" max="520" width="8.28125" style="46" bestFit="1" customWidth="1"/>
    <col min="521" max="521" width="7.8515625" style="46" bestFit="1" customWidth="1"/>
    <col min="522" max="767" width="11.421875" style="46" customWidth="1"/>
    <col min="768" max="768" width="6.00390625" style="46" customWidth="1"/>
    <col min="769" max="769" width="10.7109375" style="46" customWidth="1"/>
    <col min="770" max="771" width="10.00390625" style="46" customWidth="1"/>
    <col min="772" max="772" width="9.7109375" style="46" customWidth="1"/>
    <col min="773" max="773" width="8.28125" style="46" bestFit="1" customWidth="1"/>
    <col min="774" max="774" width="7.8515625" style="46" bestFit="1" customWidth="1"/>
    <col min="775" max="775" width="9.7109375" style="46" customWidth="1"/>
    <col min="776" max="776" width="8.28125" style="46" bestFit="1" customWidth="1"/>
    <col min="777" max="777" width="7.8515625" style="46" bestFit="1" customWidth="1"/>
    <col min="778" max="1023" width="11.421875" style="46" customWidth="1"/>
    <col min="1024" max="1024" width="6.00390625" style="46" customWidth="1"/>
    <col min="1025" max="1025" width="10.7109375" style="46" customWidth="1"/>
    <col min="1026" max="1027" width="10.00390625" style="46" customWidth="1"/>
    <col min="1028" max="1028" width="9.7109375" style="46" customWidth="1"/>
    <col min="1029" max="1029" width="8.28125" style="46" bestFit="1" customWidth="1"/>
    <col min="1030" max="1030" width="7.8515625" style="46" bestFit="1" customWidth="1"/>
    <col min="1031" max="1031" width="9.7109375" style="46" customWidth="1"/>
    <col min="1032" max="1032" width="8.28125" style="46" bestFit="1" customWidth="1"/>
    <col min="1033" max="1033" width="7.8515625" style="46" bestFit="1" customWidth="1"/>
    <col min="1034" max="1279" width="11.421875" style="46" customWidth="1"/>
    <col min="1280" max="1280" width="6.00390625" style="46" customWidth="1"/>
    <col min="1281" max="1281" width="10.7109375" style="46" customWidth="1"/>
    <col min="1282" max="1283" width="10.00390625" style="46" customWidth="1"/>
    <col min="1284" max="1284" width="9.7109375" style="46" customWidth="1"/>
    <col min="1285" max="1285" width="8.28125" style="46" bestFit="1" customWidth="1"/>
    <col min="1286" max="1286" width="7.8515625" style="46" bestFit="1" customWidth="1"/>
    <col min="1287" max="1287" width="9.7109375" style="46" customWidth="1"/>
    <col min="1288" max="1288" width="8.28125" style="46" bestFit="1" customWidth="1"/>
    <col min="1289" max="1289" width="7.8515625" style="46" bestFit="1" customWidth="1"/>
    <col min="1290" max="1535" width="11.421875" style="46" customWidth="1"/>
    <col min="1536" max="1536" width="6.00390625" style="46" customWidth="1"/>
    <col min="1537" max="1537" width="10.7109375" style="46" customWidth="1"/>
    <col min="1538" max="1539" width="10.00390625" style="46" customWidth="1"/>
    <col min="1540" max="1540" width="9.7109375" style="46" customWidth="1"/>
    <col min="1541" max="1541" width="8.28125" style="46" bestFit="1" customWidth="1"/>
    <col min="1542" max="1542" width="7.8515625" style="46" bestFit="1" customWidth="1"/>
    <col min="1543" max="1543" width="9.7109375" style="46" customWidth="1"/>
    <col min="1544" max="1544" width="8.28125" style="46" bestFit="1" customWidth="1"/>
    <col min="1545" max="1545" width="7.8515625" style="46" bestFit="1" customWidth="1"/>
    <col min="1546" max="1791" width="11.421875" style="46" customWidth="1"/>
    <col min="1792" max="1792" width="6.00390625" style="46" customWidth="1"/>
    <col min="1793" max="1793" width="10.7109375" style="46" customWidth="1"/>
    <col min="1794" max="1795" width="10.00390625" style="46" customWidth="1"/>
    <col min="1796" max="1796" width="9.7109375" style="46" customWidth="1"/>
    <col min="1797" max="1797" width="8.28125" style="46" bestFit="1" customWidth="1"/>
    <col min="1798" max="1798" width="7.8515625" style="46" bestFit="1" customWidth="1"/>
    <col min="1799" max="1799" width="9.7109375" style="46" customWidth="1"/>
    <col min="1800" max="1800" width="8.28125" style="46" bestFit="1" customWidth="1"/>
    <col min="1801" max="1801" width="7.8515625" style="46" bestFit="1" customWidth="1"/>
    <col min="1802" max="2047" width="11.421875" style="46" customWidth="1"/>
    <col min="2048" max="2048" width="6.00390625" style="46" customWidth="1"/>
    <col min="2049" max="2049" width="10.7109375" style="46" customWidth="1"/>
    <col min="2050" max="2051" width="10.00390625" style="46" customWidth="1"/>
    <col min="2052" max="2052" width="9.7109375" style="46" customWidth="1"/>
    <col min="2053" max="2053" width="8.28125" style="46" bestFit="1" customWidth="1"/>
    <col min="2054" max="2054" width="7.8515625" style="46" bestFit="1" customWidth="1"/>
    <col min="2055" max="2055" width="9.7109375" style="46" customWidth="1"/>
    <col min="2056" max="2056" width="8.28125" style="46" bestFit="1" customWidth="1"/>
    <col min="2057" max="2057" width="7.8515625" style="46" bestFit="1" customWidth="1"/>
    <col min="2058" max="2303" width="11.421875" style="46" customWidth="1"/>
    <col min="2304" max="2304" width="6.00390625" style="46" customWidth="1"/>
    <col min="2305" max="2305" width="10.7109375" style="46" customWidth="1"/>
    <col min="2306" max="2307" width="10.00390625" style="46" customWidth="1"/>
    <col min="2308" max="2308" width="9.7109375" style="46" customWidth="1"/>
    <col min="2309" max="2309" width="8.28125" style="46" bestFit="1" customWidth="1"/>
    <col min="2310" max="2310" width="7.8515625" style="46" bestFit="1" customWidth="1"/>
    <col min="2311" max="2311" width="9.7109375" style="46" customWidth="1"/>
    <col min="2312" max="2312" width="8.28125" style="46" bestFit="1" customWidth="1"/>
    <col min="2313" max="2313" width="7.8515625" style="46" bestFit="1" customWidth="1"/>
    <col min="2314" max="2559" width="11.421875" style="46" customWidth="1"/>
    <col min="2560" max="2560" width="6.00390625" style="46" customWidth="1"/>
    <col min="2561" max="2561" width="10.7109375" style="46" customWidth="1"/>
    <col min="2562" max="2563" width="10.00390625" style="46" customWidth="1"/>
    <col min="2564" max="2564" width="9.7109375" style="46" customWidth="1"/>
    <col min="2565" max="2565" width="8.28125" style="46" bestFit="1" customWidth="1"/>
    <col min="2566" max="2566" width="7.8515625" style="46" bestFit="1" customWidth="1"/>
    <col min="2567" max="2567" width="9.7109375" style="46" customWidth="1"/>
    <col min="2568" max="2568" width="8.28125" style="46" bestFit="1" customWidth="1"/>
    <col min="2569" max="2569" width="7.8515625" style="46" bestFit="1" customWidth="1"/>
    <col min="2570" max="2815" width="11.421875" style="46" customWidth="1"/>
    <col min="2816" max="2816" width="6.00390625" style="46" customWidth="1"/>
    <col min="2817" max="2817" width="10.7109375" style="46" customWidth="1"/>
    <col min="2818" max="2819" width="10.00390625" style="46" customWidth="1"/>
    <col min="2820" max="2820" width="9.7109375" style="46" customWidth="1"/>
    <col min="2821" max="2821" width="8.28125" style="46" bestFit="1" customWidth="1"/>
    <col min="2822" max="2822" width="7.8515625" style="46" bestFit="1" customWidth="1"/>
    <col min="2823" max="2823" width="9.7109375" style="46" customWidth="1"/>
    <col min="2824" max="2824" width="8.28125" style="46" bestFit="1" customWidth="1"/>
    <col min="2825" max="2825" width="7.8515625" style="46" bestFit="1" customWidth="1"/>
    <col min="2826" max="3071" width="11.421875" style="46" customWidth="1"/>
    <col min="3072" max="3072" width="6.00390625" style="46" customWidth="1"/>
    <col min="3073" max="3073" width="10.7109375" style="46" customWidth="1"/>
    <col min="3074" max="3075" width="10.00390625" style="46" customWidth="1"/>
    <col min="3076" max="3076" width="9.7109375" style="46" customWidth="1"/>
    <col min="3077" max="3077" width="8.28125" style="46" bestFit="1" customWidth="1"/>
    <col min="3078" max="3078" width="7.8515625" style="46" bestFit="1" customWidth="1"/>
    <col min="3079" max="3079" width="9.7109375" style="46" customWidth="1"/>
    <col min="3080" max="3080" width="8.28125" style="46" bestFit="1" customWidth="1"/>
    <col min="3081" max="3081" width="7.8515625" style="46" bestFit="1" customWidth="1"/>
    <col min="3082" max="3327" width="11.421875" style="46" customWidth="1"/>
    <col min="3328" max="3328" width="6.00390625" style="46" customWidth="1"/>
    <col min="3329" max="3329" width="10.7109375" style="46" customWidth="1"/>
    <col min="3330" max="3331" width="10.00390625" style="46" customWidth="1"/>
    <col min="3332" max="3332" width="9.7109375" style="46" customWidth="1"/>
    <col min="3333" max="3333" width="8.28125" style="46" bestFit="1" customWidth="1"/>
    <col min="3334" max="3334" width="7.8515625" style="46" bestFit="1" customWidth="1"/>
    <col min="3335" max="3335" width="9.7109375" style="46" customWidth="1"/>
    <col min="3336" max="3336" width="8.28125" style="46" bestFit="1" customWidth="1"/>
    <col min="3337" max="3337" width="7.8515625" style="46" bestFit="1" customWidth="1"/>
    <col min="3338" max="3583" width="11.421875" style="46" customWidth="1"/>
    <col min="3584" max="3584" width="6.00390625" style="46" customWidth="1"/>
    <col min="3585" max="3585" width="10.7109375" style="46" customWidth="1"/>
    <col min="3586" max="3587" width="10.00390625" style="46" customWidth="1"/>
    <col min="3588" max="3588" width="9.7109375" style="46" customWidth="1"/>
    <col min="3589" max="3589" width="8.28125" style="46" bestFit="1" customWidth="1"/>
    <col min="3590" max="3590" width="7.8515625" style="46" bestFit="1" customWidth="1"/>
    <col min="3591" max="3591" width="9.7109375" style="46" customWidth="1"/>
    <col min="3592" max="3592" width="8.28125" style="46" bestFit="1" customWidth="1"/>
    <col min="3593" max="3593" width="7.8515625" style="46" bestFit="1" customWidth="1"/>
    <col min="3594" max="3839" width="11.421875" style="46" customWidth="1"/>
    <col min="3840" max="3840" width="6.00390625" style="46" customWidth="1"/>
    <col min="3841" max="3841" width="10.7109375" style="46" customWidth="1"/>
    <col min="3842" max="3843" width="10.00390625" style="46" customWidth="1"/>
    <col min="3844" max="3844" width="9.7109375" style="46" customWidth="1"/>
    <col min="3845" max="3845" width="8.28125" style="46" bestFit="1" customWidth="1"/>
    <col min="3846" max="3846" width="7.8515625" style="46" bestFit="1" customWidth="1"/>
    <col min="3847" max="3847" width="9.7109375" style="46" customWidth="1"/>
    <col min="3848" max="3848" width="8.28125" style="46" bestFit="1" customWidth="1"/>
    <col min="3849" max="3849" width="7.8515625" style="46" bestFit="1" customWidth="1"/>
    <col min="3850" max="4095" width="11.421875" style="46" customWidth="1"/>
    <col min="4096" max="4096" width="6.00390625" style="46" customWidth="1"/>
    <col min="4097" max="4097" width="10.7109375" style="46" customWidth="1"/>
    <col min="4098" max="4099" width="10.00390625" style="46" customWidth="1"/>
    <col min="4100" max="4100" width="9.7109375" style="46" customWidth="1"/>
    <col min="4101" max="4101" width="8.28125" style="46" bestFit="1" customWidth="1"/>
    <col min="4102" max="4102" width="7.8515625" style="46" bestFit="1" customWidth="1"/>
    <col min="4103" max="4103" width="9.7109375" style="46" customWidth="1"/>
    <col min="4104" max="4104" width="8.28125" style="46" bestFit="1" customWidth="1"/>
    <col min="4105" max="4105" width="7.8515625" style="46" bestFit="1" customWidth="1"/>
    <col min="4106" max="4351" width="11.421875" style="46" customWidth="1"/>
    <col min="4352" max="4352" width="6.00390625" style="46" customWidth="1"/>
    <col min="4353" max="4353" width="10.7109375" style="46" customWidth="1"/>
    <col min="4354" max="4355" width="10.00390625" style="46" customWidth="1"/>
    <col min="4356" max="4356" width="9.7109375" style="46" customWidth="1"/>
    <col min="4357" max="4357" width="8.28125" style="46" bestFit="1" customWidth="1"/>
    <col min="4358" max="4358" width="7.8515625" style="46" bestFit="1" customWidth="1"/>
    <col min="4359" max="4359" width="9.7109375" style="46" customWidth="1"/>
    <col min="4360" max="4360" width="8.28125" style="46" bestFit="1" customWidth="1"/>
    <col min="4361" max="4361" width="7.8515625" style="46" bestFit="1" customWidth="1"/>
    <col min="4362" max="4607" width="11.421875" style="46" customWidth="1"/>
    <col min="4608" max="4608" width="6.00390625" style="46" customWidth="1"/>
    <col min="4609" max="4609" width="10.7109375" style="46" customWidth="1"/>
    <col min="4610" max="4611" width="10.00390625" style="46" customWidth="1"/>
    <col min="4612" max="4612" width="9.7109375" style="46" customWidth="1"/>
    <col min="4613" max="4613" width="8.28125" style="46" bestFit="1" customWidth="1"/>
    <col min="4614" max="4614" width="7.8515625" style="46" bestFit="1" customWidth="1"/>
    <col min="4615" max="4615" width="9.7109375" style="46" customWidth="1"/>
    <col min="4616" max="4616" width="8.28125" style="46" bestFit="1" customWidth="1"/>
    <col min="4617" max="4617" width="7.8515625" style="46" bestFit="1" customWidth="1"/>
    <col min="4618" max="4863" width="11.421875" style="46" customWidth="1"/>
    <col min="4864" max="4864" width="6.00390625" style="46" customWidth="1"/>
    <col min="4865" max="4865" width="10.7109375" style="46" customWidth="1"/>
    <col min="4866" max="4867" width="10.00390625" style="46" customWidth="1"/>
    <col min="4868" max="4868" width="9.7109375" style="46" customWidth="1"/>
    <col min="4869" max="4869" width="8.28125" style="46" bestFit="1" customWidth="1"/>
    <col min="4870" max="4870" width="7.8515625" style="46" bestFit="1" customWidth="1"/>
    <col min="4871" max="4871" width="9.7109375" style="46" customWidth="1"/>
    <col min="4872" max="4872" width="8.28125" style="46" bestFit="1" customWidth="1"/>
    <col min="4873" max="4873" width="7.8515625" style="46" bestFit="1" customWidth="1"/>
    <col min="4874" max="5119" width="11.421875" style="46" customWidth="1"/>
    <col min="5120" max="5120" width="6.00390625" style="46" customWidth="1"/>
    <col min="5121" max="5121" width="10.7109375" style="46" customWidth="1"/>
    <col min="5122" max="5123" width="10.00390625" style="46" customWidth="1"/>
    <col min="5124" max="5124" width="9.7109375" style="46" customWidth="1"/>
    <col min="5125" max="5125" width="8.28125" style="46" bestFit="1" customWidth="1"/>
    <col min="5126" max="5126" width="7.8515625" style="46" bestFit="1" customWidth="1"/>
    <col min="5127" max="5127" width="9.7109375" style="46" customWidth="1"/>
    <col min="5128" max="5128" width="8.28125" style="46" bestFit="1" customWidth="1"/>
    <col min="5129" max="5129" width="7.8515625" style="46" bestFit="1" customWidth="1"/>
    <col min="5130" max="5375" width="11.421875" style="46" customWidth="1"/>
    <col min="5376" max="5376" width="6.00390625" style="46" customWidth="1"/>
    <col min="5377" max="5377" width="10.7109375" style="46" customWidth="1"/>
    <col min="5378" max="5379" width="10.00390625" style="46" customWidth="1"/>
    <col min="5380" max="5380" width="9.7109375" style="46" customWidth="1"/>
    <col min="5381" max="5381" width="8.28125" style="46" bestFit="1" customWidth="1"/>
    <col min="5382" max="5382" width="7.8515625" style="46" bestFit="1" customWidth="1"/>
    <col min="5383" max="5383" width="9.7109375" style="46" customWidth="1"/>
    <col min="5384" max="5384" width="8.28125" style="46" bestFit="1" customWidth="1"/>
    <col min="5385" max="5385" width="7.8515625" style="46" bestFit="1" customWidth="1"/>
    <col min="5386" max="5631" width="11.421875" style="46" customWidth="1"/>
    <col min="5632" max="5632" width="6.00390625" style="46" customWidth="1"/>
    <col min="5633" max="5633" width="10.7109375" style="46" customWidth="1"/>
    <col min="5634" max="5635" width="10.00390625" style="46" customWidth="1"/>
    <col min="5636" max="5636" width="9.7109375" style="46" customWidth="1"/>
    <col min="5637" max="5637" width="8.28125" style="46" bestFit="1" customWidth="1"/>
    <col min="5638" max="5638" width="7.8515625" style="46" bestFit="1" customWidth="1"/>
    <col min="5639" max="5639" width="9.7109375" style="46" customWidth="1"/>
    <col min="5640" max="5640" width="8.28125" style="46" bestFit="1" customWidth="1"/>
    <col min="5641" max="5641" width="7.8515625" style="46" bestFit="1" customWidth="1"/>
    <col min="5642" max="5887" width="11.421875" style="46" customWidth="1"/>
    <col min="5888" max="5888" width="6.00390625" style="46" customWidth="1"/>
    <col min="5889" max="5889" width="10.7109375" style="46" customWidth="1"/>
    <col min="5890" max="5891" width="10.00390625" style="46" customWidth="1"/>
    <col min="5892" max="5892" width="9.7109375" style="46" customWidth="1"/>
    <col min="5893" max="5893" width="8.28125" style="46" bestFit="1" customWidth="1"/>
    <col min="5894" max="5894" width="7.8515625" style="46" bestFit="1" customWidth="1"/>
    <col min="5895" max="5895" width="9.7109375" style="46" customWidth="1"/>
    <col min="5896" max="5896" width="8.28125" style="46" bestFit="1" customWidth="1"/>
    <col min="5897" max="5897" width="7.8515625" style="46" bestFit="1" customWidth="1"/>
    <col min="5898" max="6143" width="11.421875" style="46" customWidth="1"/>
    <col min="6144" max="6144" width="6.00390625" style="46" customWidth="1"/>
    <col min="6145" max="6145" width="10.7109375" style="46" customWidth="1"/>
    <col min="6146" max="6147" width="10.00390625" style="46" customWidth="1"/>
    <col min="6148" max="6148" width="9.7109375" style="46" customWidth="1"/>
    <col min="6149" max="6149" width="8.28125" style="46" bestFit="1" customWidth="1"/>
    <col min="6150" max="6150" width="7.8515625" style="46" bestFit="1" customWidth="1"/>
    <col min="6151" max="6151" width="9.7109375" style="46" customWidth="1"/>
    <col min="6152" max="6152" width="8.28125" style="46" bestFit="1" customWidth="1"/>
    <col min="6153" max="6153" width="7.8515625" style="46" bestFit="1" customWidth="1"/>
    <col min="6154" max="6399" width="11.421875" style="46" customWidth="1"/>
    <col min="6400" max="6400" width="6.00390625" style="46" customWidth="1"/>
    <col min="6401" max="6401" width="10.7109375" style="46" customWidth="1"/>
    <col min="6402" max="6403" width="10.00390625" style="46" customWidth="1"/>
    <col min="6404" max="6404" width="9.7109375" style="46" customWidth="1"/>
    <col min="6405" max="6405" width="8.28125" style="46" bestFit="1" customWidth="1"/>
    <col min="6406" max="6406" width="7.8515625" style="46" bestFit="1" customWidth="1"/>
    <col min="6407" max="6407" width="9.7109375" style="46" customWidth="1"/>
    <col min="6408" max="6408" width="8.28125" style="46" bestFit="1" customWidth="1"/>
    <col min="6409" max="6409" width="7.8515625" style="46" bestFit="1" customWidth="1"/>
    <col min="6410" max="6655" width="11.421875" style="46" customWidth="1"/>
    <col min="6656" max="6656" width="6.00390625" style="46" customWidth="1"/>
    <col min="6657" max="6657" width="10.7109375" style="46" customWidth="1"/>
    <col min="6658" max="6659" width="10.00390625" style="46" customWidth="1"/>
    <col min="6660" max="6660" width="9.7109375" style="46" customWidth="1"/>
    <col min="6661" max="6661" width="8.28125" style="46" bestFit="1" customWidth="1"/>
    <col min="6662" max="6662" width="7.8515625" style="46" bestFit="1" customWidth="1"/>
    <col min="6663" max="6663" width="9.7109375" style="46" customWidth="1"/>
    <col min="6664" max="6664" width="8.28125" style="46" bestFit="1" customWidth="1"/>
    <col min="6665" max="6665" width="7.8515625" style="46" bestFit="1" customWidth="1"/>
    <col min="6666" max="6911" width="11.421875" style="46" customWidth="1"/>
    <col min="6912" max="6912" width="6.00390625" style="46" customWidth="1"/>
    <col min="6913" max="6913" width="10.7109375" style="46" customWidth="1"/>
    <col min="6914" max="6915" width="10.00390625" style="46" customWidth="1"/>
    <col min="6916" max="6916" width="9.7109375" style="46" customWidth="1"/>
    <col min="6917" max="6917" width="8.28125" style="46" bestFit="1" customWidth="1"/>
    <col min="6918" max="6918" width="7.8515625" style="46" bestFit="1" customWidth="1"/>
    <col min="6919" max="6919" width="9.7109375" style="46" customWidth="1"/>
    <col min="6920" max="6920" width="8.28125" style="46" bestFit="1" customWidth="1"/>
    <col min="6921" max="6921" width="7.8515625" style="46" bestFit="1" customWidth="1"/>
    <col min="6922" max="7167" width="11.421875" style="46" customWidth="1"/>
    <col min="7168" max="7168" width="6.00390625" style="46" customWidth="1"/>
    <col min="7169" max="7169" width="10.7109375" style="46" customWidth="1"/>
    <col min="7170" max="7171" width="10.00390625" style="46" customWidth="1"/>
    <col min="7172" max="7172" width="9.7109375" style="46" customWidth="1"/>
    <col min="7173" max="7173" width="8.28125" style="46" bestFit="1" customWidth="1"/>
    <col min="7174" max="7174" width="7.8515625" style="46" bestFit="1" customWidth="1"/>
    <col min="7175" max="7175" width="9.7109375" style="46" customWidth="1"/>
    <col min="7176" max="7176" width="8.28125" style="46" bestFit="1" customWidth="1"/>
    <col min="7177" max="7177" width="7.8515625" style="46" bestFit="1" customWidth="1"/>
    <col min="7178" max="7423" width="11.421875" style="46" customWidth="1"/>
    <col min="7424" max="7424" width="6.00390625" style="46" customWidth="1"/>
    <col min="7425" max="7425" width="10.7109375" style="46" customWidth="1"/>
    <col min="7426" max="7427" width="10.00390625" style="46" customWidth="1"/>
    <col min="7428" max="7428" width="9.7109375" style="46" customWidth="1"/>
    <col min="7429" max="7429" width="8.28125" style="46" bestFit="1" customWidth="1"/>
    <col min="7430" max="7430" width="7.8515625" style="46" bestFit="1" customWidth="1"/>
    <col min="7431" max="7431" width="9.7109375" style="46" customWidth="1"/>
    <col min="7432" max="7432" width="8.28125" style="46" bestFit="1" customWidth="1"/>
    <col min="7433" max="7433" width="7.8515625" style="46" bestFit="1" customWidth="1"/>
    <col min="7434" max="7679" width="11.421875" style="46" customWidth="1"/>
    <col min="7680" max="7680" width="6.00390625" style="46" customWidth="1"/>
    <col min="7681" max="7681" width="10.7109375" style="46" customWidth="1"/>
    <col min="7682" max="7683" width="10.00390625" style="46" customWidth="1"/>
    <col min="7684" max="7684" width="9.7109375" style="46" customWidth="1"/>
    <col min="7685" max="7685" width="8.28125" style="46" bestFit="1" customWidth="1"/>
    <col min="7686" max="7686" width="7.8515625" style="46" bestFit="1" customWidth="1"/>
    <col min="7687" max="7687" width="9.7109375" style="46" customWidth="1"/>
    <col min="7688" max="7688" width="8.28125" style="46" bestFit="1" customWidth="1"/>
    <col min="7689" max="7689" width="7.8515625" style="46" bestFit="1" customWidth="1"/>
    <col min="7690" max="7935" width="11.421875" style="46" customWidth="1"/>
    <col min="7936" max="7936" width="6.00390625" style="46" customWidth="1"/>
    <col min="7937" max="7937" width="10.7109375" style="46" customWidth="1"/>
    <col min="7938" max="7939" width="10.00390625" style="46" customWidth="1"/>
    <col min="7940" max="7940" width="9.7109375" style="46" customWidth="1"/>
    <col min="7941" max="7941" width="8.28125" style="46" bestFit="1" customWidth="1"/>
    <col min="7942" max="7942" width="7.8515625" style="46" bestFit="1" customWidth="1"/>
    <col min="7943" max="7943" width="9.7109375" style="46" customWidth="1"/>
    <col min="7944" max="7944" width="8.28125" style="46" bestFit="1" customWidth="1"/>
    <col min="7945" max="7945" width="7.8515625" style="46" bestFit="1" customWidth="1"/>
    <col min="7946" max="8191" width="11.421875" style="46" customWidth="1"/>
    <col min="8192" max="8192" width="6.00390625" style="46" customWidth="1"/>
    <col min="8193" max="8193" width="10.7109375" style="46" customWidth="1"/>
    <col min="8194" max="8195" width="10.00390625" style="46" customWidth="1"/>
    <col min="8196" max="8196" width="9.7109375" style="46" customWidth="1"/>
    <col min="8197" max="8197" width="8.28125" style="46" bestFit="1" customWidth="1"/>
    <col min="8198" max="8198" width="7.8515625" style="46" bestFit="1" customWidth="1"/>
    <col min="8199" max="8199" width="9.7109375" style="46" customWidth="1"/>
    <col min="8200" max="8200" width="8.28125" style="46" bestFit="1" customWidth="1"/>
    <col min="8201" max="8201" width="7.8515625" style="46" bestFit="1" customWidth="1"/>
    <col min="8202" max="8447" width="11.421875" style="46" customWidth="1"/>
    <col min="8448" max="8448" width="6.00390625" style="46" customWidth="1"/>
    <col min="8449" max="8449" width="10.7109375" style="46" customWidth="1"/>
    <col min="8450" max="8451" width="10.00390625" style="46" customWidth="1"/>
    <col min="8452" max="8452" width="9.7109375" style="46" customWidth="1"/>
    <col min="8453" max="8453" width="8.28125" style="46" bestFit="1" customWidth="1"/>
    <col min="8454" max="8454" width="7.8515625" style="46" bestFit="1" customWidth="1"/>
    <col min="8455" max="8455" width="9.7109375" style="46" customWidth="1"/>
    <col min="8456" max="8456" width="8.28125" style="46" bestFit="1" customWidth="1"/>
    <col min="8457" max="8457" width="7.8515625" style="46" bestFit="1" customWidth="1"/>
    <col min="8458" max="8703" width="11.421875" style="46" customWidth="1"/>
    <col min="8704" max="8704" width="6.00390625" style="46" customWidth="1"/>
    <col min="8705" max="8705" width="10.7109375" style="46" customWidth="1"/>
    <col min="8706" max="8707" width="10.00390625" style="46" customWidth="1"/>
    <col min="8708" max="8708" width="9.7109375" style="46" customWidth="1"/>
    <col min="8709" max="8709" width="8.28125" style="46" bestFit="1" customWidth="1"/>
    <col min="8710" max="8710" width="7.8515625" style="46" bestFit="1" customWidth="1"/>
    <col min="8711" max="8711" width="9.7109375" style="46" customWidth="1"/>
    <col min="8712" max="8712" width="8.28125" style="46" bestFit="1" customWidth="1"/>
    <col min="8713" max="8713" width="7.8515625" style="46" bestFit="1" customWidth="1"/>
    <col min="8714" max="8959" width="11.421875" style="46" customWidth="1"/>
    <col min="8960" max="8960" width="6.00390625" style="46" customWidth="1"/>
    <col min="8961" max="8961" width="10.7109375" style="46" customWidth="1"/>
    <col min="8962" max="8963" width="10.00390625" style="46" customWidth="1"/>
    <col min="8964" max="8964" width="9.7109375" style="46" customWidth="1"/>
    <col min="8965" max="8965" width="8.28125" style="46" bestFit="1" customWidth="1"/>
    <col min="8966" max="8966" width="7.8515625" style="46" bestFit="1" customWidth="1"/>
    <col min="8967" max="8967" width="9.7109375" style="46" customWidth="1"/>
    <col min="8968" max="8968" width="8.28125" style="46" bestFit="1" customWidth="1"/>
    <col min="8969" max="8969" width="7.8515625" style="46" bestFit="1" customWidth="1"/>
    <col min="8970" max="9215" width="11.421875" style="46" customWidth="1"/>
    <col min="9216" max="9216" width="6.00390625" style="46" customWidth="1"/>
    <col min="9217" max="9217" width="10.7109375" style="46" customWidth="1"/>
    <col min="9218" max="9219" width="10.00390625" style="46" customWidth="1"/>
    <col min="9220" max="9220" width="9.7109375" style="46" customWidth="1"/>
    <col min="9221" max="9221" width="8.28125" style="46" bestFit="1" customWidth="1"/>
    <col min="9222" max="9222" width="7.8515625" style="46" bestFit="1" customWidth="1"/>
    <col min="9223" max="9223" width="9.7109375" style="46" customWidth="1"/>
    <col min="9224" max="9224" width="8.28125" style="46" bestFit="1" customWidth="1"/>
    <col min="9225" max="9225" width="7.8515625" style="46" bestFit="1" customWidth="1"/>
    <col min="9226" max="9471" width="11.421875" style="46" customWidth="1"/>
    <col min="9472" max="9472" width="6.00390625" style="46" customWidth="1"/>
    <col min="9473" max="9473" width="10.7109375" style="46" customWidth="1"/>
    <col min="9474" max="9475" width="10.00390625" style="46" customWidth="1"/>
    <col min="9476" max="9476" width="9.7109375" style="46" customWidth="1"/>
    <col min="9477" max="9477" width="8.28125" style="46" bestFit="1" customWidth="1"/>
    <col min="9478" max="9478" width="7.8515625" style="46" bestFit="1" customWidth="1"/>
    <col min="9479" max="9479" width="9.7109375" style="46" customWidth="1"/>
    <col min="9480" max="9480" width="8.28125" style="46" bestFit="1" customWidth="1"/>
    <col min="9481" max="9481" width="7.8515625" style="46" bestFit="1" customWidth="1"/>
    <col min="9482" max="9727" width="11.421875" style="46" customWidth="1"/>
    <col min="9728" max="9728" width="6.00390625" style="46" customWidth="1"/>
    <col min="9729" max="9729" width="10.7109375" style="46" customWidth="1"/>
    <col min="9730" max="9731" width="10.00390625" style="46" customWidth="1"/>
    <col min="9732" max="9732" width="9.7109375" style="46" customWidth="1"/>
    <col min="9733" max="9733" width="8.28125" style="46" bestFit="1" customWidth="1"/>
    <col min="9734" max="9734" width="7.8515625" style="46" bestFit="1" customWidth="1"/>
    <col min="9735" max="9735" width="9.7109375" style="46" customWidth="1"/>
    <col min="9736" max="9736" width="8.28125" style="46" bestFit="1" customWidth="1"/>
    <col min="9737" max="9737" width="7.8515625" style="46" bestFit="1" customWidth="1"/>
    <col min="9738" max="9983" width="11.421875" style="46" customWidth="1"/>
    <col min="9984" max="9984" width="6.00390625" style="46" customWidth="1"/>
    <col min="9985" max="9985" width="10.7109375" style="46" customWidth="1"/>
    <col min="9986" max="9987" width="10.00390625" style="46" customWidth="1"/>
    <col min="9988" max="9988" width="9.7109375" style="46" customWidth="1"/>
    <col min="9989" max="9989" width="8.28125" style="46" bestFit="1" customWidth="1"/>
    <col min="9990" max="9990" width="7.8515625" style="46" bestFit="1" customWidth="1"/>
    <col min="9991" max="9991" width="9.7109375" style="46" customWidth="1"/>
    <col min="9992" max="9992" width="8.28125" style="46" bestFit="1" customWidth="1"/>
    <col min="9993" max="9993" width="7.8515625" style="46" bestFit="1" customWidth="1"/>
    <col min="9994" max="10239" width="11.421875" style="46" customWidth="1"/>
    <col min="10240" max="10240" width="6.00390625" style="46" customWidth="1"/>
    <col min="10241" max="10241" width="10.7109375" style="46" customWidth="1"/>
    <col min="10242" max="10243" width="10.00390625" style="46" customWidth="1"/>
    <col min="10244" max="10244" width="9.7109375" style="46" customWidth="1"/>
    <col min="10245" max="10245" width="8.28125" style="46" bestFit="1" customWidth="1"/>
    <col min="10246" max="10246" width="7.8515625" style="46" bestFit="1" customWidth="1"/>
    <col min="10247" max="10247" width="9.7109375" style="46" customWidth="1"/>
    <col min="10248" max="10248" width="8.28125" style="46" bestFit="1" customWidth="1"/>
    <col min="10249" max="10249" width="7.8515625" style="46" bestFit="1" customWidth="1"/>
    <col min="10250" max="10495" width="11.421875" style="46" customWidth="1"/>
    <col min="10496" max="10496" width="6.00390625" style="46" customWidth="1"/>
    <col min="10497" max="10497" width="10.7109375" style="46" customWidth="1"/>
    <col min="10498" max="10499" width="10.00390625" style="46" customWidth="1"/>
    <col min="10500" max="10500" width="9.7109375" style="46" customWidth="1"/>
    <col min="10501" max="10501" width="8.28125" style="46" bestFit="1" customWidth="1"/>
    <col min="10502" max="10502" width="7.8515625" style="46" bestFit="1" customWidth="1"/>
    <col min="10503" max="10503" width="9.7109375" style="46" customWidth="1"/>
    <col min="10504" max="10504" width="8.28125" style="46" bestFit="1" customWidth="1"/>
    <col min="10505" max="10505" width="7.8515625" style="46" bestFit="1" customWidth="1"/>
    <col min="10506" max="10751" width="11.421875" style="46" customWidth="1"/>
    <col min="10752" max="10752" width="6.00390625" style="46" customWidth="1"/>
    <col min="10753" max="10753" width="10.7109375" style="46" customWidth="1"/>
    <col min="10754" max="10755" width="10.00390625" style="46" customWidth="1"/>
    <col min="10756" max="10756" width="9.7109375" style="46" customWidth="1"/>
    <col min="10757" max="10757" width="8.28125" style="46" bestFit="1" customWidth="1"/>
    <col min="10758" max="10758" width="7.8515625" style="46" bestFit="1" customWidth="1"/>
    <col min="10759" max="10759" width="9.7109375" style="46" customWidth="1"/>
    <col min="10760" max="10760" width="8.28125" style="46" bestFit="1" customWidth="1"/>
    <col min="10761" max="10761" width="7.8515625" style="46" bestFit="1" customWidth="1"/>
    <col min="10762" max="11007" width="11.421875" style="46" customWidth="1"/>
    <col min="11008" max="11008" width="6.00390625" style="46" customWidth="1"/>
    <col min="11009" max="11009" width="10.7109375" style="46" customWidth="1"/>
    <col min="11010" max="11011" width="10.00390625" style="46" customWidth="1"/>
    <col min="11012" max="11012" width="9.7109375" style="46" customWidth="1"/>
    <col min="11013" max="11013" width="8.28125" style="46" bestFit="1" customWidth="1"/>
    <col min="11014" max="11014" width="7.8515625" style="46" bestFit="1" customWidth="1"/>
    <col min="11015" max="11015" width="9.7109375" style="46" customWidth="1"/>
    <col min="11016" max="11016" width="8.28125" style="46" bestFit="1" customWidth="1"/>
    <col min="11017" max="11017" width="7.8515625" style="46" bestFit="1" customWidth="1"/>
    <col min="11018" max="11263" width="11.421875" style="46" customWidth="1"/>
    <col min="11264" max="11264" width="6.00390625" style="46" customWidth="1"/>
    <col min="11265" max="11265" width="10.7109375" style="46" customWidth="1"/>
    <col min="11266" max="11267" width="10.00390625" style="46" customWidth="1"/>
    <col min="11268" max="11268" width="9.7109375" style="46" customWidth="1"/>
    <col min="11269" max="11269" width="8.28125" style="46" bestFit="1" customWidth="1"/>
    <col min="11270" max="11270" width="7.8515625" style="46" bestFit="1" customWidth="1"/>
    <col min="11271" max="11271" width="9.7109375" style="46" customWidth="1"/>
    <col min="11272" max="11272" width="8.28125" style="46" bestFit="1" customWidth="1"/>
    <col min="11273" max="11273" width="7.8515625" style="46" bestFit="1" customWidth="1"/>
    <col min="11274" max="11519" width="11.421875" style="46" customWidth="1"/>
    <col min="11520" max="11520" width="6.00390625" style="46" customWidth="1"/>
    <col min="11521" max="11521" width="10.7109375" style="46" customWidth="1"/>
    <col min="11522" max="11523" width="10.00390625" style="46" customWidth="1"/>
    <col min="11524" max="11524" width="9.7109375" style="46" customWidth="1"/>
    <col min="11525" max="11525" width="8.28125" style="46" bestFit="1" customWidth="1"/>
    <col min="11526" max="11526" width="7.8515625" style="46" bestFit="1" customWidth="1"/>
    <col min="11527" max="11527" width="9.7109375" style="46" customWidth="1"/>
    <col min="11528" max="11528" width="8.28125" style="46" bestFit="1" customWidth="1"/>
    <col min="11529" max="11529" width="7.8515625" style="46" bestFit="1" customWidth="1"/>
    <col min="11530" max="11775" width="11.421875" style="46" customWidth="1"/>
    <col min="11776" max="11776" width="6.00390625" style="46" customWidth="1"/>
    <col min="11777" max="11777" width="10.7109375" style="46" customWidth="1"/>
    <col min="11778" max="11779" width="10.00390625" style="46" customWidth="1"/>
    <col min="11780" max="11780" width="9.7109375" style="46" customWidth="1"/>
    <col min="11781" max="11781" width="8.28125" style="46" bestFit="1" customWidth="1"/>
    <col min="11782" max="11782" width="7.8515625" style="46" bestFit="1" customWidth="1"/>
    <col min="11783" max="11783" width="9.7109375" style="46" customWidth="1"/>
    <col min="11784" max="11784" width="8.28125" style="46" bestFit="1" customWidth="1"/>
    <col min="11785" max="11785" width="7.8515625" style="46" bestFit="1" customWidth="1"/>
    <col min="11786" max="12031" width="11.421875" style="46" customWidth="1"/>
    <col min="12032" max="12032" width="6.00390625" style="46" customWidth="1"/>
    <col min="12033" max="12033" width="10.7109375" style="46" customWidth="1"/>
    <col min="12034" max="12035" width="10.00390625" style="46" customWidth="1"/>
    <col min="12036" max="12036" width="9.7109375" style="46" customWidth="1"/>
    <col min="12037" max="12037" width="8.28125" style="46" bestFit="1" customWidth="1"/>
    <col min="12038" max="12038" width="7.8515625" style="46" bestFit="1" customWidth="1"/>
    <col min="12039" max="12039" width="9.7109375" style="46" customWidth="1"/>
    <col min="12040" max="12040" width="8.28125" style="46" bestFit="1" customWidth="1"/>
    <col min="12041" max="12041" width="7.8515625" style="46" bestFit="1" customWidth="1"/>
    <col min="12042" max="12287" width="11.421875" style="46" customWidth="1"/>
    <col min="12288" max="12288" width="6.00390625" style="46" customWidth="1"/>
    <col min="12289" max="12289" width="10.7109375" style="46" customWidth="1"/>
    <col min="12290" max="12291" width="10.00390625" style="46" customWidth="1"/>
    <col min="12292" max="12292" width="9.7109375" style="46" customWidth="1"/>
    <col min="12293" max="12293" width="8.28125" style="46" bestFit="1" customWidth="1"/>
    <col min="12294" max="12294" width="7.8515625" style="46" bestFit="1" customWidth="1"/>
    <col min="12295" max="12295" width="9.7109375" style="46" customWidth="1"/>
    <col min="12296" max="12296" width="8.28125" style="46" bestFit="1" customWidth="1"/>
    <col min="12297" max="12297" width="7.8515625" style="46" bestFit="1" customWidth="1"/>
    <col min="12298" max="12543" width="11.421875" style="46" customWidth="1"/>
    <col min="12544" max="12544" width="6.00390625" style="46" customWidth="1"/>
    <col min="12545" max="12545" width="10.7109375" style="46" customWidth="1"/>
    <col min="12546" max="12547" width="10.00390625" style="46" customWidth="1"/>
    <col min="12548" max="12548" width="9.7109375" style="46" customWidth="1"/>
    <col min="12549" max="12549" width="8.28125" style="46" bestFit="1" customWidth="1"/>
    <col min="12550" max="12550" width="7.8515625" style="46" bestFit="1" customWidth="1"/>
    <col min="12551" max="12551" width="9.7109375" style="46" customWidth="1"/>
    <col min="12552" max="12552" width="8.28125" style="46" bestFit="1" customWidth="1"/>
    <col min="12553" max="12553" width="7.8515625" style="46" bestFit="1" customWidth="1"/>
    <col min="12554" max="12799" width="11.421875" style="46" customWidth="1"/>
    <col min="12800" max="12800" width="6.00390625" style="46" customWidth="1"/>
    <col min="12801" max="12801" width="10.7109375" style="46" customWidth="1"/>
    <col min="12802" max="12803" width="10.00390625" style="46" customWidth="1"/>
    <col min="12804" max="12804" width="9.7109375" style="46" customWidth="1"/>
    <col min="12805" max="12805" width="8.28125" style="46" bestFit="1" customWidth="1"/>
    <col min="12806" max="12806" width="7.8515625" style="46" bestFit="1" customWidth="1"/>
    <col min="12807" max="12807" width="9.7109375" style="46" customWidth="1"/>
    <col min="12808" max="12808" width="8.28125" style="46" bestFit="1" customWidth="1"/>
    <col min="12809" max="12809" width="7.8515625" style="46" bestFit="1" customWidth="1"/>
    <col min="12810" max="13055" width="11.421875" style="46" customWidth="1"/>
    <col min="13056" max="13056" width="6.00390625" style="46" customWidth="1"/>
    <col min="13057" max="13057" width="10.7109375" style="46" customWidth="1"/>
    <col min="13058" max="13059" width="10.00390625" style="46" customWidth="1"/>
    <col min="13060" max="13060" width="9.7109375" style="46" customWidth="1"/>
    <col min="13061" max="13061" width="8.28125" style="46" bestFit="1" customWidth="1"/>
    <col min="13062" max="13062" width="7.8515625" style="46" bestFit="1" customWidth="1"/>
    <col min="13063" max="13063" width="9.7109375" style="46" customWidth="1"/>
    <col min="13064" max="13064" width="8.28125" style="46" bestFit="1" customWidth="1"/>
    <col min="13065" max="13065" width="7.8515625" style="46" bestFit="1" customWidth="1"/>
    <col min="13066" max="13311" width="11.421875" style="46" customWidth="1"/>
    <col min="13312" max="13312" width="6.00390625" style="46" customWidth="1"/>
    <col min="13313" max="13313" width="10.7109375" style="46" customWidth="1"/>
    <col min="13314" max="13315" width="10.00390625" style="46" customWidth="1"/>
    <col min="13316" max="13316" width="9.7109375" style="46" customWidth="1"/>
    <col min="13317" max="13317" width="8.28125" style="46" bestFit="1" customWidth="1"/>
    <col min="13318" max="13318" width="7.8515625" style="46" bestFit="1" customWidth="1"/>
    <col min="13319" max="13319" width="9.7109375" style="46" customWidth="1"/>
    <col min="13320" max="13320" width="8.28125" style="46" bestFit="1" customWidth="1"/>
    <col min="13321" max="13321" width="7.8515625" style="46" bestFit="1" customWidth="1"/>
    <col min="13322" max="13567" width="11.421875" style="46" customWidth="1"/>
    <col min="13568" max="13568" width="6.00390625" style="46" customWidth="1"/>
    <col min="13569" max="13569" width="10.7109375" style="46" customWidth="1"/>
    <col min="13570" max="13571" width="10.00390625" style="46" customWidth="1"/>
    <col min="13572" max="13572" width="9.7109375" style="46" customWidth="1"/>
    <col min="13573" max="13573" width="8.28125" style="46" bestFit="1" customWidth="1"/>
    <col min="13574" max="13574" width="7.8515625" style="46" bestFit="1" customWidth="1"/>
    <col min="13575" max="13575" width="9.7109375" style="46" customWidth="1"/>
    <col min="13576" max="13576" width="8.28125" style="46" bestFit="1" customWidth="1"/>
    <col min="13577" max="13577" width="7.8515625" style="46" bestFit="1" customWidth="1"/>
    <col min="13578" max="13823" width="11.421875" style="46" customWidth="1"/>
    <col min="13824" max="13824" width="6.00390625" style="46" customWidth="1"/>
    <col min="13825" max="13825" width="10.7109375" style="46" customWidth="1"/>
    <col min="13826" max="13827" width="10.00390625" style="46" customWidth="1"/>
    <col min="13828" max="13828" width="9.7109375" style="46" customWidth="1"/>
    <col min="13829" max="13829" width="8.28125" style="46" bestFit="1" customWidth="1"/>
    <col min="13830" max="13830" width="7.8515625" style="46" bestFit="1" customWidth="1"/>
    <col min="13831" max="13831" width="9.7109375" style="46" customWidth="1"/>
    <col min="13832" max="13832" width="8.28125" style="46" bestFit="1" customWidth="1"/>
    <col min="13833" max="13833" width="7.8515625" style="46" bestFit="1" customWidth="1"/>
    <col min="13834" max="14079" width="11.421875" style="46" customWidth="1"/>
    <col min="14080" max="14080" width="6.00390625" style="46" customWidth="1"/>
    <col min="14081" max="14081" width="10.7109375" style="46" customWidth="1"/>
    <col min="14082" max="14083" width="10.00390625" style="46" customWidth="1"/>
    <col min="14084" max="14084" width="9.7109375" style="46" customWidth="1"/>
    <col min="14085" max="14085" width="8.28125" style="46" bestFit="1" customWidth="1"/>
    <col min="14086" max="14086" width="7.8515625" style="46" bestFit="1" customWidth="1"/>
    <col min="14087" max="14087" width="9.7109375" style="46" customWidth="1"/>
    <col min="14088" max="14088" width="8.28125" style="46" bestFit="1" customWidth="1"/>
    <col min="14089" max="14089" width="7.8515625" style="46" bestFit="1" customWidth="1"/>
    <col min="14090" max="14335" width="11.421875" style="46" customWidth="1"/>
    <col min="14336" max="14336" width="6.00390625" style="46" customWidth="1"/>
    <col min="14337" max="14337" width="10.7109375" style="46" customWidth="1"/>
    <col min="14338" max="14339" width="10.00390625" style="46" customWidth="1"/>
    <col min="14340" max="14340" width="9.7109375" style="46" customWidth="1"/>
    <col min="14341" max="14341" width="8.28125" style="46" bestFit="1" customWidth="1"/>
    <col min="14342" max="14342" width="7.8515625" style="46" bestFit="1" customWidth="1"/>
    <col min="14343" max="14343" width="9.7109375" style="46" customWidth="1"/>
    <col min="14344" max="14344" width="8.28125" style="46" bestFit="1" customWidth="1"/>
    <col min="14345" max="14345" width="7.8515625" style="46" bestFit="1" customWidth="1"/>
    <col min="14346" max="14591" width="11.421875" style="46" customWidth="1"/>
    <col min="14592" max="14592" width="6.00390625" style="46" customWidth="1"/>
    <col min="14593" max="14593" width="10.7109375" style="46" customWidth="1"/>
    <col min="14594" max="14595" width="10.00390625" style="46" customWidth="1"/>
    <col min="14596" max="14596" width="9.7109375" style="46" customWidth="1"/>
    <col min="14597" max="14597" width="8.28125" style="46" bestFit="1" customWidth="1"/>
    <col min="14598" max="14598" width="7.8515625" style="46" bestFit="1" customWidth="1"/>
    <col min="14599" max="14599" width="9.7109375" style="46" customWidth="1"/>
    <col min="14600" max="14600" width="8.28125" style="46" bestFit="1" customWidth="1"/>
    <col min="14601" max="14601" width="7.8515625" style="46" bestFit="1" customWidth="1"/>
    <col min="14602" max="14847" width="11.421875" style="46" customWidth="1"/>
    <col min="14848" max="14848" width="6.00390625" style="46" customWidth="1"/>
    <col min="14849" max="14849" width="10.7109375" style="46" customWidth="1"/>
    <col min="14850" max="14851" width="10.00390625" style="46" customWidth="1"/>
    <col min="14852" max="14852" width="9.7109375" style="46" customWidth="1"/>
    <col min="14853" max="14853" width="8.28125" style="46" bestFit="1" customWidth="1"/>
    <col min="14854" max="14854" width="7.8515625" style="46" bestFit="1" customWidth="1"/>
    <col min="14855" max="14855" width="9.7109375" style="46" customWidth="1"/>
    <col min="14856" max="14856" width="8.28125" style="46" bestFit="1" customWidth="1"/>
    <col min="14857" max="14857" width="7.8515625" style="46" bestFit="1" customWidth="1"/>
    <col min="14858" max="15103" width="11.421875" style="46" customWidth="1"/>
    <col min="15104" max="15104" width="6.00390625" style="46" customWidth="1"/>
    <col min="15105" max="15105" width="10.7109375" style="46" customWidth="1"/>
    <col min="15106" max="15107" width="10.00390625" style="46" customWidth="1"/>
    <col min="15108" max="15108" width="9.7109375" style="46" customWidth="1"/>
    <col min="15109" max="15109" width="8.28125" style="46" bestFit="1" customWidth="1"/>
    <col min="15110" max="15110" width="7.8515625" style="46" bestFit="1" customWidth="1"/>
    <col min="15111" max="15111" width="9.7109375" style="46" customWidth="1"/>
    <col min="15112" max="15112" width="8.28125" style="46" bestFit="1" customWidth="1"/>
    <col min="15113" max="15113" width="7.8515625" style="46" bestFit="1" customWidth="1"/>
    <col min="15114" max="15359" width="11.421875" style="46" customWidth="1"/>
    <col min="15360" max="15360" width="6.00390625" style="46" customWidth="1"/>
    <col min="15361" max="15361" width="10.7109375" style="46" customWidth="1"/>
    <col min="15362" max="15363" width="10.00390625" style="46" customWidth="1"/>
    <col min="15364" max="15364" width="9.7109375" style="46" customWidth="1"/>
    <col min="15365" max="15365" width="8.28125" style="46" bestFit="1" customWidth="1"/>
    <col min="15366" max="15366" width="7.8515625" style="46" bestFit="1" customWidth="1"/>
    <col min="15367" max="15367" width="9.7109375" style="46" customWidth="1"/>
    <col min="15368" max="15368" width="8.28125" style="46" bestFit="1" customWidth="1"/>
    <col min="15369" max="15369" width="7.8515625" style="46" bestFit="1" customWidth="1"/>
    <col min="15370" max="15615" width="11.421875" style="46" customWidth="1"/>
    <col min="15616" max="15616" width="6.00390625" style="46" customWidth="1"/>
    <col min="15617" max="15617" width="10.7109375" style="46" customWidth="1"/>
    <col min="15618" max="15619" width="10.00390625" style="46" customWidth="1"/>
    <col min="15620" max="15620" width="9.7109375" style="46" customWidth="1"/>
    <col min="15621" max="15621" width="8.28125" style="46" bestFit="1" customWidth="1"/>
    <col min="15622" max="15622" width="7.8515625" style="46" bestFit="1" customWidth="1"/>
    <col min="15623" max="15623" width="9.7109375" style="46" customWidth="1"/>
    <col min="15624" max="15624" width="8.28125" style="46" bestFit="1" customWidth="1"/>
    <col min="15625" max="15625" width="7.8515625" style="46" bestFit="1" customWidth="1"/>
    <col min="15626" max="15871" width="11.421875" style="46" customWidth="1"/>
    <col min="15872" max="15872" width="6.00390625" style="46" customWidth="1"/>
    <col min="15873" max="15873" width="10.7109375" style="46" customWidth="1"/>
    <col min="15874" max="15875" width="10.00390625" style="46" customWidth="1"/>
    <col min="15876" max="15876" width="9.7109375" style="46" customWidth="1"/>
    <col min="15877" max="15877" width="8.28125" style="46" bestFit="1" customWidth="1"/>
    <col min="15878" max="15878" width="7.8515625" style="46" bestFit="1" customWidth="1"/>
    <col min="15879" max="15879" width="9.7109375" style="46" customWidth="1"/>
    <col min="15880" max="15880" width="8.28125" style="46" bestFit="1" customWidth="1"/>
    <col min="15881" max="15881" width="7.8515625" style="46" bestFit="1" customWidth="1"/>
    <col min="15882" max="16127" width="11.421875" style="46" customWidth="1"/>
    <col min="16128" max="16128" width="6.00390625" style="46" customWidth="1"/>
    <col min="16129" max="16129" width="10.7109375" style="46" customWidth="1"/>
    <col min="16130" max="16131" width="10.00390625" style="46" customWidth="1"/>
    <col min="16132" max="16132" width="9.7109375" style="46" customWidth="1"/>
    <col min="16133" max="16133" width="8.28125" style="46" bestFit="1" customWidth="1"/>
    <col min="16134" max="16134" width="7.8515625" style="46" bestFit="1" customWidth="1"/>
    <col min="16135" max="16135" width="9.7109375" style="46" customWidth="1"/>
    <col min="16136" max="16136" width="8.28125" style="46" bestFit="1" customWidth="1"/>
    <col min="16137" max="16137" width="7.8515625" style="46" bestFit="1" customWidth="1"/>
    <col min="16138" max="16384" width="11.421875" style="46" customWidth="1"/>
  </cols>
  <sheetData>
    <row r="1" spans="1:10" s="44" customFormat="1" ht="12.75">
      <c r="A1" s="216" t="s">
        <v>265</v>
      </c>
      <c r="B1" s="216"/>
      <c r="C1" s="216"/>
      <c r="D1" s="216"/>
      <c r="E1" s="216"/>
      <c r="F1" s="216"/>
      <c r="G1" s="216"/>
      <c r="H1" s="216"/>
      <c r="I1" s="217"/>
      <c r="J1" s="216"/>
    </row>
    <row r="2" spans="1:10" s="44" customFormat="1" ht="1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44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5.75" customHeight="1">
      <c r="A4" s="218" t="s">
        <v>7</v>
      </c>
      <c r="B4" s="155" t="s">
        <v>6</v>
      </c>
      <c r="C4" s="219"/>
      <c r="D4" s="219"/>
      <c r="E4" s="153" t="s">
        <v>5</v>
      </c>
      <c r="F4" s="161"/>
      <c r="G4" s="161"/>
      <c r="H4" s="161"/>
      <c r="I4" s="161"/>
      <c r="J4" s="161"/>
    </row>
    <row r="5" spans="1:10" ht="31.5" customHeight="1">
      <c r="A5" s="220"/>
      <c r="B5" s="162"/>
      <c r="C5" s="221"/>
      <c r="D5" s="221"/>
      <c r="E5" s="222" t="s">
        <v>4</v>
      </c>
      <c r="F5" s="223"/>
      <c r="G5" s="224"/>
      <c r="H5" s="153" t="s">
        <v>3</v>
      </c>
      <c r="I5" s="161"/>
      <c r="J5" s="161"/>
    </row>
    <row r="6" spans="1:10" ht="15">
      <c r="A6" s="221"/>
      <c r="B6" s="225" t="s">
        <v>2</v>
      </c>
      <c r="C6" s="225" t="s">
        <v>1</v>
      </c>
      <c r="D6" s="226" t="s">
        <v>0</v>
      </c>
      <c r="E6" s="225" t="s">
        <v>2</v>
      </c>
      <c r="F6" s="225" t="s">
        <v>1</v>
      </c>
      <c r="G6" s="226" t="s">
        <v>0</v>
      </c>
      <c r="H6" s="225" t="s">
        <v>2</v>
      </c>
      <c r="I6" s="225" t="s">
        <v>1</v>
      </c>
      <c r="J6" s="226" t="s">
        <v>0</v>
      </c>
    </row>
    <row r="7" spans="1:10" ht="3" customHeight="1">
      <c r="A7" s="227"/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" customHeight="1">
      <c r="A8" s="229">
        <v>1970</v>
      </c>
      <c r="B8" s="230">
        <f aca="true" t="shared" si="0" ref="B8:B17">SUM(C8:D8)</f>
        <v>22209</v>
      </c>
      <c r="C8" s="230">
        <f aca="true" t="shared" si="1" ref="C8:C17">SUM(F8+I8)</f>
        <v>15798</v>
      </c>
      <c r="D8" s="230">
        <f aca="true" t="shared" si="2" ref="D8:D17">SUM(G8+J8)</f>
        <v>6411</v>
      </c>
      <c r="E8" s="230">
        <f aca="true" t="shared" si="3" ref="E8:E17">SUM(F8:G8)</f>
        <v>1180</v>
      </c>
      <c r="F8" s="230">
        <v>779</v>
      </c>
      <c r="G8" s="230">
        <v>401</v>
      </c>
      <c r="H8" s="230">
        <f aca="true" t="shared" si="4" ref="H8:H17">SUM(I8:J8)</f>
        <v>21029</v>
      </c>
      <c r="I8" s="230">
        <v>15019</v>
      </c>
      <c r="J8" s="230">
        <v>6010</v>
      </c>
    </row>
    <row r="9" spans="1:10" ht="15" customHeight="1">
      <c r="A9" s="229">
        <v>1971</v>
      </c>
      <c r="B9" s="230">
        <f t="shared" si="0"/>
        <v>21343</v>
      </c>
      <c r="C9" s="230">
        <f t="shared" si="1"/>
        <v>15005</v>
      </c>
      <c r="D9" s="230">
        <f t="shared" si="2"/>
        <v>6338</v>
      </c>
      <c r="E9" s="230">
        <f t="shared" si="3"/>
        <v>1229</v>
      </c>
      <c r="F9" s="230">
        <v>760</v>
      </c>
      <c r="G9" s="230">
        <v>469</v>
      </c>
      <c r="H9" s="230">
        <f t="shared" si="4"/>
        <v>20114</v>
      </c>
      <c r="I9" s="230">
        <v>14245</v>
      </c>
      <c r="J9" s="230">
        <v>5869</v>
      </c>
    </row>
    <row r="10" spans="1:10" ht="15" customHeight="1">
      <c r="A10" s="229">
        <v>1972</v>
      </c>
      <c r="B10" s="230">
        <f t="shared" si="0"/>
        <v>16132</v>
      </c>
      <c r="C10" s="230">
        <f t="shared" si="1"/>
        <v>12537</v>
      </c>
      <c r="D10" s="230">
        <f t="shared" si="2"/>
        <v>3595</v>
      </c>
      <c r="E10" s="230">
        <f t="shared" si="3"/>
        <v>1164</v>
      </c>
      <c r="F10" s="230">
        <v>816</v>
      </c>
      <c r="G10" s="230">
        <v>348</v>
      </c>
      <c r="H10" s="230">
        <f t="shared" si="4"/>
        <v>14968</v>
      </c>
      <c r="I10" s="230">
        <v>11721</v>
      </c>
      <c r="J10" s="230">
        <v>3247</v>
      </c>
    </row>
    <row r="11" spans="1:10" ht="15" customHeight="1">
      <c r="A11" s="229">
        <v>1973</v>
      </c>
      <c r="B11" s="230">
        <f t="shared" si="0"/>
        <v>18029</v>
      </c>
      <c r="C11" s="230">
        <f t="shared" si="1"/>
        <v>13342</v>
      </c>
      <c r="D11" s="230">
        <f t="shared" si="2"/>
        <v>4687</v>
      </c>
      <c r="E11" s="230">
        <f t="shared" si="3"/>
        <v>1149</v>
      </c>
      <c r="F11" s="230">
        <v>784</v>
      </c>
      <c r="G11" s="230">
        <v>365</v>
      </c>
      <c r="H11" s="230">
        <f t="shared" si="4"/>
        <v>16880</v>
      </c>
      <c r="I11" s="230">
        <v>12558</v>
      </c>
      <c r="J11" s="230">
        <v>4322</v>
      </c>
    </row>
    <row r="12" spans="1:10" ht="15" customHeight="1">
      <c r="A12" s="229">
        <v>1974</v>
      </c>
      <c r="B12" s="230">
        <f t="shared" si="0"/>
        <v>20254</v>
      </c>
      <c r="C12" s="230">
        <f t="shared" si="1"/>
        <v>14169</v>
      </c>
      <c r="D12" s="230">
        <f t="shared" si="2"/>
        <v>6085</v>
      </c>
      <c r="E12" s="230">
        <f t="shared" si="3"/>
        <v>1336</v>
      </c>
      <c r="F12" s="230">
        <v>846</v>
      </c>
      <c r="G12" s="230">
        <v>490</v>
      </c>
      <c r="H12" s="230">
        <f t="shared" si="4"/>
        <v>18918</v>
      </c>
      <c r="I12" s="230">
        <v>13323</v>
      </c>
      <c r="J12" s="230">
        <v>5595</v>
      </c>
    </row>
    <row r="13" spans="1:10" ht="15" customHeight="1">
      <c r="A13" s="229">
        <v>1975</v>
      </c>
      <c r="B13" s="230">
        <f t="shared" si="0"/>
        <v>18212</v>
      </c>
      <c r="C13" s="230">
        <f t="shared" si="1"/>
        <v>12783</v>
      </c>
      <c r="D13" s="230">
        <f t="shared" si="2"/>
        <v>5429</v>
      </c>
      <c r="E13" s="230">
        <f t="shared" si="3"/>
        <v>1276</v>
      </c>
      <c r="F13" s="230">
        <v>877</v>
      </c>
      <c r="G13" s="230">
        <v>399</v>
      </c>
      <c r="H13" s="230">
        <f t="shared" si="4"/>
        <v>16936</v>
      </c>
      <c r="I13" s="230">
        <v>11906</v>
      </c>
      <c r="J13" s="230">
        <v>5030</v>
      </c>
    </row>
    <row r="14" spans="1:10" ht="15" customHeight="1">
      <c r="A14" s="229">
        <v>1976</v>
      </c>
      <c r="B14" s="230">
        <f t="shared" si="0"/>
        <v>18320</v>
      </c>
      <c r="C14" s="230">
        <f t="shared" si="1"/>
        <v>13137</v>
      </c>
      <c r="D14" s="230">
        <f t="shared" si="2"/>
        <v>5183</v>
      </c>
      <c r="E14" s="230">
        <f t="shared" si="3"/>
        <v>1344</v>
      </c>
      <c r="F14" s="230">
        <v>977</v>
      </c>
      <c r="G14" s="230">
        <v>367</v>
      </c>
      <c r="H14" s="230">
        <f t="shared" si="4"/>
        <v>16976</v>
      </c>
      <c r="I14" s="230">
        <v>12160</v>
      </c>
      <c r="J14" s="230">
        <v>4816</v>
      </c>
    </row>
    <row r="15" spans="1:10" ht="15" customHeight="1">
      <c r="A15" s="229">
        <v>1977</v>
      </c>
      <c r="B15" s="230">
        <f t="shared" si="0"/>
        <v>19029</v>
      </c>
      <c r="C15" s="230">
        <f t="shared" si="1"/>
        <v>13478</v>
      </c>
      <c r="D15" s="230">
        <f t="shared" si="2"/>
        <v>5551</v>
      </c>
      <c r="E15" s="230">
        <f t="shared" si="3"/>
        <v>1472</v>
      </c>
      <c r="F15" s="230">
        <v>1002</v>
      </c>
      <c r="G15" s="230">
        <v>470</v>
      </c>
      <c r="H15" s="230">
        <f t="shared" si="4"/>
        <v>17557</v>
      </c>
      <c r="I15" s="230">
        <v>12476</v>
      </c>
      <c r="J15" s="230">
        <v>5081</v>
      </c>
    </row>
    <row r="16" spans="1:10" ht="15" customHeight="1">
      <c r="A16" s="229">
        <v>1978</v>
      </c>
      <c r="B16" s="230">
        <f t="shared" si="0"/>
        <v>19731</v>
      </c>
      <c r="C16" s="230">
        <f t="shared" si="1"/>
        <v>14321</v>
      </c>
      <c r="D16" s="230">
        <f t="shared" si="2"/>
        <v>5410</v>
      </c>
      <c r="E16" s="230">
        <f t="shared" si="3"/>
        <v>1514</v>
      </c>
      <c r="F16" s="230">
        <v>1011</v>
      </c>
      <c r="G16" s="230">
        <v>503</v>
      </c>
      <c r="H16" s="230">
        <f t="shared" si="4"/>
        <v>18217</v>
      </c>
      <c r="I16" s="230">
        <v>13310</v>
      </c>
      <c r="J16" s="230">
        <v>4907</v>
      </c>
    </row>
    <row r="17" spans="1:10" ht="15" customHeight="1">
      <c r="A17" s="229">
        <v>1979</v>
      </c>
      <c r="B17" s="230">
        <f t="shared" si="0"/>
        <v>20663</v>
      </c>
      <c r="C17" s="230">
        <f t="shared" si="1"/>
        <v>14841</v>
      </c>
      <c r="D17" s="230">
        <f t="shared" si="2"/>
        <v>5822</v>
      </c>
      <c r="E17" s="230">
        <f t="shared" si="3"/>
        <v>1478</v>
      </c>
      <c r="F17" s="230">
        <v>892</v>
      </c>
      <c r="G17" s="230">
        <v>586</v>
      </c>
      <c r="H17" s="230">
        <f t="shared" si="4"/>
        <v>19185</v>
      </c>
      <c r="I17" s="230">
        <v>13949</v>
      </c>
      <c r="J17" s="230">
        <v>5236</v>
      </c>
    </row>
    <row r="18" spans="1:10" ht="3" customHeight="1">
      <c r="A18" s="229"/>
      <c r="B18" s="230"/>
      <c r="C18" s="230"/>
      <c r="D18" s="230"/>
      <c r="E18" s="230"/>
      <c r="F18" s="230"/>
      <c r="G18" s="230"/>
      <c r="H18" s="230"/>
      <c r="I18" s="230"/>
      <c r="J18" s="230"/>
    </row>
    <row r="19" spans="1:10" ht="15" customHeight="1">
      <c r="A19" s="229">
        <v>1980</v>
      </c>
      <c r="B19" s="230">
        <f aca="true" t="shared" si="5" ref="B19:B28">SUM(C19:D19)</f>
        <v>20173</v>
      </c>
      <c r="C19" s="230">
        <f aca="true" t="shared" si="6" ref="C19:C28">SUM(F19+I19)</f>
        <v>14324</v>
      </c>
      <c r="D19" s="230">
        <f aca="true" t="shared" si="7" ref="D19:D28">SUM(G19+J19)</f>
        <v>5849</v>
      </c>
      <c r="E19" s="230">
        <f aca="true" t="shared" si="8" ref="E19:E28">SUM(F19:G19)</f>
        <v>1443</v>
      </c>
      <c r="F19" s="230">
        <v>869</v>
      </c>
      <c r="G19" s="230">
        <v>574</v>
      </c>
      <c r="H19" s="230">
        <f aca="true" t="shared" si="9" ref="H19:H28">SUM(I19:J19)</f>
        <v>18730</v>
      </c>
      <c r="I19" s="230">
        <v>13455</v>
      </c>
      <c r="J19" s="230">
        <v>5275</v>
      </c>
    </row>
    <row r="20" spans="1:10" ht="15" customHeight="1">
      <c r="A20" s="229">
        <v>1981</v>
      </c>
      <c r="B20" s="230">
        <f t="shared" si="5"/>
        <v>20685</v>
      </c>
      <c r="C20" s="230">
        <f t="shared" si="6"/>
        <v>13979</v>
      </c>
      <c r="D20" s="230">
        <f t="shared" si="7"/>
        <v>6706</v>
      </c>
      <c r="E20" s="230">
        <f t="shared" si="8"/>
        <v>1535</v>
      </c>
      <c r="F20" s="230">
        <v>1083</v>
      </c>
      <c r="G20" s="230">
        <v>452</v>
      </c>
      <c r="H20" s="230">
        <f t="shared" si="9"/>
        <v>19150</v>
      </c>
      <c r="I20" s="230">
        <v>12896</v>
      </c>
      <c r="J20" s="230">
        <v>6254</v>
      </c>
    </row>
    <row r="21" spans="1:10" ht="15" customHeight="1">
      <c r="A21" s="229">
        <v>1982</v>
      </c>
      <c r="B21" s="230">
        <f t="shared" si="5"/>
        <v>20049</v>
      </c>
      <c r="C21" s="230">
        <f t="shared" si="6"/>
        <v>13606</v>
      </c>
      <c r="D21" s="230">
        <f t="shared" si="7"/>
        <v>6443</v>
      </c>
      <c r="E21" s="230">
        <f t="shared" si="8"/>
        <v>1800</v>
      </c>
      <c r="F21" s="230">
        <v>1082</v>
      </c>
      <c r="G21" s="230">
        <v>718</v>
      </c>
      <c r="H21" s="230">
        <f t="shared" si="9"/>
        <v>18249</v>
      </c>
      <c r="I21" s="230">
        <v>12524</v>
      </c>
      <c r="J21" s="230">
        <v>5725</v>
      </c>
    </row>
    <row r="22" spans="1:10" ht="15" customHeight="1">
      <c r="A22" s="229">
        <v>1983</v>
      </c>
      <c r="B22" s="230">
        <f t="shared" si="5"/>
        <v>21138</v>
      </c>
      <c r="C22" s="230">
        <f t="shared" si="6"/>
        <v>13980</v>
      </c>
      <c r="D22" s="230">
        <f t="shared" si="7"/>
        <v>7158</v>
      </c>
      <c r="E22" s="230">
        <f t="shared" si="8"/>
        <v>1518</v>
      </c>
      <c r="F22" s="230">
        <v>835</v>
      </c>
      <c r="G22" s="230">
        <v>683</v>
      </c>
      <c r="H22" s="230">
        <f t="shared" si="9"/>
        <v>19620</v>
      </c>
      <c r="I22" s="230">
        <v>13145</v>
      </c>
      <c r="J22" s="230">
        <v>6475</v>
      </c>
    </row>
    <row r="23" spans="1:10" ht="15" customHeight="1">
      <c r="A23" s="229">
        <v>1984</v>
      </c>
      <c r="B23" s="230">
        <f t="shared" si="5"/>
        <v>22216</v>
      </c>
      <c r="C23" s="230">
        <f t="shared" si="6"/>
        <v>14329</v>
      </c>
      <c r="D23" s="230">
        <f t="shared" si="7"/>
        <v>7887</v>
      </c>
      <c r="E23" s="230">
        <f t="shared" si="8"/>
        <v>1507</v>
      </c>
      <c r="F23" s="230">
        <v>895</v>
      </c>
      <c r="G23" s="230">
        <v>612</v>
      </c>
      <c r="H23" s="230">
        <f t="shared" si="9"/>
        <v>20709</v>
      </c>
      <c r="I23" s="230">
        <v>13434</v>
      </c>
      <c r="J23" s="230">
        <v>7275</v>
      </c>
    </row>
    <row r="24" spans="1:10" ht="15" customHeight="1">
      <c r="A24" s="229">
        <v>1985</v>
      </c>
      <c r="B24" s="230">
        <f t="shared" si="5"/>
        <v>23795</v>
      </c>
      <c r="C24" s="230">
        <f t="shared" si="6"/>
        <v>15024</v>
      </c>
      <c r="D24" s="230">
        <f t="shared" si="7"/>
        <v>8771</v>
      </c>
      <c r="E24" s="230">
        <f t="shared" si="8"/>
        <v>1348</v>
      </c>
      <c r="F24" s="230">
        <v>808</v>
      </c>
      <c r="G24" s="230">
        <v>540</v>
      </c>
      <c r="H24" s="230">
        <f t="shared" si="9"/>
        <v>22447</v>
      </c>
      <c r="I24" s="230">
        <v>14216</v>
      </c>
      <c r="J24" s="230">
        <v>8231</v>
      </c>
    </row>
    <row r="25" spans="1:10" ht="15" customHeight="1">
      <c r="A25" s="229">
        <v>1986</v>
      </c>
      <c r="B25" s="230">
        <f t="shared" si="5"/>
        <v>24575</v>
      </c>
      <c r="C25" s="230">
        <f t="shared" si="6"/>
        <v>15761</v>
      </c>
      <c r="D25" s="230">
        <f t="shared" si="7"/>
        <v>8814</v>
      </c>
      <c r="E25" s="230">
        <f t="shared" si="8"/>
        <v>1557</v>
      </c>
      <c r="F25" s="230">
        <v>918</v>
      </c>
      <c r="G25" s="230">
        <v>639</v>
      </c>
      <c r="H25" s="230">
        <f t="shared" si="9"/>
        <v>23018</v>
      </c>
      <c r="I25" s="230">
        <v>14843</v>
      </c>
      <c r="J25" s="230">
        <v>8175</v>
      </c>
    </row>
    <row r="26" spans="1:10" ht="15" customHeight="1">
      <c r="A26" s="229">
        <v>1987</v>
      </c>
      <c r="B26" s="230">
        <f t="shared" si="5"/>
        <v>25589</v>
      </c>
      <c r="C26" s="230">
        <f t="shared" si="6"/>
        <v>15847</v>
      </c>
      <c r="D26" s="230">
        <f t="shared" si="7"/>
        <v>9742</v>
      </c>
      <c r="E26" s="230">
        <f t="shared" si="8"/>
        <v>1359</v>
      </c>
      <c r="F26" s="230">
        <v>881</v>
      </c>
      <c r="G26" s="230">
        <v>478</v>
      </c>
      <c r="H26" s="230">
        <f t="shared" si="9"/>
        <v>24230</v>
      </c>
      <c r="I26" s="230">
        <v>14966</v>
      </c>
      <c r="J26" s="230">
        <v>9264</v>
      </c>
    </row>
    <row r="27" spans="1:10" ht="15" customHeight="1">
      <c r="A27" s="229">
        <v>1988</v>
      </c>
      <c r="B27" s="230">
        <f t="shared" si="5"/>
        <v>27703</v>
      </c>
      <c r="C27" s="230">
        <f t="shared" si="6"/>
        <v>17282</v>
      </c>
      <c r="D27" s="230">
        <f t="shared" si="7"/>
        <v>10421</v>
      </c>
      <c r="E27" s="230">
        <f t="shared" si="8"/>
        <v>1825</v>
      </c>
      <c r="F27" s="230">
        <v>1272</v>
      </c>
      <c r="G27" s="230">
        <v>553</v>
      </c>
      <c r="H27" s="230">
        <f t="shared" si="9"/>
        <v>25878</v>
      </c>
      <c r="I27" s="230">
        <v>16010</v>
      </c>
      <c r="J27" s="230">
        <v>9868</v>
      </c>
    </row>
    <row r="28" spans="1:10" ht="15" customHeight="1">
      <c r="A28" s="229">
        <v>1989</v>
      </c>
      <c r="B28" s="230">
        <f t="shared" si="5"/>
        <v>28722</v>
      </c>
      <c r="C28" s="230">
        <f t="shared" si="6"/>
        <v>17782</v>
      </c>
      <c r="D28" s="230">
        <f t="shared" si="7"/>
        <v>10940</v>
      </c>
      <c r="E28" s="230">
        <f t="shared" si="8"/>
        <v>1400</v>
      </c>
      <c r="F28" s="230">
        <v>1026</v>
      </c>
      <c r="G28" s="230">
        <v>374</v>
      </c>
      <c r="H28" s="230">
        <f t="shared" si="9"/>
        <v>27322</v>
      </c>
      <c r="I28" s="230">
        <v>16756</v>
      </c>
      <c r="J28" s="230">
        <v>10566</v>
      </c>
    </row>
    <row r="29" spans="1:10" ht="3" customHeight="1">
      <c r="A29" s="229"/>
      <c r="B29" s="230"/>
      <c r="C29" s="230"/>
      <c r="D29" s="230"/>
      <c r="E29" s="230"/>
      <c r="F29" s="230"/>
      <c r="G29" s="230"/>
      <c r="H29" s="230"/>
      <c r="I29" s="230"/>
      <c r="J29" s="230"/>
    </row>
    <row r="30" spans="1:10" ht="15" customHeight="1">
      <c r="A30" s="229">
        <v>1990</v>
      </c>
      <c r="B30" s="230">
        <f aca="true" t="shared" si="10" ref="B30:B39">SUM(C30:D30)</f>
        <v>30558</v>
      </c>
      <c r="C30" s="230">
        <f aca="true" t="shared" si="11" ref="C30:C39">SUM(F30+I30)</f>
        <v>19659</v>
      </c>
      <c r="D30" s="230">
        <f aca="true" t="shared" si="12" ref="D30:D39">SUM(G30+J30)</f>
        <v>10899</v>
      </c>
      <c r="E30" s="230">
        <f aca="true" t="shared" si="13" ref="E30:E39">SUM(F30:G30)</f>
        <v>1715</v>
      </c>
      <c r="F30" s="230">
        <v>936</v>
      </c>
      <c r="G30" s="230">
        <v>779</v>
      </c>
      <c r="H30" s="230">
        <f aca="true" t="shared" si="14" ref="H30:H39">SUM(I30:J30)</f>
        <v>28843</v>
      </c>
      <c r="I30" s="230">
        <v>18723</v>
      </c>
      <c r="J30" s="230">
        <v>10120</v>
      </c>
    </row>
    <row r="31" spans="1:10" ht="15" customHeight="1">
      <c r="A31" s="229">
        <v>1991</v>
      </c>
      <c r="B31" s="230">
        <f t="shared" si="10"/>
        <v>30385</v>
      </c>
      <c r="C31" s="230">
        <f t="shared" si="11"/>
        <v>20115</v>
      </c>
      <c r="D31" s="230">
        <f t="shared" si="12"/>
        <v>10270</v>
      </c>
      <c r="E31" s="230">
        <f t="shared" si="13"/>
        <v>1839</v>
      </c>
      <c r="F31" s="230">
        <v>1037</v>
      </c>
      <c r="G31" s="230">
        <v>802</v>
      </c>
      <c r="H31" s="230">
        <f t="shared" si="14"/>
        <v>28546</v>
      </c>
      <c r="I31" s="230">
        <v>19078</v>
      </c>
      <c r="J31" s="230">
        <v>9468</v>
      </c>
    </row>
    <row r="32" spans="1:10" ht="15" customHeight="1">
      <c r="A32" s="229">
        <v>1992</v>
      </c>
      <c r="B32" s="230">
        <f t="shared" si="10"/>
        <v>30980</v>
      </c>
      <c r="C32" s="230">
        <f t="shared" si="11"/>
        <v>20050</v>
      </c>
      <c r="D32" s="230">
        <f t="shared" si="12"/>
        <v>10930</v>
      </c>
      <c r="E32" s="230">
        <f t="shared" si="13"/>
        <v>1802</v>
      </c>
      <c r="F32" s="230">
        <v>1066</v>
      </c>
      <c r="G32" s="230">
        <v>736</v>
      </c>
      <c r="H32" s="230">
        <f t="shared" si="14"/>
        <v>29178</v>
      </c>
      <c r="I32" s="230">
        <v>18984</v>
      </c>
      <c r="J32" s="230">
        <v>10194</v>
      </c>
    </row>
    <row r="33" spans="1:10" ht="15" customHeight="1">
      <c r="A33" s="229">
        <v>1993</v>
      </c>
      <c r="B33" s="230">
        <f t="shared" si="10"/>
        <v>32368</v>
      </c>
      <c r="C33" s="230">
        <f t="shared" si="11"/>
        <v>21158</v>
      </c>
      <c r="D33" s="230">
        <f t="shared" si="12"/>
        <v>11210</v>
      </c>
      <c r="E33" s="230">
        <f t="shared" si="13"/>
        <v>1616</v>
      </c>
      <c r="F33" s="230">
        <v>857</v>
      </c>
      <c r="G33" s="230">
        <v>759</v>
      </c>
      <c r="H33" s="230">
        <f t="shared" si="14"/>
        <v>30752</v>
      </c>
      <c r="I33" s="230">
        <v>20301</v>
      </c>
      <c r="J33" s="230">
        <v>10451</v>
      </c>
    </row>
    <row r="34" spans="1:10" ht="15" customHeight="1">
      <c r="A34" s="229">
        <v>1994</v>
      </c>
      <c r="B34" s="230">
        <f t="shared" si="10"/>
        <v>34109</v>
      </c>
      <c r="C34" s="230">
        <f t="shared" si="11"/>
        <v>22195</v>
      </c>
      <c r="D34" s="230">
        <f t="shared" si="12"/>
        <v>11914</v>
      </c>
      <c r="E34" s="230">
        <f t="shared" si="13"/>
        <v>1338</v>
      </c>
      <c r="F34" s="230">
        <v>812</v>
      </c>
      <c r="G34" s="230">
        <v>526</v>
      </c>
      <c r="H34" s="230">
        <f t="shared" si="14"/>
        <v>32771</v>
      </c>
      <c r="I34" s="230">
        <v>21383</v>
      </c>
      <c r="J34" s="230">
        <v>11388</v>
      </c>
    </row>
    <row r="35" spans="1:10" ht="15" customHeight="1">
      <c r="A35" s="229">
        <v>1995</v>
      </c>
      <c r="B35" s="230">
        <f t="shared" si="10"/>
        <v>35626</v>
      </c>
      <c r="C35" s="230">
        <f t="shared" si="11"/>
        <v>22719</v>
      </c>
      <c r="D35" s="230">
        <f t="shared" si="12"/>
        <v>12907</v>
      </c>
      <c r="E35" s="230">
        <f t="shared" si="13"/>
        <v>1709</v>
      </c>
      <c r="F35" s="230">
        <v>1033</v>
      </c>
      <c r="G35" s="230">
        <v>676</v>
      </c>
      <c r="H35" s="230">
        <f t="shared" si="14"/>
        <v>33917</v>
      </c>
      <c r="I35" s="230">
        <v>21686</v>
      </c>
      <c r="J35" s="230">
        <v>12231</v>
      </c>
    </row>
    <row r="36" spans="1:10" ht="15" customHeight="1">
      <c r="A36" s="229">
        <v>1996</v>
      </c>
      <c r="B36" s="230">
        <f t="shared" si="10"/>
        <v>38297</v>
      </c>
      <c r="C36" s="230">
        <f t="shared" si="11"/>
        <v>23759</v>
      </c>
      <c r="D36" s="230">
        <f t="shared" si="12"/>
        <v>14538</v>
      </c>
      <c r="E36" s="230">
        <f t="shared" si="13"/>
        <v>1679</v>
      </c>
      <c r="F36" s="230">
        <v>1066</v>
      </c>
      <c r="G36" s="230">
        <v>613</v>
      </c>
      <c r="H36" s="230">
        <f t="shared" si="14"/>
        <v>36618</v>
      </c>
      <c r="I36" s="230">
        <v>22693</v>
      </c>
      <c r="J36" s="230">
        <v>13925</v>
      </c>
    </row>
    <row r="37" spans="1:10" ht="15" customHeight="1">
      <c r="A37" s="229">
        <v>1997</v>
      </c>
      <c r="B37" s="230">
        <f t="shared" si="10"/>
        <v>36501</v>
      </c>
      <c r="C37" s="230">
        <f t="shared" si="11"/>
        <v>22803</v>
      </c>
      <c r="D37" s="230">
        <f t="shared" si="12"/>
        <v>13698</v>
      </c>
      <c r="E37" s="230">
        <f t="shared" si="13"/>
        <v>1726</v>
      </c>
      <c r="F37" s="230">
        <v>1019</v>
      </c>
      <c r="G37" s="230">
        <v>707</v>
      </c>
      <c r="H37" s="230">
        <f t="shared" si="14"/>
        <v>34775</v>
      </c>
      <c r="I37" s="230">
        <v>21784</v>
      </c>
      <c r="J37" s="230">
        <v>12991</v>
      </c>
    </row>
    <row r="38" spans="1:10" ht="15" customHeight="1">
      <c r="A38" s="229">
        <v>1998</v>
      </c>
      <c r="B38" s="230">
        <f t="shared" si="10"/>
        <v>34783</v>
      </c>
      <c r="C38" s="230">
        <f t="shared" si="11"/>
        <v>21722</v>
      </c>
      <c r="D38" s="230">
        <f t="shared" si="12"/>
        <v>13061</v>
      </c>
      <c r="E38" s="230">
        <f t="shared" si="13"/>
        <v>2202</v>
      </c>
      <c r="F38" s="230">
        <v>1388</v>
      </c>
      <c r="G38" s="230">
        <v>814</v>
      </c>
      <c r="H38" s="230">
        <f t="shared" si="14"/>
        <v>32581</v>
      </c>
      <c r="I38" s="230">
        <v>20334</v>
      </c>
      <c r="J38" s="230">
        <v>12247</v>
      </c>
    </row>
    <row r="39" spans="1:10" ht="15" customHeight="1">
      <c r="A39" s="229">
        <v>1999</v>
      </c>
      <c r="B39" s="230">
        <f t="shared" si="10"/>
        <v>34170</v>
      </c>
      <c r="C39" s="230">
        <f t="shared" si="11"/>
        <v>21811</v>
      </c>
      <c r="D39" s="230">
        <f t="shared" si="12"/>
        <v>12359</v>
      </c>
      <c r="E39" s="230">
        <f t="shared" si="13"/>
        <v>2109</v>
      </c>
      <c r="F39" s="230">
        <v>1350</v>
      </c>
      <c r="G39" s="230">
        <v>759</v>
      </c>
      <c r="H39" s="230">
        <f t="shared" si="14"/>
        <v>32061</v>
      </c>
      <c r="I39" s="230">
        <v>20461</v>
      </c>
      <c r="J39" s="230">
        <v>11600</v>
      </c>
    </row>
    <row r="40" spans="1:10" ht="3" customHeight="1">
      <c r="A40" s="229"/>
      <c r="B40" s="230"/>
      <c r="C40" s="230"/>
      <c r="D40" s="230"/>
      <c r="E40" s="230"/>
      <c r="F40" s="230"/>
      <c r="G40" s="230"/>
      <c r="H40" s="230"/>
      <c r="I40" s="230"/>
      <c r="J40" s="230"/>
    </row>
    <row r="41" spans="1:10" ht="15" customHeight="1">
      <c r="A41" s="229">
        <v>2000</v>
      </c>
      <c r="B41" s="230">
        <f aca="true" t="shared" si="15" ref="B41:B47">SUM(C41:D41)</f>
        <v>35474</v>
      </c>
      <c r="C41" s="230">
        <f aca="true" t="shared" si="16" ref="C41:D46">SUM(F41+I41)</f>
        <v>22257</v>
      </c>
      <c r="D41" s="230">
        <f t="shared" si="16"/>
        <v>13217</v>
      </c>
      <c r="E41" s="230">
        <f aca="true" t="shared" si="17" ref="E41:E48">SUM(F41:G41)</f>
        <v>2327</v>
      </c>
      <c r="F41" s="230">
        <v>1349</v>
      </c>
      <c r="G41" s="230">
        <v>978</v>
      </c>
      <c r="H41" s="230">
        <f aca="true" t="shared" si="18" ref="H41:H48">SUM(I41:J41)</f>
        <v>33147</v>
      </c>
      <c r="I41" s="230">
        <v>20908</v>
      </c>
      <c r="J41" s="230">
        <v>12239</v>
      </c>
    </row>
    <row r="42" spans="1:12" ht="15" customHeight="1">
      <c r="A42" s="229">
        <v>2001</v>
      </c>
      <c r="B42" s="230">
        <f t="shared" si="15"/>
        <v>34823</v>
      </c>
      <c r="C42" s="230">
        <f t="shared" si="16"/>
        <v>21640</v>
      </c>
      <c r="D42" s="230">
        <f t="shared" si="16"/>
        <v>13183</v>
      </c>
      <c r="E42" s="230">
        <f t="shared" si="17"/>
        <v>2515</v>
      </c>
      <c r="F42" s="230">
        <v>1537</v>
      </c>
      <c r="G42" s="230">
        <v>978</v>
      </c>
      <c r="H42" s="230">
        <f t="shared" si="18"/>
        <v>32308</v>
      </c>
      <c r="I42" s="230">
        <v>20103</v>
      </c>
      <c r="J42" s="230">
        <v>12205</v>
      </c>
      <c r="K42" s="47"/>
      <c r="L42" s="47"/>
    </row>
    <row r="43" spans="1:12" ht="15" customHeight="1">
      <c r="A43" s="229">
        <v>2002</v>
      </c>
      <c r="B43" s="230">
        <f t="shared" si="15"/>
        <v>34465</v>
      </c>
      <c r="C43" s="230">
        <f t="shared" si="16"/>
        <v>21278</v>
      </c>
      <c r="D43" s="230">
        <f t="shared" si="16"/>
        <v>13187</v>
      </c>
      <c r="E43" s="230">
        <f t="shared" si="17"/>
        <v>2638</v>
      </c>
      <c r="F43" s="230">
        <v>1578</v>
      </c>
      <c r="G43" s="230">
        <v>1060</v>
      </c>
      <c r="H43" s="230">
        <f t="shared" si="18"/>
        <v>31827</v>
      </c>
      <c r="I43" s="230">
        <v>19700</v>
      </c>
      <c r="J43" s="230">
        <v>12127</v>
      </c>
      <c r="K43" s="47"/>
      <c r="L43" s="47"/>
    </row>
    <row r="44" spans="1:12" ht="15" customHeight="1">
      <c r="A44" s="229">
        <v>2003</v>
      </c>
      <c r="B44" s="230">
        <f t="shared" si="15"/>
        <v>34391</v>
      </c>
      <c r="C44" s="230">
        <f t="shared" si="16"/>
        <v>21114</v>
      </c>
      <c r="D44" s="230">
        <f t="shared" si="16"/>
        <v>13277</v>
      </c>
      <c r="E44" s="230">
        <f t="shared" si="17"/>
        <v>2876</v>
      </c>
      <c r="F44" s="230">
        <v>1969</v>
      </c>
      <c r="G44" s="230">
        <v>907</v>
      </c>
      <c r="H44" s="230">
        <f t="shared" si="18"/>
        <v>31515</v>
      </c>
      <c r="I44" s="230">
        <v>19145</v>
      </c>
      <c r="J44" s="230">
        <v>12370</v>
      </c>
      <c r="K44" s="47"/>
      <c r="L44" s="47"/>
    </row>
    <row r="45" spans="1:12" ht="15" customHeight="1">
      <c r="A45" s="229">
        <v>2004</v>
      </c>
      <c r="B45" s="230">
        <f t="shared" si="15"/>
        <v>35580</v>
      </c>
      <c r="C45" s="230">
        <f t="shared" si="16"/>
        <v>21995</v>
      </c>
      <c r="D45" s="230">
        <f t="shared" si="16"/>
        <v>13585</v>
      </c>
      <c r="E45" s="230">
        <f t="shared" si="17"/>
        <v>2610</v>
      </c>
      <c r="F45" s="230">
        <v>1785</v>
      </c>
      <c r="G45" s="230">
        <v>825</v>
      </c>
      <c r="H45" s="230">
        <f t="shared" si="18"/>
        <v>32970</v>
      </c>
      <c r="I45" s="230">
        <v>20210</v>
      </c>
      <c r="J45" s="230">
        <v>12760</v>
      </c>
      <c r="K45" s="47"/>
      <c r="L45" s="47"/>
    </row>
    <row r="46" spans="1:12" ht="15" customHeight="1">
      <c r="A46" s="229">
        <v>2005</v>
      </c>
      <c r="B46" s="230">
        <f t="shared" si="15"/>
        <v>35021</v>
      </c>
      <c r="C46" s="230">
        <f t="shared" si="16"/>
        <v>20478</v>
      </c>
      <c r="D46" s="230">
        <f t="shared" si="16"/>
        <v>14543</v>
      </c>
      <c r="E46" s="230">
        <f t="shared" si="17"/>
        <v>2296</v>
      </c>
      <c r="F46" s="230">
        <v>1375</v>
      </c>
      <c r="G46" s="230">
        <v>921</v>
      </c>
      <c r="H46" s="230">
        <f t="shared" si="18"/>
        <v>32725</v>
      </c>
      <c r="I46" s="230">
        <v>19103</v>
      </c>
      <c r="J46" s="230">
        <v>13622</v>
      </c>
      <c r="K46" s="47"/>
      <c r="L46" s="47"/>
    </row>
    <row r="47" spans="1:15" ht="15" customHeight="1">
      <c r="A47" s="229">
        <v>2006</v>
      </c>
      <c r="B47" s="230">
        <f t="shared" si="15"/>
        <v>37196.5</v>
      </c>
      <c r="C47" s="230">
        <v>21535.4</v>
      </c>
      <c r="D47" s="230">
        <v>15661.1</v>
      </c>
      <c r="E47" s="230">
        <f t="shared" si="17"/>
        <v>1445.9</v>
      </c>
      <c r="F47" s="230">
        <f>479.5+212.2</f>
        <v>691.7</v>
      </c>
      <c r="G47" s="230">
        <f>537.5+216.7</f>
        <v>754.2</v>
      </c>
      <c r="H47" s="230">
        <f t="shared" si="18"/>
        <v>35750.6</v>
      </c>
      <c r="I47" s="230">
        <f>C47-F47</f>
        <v>20843.7</v>
      </c>
      <c r="J47" s="230">
        <f>D47-G47</f>
        <v>14906.9</v>
      </c>
      <c r="K47" s="47"/>
      <c r="L47" s="47"/>
      <c r="M47" s="47"/>
      <c r="N47" s="47"/>
      <c r="O47" s="47"/>
    </row>
    <row r="48" spans="1:10" ht="15" customHeight="1">
      <c r="A48" s="229">
        <v>2007</v>
      </c>
      <c r="B48" s="230">
        <v>41718</v>
      </c>
      <c r="C48" s="230">
        <v>25022</v>
      </c>
      <c r="D48" s="230">
        <v>16695</v>
      </c>
      <c r="E48" s="230">
        <f t="shared" si="17"/>
        <v>1459.9</v>
      </c>
      <c r="F48" s="230">
        <f>490+206.6</f>
        <v>696.6</v>
      </c>
      <c r="G48" s="230">
        <f>551.9+211.4</f>
        <v>763.3</v>
      </c>
      <c r="H48" s="230">
        <f t="shared" si="18"/>
        <v>40257.100000000006</v>
      </c>
      <c r="I48" s="230">
        <f>C48-F48</f>
        <v>24325.4</v>
      </c>
      <c r="J48" s="230">
        <f>D48-G48</f>
        <v>15931.7</v>
      </c>
    </row>
    <row r="49" spans="1:10" ht="15" customHeight="1">
      <c r="A49" s="229">
        <v>2008</v>
      </c>
      <c r="B49" s="230">
        <f>SUM(C49:D49)</f>
        <v>40064</v>
      </c>
      <c r="C49" s="230">
        <v>24252</v>
      </c>
      <c r="D49" s="230">
        <v>15812</v>
      </c>
      <c r="E49" s="230">
        <v>1455</v>
      </c>
      <c r="F49" s="230">
        <v>778</v>
      </c>
      <c r="G49" s="230">
        <v>676</v>
      </c>
      <c r="H49" s="230">
        <v>38609</v>
      </c>
      <c r="I49" s="230">
        <v>23473</v>
      </c>
      <c r="J49" s="230">
        <v>15136</v>
      </c>
    </row>
    <row r="50" spans="1:10" ht="15" customHeight="1">
      <c r="A50" s="229">
        <v>2009</v>
      </c>
      <c r="B50" s="230">
        <f>SUM(C50:D50)</f>
        <v>33928.481</v>
      </c>
      <c r="C50" s="230">
        <v>20674.263</v>
      </c>
      <c r="D50" s="230">
        <v>13254.218</v>
      </c>
      <c r="E50" s="230">
        <v>1245</v>
      </c>
      <c r="F50" s="230">
        <v>693.3679999999999</v>
      </c>
      <c r="G50" s="230">
        <v>551</v>
      </c>
      <c r="H50" s="230">
        <f>SUM(I50:J50)</f>
        <v>32683.614</v>
      </c>
      <c r="I50" s="230">
        <v>19980.932</v>
      </c>
      <c r="J50" s="230">
        <v>12702.682</v>
      </c>
    </row>
    <row r="51" spans="1:10" ht="3" customHeight="1">
      <c r="A51" s="229"/>
      <c r="B51" s="230"/>
      <c r="C51" s="230"/>
      <c r="D51" s="230"/>
      <c r="E51" s="230"/>
      <c r="F51" s="230"/>
      <c r="G51" s="230"/>
      <c r="H51" s="230"/>
      <c r="I51" s="230"/>
      <c r="J51" s="230"/>
    </row>
    <row r="52" spans="1:10" ht="15" customHeight="1">
      <c r="A52" s="229">
        <v>2010</v>
      </c>
      <c r="B52" s="230">
        <v>35786</v>
      </c>
      <c r="C52" s="230">
        <v>21667</v>
      </c>
      <c r="D52" s="230">
        <v>14120</v>
      </c>
      <c r="E52" s="230">
        <v>1359.9</v>
      </c>
      <c r="F52" s="230">
        <v>728.1</v>
      </c>
      <c r="G52" s="230">
        <v>631.8</v>
      </c>
      <c r="H52" s="230">
        <f>SUM(I52:J52)</f>
        <v>34426.5</v>
      </c>
      <c r="I52" s="230">
        <v>20938.5</v>
      </c>
      <c r="J52" s="230">
        <v>13488</v>
      </c>
    </row>
    <row r="53" spans="1:13" ht="15">
      <c r="A53" s="229">
        <v>2011</v>
      </c>
      <c r="B53" s="230">
        <f>SUM(C53:D53)</f>
        <v>36614</v>
      </c>
      <c r="C53" s="230">
        <v>21784</v>
      </c>
      <c r="D53" s="230">
        <v>14830</v>
      </c>
      <c r="E53" s="230">
        <f>SUM(F53:G53)</f>
        <v>1400</v>
      </c>
      <c r="F53" s="230">
        <v>592</v>
      </c>
      <c r="G53" s="230">
        <v>808</v>
      </c>
      <c r="H53" s="230">
        <f>SUM(I53:J53)</f>
        <v>35214</v>
      </c>
      <c r="I53" s="230">
        <v>21192</v>
      </c>
      <c r="J53" s="230">
        <v>14022</v>
      </c>
      <c r="L53" s="47"/>
      <c r="M53" s="47"/>
    </row>
    <row r="54" ht="15">
      <c r="A54" s="48"/>
    </row>
  </sheetData>
  <mergeCells count="7">
    <mergeCell ref="A1:J1"/>
    <mergeCell ref="A2:J2"/>
    <mergeCell ref="A4:A6"/>
    <mergeCell ref="B4:D5"/>
    <mergeCell ref="E4:J4"/>
    <mergeCell ref="E5:G5"/>
    <mergeCell ref="H5:J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2012-03-21T14:30:30Z</cp:lastPrinted>
  <dcterms:created xsi:type="dcterms:W3CDTF">2012-03-13T10:31:39Z</dcterms:created>
  <dcterms:modified xsi:type="dcterms:W3CDTF">2012-04-03T10:26:49Z</dcterms:modified>
  <cp:category/>
  <cp:version/>
  <cp:contentType/>
  <cp:contentStatus/>
</cp:coreProperties>
</file>